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7. Julio 2023\"/>
    </mc:Choice>
  </mc:AlternateContent>
  <xr:revisionPtr revIDLastSave="0" documentId="13_ncr:1_{2D4A3113-329A-4221-A4DA-DD0BAAF9E2A2}"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s>
  <definedNames>
    <definedName name="_xlnm._FilterDatabase" localSheetId="2" hidden="1">bd_lista!$A$2:$E$591</definedName>
    <definedName name="_xlnm._FilterDatabase" localSheetId="11" hidden="1">CDI!$A$7:$H$71</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MN'!$A$7:$T$2737</definedName>
    <definedName name="_xlnm._FilterDatabase" localSheetId="16" hidden="1">CVD_AUTO!$A$6:$J$12</definedName>
    <definedName name="_xlnm._FilterDatabase" localSheetId="5" hidden="1">RESUMEN!$A$10:$AQ$600</definedName>
    <definedName name="_xlnm._FilterDatabase" localSheetId="13" hidden="1">'TCR ME'!$A$6:$F$6</definedName>
    <definedName name="_xlnm._FilterDatabase" localSheetId="12" hidden="1">'TCR MN'!$A$6:$F$56</definedName>
    <definedName name="_xlnm._FilterDatabase" localSheetId="15" hidden="1">'TFD ME'!$A$6:$F$6</definedName>
    <definedName name="_xlnm._FilterDatabase" localSheetId="14" hidden="1">'TFD MN'!$A$6:$F$11</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CDI!$A$1:$H$75</definedName>
    <definedName name="_xlnm.Print_Area" localSheetId="6">CONCEPTOS!$A$1:$C$58</definedName>
    <definedName name="_xlnm.Print_Area" localSheetId="8">'CUT ME'!$A$1:$T$211</definedName>
    <definedName name="_xlnm.Print_Area" localSheetId="7">'CUT MN'!$A$1:$T$2758</definedName>
    <definedName name="_xlnm.Print_Area" localSheetId="16">CVD_AUTO!$A$1:$J$45</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MN'!$A$1:$F$58</definedName>
    <definedName name="_xlnm.Print_Area" localSheetId="15">'TFD ME'!$A$1:$G$11</definedName>
    <definedName name="_xlnm.Print_Area" localSheetId="14">'TFD MN'!$A$1:$F$13</definedName>
    <definedName name="_xlnm.Print_Area" localSheetId="10">'TRL ME'!$A$1:$Q$167</definedName>
    <definedName name="_xlnm.Print_Area" localSheetId="9">'TRL MN'!$A$1:$Q$217</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225" r:id="rId21"/>
    <pivotCache cacheId="226" r:id="rId22"/>
    <pivotCache cacheId="227" r:id="rId23"/>
    <pivotCache cacheId="228" r:id="rId24"/>
    <pivotCache cacheId="229"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36" l="1"/>
  <c r="G10" i="36"/>
  <c r="G618" i="8"/>
  <c r="I44" i="33"/>
  <c r="H44" i="33"/>
  <c r="H52" i="21"/>
  <c r="H53" i="21"/>
  <c r="H54" i="21"/>
  <c r="H55" i="21"/>
  <c r="H56" i="21"/>
  <c r="H57" i="21"/>
  <c r="H58" i="21"/>
  <c r="H59" i="21"/>
  <c r="H60" i="21"/>
  <c r="H61" i="21"/>
  <c r="H62" i="21"/>
  <c r="H63" i="21"/>
  <c r="H64" i="21"/>
  <c r="H65" i="21"/>
  <c r="H66" i="21"/>
  <c r="H67" i="21"/>
  <c r="H68" i="21"/>
  <c r="H69" i="21"/>
  <c r="H70" i="21"/>
  <c r="H71" i="21"/>
  <c r="P150" i="20"/>
  <c r="O150" i="20"/>
  <c r="N150" i="20"/>
  <c r="M150" i="20"/>
  <c r="L150" i="20"/>
  <c r="P199" i="29" l="1"/>
  <c r="O199" i="29"/>
  <c r="N199" i="29"/>
  <c r="Q194" i="26"/>
  <c r="P194" i="26"/>
  <c r="O194" i="26"/>
  <c r="N194" i="26"/>
  <c r="Q2739" i="25"/>
  <c r="P2739" i="25"/>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G73" i="21" l="1"/>
  <c r="F73" i="21"/>
  <c r="E73" i="21"/>
  <c r="D73" i="21"/>
  <c r="F13" i="35" l="1"/>
  <c r="H31" i="21"/>
  <c r="H32" i="21"/>
  <c r="H33" i="21"/>
  <c r="H34" i="21"/>
  <c r="H35" i="21"/>
  <c r="H36" i="21"/>
  <c r="H37" i="21"/>
  <c r="H38" i="21"/>
  <c r="H39" i="21"/>
  <c r="H40" i="21"/>
  <c r="H41" i="21"/>
  <c r="H42" i="21"/>
  <c r="H43" i="21"/>
  <c r="H44" i="21"/>
  <c r="H45" i="21"/>
  <c r="H46" i="21"/>
  <c r="H47" i="21"/>
  <c r="H48" i="21"/>
  <c r="H49" i="21"/>
  <c r="H50" i="21"/>
  <c r="H51" i="21"/>
  <c r="H8" i="21"/>
  <c r="H9" i="21"/>
  <c r="H10" i="21"/>
  <c r="H11" i="21"/>
  <c r="H12" i="21"/>
  <c r="H13" i="21"/>
  <c r="H14" i="21"/>
  <c r="H15" i="21"/>
  <c r="H16" i="21"/>
  <c r="H17" i="21"/>
  <c r="H18" i="21"/>
  <c r="H19" i="21"/>
  <c r="H20" i="21"/>
  <c r="H21" i="21"/>
  <c r="H22" i="21"/>
  <c r="H23" i="21"/>
  <c r="H24" i="21"/>
  <c r="H25" i="21"/>
  <c r="H26" i="21"/>
  <c r="H27" i="21"/>
  <c r="H28" i="21"/>
  <c r="H29" i="21"/>
  <c r="H30" i="21"/>
  <c r="H73"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2739" i="25" l="1"/>
  <c r="N2739" i="25"/>
  <c r="M50" i="3" l="1"/>
  <c r="I50" i="3"/>
  <c r="C50" i="3"/>
  <c r="G622" i="8" l="1"/>
  <c r="CF2" i="30"/>
  <c r="A4" i="36" l="1"/>
  <c r="A3" i="36"/>
  <c r="A4" i="35"/>
  <c r="A3" i="35"/>
  <c r="G624" i="8" l="1"/>
  <c r="G619" i="8"/>
  <c r="DI3" i="30"/>
  <c r="DH3" i="30"/>
  <c r="B334" i="31"/>
  <c r="B66" i="31"/>
  <c r="B1088" i="31"/>
  <c r="B350" i="31"/>
  <c r="B1084" i="31"/>
  <c r="B260" i="31"/>
  <c r="B316" i="31"/>
  <c r="B222" i="31"/>
  <c r="B142" i="31"/>
  <c r="B152" i="31"/>
  <c r="B270" i="31"/>
  <c r="B96" i="31"/>
  <c r="B1108" i="31"/>
  <c r="B58" i="31"/>
  <c r="B62" i="31"/>
  <c r="B80" i="31"/>
  <c r="B60" i="31"/>
  <c r="B48" i="31"/>
  <c r="B78" i="31"/>
  <c r="B32" i="31"/>
  <c r="B76" i="31"/>
  <c r="B50" i="31"/>
  <c r="X303" i="31" l="1"/>
  <c r="Y303" i="31" s="1"/>
  <c r="V317" i="31"/>
  <c r="U317" i="31"/>
  <c r="C317" i="31"/>
  <c r="X302" i="31"/>
  <c r="Y302" i="31" s="1"/>
  <c r="AA302" i="31" s="1"/>
  <c r="V316" i="31"/>
  <c r="W316" i="31" s="1"/>
  <c r="U316" i="31"/>
  <c r="C316" i="31"/>
  <c r="D316" i="31" s="1"/>
  <c r="Z302"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58"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7" i="31"/>
  <c r="Y237" i="31" s="1"/>
  <c r="V237" i="31"/>
  <c r="U237" i="31"/>
  <c r="C237" i="31"/>
  <c r="X236" i="31"/>
  <c r="Z236" i="31" s="1"/>
  <c r="V236" i="31"/>
  <c r="W236" i="31" s="1"/>
  <c r="U236" i="31"/>
  <c r="C236" i="31"/>
  <c r="D236" i="31" s="1"/>
  <c r="B236" i="31"/>
  <c r="X229" i="31"/>
  <c r="Y229" i="31" s="1"/>
  <c r="V245" i="31"/>
  <c r="U245" i="31"/>
  <c r="C245" i="31"/>
  <c r="X228" i="31"/>
  <c r="Z228" i="31" s="1"/>
  <c r="V244" i="31"/>
  <c r="W244" i="31" s="1"/>
  <c r="U244" i="31"/>
  <c r="C244" i="31"/>
  <c r="D244" i="31" s="1"/>
  <c r="B244" i="31"/>
  <c r="X223" i="31"/>
  <c r="Y223" i="31" s="1"/>
  <c r="V243" i="31"/>
  <c r="U243" i="31"/>
  <c r="C243" i="31"/>
  <c r="X222" i="31"/>
  <c r="Z222" i="31" s="1"/>
  <c r="V242" i="31"/>
  <c r="W242" i="31" s="1"/>
  <c r="U242" i="31"/>
  <c r="C242" i="31"/>
  <c r="D242" i="31" s="1"/>
  <c r="B242"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21" i="31"/>
  <c r="Y221" i="31" s="1"/>
  <c r="V233" i="31"/>
  <c r="U233" i="31"/>
  <c r="C233" i="31"/>
  <c r="X220" i="31"/>
  <c r="Z220" i="31" s="1"/>
  <c r="V232" i="31"/>
  <c r="W232" i="31" s="1"/>
  <c r="U232" i="31"/>
  <c r="C232" i="31"/>
  <c r="D232" i="31" s="1"/>
  <c r="B232" i="31"/>
  <c r="X1109" i="31"/>
  <c r="Y1109" i="31" s="1"/>
  <c r="V31" i="31"/>
  <c r="U31" i="31"/>
  <c r="C31" i="31"/>
  <c r="X1108" i="31"/>
  <c r="Z1108" i="31" s="1"/>
  <c r="V30" i="31"/>
  <c r="W30" i="31" s="1"/>
  <c r="U30" i="31"/>
  <c r="C30" i="31"/>
  <c r="D30" i="31" s="1"/>
  <c r="B30" i="31"/>
  <c r="V1125" i="31"/>
  <c r="U1125" i="31"/>
  <c r="C1125" i="31"/>
  <c r="AA1116" i="31"/>
  <c r="Z1116" i="31"/>
  <c r="V1124" i="31"/>
  <c r="W1124" i="31" s="1"/>
  <c r="U1124" i="31"/>
  <c r="C1124" i="31"/>
  <c r="D1124" i="31" s="1"/>
  <c r="V1137" i="31"/>
  <c r="U1137" i="31"/>
  <c r="C1137" i="31"/>
  <c r="AA1130" i="31"/>
  <c r="Z1130" i="31"/>
  <c r="V1136" i="31"/>
  <c r="W1136" i="31" s="1"/>
  <c r="U1136" i="31"/>
  <c r="C1136" i="31"/>
  <c r="D1136" i="31" s="1"/>
  <c r="X21" i="31"/>
  <c r="Y21" i="31" s="1"/>
  <c r="V21" i="31"/>
  <c r="U21" i="31"/>
  <c r="C21" i="31"/>
  <c r="X20" i="31"/>
  <c r="Z20" i="31" s="1"/>
  <c r="V20" i="31"/>
  <c r="W20" i="31" s="1"/>
  <c r="U20" i="31"/>
  <c r="C20" i="31"/>
  <c r="D20" i="31" s="1"/>
  <c r="B20" i="31"/>
  <c r="V1127" i="31"/>
  <c r="U1127" i="31"/>
  <c r="C1127" i="31"/>
  <c r="AA1118" i="31"/>
  <c r="Z1118" i="31"/>
  <c r="V1126" i="31"/>
  <c r="W1126" i="31" s="1"/>
  <c r="U1126" i="31"/>
  <c r="C1126" i="31"/>
  <c r="D1126" i="31" s="1"/>
  <c r="V1131" i="31"/>
  <c r="U1131" i="31"/>
  <c r="C1131" i="31"/>
  <c r="AA1126" i="31"/>
  <c r="Z1126" i="31"/>
  <c r="V1130" i="31"/>
  <c r="W1130" i="31" s="1"/>
  <c r="U1130" i="31"/>
  <c r="C1130" i="31"/>
  <c r="D1130" i="31" s="1"/>
  <c r="X271" i="31"/>
  <c r="Y271" i="31" s="1"/>
  <c r="V247" i="31"/>
  <c r="U247" i="31"/>
  <c r="C247" i="31"/>
  <c r="X270" i="31"/>
  <c r="Z270" i="31" s="1"/>
  <c r="V246" i="31"/>
  <c r="W246" i="31" s="1"/>
  <c r="U246" i="31"/>
  <c r="C246" i="31"/>
  <c r="D246" i="31" s="1"/>
  <c r="B246" i="31"/>
  <c r="Y1097" i="31"/>
  <c r="V1099" i="31"/>
  <c r="U1099" i="31"/>
  <c r="C1099" i="31"/>
  <c r="Y1096" i="31"/>
  <c r="AA1096" i="31" s="1"/>
  <c r="V1098" i="31"/>
  <c r="W1098" i="31" s="1"/>
  <c r="U1098" i="31"/>
  <c r="C1098" i="31"/>
  <c r="D1098" i="31" s="1"/>
  <c r="B1098" i="31"/>
  <c r="X351" i="31"/>
  <c r="Y351" i="31" s="1"/>
  <c r="V257" i="31"/>
  <c r="U257" i="31"/>
  <c r="C257" i="31"/>
  <c r="X350" i="31"/>
  <c r="Y350" i="31" s="1"/>
  <c r="AA350" i="31" s="1"/>
  <c r="V256" i="31"/>
  <c r="W256" i="31" s="1"/>
  <c r="U256" i="31"/>
  <c r="C256" i="31"/>
  <c r="D256" i="31" s="1"/>
  <c r="B256" i="31"/>
  <c r="X231" i="31"/>
  <c r="Y231" i="31" s="1"/>
  <c r="V239" i="31"/>
  <c r="U239" i="31"/>
  <c r="C239" i="31"/>
  <c r="X230" i="31"/>
  <c r="Z230" i="31" s="1"/>
  <c r="V238" i="31"/>
  <c r="W238" i="31" s="1"/>
  <c r="U238" i="31"/>
  <c r="C238" i="31"/>
  <c r="D238" i="31" s="1"/>
  <c r="B238" i="31"/>
  <c r="X261" i="31"/>
  <c r="Y261" i="31" s="1"/>
  <c r="V203" i="31"/>
  <c r="U203" i="31"/>
  <c r="C203" i="31"/>
  <c r="X260" i="31"/>
  <c r="Z260" i="31" s="1"/>
  <c r="V202" i="31"/>
  <c r="W202" i="31" s="1"/>
  <c r="U202" i="31"/>
  <c r="C202" i="31"/>
  <c r="D202" i="31" s="1"/>
  <c r="B202" i="31"/>
  <c r="X165" i="31"/>
  <c r="Y165" i="31" s="1"/>
  <c r="V261" i="31"/>
  <c r="U261" i="31"/>
  <c r="C261" i="31"/>
  <c r="X164" i="31"/>
  <c r="Z164" i="31" s="1"/>
  <c r="V260" i="31"/>
  <c r="W260" i="31" s="1"/>
  <c r="U260" i="31"/>
  <c r="C260" i="31"/>
  <c r="D260" i="31" s="1"/>
  <c r="X81" i="31"/>
  <c r="Y81" i="31" s="1"/>
  <c r="V81" i="31"/>
  <c r="U81" i="31"/>
  <c r="C81" i="31"/>
  <c r="X80" i="31"/>
  <c r="Z80" i="31" s="1"/>
  <c r="V80" i="31"/>
  <c r="W80" i="31" s="1"/>
  <c r="U80" i="31"/>
  <c r="C80" i="31"/>
  <c r="D80" i="31" s="1"/>
  <c r="X1065" i="31"/>
  <c r="Y1065" i="31" s="1"/>
  <c r="V1059" i="31"/>
  <c r="U1059" i="31"/>
  <c r="C1059" i="31"/>
  <c r="X1064" i="31"/>
  <c r="Z1064" i="31" s="1"/>
  <c r="V1058" i="31"/>
  <c r="W1058" i="31" s="1"/>
  <c r="U1058" i="31"/>
  <c r="C1058" i="31"/>
  <c r="D1058" i="31" s="1"/>
  <c r="B1058" i="31"/>
  <c r="X1083" i="31"/>
  <c r="Y1083" i="31" s="1"/>
  <c r="V1085" i="31"/>
  <c r="U1085" i="31"/>
  <c r="C1085" i="31"/>
  <c r="X1082" i="31"/>
  <c r="Z1082" i="31" s="1"/>
  <c r="V1084" i="31"/>
  <c r="W1084" i="31" s="1"/>
  <c r="U1084" i="31"/>
  <c r="C1084" i="31"/>
  <c r="D1084" i="31" s="1"/>
  <c r="X1079" i="31"/>
  <c r="Y1079" i="31" s="1"/>
  <c r="V1081" i="31"/>
  <c r="U1081" i="31"/>
  <c r="C1081" i="31"/>
  <c r="X1078" i="31"/>
  <c r="Y1078" i="31" s="1"/>
  <c r="AA1078" i="31" s="1"/>
  <c r="V1080" i="31"/>
  <c r="W1080" i="31" s="1"/>
  <c r="U1080" i="31"/>
  <c r="C1080" i="31"/>
  <c r="D1080" i="31" s="1"/>
  <c r="B1080" i="31"/>
  <c r="X149" i="31"/>
  <c r="Y149" i="31" s="1"/>
  <c r="V159" i="31"/>
  <c r="U159" i="31"/>
  <c r="C159" i="31"/>
  <c r="X148" i="31"/>
  <c r="Y148" i="31" s="1"/>
  <c r="AA148" i="31" s="1"/>
  <c r="V158" i="31"/>
  <c r="W158" i="31" s="1"/>
  <c r="U158" i="31"/>
  <c r="C158" i="31"/>
  <c r="D158" i="31" s="1"/>
  <c r="B158" i="31"/>
  <c r="X253" i="31"/>
  <c r="Y253" i="31" s="1"/>
  <c r="V277" i="31"/>
  <c r="U277" i="31"/>
  <c r="C277" i="31"/>
  <c r="X252" i="31"/>
  <c r="Z252" i="31" s="1"/>
  <c r="V276" i="31"/>
  <c r="W276" i="31" s="1"/>
  <c r="U276" i="31"/>
  <c r="C276" i="31"/>
  <c r="D276" i="31" s="1"/>
  <c r="B276" i="31"/>
  <c r="X289" i="31"/>
  <c r="Y289" i="31" s="1"/>
  <c r="V305" i="31"/>
  <c r="U305" i="31"/>
  <c r="C305" i="31"/>
  <c r="X288" i="31"/>
  <c r="Z288" i="31" s="1"/>
  <c r="V304" i="31"/>
  <c r="W304" i="31" s="1"/>
  <c r="U304" i="31"/>
  <c r="C304" i="31"/>
  <c r="D304" i="31" s="1"/>
  <c r="B304" i="31"/>
  <c r="X227" i="31"/>
  <c r="Y227" i="31" s="1"/>
  <c r="V255" i="31"/>
  <c r="U255" i="31"/>
  <c r="C255" i="31"/>
  <c r="X226" i="31"/>
  <c r="Z226" i="31" s="1"/>
  <c r="V254" i="31"/>
  <c r="W254" i="31" s="1"/>
  <c r="U254" i="31"/>
  <c r="C254" i="31"/>
  <c r="D254" i="31" s="1"/>
  <c r="B254" i="31"/>
  <c r="X83" i="31"/>
  <c r="Y83" i="31" s="1"/>
  <c r="V85" i="31"/>
  <c r="U85" i="31"/>
  <c r="C85" i="31"/>
  <c r="X82" i="31"/>
  <c r="Z82" i="31" s="1"/>
  <c r="V84" i="31"/>
  <c r="W84" i="31" s="1"/>
  <c r="U84" i="31"/>
  <c r="C84" i="31"/>
  <c r="D84" i="31" s="1"/>
  <c r="B84" i="31"/>
  <c r="X67" i="31"/>
  <c r="Y67" i="31" s="1"/>
  <c r="U67" i="31"/>
  <c r="C67" i="31"/>
  <c r="X66" i="31"/>
  <c r="Z66" i="31" s="1"/>
  <c r="W66" i="31"/>
  <c r="U66" i="31"/>
  <c r="C66" i="31"/>
  <c r="D66" i="31" s="1"/>
  <c r="X79" i="31"/>
  <c r="Y79" i="31" s="1"/>
  <c r="V1077" i="31"/>
  <c r="U1077" i="31"/>
  <c r="C1077" i="31"/>
  <c r="X78" i="31"/>
  <c r="Z78" i="31" s="1"/>
  <c r="V1076" i="31"/>
  <c r="W1076" i="31" s="1"/>
  <c r="U1076" i="31"/>
  <c r="C1076" i="31"/>
  <c r="D1076" i="31" s="1"/>
  <c r="B1076" i="31"/>
  <c r="X209" i="31"/>
  <c r="Y209" i="31" s="1"/>
  <c r="V231" i="31"/>
  <c r="U231" i="31"/>
  <c r="C231" i="31"/>
  <c r="X208" i="31"/>
  <c r="Y208" i="31" s="1"/>
  <c r="AA208" i="31" s="1"/>
  <c r="V230" i="31"/>
  <c r="W230" i="31" s="1"/>
  <c r="U230" i="31"/>
  <c r="C230" i="31"/>
  <c r="D230" i="31" s="1"/>
  <c r="B230" i="31"/>
  <c r="X77" i="31"/>
  <c r="Y77" i="31" s="1"/>
  <c r="V79" i="31"/>
  <c r="U79" i="31"/>
  <c r="C79" i="31"/>
  <c r="X76" i="31"/>
  <c r="Y76" i="31" s="1"/>
  <c r="AA76" i="31" s="1"/>
  <c r="V78" i="31"/>
  <c r="W78" i="31" s="1"/>
  <c r="U78" i="31"/>
  <c r="C78" i="31"/>
  <c r="D78" i="31" s="1"/>
  <c r="Y1121" i="31"/>
  <c r="V1121" i="31"/>
  <c r="U1121" i="31"/>
  <c r="C1121" i="31"/>
  <c r="Z1120" i="31"/>
  <c r="Y1120" i="31"/>
  <c r="AA1120" i="31" s="1"/>
  <c r="V1120" i="31"/>
  <c r="W1120" i="31" s="1"/>
  <c r="U1120" i="31"/>
  <c r="C1120" i="31"/>
  <c r="D1120" i="31" s="1"/>
  <c r="B1120" i="31"/>
  <c r="X91" i="31"/>
  <c r="Y91" i="31" s="1"/>
  <c r="V95" i="31"/>
  <c r="U95" i="31"/>
  <c r="C95" i="31"/>
  <c r="X90" i="31"/>
  <c r="Z90"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355" i="31"/>
  <c r="Y355" i="31" s="1"/>
  <c r="V225" i="31"/>
  <c r="U225" i="31"/>
  <c r="C225" i="31"/>
  <c r="X354" i="31"/>
  <c r="Z354" i="31" s="1"/>
  <c r="V224" i="31"/>
  <c r="W224" i="31" s="1"/>
  <c r="U224" i="31"/>
  <c r="C224" i="31"/>
  <c r="D224" i="31" s="1"/>
  <c r="B22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217" i="31"/>
  <c r="Y217" i="31" s="1"/>
  <c r="V217" i="31"/>
  <c r="U217" i="31"/>
  <c r="C217" i="31"/>
  <c r="X216" i="31"/>
  <c r="Z216" i="31" s="1"/>
  <c r="V216" i="31"/>
  <c r="W216" i="31" s="1"/>
  <c r="U216" i="31"/>
  <c r="C216" i="31"/>
  <c r="D216" i="31" s="1"/>
  <c r="B216" i="31"/>
  <c r="X295" i="31"/>
  <c r="Y295" i="31" s="1"/>
  <c r="V295" i="31"/>
  <c r="U295" i="31"/>
  <c r="C295" i="31"/>
  <c r="X294" i="31"/>
  <c r="Z294" i="31" s="1"/>
  <c r="V294" i="31"/>
  <c r="W294" i="31" s="1"/>
  <c r="U294" i="31"/>
  <c r="C294" i="31"/>
  <c r="D294" i="31" s="1"/>
  <c r="B294" i="31"/>
  <c r="X161" i="31"/>
  <c r="Y161" i="31" s="1"/>
  <c r="V175" i="31"/>
  <c r="U175" i="31"/>
  <c r="C175" i="31"/>
  <c r="X160" i="31"/>
  <c r="Z160" i="31" s="1"/>
  <c r="V174" i="31"/>
  <c r="W174" i="31" s="1"/>
  <c r="U174" i="31"/>
  <c r="C174" i="31"/>
  <c r="D174" i="31" s="1"/>
  <c r="B174" i="31"/>
  <c r="X163" i="31"/>
  <c r="Y163" i="31" s="1"/>
  <c r="V163" i="31"/>
  <c r="U163" i="31"/>
  <c r="C163" i="31"/>
  <c r="X162" i="31"/>
  <c r="Z162" i="31" s="1"/>
  <c r="V162" i="31"/>
  <c r="W162" i="31" s="1"/>
  <c r="U162" i="31"/>
  <c r="C162" i="31"/>
  <c r="D162" i="31" s="1"/>
  <c r="B162" i="31"/>
  <c r="X319" i="31"/>
  <c r="Y319" i="31" s="1"/>
  <c r="V319" i="31"/>
  <c r="U319" i="31"/>
  <c r="C319" i="31"/>
  <c r="X318" i="31"/>
  <c r="Z318" i="31" s="1"/>
  <c r="V318" i="31"/>
  <c r="W318" i="31" s="1"/>
  <c r="U318" i="31"/>
  <c r="C318" i="31"/>
  <c r="D318" i="31" s="1"/>
  <c r="B318" i="31"/>
  <c r="X145" i="31"/>
  <c r="Y145" i="31" s="1"/>
  <c r="V145" i="31"/>
  <c r="U145" i="31"/>
  <c r="C145" i="31"/>
  <c r="X144" i="31"/>
  <c r="Y144" i="31" s="1"/>
  <c r="AA144" i="31" s="1"/>
  <c r="V144" i="31"/>
  <c r="W144" i="31" s="1"/>
  <c r="U144" i="31"/>
  <c r="C144" i="31"/>
  <c r="D144" i="31" s="1"/>
  <c r="B144"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77" i="31"/>
  <c r="Y1077" i="31" s="1"/>
  <c r="V149" i="31"/>
  <c r="U149" i="31"/>
  <c r="C149" i="31"/>
  <c r="X1076" i="31"/>
  <c r="Z1076" i="31" s="1"/>
  <c r="V148" i="31"/>
  <c r="W148" i="31" s="1"/>
  <c r="U148" i="31"/>
  <c r="C148" i="31"/>
  <c r="D148" i="31" s="1"/>
  <c r="B148" i="31"/>
  <c r="X219" i="31"/>
  <c r="Y219" i="31" s="1"/>
  <c r="V219" i="31"/>
  <c r="U219" i="31"/>
  <c r="C219" i="31"/>
  <c r="X218" i="31"/>
  <c r="Z218" i="31" s="1"/>
  <c r="V218" i="31"/>
  <c r="W218" i="31" s="1"/>
  <c r="U218" i="31"/>
  <c r="C218" i="31"/>
  <c r="D218" i="31" s="1"/>
  <c r="B218" i="31"/>
  <c r="X321" i="31"/>
  <c r="Y321" i="31" s="1"/>
  <c r="V199" i="31"/>
  <c r="U199" i="31"/>
  <c r="C199" i="31"/>
  <c r="X320" i="31"/>
  <c r="Z320" i="31" s="1"/>
  <c r="V198" i="31"/>
  <c r="W198" i="31" s="1"/>
  <c r="U198" i="31"/>
  <c r="C198" i="31"/>
  <c r="D198" i="31" s="1"/>
  <c r="B198" i="31"/>
  <c r="Y1093" i="31"/>
  <c r="V1097" i="31"/>
  <c r="U1097" i="31"/>
  <c r="C1097" i="31"/>
  <c r="Z1092" i="31"/>
  <c r="Y1092" i="31"/>
  <c r="AA1092" i="31" s="1"/>
  <c r="V1096" i="31"/>
  <c r="W1096" i="31" s="1"/>
  <c r="U1096" i="31"/>
  <c r="C1096" i="31"/>
  <c r="D1096" i="31" s="1"/>
  <c r="B1096"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35" i="31"/>
  <c r="V341" i="31"/>
  <c r="U341" i="31"/>
  <c r="C341" i="31"/>
  <c r="Z334" i="31"/>
  <c r="Y334" i="31"/>
  <c r="AA334" i="31" s="1"/>
  <c r="V340" i="31"/>
  <c r="W340" i="31" s="1"/>
  <c r="U340" i="31"/>
  <c r="C340" i="31"/>
  <c r="D340" i="31" s="1"/>
  <c r="B340" i="31"/>
  <c r="Y327" i="31"/>
  <c r="V335" i="31"/>
  <c r="U335" i="31"/>
  <c r="C335" i="31"/>
  <c r="Z326" i="31"/>
  <c r="Y326" i="31"/>
  <c r="AA326" i="31" s="1"/>
  <c r="V334" i="31"/>
  <c r="W334" i="31" s="1"/>
  <c r="U334" i="31"/>
  <c r="C334" i="31"/>
  <c r="D334" i="31" s="1"/>
  <c r="X141" i="31"/>
  <c r="Y141" i="31" s="1"/>
  <c r="V141" i="31"/>
  <c r="U141" i="31"/>
  <c r="C141" i="31"/>
  <c r="X140" i="31"/>
  <c r="Z140" i="31" s="1"/>
  <c r="V140" i="31"/>
  <c r="W140" i="31" s="1"/>
  <c r="U140" i="31"/>
  <c r="C140" i="31"/>
  <c r="D140" i="31" s="1"/>
  <c r="B140"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189" i="31"/>
  <c r="Y189" i="31" s="1"/>
  <c r="V189" i="31"/>
  <c r="U189" i="31"/>
  <c r="C189" i="31"/>
  <c r="X188" i="31"/>
  <c r="Z188" i="31" s="1"/>
  <c r="V188" i="31"/>
  <c r="W188" i="31" s="1"/>
  <c r="U188" i="31"/>
  <c r="C188" i="31"/>
  <c r="D188" i="31" s="1"/>
  <c r="B188" i="31"/>
  <c r="Y263" i="31"/>
  <c r="V263" i="31"/>
  <c r="U263" i="31"/>
  <c r="C263" i="31"/>
  <c r="Z262" i="31"/>
  <c r="Y262" i="31"/>
  <c r="AA262" i="31" s="1"/>
  <c r="V262" i="31"/>
  <c r="W262" i="31" s="1"/>
  <c r="U262" i="31"/>
  <c r="C262" i="31"/>
  <c r="D262" i="31" s="1"/>
  <c r="B262" i="31"/>
  <c r="X257" i="31"/>
  <c r="Y257" i="31" s="1"/>
  <c r="V165" i="31"/>
  <c r="U165" i="31"/>
  <c r="C165" i="31"/>
  <c r="X256" i="31"/>
  <c r="Y256" i="31" s="1"/>
  <c r="AA256" i="31" s="1"/>
  <c r="V164" i="31"/>
  <c r="W164" i="31" s="1"/>
  <c r="U164" i="31"/>
  <c r="C164" i="31"/>
  <c r="D164" i="31" s="1"/>
  <c r="B164" i="31"/>
  <c r="Y281" i="31"/>
  <c r="V299" i="31"/>
  <c r="U299" i="31"/>
  <c r="C299" i="31"/>
  <c r="Z280" i="31"/>
  <c r="Y280" i="31"/>
  <c r="AA280" i="31" s="1"/>
  <c r="V298" i="31"/>
  <c r="W298" i="31" s="1"/>
  <c r="U298" i="31"/>
  <c r="C298" i="31"/>
  <c r="D298" i="31" s="1"/>
  <c r="B298" i="31"/>
  <c r="X255" i="31"/>
  <c r="Y255" i="31" s="1"/>
  <c r="V259" i="31"/>
  <c r="U259" i="31"/>
  <c r="C259" i="31"/>
  <c r="X254" i="31"/>
  <c r="Z254" i="31" s="1"/>
  <c r="V258" i="31"/>
  <c r="W258" i="31" s="1"/>
  <c r="U258" i="31"/>
  <c r="C258" i="31"/>
  <c r="D258" i="31" s="1"/>
  <c r="B258" i="31"/>
  <c r="X179" i="31"/>
  <c r="Y179" i="31" s="1"/>
  <c r="V195" i="31"/>
  <c r="U195" i="31"/>
  <c r="C195" i="31"/>
  <c r="X178" i="31"/>
  <c r="Z178" i="31" s="1"/>
  <c r="V194" i="31"/>
  <c r="W194" i="31" s="1"/>
  <c r="U194" i="31"/>
  <c r="C194" i="31"/>
  <c r="D194" i="31" s="1"/>
  <c r="B194" i="31"/>
  <c r="X151" i="31"/>
  <c r="Y151" i="31" s="1"/>
  <c r="V153" i="31"/>
  <c r="U153" i="31"/>
  <c r="C153" i="31"/>
  <c r="X150" i="31"/>
  <c r="Y150" i="31" s="1"/>
  <c r="AA150" i="31" s="1"/>
  <c r="V152" i="31"/>
  <c r="W152" i="31" s="1"/>
  <c r="U152" i="31"/>
  <c r="C152" i="31"/>
  <c r="D152" i="31" s="1"/>
  <c r="X139" i="31"/>
  <c r="Y139" i="31" s="1"/>
  <c r="V139" i="31"/>
  <c r="U139" i="31"/>
  <c r="C139" i="31"/>
  <c r="X138" i="31"/>
  <c r="Z138" i="31" s="1"/>
  <c r="V138" i="31"/>
  <c r="W138" i="31" s="1"/>
  <c r="U138" i="31"/>
  <c r="C138" i="31"/>
  <c r="D138" i="31" s="1"/>
  <c r="B138" i="31"/>
  <c r="X287" i="31"/>
  <c r="Y287" i="31" s="1"/>
  <c r="V287" i="31"/>
  <c r="U287" i="31"/>
  <c r="C287" i="31"/>
  <c r="X286" i="31"/>
  <c r="Y286" i="31" s="1"/>
  <c r="AA286" i="31" s="1"/>
  <c r="V286" i="31"/>
  <c r="W286" i="31" s="1"/>
  <c r="U286" i="31"/>
  <c r="C286" i="31"/>
  <c r="D286" i="31" s="1"/>
  <c r="B286" i="31"/>
  <c r="X307" i="31"/>
  <c r="Y307" i="31" s="1"/>
  <c r="V307" i="31"/>
  <c r="U307" i="31"/>
  <c r="C307" i="31"/>
  <c r="X306" i="31"/>
  <c r="Z306" i="31" s="1"/>
  <c r="V306" i="31"/>
  <c r="W306" i="31" s="1"/>
  <c r="U306" i="31"/>
  <c r="C306" i="31"/>
  <c r="D306" i="31" s="1"/>
  <c r="B306" i="31"/>
  <c r="X203" i="31"/>
  <c r="Y203" i="31" s="1"/>
  <c r="V227" i="31"/>
  <c r="U227" i="31"/>
  <c r="C227" i="31"/>
  <c r="X202" i="31"/>
  <c r="Z202" i="31" s="1"/>
  <c r="V226" i="31"/>
  <c r="W226" i="31" s="1"/>
  <c r="U226" i="31"/>
  <c r="C226" i="31"/>
  <c r="D226" i="31" s="1"/>
  <c r="B226" i="31"/>
  <c r="X265" i="31"/>
  <c r="Y265" i="31" s="1"/>
  <c r="V281" i="31"/>
  <c r="U281" i="31"/>
  <c r="C281" i="31"/>
  <c r="X264" i="31"/>
  <c r="Z264" i="31" s="1"/>
  <c r="V280" i="31"/>
  <c r="W280" i="31" s="1"/>
  <c r="U280" i="31"/>
  <c r="C280" i="31"/>
  <c r="D280" i="31" s="1"/>
  <c r="B280" i="31"/>
  <c r="X259" i="31"/>
  <c r="Y259" i="31" s="1"/>
  <c r="V279" i="31"/>
  <c r="U279" i="31"/>
  <c r="C279" i="31"/>
  <c r="X258" i="31"/>
  <c r="Z258" i="31" s="1"/>
  <c r="V278" i="31"/>
  <c r="W278" i="31" s="1"/>
  <c r="U278" i="31"/>
  <c r="C278" i="31"/>
  <c r="D278" i="31" s="1"/>
  <c r="B278" i="31"/>
  <c r="X147" i="31"/>
  <c r="Y147" i="31" s="1"/>
  <c r="V147" i="31"/>
  <c r="U147" i="31"/>
  <c r="C147" i="31"/>
  <c r="X146" i="31"/>
  <c r="Z146" i="31" s="1"/>
  <c r="V146" i="31"/>
  <c r="W146" i="31" s="1"/>
  <c r="U146" i="31"/>
  <c r="C146" i="31"/>
  <c r="D146" i="31" s="1"/>
  <c r="B146" i="31"/>
  <c r="Y13" i="31"/>
  <c r="V13" i="31"/>
  <c r="U13" i="31"/>
  <c r="C13" i="31"/>
  <c r="Z12" i="31"/>
  <c r="Y12" i="31"/>
  <c r="AA12" i="31" s="1"/>
  <c r="V12" i="31"/>
  <c r="W12" i="31" s="1"/>
  <c r="U12" i="31"/>
  <c r="C12" i="31"/>
  <c r="D12" i="31" s="1"/>
  <c r="B12" i="31"/>
  <c r="X251" i="31"/>
  <c r="Y251" i="31" s="1"/>
  <c r="V251" i="31"/>
  <c r="U251" i="31"/>
  <c r="C251" i="31"/>
  <c r="X250" i="31"/>
  <c r="Z250" i="31" s="1"/>
  <c r="V250" i="31"/>
  <c r="W250" i="31" s="1"/>
  <c r="U250" i="31"/>
  <c r="C250" i="31"/>
  <c r="D250" i="31" s="1"/>
  <c r="B250" i="31"/>
  <c r="X75" i="31"/>
  <c r="Y75" i="31" s="1"/>
  <c r="V77" i="31"/>
  <c r="U77" i="31"/>
  <c r="C77" i="31"/>
  <c r="X74" i="31"/>
  <c r="Z74" i="31" s="1"/>
  <c r="V76" i="31"/>
  <c r="W76" i="31" s="1"/>
  <c r="U76" i="31"/>
  <c r="C76" i="31"/>
  <c r="D76" i="31" s="1"/>
  <c r="X695" i="31"/>
  <c r="Y695" i="31" s="1"/>
  <c r="V695" i="31"/>
  <c r="U695" i="31"/>
  <c r="C695" i="31"/>
  <c r="X694" i="31"/>
  <c r="Z694" i="31" s="1"/>
  <c r="V694" i="31"/>
  <c r="W694" i="31" s="1"/>
  <c r="U694" i="31"/>
  <c r="C694" i="31"/>
  <c r="D694" i="31" s="1"/>
  <c r="B694" i="31"/>
  <c r="X341" i="31"/>
  <c r="Y341" i="31" s="1"/>
  <c r="V343" i="31"/>
  <c r="U343" i="31"/>
  <c r="C343" i="31"/>
  <c r="X340" i="31"/>
  <c r="Z340" i="31" s="1"/>
  <c r="V342" i="31"/>
  <c r="W342" i="31" s="1"/>
  <c r="U342" i="31"/>
  <c r="C342" i="31"/>
  <c r="D342" i="31" s="1"/>
  <c r="B342" i="31"/>
  <c r="X201" i="31"/>
  <c r="Y201" i="31" s="1"/>
  <c r="V201" i="31"/>
  <c r="U201" i="31"/>
  <c r="C201" i="31"/>
  <c r="X200" i="31"/>
  <c r="Z200" i="31" s="1"/>
  <c r="V200" i="31"/>
  <c r="W200" i="31" s="1"/>
  <c r="U200" i="31"/>
  <c r="C200" i="31"/>
  <c r="D200" i="31" s="1"/>
  <c r="B200" i="31"/>
  <c r="X175" i="31"/>
  <c r="Y175" i="31" s="1"/>
  <c r="V193" i="31"/>
  <c r="U193" i="31"/>
  <c r="C193" i="31"/>
  <c r="X174" i="31"/>
  <c r="Y174" i="31" s="1"/>
  <c r="AA174" i="31" s="1"/>
  <c r="V192" i="31"/>
  <c r="W192" i="31" s="1"/>
  <c r="U192" i="31"/>
  <c r="C192" i="31"/>
  <c r="D192" i="31" s="1"/>
  <c r="B192" i="31"/>
  <c r="X1137" i="31"/>
  <c r="Y1137" i="31" s="1"/>
  <c r="V75" i="31"/>
  <c r="U75" i="31"/>
  <c r="C75" i="31"/>
  <c r="X1136" i="31"/>
  <c r="Z1136" i="31" s="1"/>
  <c r="V74" i="31"/>
  <c r="W74" i="31" s="1"/>
  <c r="U74" i="31"/>
  <c r="C74" i="31"/>
  <c r="D74" i="31" s="1"/>
  <c r="B74" i="31"/>
  <c r="X215" i="31"/>
  <c r="Y215" i="31" s="1"/>
  <c r="V283" i="31"/>
  <c r="U283" i="31"/>
  <c r="C283" i="31"/>
  <c r="X214" i="31"/>
  <c r="Y214" i="31" s="1"/>
  <c r="AA214" i="31" s="1"/>
  <c r="V282" i="31"/>
  <c r="W282" i="31" s="1"/>
  <c r="U282" i="31"/>
  <c r="C282" i="31"/>
  <c r="D282" i="31" s="1"/>
  <c r="B282" i="31"/>
  <c r="X171" i="31"/>
  <c r="Y171" i="31" s="1"/>
  <c r="V183" i="31"/>
  <c r="U183" i="31"/>
  <c r="C183" i="31"/>
  <c r="X170" i="31"/>
  <c r="Z170" i="31" s="1"/>
  <c r="V182" i="31"/>
  <c r="W182" i="31" s="1"/>
  <c r="U182" i="31"/>
  <c r="C182" i="31"/>
  <c r="D182" i="31" s="1"/>
  <c r="B182" i="31"/>
  <c r="X225" i="31"/>
  <c r="Y225" i="31" s="1"/>
  <c r="V253" i="31"/>
  <c r="U253" i="31"/>
  <c r="C253" i="31"/>
  <c r="X224" i="31"/>
  <c r="Z224" i="31" s="1"/>
  <c r="V252" i="31"/>
  <c r="W252" i="31" s="1"/>
  <c r="U252" i="31"/>
  <c r="C252" i="31"/>
  <c r="D252" i="31" s="1"/>
  <c r="B252" i="31"/>
  <c r="X73" i="31"/>
  <c r="Y73" i="31" s="1"/>
  <c r="V73" i="31"/>
  <c r="U73" i="31"/>
  <c r="C73" i="31"/>
  <c r="X72" i="31"/>
  <c r="Y72" i="31" s="1"/>
  <c r="AA72" i="31" s="1"/>
  <c r="V72" i="31"/>
  <c r="W72" i="31" s="1"/>
  <c r="U72" i="31"/>
  <c r="C72" i="31"/>
  <c r="D72" i="31" s="1"/>
  <c r="B72" i="31"/>
  <c r="X199" i="31"/>
  <c r="Y199" i="31" s="1"/>
  <c r="V223" i="31"/>
  <c r="U223" i="31"/>
  <c r="C223" i="31"/>
  <c r="X198" i="31"/>
  <c r="Z198" i="31" s="1"/>
  <c r="V222" i="31"/>
  <c r="W222" i="31" s="1"/>
  <c r="U222" i="31"/>
  <c r="C222" i="31"/>
  <c r="D222" i="31" s="1"/>
  <c r="Y1115" i="31"/>
  <c r="V1119" i="31"/>
  <c r="U1119" i="31"/>
  <c r="C1119" i="31"/>
  <c r="Z1114" i="31"/>
  <c r="Y1114" i="31"/>
  <c r="AA1114" i="31" s="1"/>
  <c r="V1118" i="31"/>
  <c r="W1118" i="31" s="1"/>
  <c r="U1118" i="31"/>
  <c r="C1118" i="31"/>
  <c r="D1118" i="31" s="1"/>
  <c r="B1118" i="31"/>
  <c r="X155" i="31"/>
  <c r="Y155" i="31" s="1"/>
  <c r="V169" i="31"/>
  <c r="U169" i="31"/>
  <c r="C169" i="31"/>
  <c r="X154" i="31"/>
  <c r="Y154" i="31" s="1"/>
  <c r="AA154" i="31" s="1"/>
  <c r="V168" i="31"/>
  <c r="W168" i="31" s="1"/>
  <c r="U168" i="31"/>
  <c r="C168" i="31"/>
  <c r="D168" i="31" s="1"/>
  <c r="B168" i="31"/>
  <c r="X169" i="31"/>
  <c r="Y169" i="31" s="1"/>
  <c r="V179" i="31"/>
  <c r="U179" i="31"/>
  <c r="C179" i="31"/>
  <c r="X168" i="31"/>
  <c r="Z168" i="31" s="1"/>
  <c r="V178" i="31"/>
  <c r="W178" i="31" s="1"/>
  <c r="U178" i="31"/>
  <c r="C178" i="31"/>
  <c r="D178" i="31" s="1"/>
  <c r="B178"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301" i="31"/>
  <c r="V313" i="31"/>
  <c r="U313" i="31"/>
  <c r="C313" i="31"/>
  <c r="Z300" i="31"/>
  <c r="Y300" i="31"/>
  <c r="AA300" i="31" s="1"/>
  <c r="V312" i="31"/>
  <c r="W312" i="31" s="1"/>
  <c r="U312" i="31"/>
  <c r="C312" i="31"/>
  <c r="D312" i="31" s="1"/>
  <c r="B312" i="31"/>
  <c r="Y1125" i="31"/>
  <c r="V69" i="31"/>
  <c r="U69" i="31"/>
  <c r="C69" i="31"/>
  <c r="Z1124" i="31"/>
  <c r="Y1124" i="31"/>
  <c r="AA1124" i="31" s="1"/>
  <c r="V68" i="31"/>
  <c r="W68" i="31" s="1"/>
  <c r="U68" i="31"/>
  <c r="C68" i="31"/>
  <c r="D68" i="31" s="1"/>
  <c r="B68" i="31"/>
  <c r="X167" i="31"/>
  <c r="Y167" i="31" s="1"/>
  <c r="V177" i="31"/>
  <c r="U177" i="31"/>
  <c r="C177" i="31"/>
  <c r="X166" i="31"/>
  <c r="Z166" i="31" s="1"/>
  <c r="V176" i="31"/>
  <c r="W176" i="31" s="1"/>
  <c r="U176" i="31"/>
  <c r="C176" i="31"/>
  <c r="D176" i="31" s="1"/>
  <c r="B176" i="31"/>
  <c r="X207" i="31"/>
  <c r="Y207" i="31" s="1"/>
  <c r="V207" i="31"/>
  <c r="U207" i="31"/>
  <c r="C207" i="31"/>
  <c r="X206" i="31"/>
  <c r="Z206" i="31" s="1"/>
  <c r="V206" i="31"/>
  <c r="W206" i="31" s="1"/>
  <c r="U206" i="31"/>
  <c r="C206" i="31"/>
  <c r="D206" i="31" s="1"/>
  <c r="B206" i="31"/>
  <c r="X159" i="31"/>
  <c r="Y159" i="31" s="1"/>
  <c r="V171" i="31"/>
  <c r="U171" i="31"/>
  <c r="C171" i="31"/>
  <c r="X158" i="31"/>
  <c r="Z158" i="31" s="1"/>
  <c r="V170" i="31"/>
  <c r="W170" i="31" s="1"/>
  <c r="U170" i="31"/>
  <c r="C170" i="31"/>
  <c r="D170" i="31" s="1"/>
  <c r="B170" i="31"/>
  <c r="X157" i="31"/>
  <c r="Y157" i="31" s="1"/>
  <c r="V289" i="31"/>
  <c r="U289" i="31"/>
  <c r="C289" i="31"/>
  <c r="X156" i="31"/>
  <c r="Y156" i="31" s="1"/>
  <c r="AA156" i="31" s="1"/>
  <c r="V288" i="31"/>
  <c r="W288" i="31" s="1"/>
  <c r="U288" i="31"/>
  <c r="C288" i="31"/>
  <c r="D288" i="31" s="1"/>
  <c r="B288" i="31"/>
  <c r="X65" i="31"/>
  <c r="Y65" i="31" s="1"/>
  <c r="V65" i="31"/>
  <c r="U65" i="31"/>
  <c r="C65" i="31"/>
  <c r="X64" i="31"/>
  <c r="Y64" i="31" s="1"/>
  <c r="AA64" i="31" s="1"/>
  <c r="V64" i="31"/>
  <c r="W64" i="31" s="1"/>
  <c r="U64" i="31"/>
  <c r="C64" i="31"/>
  <c r="D64" i="31" s="1"/>
  <c r="B64" i="31"/>
  <c r="X181" i="31"/>
  <c r="Y181" i="31" s="1"/>
  <c r="V197" i="31"/>
  <c r="U197" i="31"/>
  <c r="C197" i="31"/>
  <c r="X180" i="31"/>
  <c r="Z180" i="31" s="1"/>
  <c r="V196" i="31"/>
  <c r="W196" i="31" s="1"/>
  <c r="U196" i="31"/>
  <c r="C196" i="31"/>
  <c r="D196" i="31" s="1"/>
  <c r="B196" i="31"/>
  <c r="X323" i="31"/>
  <c r="Y323" i="31" s="1"/>
  <c r="V157" i="31"/>
  <c r="U157" i="31"/>
  <c r="C157" i="31"/>
  <c r="X322" i="31"/>
  <c r="Z322" i="31" s="1"/>
  <c r="V156" i="31"/>
  <c r="W156" i="31" s="1"/>
  <c r="U156" i="31"/>
  <c r="C156" i="31"/>
  <c r="D156" i="31" s="1"/>
  <c r="B156" i="31"/>
  <c r="X283" i="31"/>
  <c r="Y283" i="31" s="1"/>
  <c r="V303" i="31"/>
  <c r="U303" i="31"/>
  <c r="C303" i="31"/>
  <c r="X282" i="31"/>
  <c r="Z282" i="31" s="1"/>
  <c r="V302" i="31"/>
  <c r="W302" i="31" s="1"/>
  <c r="U302" i="31"/>
  <c r="C302" i="31"/>
  <c r="D302" i="31" s="1"/>
  <c r="B302" i="31"/>
  <c r="X277" i="31"/>
  <c r="Y277" i="31" s="1"/>
  <c r="V311" i="31"/>
  <c r="U311" i="31"/>
  <c r="C311" i="31"/>
  <c r="X276" i="31"/>
  <c r="Z276" i="31" s="1"/>
  <c r="V310" i="31"/>
  <c r="W310" i="31" s="1"/>
  <c r="U310" i="31"/>
  <c r="C310" i="31"/>
  <c r="D310" i="31" s="1"/>
  <c r="B310" i="31"/>
  <c r="X63" i="31"/>
  <c r="Y63" i="31" s="1"/>
  <c r="V63" i="31"/>
  <c r="U63" i="31"/>
  <c r="C63" i="31"/>
  <c r="X62" i="31"/>
  <c r="Y62" i="31" s="1"/>
  <c r="AA62" i="31" s="1"/>
  <c r="V62" i="31"/>
  <c r="W62" i="31" s="1"/>
  <c r="U62" i="31"/>
  <c r="C62" i="31"/>
  <c r="D62" i="31" s="1"/>
  <c r="X125" i="31"/>
  <c r="Y125" i="31" s="1"/>
  <c r="V125" i="31"/>
  <c r="U125" i="31"/>
  <c r="C125" i="31"/>
  <c r="X124" i="31"/>
  <c r="Z124" i="31" s="1"/>
  <c r="V124" i="31"/>
  <c r="W124" i="31" s="1"/>
  <c r="U124" i="31"/>
  <c r="C124" i="31"/>
  <c r="D124" i="31" s="1"/>
  <c r="B124" i="31"/>
  <c r="X771" i="31"/>
  <c r="Y771" i="31" s="1"/>
  <c r="V771" i="31"/>
  <c r="U771" i="31"/>
  <c r="C771" i="31"/>
  <c r="X770" i="31"/>
  <c r="Y770" i="31" s="1"/>
  <c r="AA770" i="31" s="1"/>
  <c r="V770" i="31"/>
  <c r="W770" i="31" s="1"/>
  <c r="U770" i="31"/>
  <c r="C770" i="31"/>
  <c r="D770" i="31" s="1"/>
  <c r="B770" i="31"/>
  <c r="X1099" i="31"/>
  <c r="Y1099" i="31" s="1"/>
  <c r="V1101" i="31"/>
  <c r="U1101" i="31"/>
  <c r="C1101" i="31"/>
  <c r="X1098" i="31"/>
  <c r="Y1098" i="31" s="1"/>
  <c r="AA1098" i="31" s="1"/>
  <c r="V1100" i="31"/>
  <c r="W1100" i="31" s="1"/>
  <c r="U1100" i="31"/>
  <c r="C1100" i="31"/>
  <c r="D1100" i="31" s="1"/>
  <c r="B1100" i="31"/>
  <c r="Y285" i="31"/>
  <c r="V285" i="31"/>
  <c r="U285" i="31"/>
  <c r="C285" i="31"/>
  <c r="Z284" i="31"/>
  <c r="V284" i="31"/>
  <c r="W284" i="31" s="1"/>
  <c r="U284" i="31"/>
  <c r="C284" i="31"/>
  <c r="D284" i="31" s="1"/>
  <c r="B284" i="31"/>
  <c r="X57" i="31"/>
  <c r="Y57" i="31" s="1"/>
  <c r="V1079" i="31"/>
  <c r="U1079" i="31"/>
  <c r="C1079" i="31"/>
  <c r="X56" i="31"/>
  <c r="Z56" i="31" s="1"/>
  <c r="V1078" i="31"/>
  <c r="W1078" i="31" s="1"/>
  <c r="U1078" i="31"/>
  <c r="C1078" i="31"/>
  <c r="D1078" i="31" s="1"/>
  <c r="B1078" i="31"/>
  <c r="X1081" i="31"/>
  <c r="Y1081" i="31" s="1"/>
  <c r="V1083" i="31"/>
  <c r="U1083" i="31"/>
  <c r="C1083" i="31"/>
  <c r="X1080" i="31"/>
  <c r="Z1080" i="31" s="1"/>
  <c r="V1082" i="31"/>
  <c r="W1082" i="31" s="1"/>
  <c r="U1082" i="31"/>
  <c r="C1082" i="31"/>
  <c r="D1082" i="31" s="1"/>
  <c r="B1082" i="31"/>
  <c r="X1085" i="31"/>
  <c r="Y1085" i="31" s="1"/>
  <c r="V1089" i="31"/>
  <c r="U1089" i="31"/>
  <c r="C1089" i="31"/>
  <c r="X1084" i="31"/>
  <c r="Z1084" i="31" s="1"/>
  <c r="V1088" i="31"/>
  <c r="W1088" i="31" s="1"/>
  <c r="U1088" i="31"/>
  <c r="C1088" i="31"/>
  <c r="D1088" i="31" s="1"/>
  <c r="X69" i="31"/>
  <c r="Y69" i="31" s="1"/>
  <c r="V389" i="31"/>
  <c r="U389" i="31"/>
  <c r="C389" i="31"/>
  <c r="X68" i="31"/>
  <c r="Z68" i="31" s="1"/>
  <c r="V388" i="31"/>
  <c r="W388" i="31" s="1"/>
  <c r="U388" i="31"/>
  <c r="C388" i="31"/>
  <c r="D388" i="31" s="1"/>
  <c r="B388" i="31"/>
  <c r="X243" i="31"/>
  <c r="Y243" i="31" s="1"/>
  <c r="V181" i="31"/>
  <c r="U181" i="31"/>
  <c r="C181" i="31"/>
  <c r="X242" i="31"/>
  <c r="Z242" i="31" s="1"/>
  <c r="V180" i="31"/>
  <c r="W180" i="31" s="1"/>
  <c r="U180" i="31"/>
  <c r="C180" i="31"/>
  <c r="D180" i="31" s="1"/>
  <c r="B180" i="31"/>
  <c r="X293" i="31"/>
  <c r="Y293" i="31" s="1"/>
  <c r="V187" i="31"/>
  <c r="U187" i="31"/>
  <c r="C187" i="31"/>
  <c r="X292" i="31"/>
  <c r="Y292" i="31" s="1"/>
  <c r="AA292" i="31" s="1"/>
  <c r="V186" i="31"/>
  <c r="W186" i="31" s="1"/>
  <c r="U186" i="31"/>
  <c r="C186" i="31"/>
  <c r="D186" i="31" s="1"/>
  <c r="B186" i="31"/>
  <c r="X245" i="31"/>
  <c r="Y245" i="31" s="1"/>
  <c r="V265" i="31"/>
  <c r="U265" i="31"/>
  <c r="C265" i="31"/>
  <c r="X244" i="31"/>
  <c r="Y244" i="31" s="1"/>
  <c r="AA244" i="31" s="1"/>
  <c r="V264" i="31"/>
  <c r="W264" i="31" s="1"/>
  <c r="U264" i="31"/>
  <c r="C264" i="31"/>
  <c r="D264" i="31" s="1"/>
  <c r="B264" i="31"/>
  <c r="X299" i="31"/>
  <c r="Y299" i="31" s="1"/>
  <c r="V301" i="31"/>
  <c r="U301" i="31"/>
  <c r="C301" i="31"/>
  <c r="X298" i="31"/>
  <c r="Z298" i="31" s="1"/>
  <c r="V300" i="31"/>
  <c r="W300" i="31" s="1"/>
  <c r="U300" i="31"/>
  <c r="C300" i="31"/>
  <c r="D300" i="31" s="1"/>
  <c r="B300" i="31"/>
  <c r="X241" i="31"/>
  <c r="Y241" i="31" s="1"/>
  <c r="V241" i="31"/>
  <c r="U241" i="31"/>
  <c r="C241" i="31"/>
  <c r="X240" i="31"/>
  <c r="Z240" i="31" s="1"/>
  <c r="V240" i="31"/>
  <c r="W240" i="31" s="1"/>
  <c r="U240" i="31"/>
  <c r="C240" i="31"/>
  <c r="D240" i="31" s="1"/>
  <c r="B240" i="31"/>
  <c r="X95" i="31"/>
  <c r="Y95" i="31" s="1"/>
  <c r="V97" i="31"/>
  <c r="U97" i="31"/>
  <c r="C97" i="31"/>
  <c r="X94" i="31"/>
  <c r="Z94" i="31" s="1"/>
  <c r="V96" i="31"/>
  <c r="W96" i="31" s="1"/>
  <c r="U96" i="31"/>
  <c r="C96" i="31"/>
  <c r="D96" i="31" s="1"/>
  <c r="X61" i="31"/>
  <c r="Y61" i="31" s="1"/>
  <c r="V61" i="31"/>
  <c r="U61" i="31"/>
  <c r="C61" i="31"/>
  <c r="X60" i="31"/>
  <c r="Y60" i="31" s="1"/>
  <c r="AA60" i="31" s="1"/>
  <c r="V60" i="31"/>
  <c r="W60" i="31" s="1"/>
  <c r="U60" i="31"/>
  <c r="C60" i="31"/>
  <c r="D60" i="31" s="1"/>
  <c r="X85" i="31"/>
  <c r="Y85" i="31" s="1"/>
  <c r="V1065" i="31"/>
  <c r="U1065" i="31"/>
  <c r="C1065" i="31"/>
  <c r="X84" i="31"/>
  <c r="Z84" i="31" s="1"/>
  <c r="V1064" i="31"/>
  <c r="W1064" i="31" s="1"/>
  <c r="U1064" i="31"/>
  <c r="C1064" i="31"/>
  <c r="D1064" i="31" s="1"/>
  <c r="B1064" i="31"/>
  <c r="X1089" i="31"/>
  <c r="Y1089" i="31" s="1"/>
  <c r="V1091" i="31"/>
  <c r="U1091" i="31"/>
  <c r="C1091" i="31"/>
  <c r="X1088" i="31"/>
  <c r="Z1088" i="31" s="1"/>
  <c r="V1090" i="31"/>
  <c r="W1090" i="31" s="1"/>
  <c r="U1090" i="31"/>
  <c r="C1090" i="31"/>
  <c r="D1090" i="31" s="1"/>
  <c r="B1090" i="31"/>
  <c r="X1091" i="31"/>
  <c r="Y1091" i="31" s="1"/>
  <c r="V1093" i="31"/>
  <c r="U1093" i="31"/>
  <c r="C1093" i="31"/>
  <c r="X1090" i="31"/>
  <c r="Y1090" i="31" s="1"/>
  <c r="AA1090" i="31" s="1"/>
  <c r="V1092" i="31"/>
  <c r="W1092" i="31" s="1"/>
  <c r="U1092" i="31"/>
  <c r="C1092" i="31"/>
  <c r="D1092" i="31" s="1"/>
  <c r="B1092" i="31"/>
  <c r="X153" i="31"/>
  <c r="Y153" i="31" s="1"/>
  <c r="V167" i="31"/>
  <c r="U167" i="31"/>
  <c r="C167" i="31"/>
  <c r="X152" i="31"/>
  <c r="Y152" i="31" s="1"/>
  <c r="AA152" i="31" s="1"/>
  <c r="V166" i="31"/>
  <c r="W166" i="31" s="1"/>
  <c r="U166" i="31"/>
  <c r="C166" i="31"/>
  <c r="D166" i="31" s="1"/>
  <c r="B166" i="31"/>
  <c r="X205" i="31"/>
  <c r="Y205" i="31" s="1"/>
  <c r="V229" i="31"/>
  <c r="U229" i="31"/>
  <c r="C229" i="31"/>
  <c r="X204" i="31"/>
  <c r="Z204" i="31" s="1"/>
  <c r="V228" i="31"/>
  <c r="W228" i="31" s="1"/>
  <c r="U228" i="31"/>
  <c r="C228" i="31"/>
  <c r="D228" i="31" s="1"/>
  <c r="B228" i="31"/>
  <c r="X195" i="31"/>
  <c r="Y195" i="31" s="1"/>
  <c r="V221" i="31"/>
  <c r="U221" i="31"/>
  <c r="C221" i="31"/>
  <c r="X194" i="31"/>
  <c r="Z194" i="31" s="1"/>
  <c r="V220" i="31"/>
  <c r="W220" i="31" s="1"/>
  <c r="U220" i="31"/>
  <c r="C220" i="31"/>
  <c r="D220" i="31" s="1"/>
  <c r="B220" i="31"/>
  <c r="X197" i="31"/>
  <c r="Y197" i="31" s="1"/>
  <c r="V155" i="31"/>
  <c r="U155" i="31"/>
  <c r="C155" i="31"/>
  <c r="X196" i="31"/>
  <c r="Z196" i="31" s="1"/>
  <c r="V154" i="31"/>
  <c r="W154" i="31" s="1"/>
  <c r="U154" i="31"/>
  <c r="C154" i="31"/>
  <c r="D154" i="31" s="1"/>
  <c r="B154" i="31"/>
  <c r="X339" i="31"/>
  <c r="Y339" i="31" s="1"/>
  <c r="V339" i="31"/>
  <c r="U339" i="31"/>
  <c r="C339" i="31"/>
  <c r="X338" i="31"/>
  <c r="Z338" i="31" s="1"/>
  <c r="V338" i="31"/>
  <c r="W338" i="31" s="1"/>
  <c r="U338" i="31"/>
  <c r="C338" i="31"/>
  <c r="D338" i="31" s="1"/>
  <c r="B338" i="31"/>
  <c r="X59" i="31"/>
  <c r="Y59" i="31" s="1"/>
  <c r="V59" i="31"/>
  <c r="U59" i="31"/>
  <c r="C59" i="31"/>
  <c r="X58" i="31"/>
  <c r="Y58" i="31" s="1"/>
  <c r="AA58" i="31" s="1"/>
  <c r="V58" i="31"/>
  <c r="W58" i="31" s="1"/>
  <c r="U58" i="31"/>
  <c r="C58" i="31"/>
  <c r="D58" i="31" s="1"/>
  <c r="X143" i="31"/>
  <c r="Y143" i="31" s="1"/>
  <c r="V143" i="31"/>
  <c r="U143" i="31"/>
  <c r="C143" i="31"/>
  <c r="X142" i="31"/>
  <c r="Z142" i="31" s="1"/>
  <c r="V142" i="31"/>
  <c r="W142" i="31" s="1"/>
  <c r="U142" i="31"/>
  <c r="C142" i="31"/>
  <c r="D142" i="31" s="1"/>
  <c r="X55" i="31"/>
  <c r="Y55" i="31" s="1"/>
  <c r="V57" i="31"/>
  <c r="U57" i="31"/>
  <c r="C57" i="31"/>
  <c r="X54" i="31"/>
  <c r="Z54" i="31" s="1"/>
  <c r="V56" i="31"/>
  <c r="W56" i="31" s="1"/>
  <c r="U56" i="31"/>
  <c r="C56" i="31"/>
  <c r="D56" i="31" s="1"/>
  <c r="B56" i="31"/>
  <c r="X345" i="31"/>
  <c r="Y345" i="31" s="1"/>
  <c r="V345" i="31"/>
  <c r="U345" i="31"/>
  <c r="C345" i="31"/>
  <c r="X344" i="31"/>
  <c r="Y344" i="31" s="1"/>
  <c r="AA344" i="31" s="1"/>
  <c r="V344" i="31"/>
  <c r="W344" i="31" s="1"/>
  <c r="U344" i="31"/>
  <c r="C344" i="31"/>
  <c r="D344" i="31" s="1"/>
  <c r="B344" i="31"/>
  <c r="Y353" i="31"/>
  <c r="V353" i="31"/>
  <c r="U353" i="31"/>
  <c r="C353" i="31"/>
  <c r="Z352" i="31"/>
  <c r="Y352" i="31"/>
  <c r="AA352" i="31" s="1"/>
  <c r="V352" i="31"/>
  <c r="W352" i="31" s="1"/>
  <c r="U352" i="31"/>
  <c r="C352" i="31"/>
  <c r="D352" i="31" s="1"/>
  <c r="B352" i="31"/>
  <c r="X333" i="31"/>
  <c r="Y333" i="31" s="1"/>
  <c r="V151" i="31"/>
  <c r="U151" i="31"/>
  <c r="C151" i="31"/>
  <c r="X332" i="31"/>
  <c r="Z332" i="31" s="1"/>
  <c r="V150" i="31"/>
  <c r="W150" i="31" s="1"/>
  <c r="U150" i="31"/>
  <c r="C150" i="31"/>
  <c r="D150" i="31" s="1"/>
  <c r="B150" i="31"/>
  <c r="X279" i="31"/>
  <c r="Y279" i="31" s="1"/>
  <c r="V293" i="31"/>
  <c r="U293" i="31"/>
  <c r="C293" i="31"/>
  <c r="X278" i="31"/>
  <c r="Z278" i="31" s="1"/>
  <c r="V292" i="31"/>
  <c r="W292" i="31" s="1"/>
  <c r="U292" i="31"/>
  <c r="C292" i="31"/>
  <c r="D292" i="31" s="1"/>
  <c r="B292"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5" i="31"/>
  <c r="U55" i="31"/>
  <c r="C55" i="31"/>
  <c r="X52" i="31"/>
  <c r="Y52" i="31" s="1"/>
  <c r="AA52" i="31" s="1"/>
  <c r="V54" i="31"/>
  <c r="W54" i="31" s="1"/>
  <c r="U54" i="31"/>
  <c r="C54" i="31"/>
  <c r="D54" i="31" s="1"/>
  <c r="B54" i="31"/>
  <c r="X343" i="31"/>
  <c r="Y343" i="31" s="1"/>
  <c r="V351" i="31"/>
  <c r="U351" i="31"/>
  <c r="C351" i="31"/>
  <c r="X342" i="31"/>
  <c r="Z342" i="31" s="1"/>
  <c r="V350" i="31"/>
  <c r="W350" i="31" s="1"/>
  <c r="U350" i="31"/>
  <c r="C350" i="31"/>
  <c r="D350" i="31" s="1"/>
  <c r="X235" i="31"/>
  <c r="Y235" i="31" s="1"/>
  <c r="V235" i="31"/>
  <c r="U235" i="31"/>
  <c r="C235" i="31"/>
  <c r="X234" i="31"/>
  <c r="Z234" i="31" s="1"/>
  <c r="V234" i="31"/>
  <c r="W234" i="31" s="1"/>
  <c r="U234" i="31"/>
  <c r="C234" i="31"/>
  <c r="D234" i="31" s="1"/>
  <c r="B234" i="31"/>
  <c r="X51" i="31"/>
  <c r="Y51" i="31" s="1"/>
  <c r="V53" i="31"/>
  <c r="U53" i="31"/>
  <c r="C53" i="31"/>
  <c r="X50" i="31"/>
  <c r="Y50" i="31" s="1"/>
  <c r="AA50" i="31" s="1"/>
  <c r="V52" i="31"/>
  <c r="W52" i="31" s="1"/>
  <c r="U52" i="31"/>
  <c r="C52" i="31"/>
  <c r="D52" i="31" s="1"/>
  <c r="B52" i="31"/>
  <c r="X239" i="31"/>
  <c r="Y239" i="31" s="1"/>
  <c r="V271" i="31"/>
  <c r="U271" i="31"/>
  <c r="C271" i="31"/>
  <c r="X238" i="31"/>
  <c r="Z238" i="31" s="1"/>
  <c r="V270" i="31"/>
  <c r="W270" i="31" s="1"/>
  <c r="U270" i="31"/>
  <c r="C270" i="31"/>
  <c r="D270"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13" i="31"/>
  <c r="Y213" i="31" s="1"/>
  <c r="V213" i="31"/>
  <c r="U213" i="31"/>
  <c r="C213" i="31"/>
  <c r="X212" i="31"/>
  <c r="Z212" i="31" s="1"/>
  <c r="V212" i="31"/>
  <c r="W212" i="31" s="1"/>
  <c r="U212" i="31"/>
  <c r="C212" i="31"/>
  <c r="D212" i="31" s="1"/>
  <c r="B212"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17" i="31"/>
  <c r="Y317" i="31" s="1"/>
  <c r="V333" i="31"/>
  <c r="U333" i="31"/>
  <c r="C333" i="31"/>
  <c r="X316" i="31"/>
  <c r="Z316" i="31" s="1"/>
  <c r="V332" i="31"/>
  <c r="W332" i="31" s="1"/>
  <c r="U332" i="31"/>
  <c r="C332" i="31"/>
  <c r="D332" i="31" s="1"/>
  <c r="B332" i="31"/>
  <c r="X313" i="31"/>
  <c r="Y313" i="31" s="1"/>
  <c r="V327" i="31"/>
  <c r="U327" i="31"/>
  <c r="C327" i="31"/>
  <c r="X312" i="31"/>
  <c r="Y312" i="31" s="1"/>
  <c r="AA312" i="31" s="1"/>
  <c r="V326" i="31"/>
  <c r="W326" i="31" s="1"/>
  <c r="U326" i="31"/>
  <c r="C326" i="31"/>
  <c r="D326" i="31" s="1"/>
  <c r="B326" i="31"/>
  <c r="X311" i="31"/>
  <c r="Y311" i="31" s="1"/>
  <c r="V323" i="31"/>
  <c r="U323" i="31"/>
  <c r="C323" i="31"/>
  <c r="X310" i="31"/>
  <c r="Y310" i="31" s="1"/>
  <c r="AA310" i="31" s="1"/>
  <c r="V322" i="31"/>
  <c r="W322" i="31" s="1"/>
  <c r="U322" i="31"/>
  <c r="C322" i="31"/>
  <c r="D322" i="31" s="1"/>
  <c r="B322" i="31"/>
  <c r="X135" i="31"/>
  <c r="Y135" i="31" s="1"/>
  <c r="V135" i="31"/>
  <c r="U135" i="31"/>
  <c r="C135" i="31"/>
  <c r="X134" i="31"/>
  <c r="Z134" i="31" s="1"/>
  <c r="V134" i="31"/>
  <c r="W134" i="31" s="1"/>
  <c r="U134" i="31"/>
  <c r="C134" i="31"/>
  <c r="D134" i="31" s="1"/>
  <c r="B134" i="31"/>
  <c r="X305" i="31"/>
  <c r="Y305" i="31" s="1"/>
  <c r="V321" i="31"/>
  <c r="U321" i="31"/>
  <c r="C321" i="31"/>
  <c r="X304" i="31"/>
  <c r="V320" i="31"/>
  <c r="W320" i="31" s="1"/>
  <c r="U320" i="31"/>
  <c r="C320" i="31"/>
  <c r="D320" i="31" s="1"/>
  <c r="B320"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31" i="31"/>
  <c r="Y131" i="31" s="1"/>
  <c r="V131" i="31"/>
  <c r="U131" i="31"/>
  <c r="C131" i="31"/>
  <c r="X130" i="31"/>
  <c r="Z130" i="31" s="1"/>
  <c r="V130" i="31"/>
  <c r="W130" i="31" s="1"/>
  <c r="U130" i="31"/>
  <c r="C130" i="31"/>
  <c r="D130" i="31" s="1"/>
  <c r="B130"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33" i="31"/>
  <c r="Y133" i="31" s="1"/>
  <c r="V133" i="31"/>
  <c r="U133" i="31"/>
  <c r="C133" i="31"/>
  <c r="X132" i="31"/>
  <c r="Y132" i="31" s="1"/>
  <c r="AA132" i="31" s="1"/>
  <c r="V132" i="31"/>
  <c r="W132" i="31" s="1"/>
  <c r="U132" i="31"/>
  <c r="C132" i="31"/>
  <c r="D132" i="31" s="1"/>
  <c r="B132"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23" i="31"/>
  <c r="Y123" i="31" s="1"/>
  <c r="V123" i="31"/>
  <c r="U123" i="31"/>
  <c r="C123" i="31"/>
  <c r="X122" i="31"/>
  <c r="Z122" i="31" s="1"/>
  <c r="V122" i="31"/>
  <c r="W122" i="31" s="1"/>
  <c r="U122" i="31"/>
  <c r="C122" i="31"/>
  <c r="D122" i="31" s="1"/>
  <c r="B122" i="31"/>
  <c r="X127" i="31"/>
  <c r="Y127" i="31" s="1"/>
  <c r="V127" i="31"/>
  <c r="U127" i="31"/>
  <c r="C127" i="31"/>
  <c r="X126" i="31"/>
  <c r="Z126" i="31" s="1"/>
  <c r="V126" i="31"/>
  <c r="W126" i="31" s="1"/>
  <c r="U126" i="31"/>
  <c r="C126" i="31"/>
  <c r="D126" i="31" s="1"/>
  <c r="B126" i="31"/>
  <c r="X1069" i="31"/>
  <c r="Y1069" i="31" s="1"/>
  <c r="V1069" i="31"/>
  <c r="U1069" i="31"/>
  <c r="C1069" i="31"/>
  <c r="X1068" i="31"/>
  <c r="Z1068" i="31" s="1"/>
  <c r="V1068" i="31"/>
  <c r="W1068" i="31" s="1"/>
  <c r="U1068" i="31"/>
  <c r="C1068" i="31"/>
  <c r="D1068" i="31" s="1"/>
  <c r="B1068" i="31"/>
  <c r="X99" i="31"/>
  <c r="Y99" i="31" s="1"/>
  <c r="V99" i="31"/>
  <c r="U99" i="31"/>
  <c r="C99" i="31"/>
  <c r="X98" i="31"/>
  <c r="Z98" i="31" s="1"/>
  <c r="V98" i="31"/>
  <c r="W98" i="31" s="1"/>
  <c r="U98" i="31"/>
  <c r="C98" i="31"/>
  <c r="D98" i="31" s="1"/>
  <c r="B9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389" i="31"/>
  <c r="Y389" i="31" s="1"/>
  <c r="V355" i="31"/>
  <c r="U355" i="31"/>
  <c r="C355" i="31"/>
  <c r="X388" i="31"/>
  <c r="Y388" i="31" s="1"/>
  <c r="AA388" i="31" s="1"/>
  <c r="V354" i="31"/>
  <c r="W354" i="31" s="1"/>
  <c r="U354" i="31"/>
  <c r="C354" i="31"/>
  <c r="D354" i="31" s="1"/>
  <c r="B354" i="31"/>
  <c r="X1059" i="31"/>
  <c r="Y1059" i="31" s="1"/>
  <c r="V91" i="31"/>
  <c r="U91" i="31"/>
  <c r="C91" i="31"/>
  <c r="X1058" i="31"/>
  <c r="Z1058" i="31" s="1"/>
  <c r="V90" i="31"/>
  <c r="W90" i="31" s="1"/>
  <c r="U90" i="31"/>
  <c r="C90" i="31"/>
  <c r="D90" i="31" s="1"/>
  <c r="B90" i="31"/>
  <c r="X97" i="31"/>
  <c r="Y97" i="31" s="1"/>
  <c r="V337" i="31"/>
  <c r="U337" i="31"/>
  <c r="C337" i="31"/>
  <c r="X96" i="31"/>
  <c r="Z96" i="31" s="1"/>
  <c r="V336" i="31"/>
  <c r="W336" i="31" s="1"/>
  <c r="U336" i="31"/>
  <c r="C336" i="31"/>
  <c r="D336" i="31" s="1"/>
  <c r="B336" i="31"/>
  <c r="X233" i="31"/>
  <c r="Y233" i="31" s="1"/>
  <c r="V205" i="31"/>
  <c r="U205" i="31"/>
  <c r="C205" i="31"/>
  <c r="X232" i="31"/>
  <c r="Z232" i="31" s="1"/>
  <c r="V204" i="31"/>
  <c r="W204" i="31" s="1"/>
  <c r="U204" i="31"/>
  <c r="C204" i="31"/>
  <c r="D204" i="31" s="1"/>
  <c r="B204" i="31"/>
  <c r="X1095" i="31"/>
  <c r="Y1095" i="31" s="1"/>
  <c r="V1095" i="31"/>
  <c r="U1095" i="31"/>
  <c r="C1095" i="31"/>
  <c r="X1094" i="31"/>
  <c r="Z1094" i="31" s="1"/>
  <c r="V1094" i="31"/>
  <c r="W1094" i="31" s="1"/>
  <c r="U1094" i="31"/>
  <c r="C1094" i="31"/>
  <c r="D1094" i="31" s="1"/>
  <c r="B1094"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75" i="31"/>
  <c r="Y275" i="31" s="1"/>
  <c r="V83" i="31"/>
  <c r="U83" i="31"/>
  <c r="C83" i="31"/>
  <c r="X274" i="31"/>
  <c r="Z274" i="31" s="1"/>
  <c r="V82" i="31"/>
  <c r="W82" i="31" s="1"/>
  <c r="U82" i="31"/>
  <c r="C82" i="31"/>
  <c r="D82" i="31" s="1"/>
  <c r="B82" i="31"/>
  <c r="X193" i="31"/>
  <c r="Y193" i="31" s="1"/>
  <c r="V215" i="31"/>
  <c r="U215" i="31"/>
  <c r="C215" i="31"/>
  <c r="X192" i="31"/>
  <c r="Y192" i="31" s="1"/>
  <c r="AA192" i="31" s="1"/>
  <c r="V214" i="31"/>
  <c r="W214" i="31" s="1"/>
  <c r="U214" i="31"/>
  <c r="C214" i="31"/>
  <c r="D214" i="31" s="1"/>
  <c r="B214" i="31"/>
  <c r="X357" i="31"/>
  <c r="Y357" i="31" s="1"/>
  <c r="V357" i="31"/>
  <c r="U357" i="31"/>
  <c r="C357" i="31"/>
  <c r="X356" i="31"/>
  <c r="Z356" i="31" s="1"/>
  <c r="V356" i="31"/>
  <c r="W356" i="31" s="1"/>
  <c r="U356" i="31"/>
  <c r="C356" i="31"/>
  <c r="D356" i="31" s="1"/>
  <c r="B356" i="31"/>
  <c r="X183" i="31"/>
  <c r="Y183" i="31" s="1"/>
  <c r="V209" i="31"/>
  <c r="U209" i="31"/>
  <c r="C209" i="31"/>
  <c r="X182" i="31"/>
  <c r="Z182" i="31" s="1"/>
  <c r="V208" i="31"/>
  <c r="W208" i="31" s="1"/>
  <c r="U208" i="31"/>
  <c r="C208" i="31"/>
  <c r="D208" i="31" s="1"/>
  <c r="B208" i="31"/>
  <c r="X249" i="31"/>
  <c r="Y249" i="31" s="1"/>
  <c r="V249" i="31"/>
  <c r="U249" i="31"/>
  <c r="C249" i="31"/>
  <c r="X248" i="31"/>
  <c r="Z248" i="31" s="1"/>
  <c r="V248" i="31"/>
  <c r="W248" i="31" s="1"/>
  <c r="U248" i="31"/>
  <c r="C248" i="31"/>
  <c r="D248" i="31" s="1"/>
  <c r="B248" i="31"/>
  <c r="X49" i="31"/>
  <c r="Y49" i="31" s="1"/>
  <c r="V51" i="31"/>
  <c r="U51" i="31"/>
  <c r="C51" i="31"/>
  <c r="X48" i="31"/>
  <c r="Z48" i="31" s="1"/>
  <c r="V50" i="31"/>
  <c r="W50" i="31" s="1"/>
  <c r="U50" i="31"/>
  <c r="C50" i="31"/>
  <c r="D50" i="31" s="1"/>
  <c r="X247" i="31"/>
  <c r="Y247" i="31" s="1"/>
  <c r="V275" i="31"/>
  <c r="U275" i="31"/>
  <c r="C275" i="31"/>
  <c r="X246" i="31"/>
  <c r="Z246" i="31" s="1"/>
  <c r="V274" i="31"/>
  <c r="W274" i="31" s="1"/>
  <c r="U274" i="31"/>
  <c r="C274" i="31"/>
  <c r="D274" i="31" s="1"/>
  <c r="B274" i="31"/>
  <c r="X267" i="31"/>
  <c r="Y267" i="31" s="1"/>
  <c r="V267" i="31"/>
  <c r="U267" i="31"/>
  <c r="C267" i="31"/>
  <c r="X266" i="31"/>
  <c r="Z266" i="31" s="1"/>
  <c r="V266" i="31"/>
  <c r="W266" i="31" s="1"/>
  <c r="U266" i="31"/>
  <c r="C266" i="31"/>
  <c r="D266" i="31" s="1"/>
  <c r="B266" i="31"/>
  <c r="X33" i="31"/>
  <c r="Y33" i="31" s="1"/>
  <c r="V49" i="31"/>
  <c r="U49" i="31"/>
  <c r="C49" i="31"/>
  <c r="X32" i="31"/>
  <c r="Y32" i="31" s="1"/>
  <c r="AA32" i="31" s="1"/>
  <c r="V48" i="31"/>
  <c r="W48" i="31" s="1"/>
  <c r="U48" i="31"/>
  <c r="C48" i="31"/>
  <c r="D48" i="31" s="1"/>
  <c r="X337" i="31"/>
  <c r="Y337" i="31" s="1"/>
  <c r="V161" i="31"/>
  <c r="U161" i="31"/>
  <c r="C161" i="31"/>
  <c r="X336" i="31"/>
  <c r="Y336" i="31" s="1"/>
  <c r="AA336" i="31" s="1"/>
  <c r="V160" i="31"/>
  <c r="W160" i="31" s="1"/>
  <c r="U160" i="31"/>
  <c r="C160" i="31"/>
  <c r="D160" i="31" s="1"/>
  <c r="B160" i="31"/>
  <c r="X31" i="31"/>
  <c r="Y31" i="31" s="1"/>
  <c r="V33" i="31"/>
  <c r="U33" i="31"/>
  <c r="C33" i="31"/>
  <c r="X30" i="31"/>
  <c r="Y30" i="31" s="1"/>
  <c r="AA30" i="31" s="1"/>
  <c r="V32" i="31"/>
  <c r="W32" i="31" s="1"/>
  <c r="U32" i="31"/>
  <c r="C32" i="31"/>
  <c r="D32" i="31" s="1"/>
  <c r="X87" i="31"/>
  <c r="Y87" i="31" s="1"/>
  <c r="V87" i="31"/>
  <c r="U87" i="31"/>
  <c r="C87" i="31"/>
  <c r="X86" i="31"/>
  <c r="Z86" i="31" s="1"/>
  <c r="V86" i="31"/>
  <c r="W86" i="31" s="1"/>
  <c r="U86" i="31"/>
  <c r="C86" i="31"/>
  <c r="D86" i="31" s="1"/>
  <c r="B86" i="31"/>
  <c r="Y1103" i="31"/>
  <c r="V1113" i="31"/>
  <c r="U1113" i="31"/>
  <c r="C1113" i="31"/>
  <c r="Z1102" i="31"/>
  <c r="Y1102" i="31"/>
  <c r="AA1102" i="31" s="1"/>
  <c r="V1112" i="31"/>
  <c r="W1112" i="31" s="1"/>
  <c r="U1112" i="31"/>
  <c r="C1112" i="31"/>
  <c r="D1112" i="31" s="1"/>
  <c r="B1112" i="31"/>
  <c r="X1113" i="31"/>
  <c r="Y1113" i="31" s="1"/>
  <c r="V1117" i="31"/>
  <c r="U1117" i="31"/>
  <c r="C1117" i="31"/>
  <c r="X1112" i="31"/>
  <c r="Z1112" i="31" s="1"/>
  <c r="V1116" i="31"/>
  <c r="W1116" i="31" s="1"/>
  <c r="U1116" i="31"/>
  <c r="C1116" i="31"/>
  <c r="D1116" i="31" s="1"/>
  <c r="B1116" i="31"/>
  <c r="X1111" i="31"/>
  <c r="Y1111" i="31" s="1"/>
  <c r="V1111" i="31"/>
  <c r="U1111" i="31"/>
  <c r="C1111" i="31"/>
  <c r="X1110" i="31"/>
  <c r="Z1110" i="31" s="1"/>
  <c r="V1110" i="31"/>
  <c r="W1110" i="31" s="1"/>
  <c r="U1110" i="31"/>
  <c r="C1110" i="31"/>
  <c r="D1110" i="31" s="1"/>
  <c r="B1110" i="31"/>
  <c r="Y1105" i="31"/>
  <c r="V1115" i="31"/>
  <c r="U1115" i="31"/>
  <c r="C1115" i="31"/>
  <c r="Z1104" i="31"/>
  <c r="Y1104" i="31"/>
  <c r="AA1104" i="31" s="1"/>
  <c r="V1114" i="31"/>
  <c r="W1114" i="31" s="1"/>
  <c r="U1114" i="31"/>
  <c r="C1114" i="31"/>
  <c r="D1114" i="31" s="1"/>
  <c r="B1114" i="31"/>
  <c r="X1107" i="31"/>
  <c r="Y1107" i="31" s="1"/>
  <c r="V1107" i="31"/>
  <c r="U1107" i="31"/>
  <c r="C1107" i="31"/>
  <c r="X1106" i="31"/>
  <c r="Z1106" i="31" s="1"/>
  <c r="V1106" i="31"/>
  <c r="W1106" i="31" s="1"/>
  <c r="U1106" i="31"/>
  <c r="C1106" i="31"/>
  <c r="D1106" i="31" s="1"/>
  <c r="B1106" i="31"/>
  <c r="Y1101" i="31"/>
  <c r="V1103" i="31"/>
  <c r="U1103" i="31"/>
  <c r="C1103" i="31"/>
  <c r="Z1100" i="31"/>
  <c r="Y1100" i="31"/>
  <c r="AA1100" i="31" s="1"/>
  <c r="V1102" i="31"/>
  <c r="W1102" i="31" s="1"/>
  <c r="U1102" i="31"/>
  <c r="C1102" i="31"/>
  <c r="D1102" i="31" s="1"/>
  <c r="B1102" i="31"/>
  <c r="X177" i="31"/>
  <c r="Y177" i="31" s="1"/>
  <c r="V1105" i="31"/>
  <c r="U1105" i="31"/>
  <c r="C1105" i="31"/>
  <c r="X176" i="31"/>
  <c r="Z176" i="31" s="1"/>
  <c r="V1104" i="31"/>
  <c r="W1104" i="31" s="1"/>
  <c r="U1104" i="31"/>
  <c r="C1104" i="31"/>
  <c r="D1104" i="31" s="1"/>
  <c r="B1104" i="31"/>
  <c r="X187" i="31"/>
  <c r="Y187" i="31" s="1"/>
  <c r="V1109" i="31"/>
  <c r="U1109" i="31"/>
  <c r="C1109" i="31"/>
  <c r="X186" i="31"/>
  <c r="Y186" i="31" s="1"/>
  <c r="AA186" i="31" s="1"/>
  <c r="V1108" i="31"/>
  <c r="W1108" i="31" s="1"/>
  <c r="U1108" i="31"/>
  <c r="C1108" i="31"/>
  <c r="D1108"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38" i="31"/>
  <c r="AA138" i="31" s="1"/>
  <c r="Z62" i="31"/>
  <c r="Y1136" i="31"/>
  <c r="AA1136" i="31" s="1"/>
  <c r="Y1108" i="31"/>
  <c r="AA1108" i="31" s="1"/>
  <c r="Z64" i="31"/>
  <c r="Y80" i="31"/>
  <c r="AA80" i="31" s="1"/>
  <c r="Y906" i="31"/>
  <c r="AA906" i="31" s="1"/>
  <c r="Z30" i="31"/>
  <c r="Z60" i="31"/>
  <c r="Y170" i="31"/>
  <c r="AA170" i="31" s="1"/>
  <c r="Y542" i="31"/>
  <c r="AA542" i="31" s="1"/>
  <c r="Z798" i="31"/>
  <c r="Y648" i="31"/>
  <c r="AA648" i="31" s="1"/>
  <c r="Y706" i="31"/>
  <c r="AA706" i="31" s="1"/>
  <c r="Y544" i="31"/>
  <c r="AA544" i="31" s="1"/>
  <c r="Y598" i="31"/>
  <c r="AA598" i="31" s="1"/>
  <c r="Y474" i="31"/>
  <c r="AA474" i="31" s="1"/>
  <c r="Y54" i="31"/>
  <c r="AA54" i="31" s="1"/>
  <c r="Z154" i="31"/>
  <c r="Y74" i="31"/>
  <c r="AA74" i="31" s="1"/>
  <c r="Y20" i="31"/>
  <c r="AA20" i="31" s="1"/>
  <c r="Z468" i="31"/>
  <c r="Z482" i="31"/>
  <c r="Z800" i="31"/>
  <c r="Y386" i="31"/>
  <c r="AA386" i="31" s="1"/>
  <c r="Z826" i="31"/>
  <c r="Y230" i="31"/>
  <c r="AA230"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250" i="31"/>
  <c r="AA250" i="31" s="1"/>
  <c r="Y140" i="31"/>
  <c r="AA140" i="31" s="1"/>
  <c r="Y590" i="31"/>
  <c r="AA590" i="31" s="1"/>
  <c r="Y614" i="31"/>
  <c r="AA614" i="31" s="1"/>
  <c r="Z858" i="31"/>
  <c r="Y466" i="31"/>
  <c r="AA466" i="31" s="1"/>
  <c r="Y528" i="31"/>
  <c r="AA528" i="31" s="1"/>
  <c r="Y922" i="31"/>
  <c r="AA922" i="31" s="1"/>
  <c r="Y1162" i="31"/>
  <c r="AA1162" i="31" s="1"/>
  <c r="Z18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214" i="31"/>
  <c r="Z350"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52" i="31"/>
  <c r="AA252" i="31" s="1"/>
  <c r="Z1152" i="31"/>
  <c r="Y122" i="31"/>
  <c r="AA122"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98" i="31"/>
  <c r="AA298"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44" i="31"/>
  <c r="Z174" i="31"/>
  <c r="Z286" i="31"/>
  <c r="Z1138" i="31"/>
  <c r="Z368" i="31"/>
  <c r="Y212" i="31"/>
  <c r="AA212" i="31" s="1"/>
  <c r="Z152" i="31"/>
  <c r="Y16" i="31"/>
  <c r="AA16" i="31" s="1"/>
  <c r="Z192" i="31"/>
  <c r="Y1058" i="31"/>
  <c r="AA1058"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6"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098" i="31"/>
  <c r="Y168" i="31"/>
  <c r="AA168" i="31" s="1"/>
  <c r="Y306" i="31"/>
  <c r="AA306" i="31" s="1"/>
  <c r="Z150" i="31"/>
  <c r="Z1140" i="31"/>
  <c r="Z108" i="31"/>
  <c r="Y356" i="31"/>
  <c r="AA356" i="31" s="1"/>
  <c r="Z132"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10" i="31"/>
  <c r="Y366" i="31"/>
  <c r="AA366" i="31" s="1"/>
  <c r="Z172" i="31"/>
  <c r="Y204" i="31"/>
  <c r="AA204" i="31" s="1"/>
  <c r="Z346" i="31"/>
  <c r="Z336"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180" i="31"/>
  <c r="AA180" i="31" s="1"/>
  <c r="Z378" i="31"/>
  <c r="Y34" i="31"/>
  <c r="AA34" i="31" s="1"/>
  <c r="Z388"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86" i="31"/>
  <c r="AA86" i="31" s="1"/>
  <c r="Y182" i="31"/>
  <c r="AA182" i="31" s="1"/>
  <c r="Y96" i="31"/>
  <c r="AA96" i="31" s="1"/>
  <c r="Y126" i="31"/>
  <c r="AA126" i="31" s="1"/>
  <c r="Y1054" i="31"/>
  <c r="AA1054" i="31" s="1"/>
  <c r="Z398" i="31"/>
  <c r="Y398" i="31"/>
  <c r="AA398" i="31" s="1"/>
  <c r="Z408" i="31"/>
  <c r="Y408" i="31"/>
  <c r="AA408" i="31" s="1"/>
  <c r="Z430" i="31"/>
  <c r="Y430" i="31"/>
  <c r="AA430" i="31" s="1"/>
  <c r="Y1148" i="31"/>
  <c r="AA1148" i="31" s="1"/>
  <c r="Y120" i="31"/>
  <c r="AA120" i="31" s="1"/>
  <c r="Y1106" i="31"/>
  <c r="AA1106" i="31" s="1"/>
  <c r="Y248" i="31"/>
  <c r="AA248" i="31" s="1"/>
  <c r="Y232" i="31"/>
  <c r="AA232" i="31" s="1"/>
  <c r="Y1068" i="31"/>
  <c r="AA1068" i="31" s="1"/>
  <c r="Y1178" i="31"/>
  <c r="AA1178" i="31" s="1"/>
  <c r="Y1146" i="31"/>
  <c r="AA1146" i="31" s="1"/>
  <c r="Y1158" i="31"/>
  <c r="AA1158" i="31" s="1"/>
  <c r="Y104" i="31"/>
  <c r="AA104" i="31" s="1"/>
  <c r="Y1094" i="31"/>
  <c r="AA1094" i="31" s="1"/>
  <c r="Y98" i="31"/>
  <c r="AA98" i="31" s="1"/>
  <c r="Y1066" i="31"/>
  <c r="AA1066" i="31" s="1"/>
  <c r="Y416" i="31"/>
  <c r="AA416" i="31" s="1"/>
  <c r="Z446" i="31"/>
  <c r="Y446" i="31"/>
  <c r="AA446" i="31" s="1"/>
  <c r="Y100" i="31"/>
  <c r="AA100" i="31" s="1"/>
  <c r="Y1156" i="31"/>
  <c r="AA1156" i="31" s="1"/>
  <c r="Y102" i="31"/>
  <c r="AA102" i="31" s="1"/>
  <c r="Y246" i="31"/>
  <c r="AA246" i="31" s="1"/>
  <c r="Y1170" i="31"/>
  <c r="AA1170" i="31" s="1"/>
  <c r="Y1070" i="31"/>
  <c r="AA1070" i="31" s="1"/>
  <c r="Y1144" i="31"/>
  <c r="AA1144" i="31" s="1"/>
  <c r="Y394" i="31"/>
  <c r="AA394" i="31" s="1"/>
  <c r="Y1168" i="31"/>
  <c r="AA1168" i="31" s="1"/>
  <c r="Y1112" i="31"/>
  <c r="AA1112" i="31" s="1"/>
  <c r="Y266" i="31"/>
  <c r="AA266" i="31" s="1"/>
  <c r="Y210" i="31"/>
  <c r="AA210" i="31" s="1"/>
  <c r="Z414" i="31"/>
  <c r="Y414" i="31"/>
  <c r="AA414" i="31" s="1"/>
  <c r="Z424" i="31"/>
  <c r="Y424" i="31"/>
  <c r="AA424" i="31" s="1"/>
  <c r="Y1122" i="31"/>
  <c r="AA1122" i="31" s="1"/>
  <c r="Y1154" i="31"/>
  <c r="AA1154" i="31" s="1"/>
  <c r="Y1166" i="31"/>
  <c r="AA1166" i="31" s="1"/>
  <c r="Y176" i="31"/>
  <c r="AA176" i="31" s="1"/>
  <c r="Y1110" i="31"/>
  <c r="AA1110" i="31" s="1"/>
  <c r="Y274" i="31"/>
  <c r="AA274"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30" i="31"/>
  <c r="AA130"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304" i="31"/>
  <c r="Y304" i="31"/>
  <c r="AA304"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12" i="31"/>
  <c r="Z370" i="31"/>
  <c r="Z268" i="31"/>
  <c r="Z1090" i="31"/>
  <c r="Z292" i="31"/>
  <c r="Z770" i="31"/>
  <c r="Z156" i="31"/>
  <c r="Z144" i="31"/>
  <c r="Z328" i="31"/>
  <c r="Z106" i="31"/>
  <c r="Z208" i="31"/>
  <c r="Z1078" i="31"/>
  <c r="Z1096" i="31"/>
  <c r="Z36" i="31"/>
  <c r="Z44" i="31"/>
  <c r="Y194" i="31"/>
  <c r="AA194" i="31" s="1"/>
  <c r="Y240" i="31"/>
  <c r="AA240" i="31" s="1"/>
  <c r="Y56" i="31"/>
  <c r="AA56" i="31" s="1"/>
  <c r="Y322" i="31"/>
  <c r="AA322" i="31" s="1"/>
  <c r="Y224" i="31"/>
  <c r="AA224" i="31" s="1"/>
  <c r="Y202" i="31"/>
  <c r="AA202" i="31" s="1"/>
  <c r="Y14" i="31"/>
  <c r="AA14" i="31" s="1"/>
  <c r="Y348" i="31"/>
  <c r="AA348" i="31" s="1"/>
  <c r="Y308" i="31"/>
  <c r="AA308" i="31" s="1"/>
  <c r="Y216" i="31"/>
  <c r="AA216" i="31" s="1"/>
  <c r="Y1172" i="31"/>
  <c r="AA1172" i="31" s="1"/>
  <c r="Y116" i="31"/>
  <c r="AA116" i="31" s="1"/>
  <c r="Y288" i="31"/>
  <c r="AA288" i="31" s="1"/>
  <c r="Y260" i="31"/>
  <c r="AA260" i="31" s="1"/>
  <c r="Y22" i="31"/>
  <c r="AA22" i="31" s="1"/>
  <c r="Y42" i="31"/>
  <c r="AA42" i="31" s="1"/>
  <c r="Y236" i="31"/>
  <c r="AA236" i="31" s="1"/>
  <c r="Y8" i="31"/>
  <c r="AA8" i="31" s="1"/>
  <c r="Y362" i="31"/>
  <c r="AA362" i="31" s="1"/>
  <c r="Y272" i="31"/>
  <c r="AA272" i="31" s="1"/>
  <c r="Y342" i="31"/>
  <c r="AA342" i="31" s="1"/>
  <c r="Y196" i="31"/>
  <c r="AA196" i="31" s="1"/>
  <c r="Y94" i="31"/>
  <c r="AA94" i="31" s="1"/>
  <c r="Y1080" i="31"/>
  <c r="AA1080" i="31" s="1"/>
  <c r="Y282" i="31"/>
  <c r="AA282" i="31" s="1"/>
  <c r="Y694" i="31"/>
  <c r="AA694" i="31" s="1"/>
  <c r="Y264" i="31"/>
  <c r="AA264" i="31" s="1"/>
  <c r="Y296" i="31"/>
  <c r="AA296" i="31" s="1"/>
  <c r="Y1076" i="31"/>
  <c r="AA1076" i="31" s="1"/>
  <c r="Y294" i="31"/>
  <c r="AA294" i="31" s="1"/>
  <c r="Y1142" i="31"/>
  <c r="AA1142" i="31" s="1"/>
  <c r="Y114" i="31"/>
  <c r="AA114" i="31" s="1"/>
  <c r="Y226" i="31"/>
  <c r="AA226" i="31" s="1"/>
  <c r="Y164" i="31"/>
  <c r="AA164" i="31" s="1"/>
  <c r="Y220" i="31"/>
  <c r="AA220" i="31" s="1"/>
  <c r="Y40" i="31"/>
  <c r="AA40" i="31" s="1"/>
  <c r="Y228" i="31"/>
  <c r="AA228" i="31" s="1"/>
  <c r="Y1052" i="31"/>
  <c r="AA1052" i="31" s="1"/>
  <c r="Y360" i="31"/>
  <c r="AA360" i="31" s="1"/>
  <c r="Y376" i="31"/>
  <c r="AA376" i="31" s="1"/>
  <c r="Y234" i="31"/>
  <c r="AA234" i="31" s="1"/>
  <c r="Y332" i="31"/>
  <c r="AA332" i="31" s="1"/>
  <c r="Y338" i="31"/>
  <c r="AA338" i="31" s="1"/>
  <c r="Y1084" i="31"/>
  <c r="AA1084" i="31" s="1"/>
  <c r="Y276" i="31"/>
  <c r="AA276" i="31" s="1"/>
  <c r="Y166" i="31"/>
  <c r="AA166" i="31" s="1"/>
  <c r="Y198" i="31"/>
  <c r="AA198" i="31" s="1"/>
  <c r="Y340" i="31"/>
  <c r="AA340" i="31" s="1"/>
  <c r="Y258" i="31"/>
  <c r="AA258" i="31" s="1"/>
  <c r="Y254" i="31"/>
  <c r="AA254" i="31" s="1"/>
  <c r="Y188" i="31"/>
  <c r="AA188" i="31" s="1"/>
  <c r="Y218" i="31"/>
  <c r="AA218" i="31" s="1"/>
  <c r="Y160" i="31"/>
  <c r="AA160" i="31" s="1"/>
  <c r="Y330" i="31"/>
  <c r="AA330" i="31" s="1"/>
  <c r="Y112" i="31"/>
  <c r="AA112" i="31" s="1"/>
  <c r="Y90" i="31"/>
  <c r="AA90" i="31" s="1"/>
  <c r="Y82" i="31"/>
  <c r="AA82" i="31" s="1"/>
  <c r="Y1134" i="31"/>
  <c r="AA1134" i="31" s="1"/>
  <c r="Y222" i="31"/>
  <c r="AA222" i="31" s="1"/>
  <c r="Y1050" i="31"/>
  <c r="AA1050" i="31" s="1"/>
  <c r="Y358" i="31"/>
  <c r="AA358" i="31" s="1"/>
  <c r="Y374" i="31"/>
  <c r="AA374" i="31" s="1"/>
  <c r="Y278" i="31"/>
  <c r="AA278" i="31" s="1"/>
  <c r="Y84" i="31"/>
  <c r="AA84" i="31" s="1"/>
  <c r="Y68" i="31"/>
  <c r="AA68" i="31" s="1"/>
  <c r="Y206" i="31"/>
  <c r="AA206" i="31" s="1"/>
  <c r="Y200" i="31"/>
  <c r="AA200" i="31" s="1"/>
  <c r="Y146" i="31"/>
  <c r="AA146" i="31" s="1"/>
  <c r="Y178" i="31"/>
  <c r="AA178" i="31" s="1"/>
  <c r="Y320" i="31"/>
  <c r="AA320" i="31" s="1"/>
  <c r="Y162" i="31"/>
  <c r="AA162" i="31" s="1"/>
  <c r="Y354" i="31"/>
  <c r="AA354" i="31" s="1"/>
  <c r="Y110" i="31"/>
  <c r="AA110" i="31" s="1"/>
  <c r="Y66" i="31"/>
  <c r="AA66" i="31" s="1"/>
  <c r="Y1064" i="31"/>
  <c r="AA1064" i="31" s="1"/>
  <c r="Y26" i="31"/>
  <c r="AA26" i="31" s="1"/>
  <c r="Y1048" i="31"/>
  <c r="AA1048" i="31" s="1"/>
  <c r="Y316" i="31"/>
  <c r="AA316" i="31" s="1"/>
  <c r="Y372" i="31"/>
  <c r="AA372" i="31" s="1"/>
  <c r="Y238" i="31"/>
  <c r="AA238" i="31" s="1"/>
  <c r="Y290" i="31"/>
  <c r="AA290" i="31" s="1"/>
  <c r="Y142" i="31"/>
  <c r="AA142" i="31" s="1"/>
  <c r="Y1088" i="31"/>
  <c r="AA1088" i="31" s="1"/>
  <c r="Y242" i="31"/>
  <c r="AA242" i="31" s="1"/>
  <c r="Y124" i="31"/>
  <c r="AA124" i="31" s="1"/>
  <c r="Y158" i="31"/>
  <c r="AA158" i="31" s="1"/>
  <c r="Y318" i="31"/>
  <c r="AA318" i="31" s="1"/>
  <c r="Y18" i="31"/>
  <c r="AA18" i="31" s="1"/>
  <c r="Y78" i="31"/>
  <c r="AA78" i="31" s="1"/>
  <c r="Y1082" i="31"/>
  <c r="AA1082" i="31" s="1"/>
  <c r="Y270" i="31"/>
  <c r="AA270" i="31" s="1"/>
  <c r="Y38" i="31"/>
  <c r="AA38" i="31" s="1"/>
  <c r="Y46" i="31"/>
  <c r="AA46" i="31" s="1"/>
  <c r="DG2" i="30"/>
  <c r="DH151" i="30" s="1"/>
  <c r="H622" i="8" l="1"/>
  <c r="J622" i="8"/>
  <c r="DK155" i="30"/>
  <c r="DG151" i="30"/>
  <c r="L334" i="31" l="1"/>
  <c r="G335" i="31"/>
  <c r="O335" i="31"/>
  <c r="F66" i="31"/>
  <c r="N66" i="31"/>
  <c r="I67" i="31"/>
  <c r="Q67" i="31"/>
  <c r="G1088" i="31"/>
  <c r="O1088" i="31"/>
  <c r="J1089" i="31"/>
  <c r="K350" i="31"/>
  <c r="F351" i="31"/>
  <c r="N351" i="31"/>
  <c r="L1084" i="31"/>
  <c r="G1085" i="31"/>
  <c r="O1085" i="31"/>
  <c r="F260" i="31"/>
  <c r="N260" i="31"/>
  <c r="I261" i="31"/>
  <c r="Q261" i="31"/>
  <c r="H316" i="31"/>
  <c r="P316" i="31"/>
  <c r="K317" i="31"/>
  <c r="J222" i="31"/>
  <c r="M223" i="31"/>
  <c r="L142" i="31"/>
  <c r="G143" i="31"/>
  <c r="O143" i="31"/>
  <c r="F152" i="31"/>
  <c r="N152" i="31"/>
  <c r="I153" i="31"/>
  <c r="Q153" i="31"/>
  <c r="H270" i="31"/>
  <c r="P270" i="31"/>
  <c r="K271" i="31"/>
  <c r="J96" i="31"/>
  <c r="M97" i="31"/>
  <c r="L1108" i="31"/>
  <c r="G1109" i="31"/>
  <c r="O1109" i="31"/>
  <c r="L1126" i="31"/>
  <c r="G1127" i="31"/>
  <c r="O1127" i="31"/>
  <c r="H58" i="31"/>
  <c r="P58" i="31"/>
  <c r="K59" i="31"/>
  <c r="L1124" i="31"/>
  <c r="G1125" i="31"/>
  <c r="O1125" i="31"/>
  <c r="H62" i="31"/>
  <c r="P62" i="31"/>
  <c r="K63" i="31"/>
  <c r="L1136" i="31"/>
  <c r="G1137" i="31"/>
  <c r="O1137" i="31"/>
  <c r="H80" i="31"/>
  <c r="P80" i="31"/>
  <c r="K81" i="31"/>
  <c r="J60" i="31"/>
  <c r="M61" i="31"/>
  <c r="F48" i="31"/>
  <c r="N48" i="31"/>
  <c r="I49" i="31"/>
  <c r="Q49" i="31"/>
  <c r="J78" i="31"/>
  <c r="M79" i="31"/>
  <c r="F32" i="31"/>
  <c r="N32" i="31"/>
  <c r="I33" i="31"/>
  <c r="Q33" i="31"/>
  <c r="M76" i="31"/>
  <c r="H77" i="31"/>
  <c r="P77" i="31"/>
  <c r="G50" i="31"/>
  <c r="O50" i="31"/>
  <c r="M334" i="31"/>
  <c r="H335" i="31"/>
  <c r="P335" i="31"/>
  <c r="G66" i="31"/>
  <c r="O66" i="31"/>
  <c r="J67" i="31"/>
  <c r="H1088" i="31"/>
  <c r="P1088" i="31"/>
  <c r="K1089" i="31"/>
  <c r="L350" i="31"/>
  <c r="G351" i="31"/>
  <c r="O351" i="31"/>
  <c r="M1084" i="31"/>
  <c r="H1085" i="31"/>
  <c r="P1085" i="31"/>
  <c r="G260" i="31"/>
  <c r="F334" i="31"/>
  <c r="N334" i="31"/>
  <c r="I335" i="31"/>
  <c r="Q335" i="31"/>
  <c r="H66" i="31"/>
  <c r="P66" i="31"/>
  <c r="K67" i="31"/>
  <c r="I1088" i="31"/>
  <c r="Q1088" i="31"/>
  <c r="L1089" i="31"/>
  <c r="M350" i="31"/>
  <c r="H351" i="31"/>
  <c r="P351" i="31"/>
  <c r="F1084" i="31"/>
  <c r="N1084" i="31"/>
  <c r="I1085" i="31"/>
  <c r="Q1085" i="31"/>
  <c r="H260" i="31"/>
  <c r="P260" i="31"/>
  <c r="K261" i="31"/>
  <c r="J316" i="31"/>
  <c r="M317" i="31"/>
  <c r="L222" i="31"/>
  <c r="G223" i="31"/>
  <c r="O223" i="31"/>
  <c r="F142" i="31"/>
  <c r="N142" i="31"/>
  <c r="I143" i="31"/>
  <c r="Q143" i="31"/>
  <c r="H152" i="31"/>
  <c r="P152" i="31"/>
  <c r="K153" i="31"/>
  <c r="J270" i="31"/>
  <c r="M271" i="31"/>
  <c r="L96" i="31"/>
  <c r="G97" i="31"/>
  <c r="O97" i="31"/>
  <c r="F1108" i="31"/>
  <c r="N1108" i="31"/>
  <c r="I1109" i="31"/>
  <c r="Q1109" i="31"/>
  <c r="F1126" i="31"/>
  <c r="N1126" i="31"/>
  <c r="I1127" i="31"/>
  <c r="Q1127" i="31"/>
  <c r="J58" i="31"/>
  <c r="G334" i="31"/>
  <c r="O334" i="31"/>
  <c r="J335" i="31"/>
  <c r="I66" i="31"/>
  <c r="Q66" i="31"/>
  <c r="L67" i="31"/>
  <c r="J1088" i="31"/>
  <c r="M1089" i="31"/>
  <c r="F350" i="31"/>
  <c r="N350" i="31"/>
  <c r="I351" i="31"/>
  <c r="Q351" i="31"/>
  <c r="G1084" i="31"/>
  <c r="O1084" i="31"/>
  <c r="J1085" i="31"/>
  <c r="I260" i="31"/>
  <c r="H334" i="31"/>
  <c r="P334" i="31"/>
  <c r="K335" i="31"/>
  <c r="J66" i="31"/>
  <c r="M67" i="31"/>
  <c r="K1088" i="31"/>
  <c r="F1089" i="31"/>
  <c r="N1089" i="31"/>
  <c r="G350" i="31"/>
  <c r="O350" i="31"/>
  <c r="J351" i="31"/>
  <c r="H1084" i="31"/>
  <c r="P1084" i="31"/>
  <c r="K1085" i="31"/>
  <c r="J260" i="31"/>
  <c r="M261" i="31"/>
  <c r="I334" i="31"/>
  <c r="Q334" i="31"/>
  <c r="L335" i="31"/>
  <c r="K66" i="31"/>
  <c r="F67" i="31"/>
  <c r="N67" i="31"/>
  <c r="L1088" i="31"/>
  <c r="G1089" i="31"/>
  <c r="O1089" i="31"/>
  <c r="H350" i="31"/>
  <c r="P350" i="31"/>
  <c r="K351" i="31"/>
  <c r="I1084" i="31"/>
  <c r="Q1084" i="31"/>
  <c r="L1085" i="31"/>
  <c r="K260" i="31"/>
  <c r="J334" i="31"/>
  <c r="M335" i="31"/>
  <c r="L66" i="31"/>
  <c r="G67" i="31"/>
  <c r="O67" i="31"/>
  <c r="M1088" i="31"/>
  <c r="H1089" i="31"/>
  <c r="P1089" i="31"/>
  <c r="I350" i="31"/>
  <c r="Q350" i="31"/>
  <c r="L351" i="31"/>
  <c r="J1084" i="31"/>
  <c r="M1085" i="31"/>
  <c r="L260" i="31"/>
  <c r="G261" i="31"/>
  <c r="O261" i="31"/>
  <c r="K334" i="31"/>
  <c r="F335" i="31"/>
  <c r="N335" i="31"/>
  <c r="M66" i="31"/>
  <c r="H67" i="31"/>
  <c r="P67" i="31"/>
  <c r="F1088" i="31"/>
  <c r="N1088" i="31"/>
  <c r="I1089" i="31"/>
  <c r="Q1089" i="31"/>
  <c r="J350" i="31"/>
  <c r="M351" i="31"/>
  <c r="K1084" i="31"/>
  <c r="F1085" i="31"/>
  <c r="N1085" i="31"/>
  <c r="M260" i="31"/>
  <c r="P261" i="31"/>
  <c r="K316" i="31"/>
  <c r="H317" i="31"/>
  <c r="K222" i="31"/>
  <c r="I223" i="31"/>
  <c r="K142" i="31"/>
  <c r="J143" i="31"/>
  <c r="M152" i="31"/>
  <c r="L153" i="31"/>
  <c r="O270" i="31"/>
  <c r="N271" i="31"/>
  <c r="F96" i="31"/>
  <c r="P96" i="31"/>
  <c r="N97" i="31"/>
  <c r="G1108" i="31"/>
  <c r="Q1108" i="31"/>
  <c r="N1109" i="31"/>
  <c r="P1126" i="31"/>
  <c r="M1127" i="31"/>
  <c r="I58" i="31"/>
  <c r="F59" i="31"/>
  <c r="O59" i="31"/>
  <c r="I1124" i="31"/>
  <c r="N1125" i="31"/>
  <c r="I62" i="31"/>
  <c r="N63" i="31"/>
  <c r="H1136" i="31"/>
  <c r="Q1136" i="31"/>
  <c r="M1137" i="31"/>
  <c r="G80" i="31"/>
  <c r="Q80" i="31"/>
  <c r="M81" i="31"/>
  <c r="N60" i="31"/>
  <c r="J61" i="31"/>
  <c r="M48" i="31"/>
  <c r="J49" i="31"/>
  <c r="M78" i="31"/>
  <c r="I79" i="31"/>
  <c r="L32" i="31"/>
  <c r="H33" i="31"/>
  <c r="F76" i="31"/>
  <c r="O76" i="31"/>
  <c r="K77" i="31"/>
  <c r="L50" i="31"/>
  <c r="H51" i="31"/>
  <c r="P51" i="31"/>
  <c r="M1125" i="31"/>
  <c r="L81" i="31"/>
  <c r="G33" i="31"/>
  <c r="O51" i="31"/>
  <c r="O260" i="31"/>
  <c r="L316" i="31"/>
  <c r="I317" i="31"/>
  <c r="M222" i="31"/>
  <c r="J223" i="31"/>
  <c r="M142" i="31"/>
  <c r="K143" i="31"/>
  <c r="O152" i="31"/>
  <c r="M153" i="31"/>
  <c r="F270" i="31"/>
  <c r="Q270" i="31"/>
  <c r="O271" i="31"/>
  <c r="G96" i="31"/>
  <c r="Q96" i="31"/>
  <c r="P97" i="31"/>
  <c r="H1108" i="31"/>
  <c r="P1109" i="31"/>
  <c r="G1126" i="31"/>
  <c r="Q1126" i="31"/>
  <c r="N1127" i="31"/>
  <c r="K58" i="31"/>
  <c r="G59" i="31"/>
  <c r="P59" i="31"/>
  <c r="J1124" i="31"/>
  <c r="F1125" i="31"/>
  <c r="P1125" i="31"/>
  <c r="J62" i="31"/>
  <c r="F63" i="31"/>
  <c r="O63" i="31"/>
  <c r="I1136" i="31"/>
  <c r="N1137" i="31"/>
  <c r="I80" i="31"/>
  <c r="N81" i="31"/>
  <c r="F60" i="31"/>
  <c r="O60" i="31"/>
  <c r="K61" i="31"/>
  <c r="O48" i="31"/>
  <c r="K49" i="31"/>
  <c r="N78" i="31"/>
  <c r="J79" i="31"/>
  <c r="M32" i="31"/>
  <c r="J33" i="31"/>
  <c r="G76" i="31"/>
  <c r="P76" i="31"/>
  <c r="L77" i="31"/>
  <c r="M50" i="31"/>
  <c r="I51" i="31"/>
  <c r="Q51" i="31"/>
  <c r="N51" i="31"/>
  <c r="G1136" i="31"/>
  <c r="L48" i="31"/>
  <c r="K50" i="31"/>
  <c r="Q260" i="31"/>
  <c r="M316" i="31"/>
  <c r="J317" i="31"/>
  <c r="N222" i="31"/>
  <c r="K223" i="31"/>
  <c r="O142" i="31"/>
  <c r="L143" i="31"/>
  <c r="Q152" i="31"/>
  <c r="N153" i="31"/>
  <c r="G270" i="31"/>
  <c r="F271" i="31"/>
  <c r="P271" i="31"/>
  <c r="H96" i="31"/>
  <c r="F97" i="31"/>
  <c r="Q97" i="31"/>
  <c r="I1108" i="31"/>
  <c r="F1109" i="31"/>
  <c r="H1126" i="31"/>
  <c r="P1127" i="31"/>
  <c r="L58" i="31"/>
  <c r="H59" i="31"/>
  <c r="Q59" i="31"/>
  <c r="K1124" i="31"/>
  <c r="H1125" i="31"/>
  <c r="Q1125" i="31"/>
  <c r="K62" i="31"/>
  <c r="G63" i="31"/>
  <c r="P63" i="31"/>
  <c r="J1136" i="31"/>
  <c r="F1137" i="31"/>
  <c r="P1137" i="31"/>
  <c r="J80" i="31"/>
  <c r="F81" i="31"/>
  <c r="O81" i="31"/>
  <c r="G60" i="31"/>
  <c r="P60" i="31"/>
  <c r="L61" i="31"/>
  <c r="G48" i="31"/>
  <c r="P48" i="31"/>
  <c r="L49" i="31"/>
  <c r="F78" i="31"/>
  <c r="O78" i="31"/>
  <c r="K79" i="31"/>
  <c r="O32" i="31"/>
  <c r="K33" i="31"/>
  <c r="H76" i="31"/>
  <c r="Q76" i="31"/>
  <c r="M77" i="31"/>
  <c r="N50" i="31"/>
  <c r="J51" i="31"/>
  <c r="F51" i="31"/>
  <c r="M63" i="31"/>
  <c r="H49" i="31"/>
  <c r="P33" i="31"/>
  <c r="F261" i="31"/>
  <c r="N316" i="31"/>
  <c r="L317" i="31"/>
  <c r="O222" i="31"/>
  <c r="L223" i="31"/>
  <c r="P142" i="31"/>
  <c r="M143" i="31"/>
  <c r="G152" i="31"/>
  <c r="O153" i="31"/>
  <c r="I270" i="31"/>
  <c r="G271" i="31"/>
  <c r="Q271" i="31"/>
  <c r="I96" i="31"/>
  <c r="H97" i="31"/>
  <c r="J1108" i="31"/>
  <c r="H1109" i="31"/>
  <c r="I1126" i="31"/>
  <c r="F1127" i="31"/>
  <c r="M58" i="31"/>
  <c r="I59" i="31"/>
  <c r="M1124" i="31"/>
  <c r="I1125" i="31"/>
  <c r="L62" i="31"/>
  <c r="H63" i="31"/>
  <c r="Q63" i="31"/>
  <c r="K1136" i="31"/>
  <c r="H1137" i="31"/>
  <c r="Q1137" i="31"/>
  <c r="K80" i="31"/>
  <c r="G81" i="31"/>
  <c r="P81" i="31"/>
  <c r="H60" i="31"/>
  <c r="Q60" i="31"/>
  <c r="N61" i="31"/>
  <c r="H48" i="31"/>
  <c r="Q48" i="31"/>
  <c r="M49" i="31"/>
  <c r="G78" i="31"/>
  <c r="P78" i="31"/>
  <c r="L79" i="31"/>
  <c r="G32" i="31"/>
  <c r="P32" i="31"/>
  <c r="L33" i="31"/>
  <c r="I76" i="31"/>
  <c r="N77" i="31"/>
  <c r="F50" i="31"/>
  <c r="P50" i="31"/>
  <c r="K51" i="31"/>
  <c r="J50" i="31"/>
  <c r="O80" i="31"/>
  <c r="H79" i="31"/>
  <c r="J77" i="31"/>
  <c r="H261" i="31"/>
  <c r="O316" i="31"/>
  <c r="N317" i="31"/>
  <c r="F222" i="31"/>
  <c r="P222" i="31"/>
  <c r="N223" i="31"/>
  <c r="G142" i="31"/>
  <c r="Q142" i="31"/>
  <c r="N143" i="31"/>
  <c r="I152" i="31"/>
  <c r="F153" i="31"/>
  <c r="P153" i="31"/>
  <c r="K270" i="31"/>
  <c r="H271" i="31"/>
  <c r="K96" i="31"/>
  <c r="I97" i="31"/>
  <c r="K1108" i="31"/>
  <c r="J1109" i="31"/>
  <c r="J1126" i="31"/>
  <c r="H1127" i="31"/>
  <c r="N58" i="31"/>
  <c r="J59" i="31"/>
  <c r="N1124" i="31"/>
  <c r="J1125" i="31"/>
  <c r="M62" i="31"/>
  <c r="I63" i="31"/>
  <c r="M1136" i="31"/>
  <c r="I1137" i="31"/>
  <c r="L80" i="31"/>
  <c r="H81" i="31"/>
  <c r="Q81" i="31"/>
  <c r="I60" i="31"/>
  <c r="F61" i="31"/>
  <c r="O61" i="31"/>
  <c r="I48" i="31"/>
  <c r="N49" i="31"/>
  <c r="H78" i="31"/>
  <c r="Q78" i="31"/>
  <c r="N79" i="31"/>
  <c r="H32" i="31"/>
  <c r="Q32" i="31"/>
  <c r="M33" i="31"/>
  <c r="J76" i="31"/>
  <c r="F77" i="31"/>
  <c r="O77" i="31"/>
  <c r="H50" i="31"/>
  <c r="Q50" i="31"/>
  <c r="L51" i="31"/>
  <c r="G62" i="31"/>
  <c r="F80" i="31"/>
  <c r="M60" i="31"/>
  <c r="N76" i="31"/>
  <c r="J261" i="31"/>
  <c r="F316" i="31"/>
  <c r="Q316" i="31"/>
  <c r="O317" i="31"/>
  <c r="G222" i="31"/>
  <c r="Q222" i="31"/>
  <c r="P223" i="31"/>
  <c r="H142" i="31"/>
  <c r="P143" i="31"/>
  <c r="J152" i="31"/>
  <c r="G153" i="31"/>
  <c r="L270" i="31"/>
  <c r="I271" i="31"/>
  <c r="M96" i="31"/>
  <c r="J97" i="31"/>
  <c r="M1108" i="31"/>
  <c r="K1109" i="31"/>
  <c r="K1126" i="31"/>
  <c r="J1127" i="31"/>
  <c r="O58" i="31"/>
  <c r="L59" i="31"/>
  <c r="F1124" i="31"/>
  <c r="O1124" i="31"/>
  <c r="K1125" i="31"/>
  <c r="N62" i="31"/>
  <c r="J63" i="31"/>
  <c r="N1136" i="31"/>
  <c r="J1137" i="31"/>
  <c r="M80" i="31"/>
  <c r="I81" i="31"/>
  <c r="K60" i="31"/>
  <c r="G61" i="31"/>
  <c r="P61" i="31"/>
  <c r="J48" i="31"/>
  <c r="F49" i="31"/>
  <c r="O49" i="31"/>
  <c r="I78" i="31"/>
  <c r="F79" i="31"/>
  <c r="O79" i="31"/>
  <c r="I32" i="31"/>
  <c r="N33" i="31"/>
  <c r="K76" i="31"/>
  <c r="G77" i="31"/>
  <c r="Q77" i="31"/>
  <c r="I50" i="31"/>
  <c r="M51" i="31"/>
  <c r="I77" i="31"/>
  <c r="Q62" i="31"/>
  <c r="I61" i="31"/>
  <c r="K32" i="31"/>
  <c r="L261" i="31"/>
  <c r="G316" i="31"/>
  <c r="F317" i="31"/>
  <c r="P317" i="31"/>
  <c r="H222" i="31"/>
  <c r="F223" i="31"/>
  <c r="Q223" i="31"/>
  <c r="I142" i="31"/>
  <c r="F143" i="31"/>
  <c r="K152" i="31"/>
  <c r="H153" i="31"/>
  <c r="M270" i="31"/>
  <c r="J271" i="31"/>
  <c r="N96" i="31"/>
  <c r="K97" i="31"/>
  <c r="O1108" i="31"/>
  <c r="L1109" i="31"/>
  <c r="M1126" i="31"/>
  <c r="K1127" i="31"/>
  <c r="F58" i="31"/>
  <c r="Q58" i="31"/>
  <c r="M59" i="31"/>
  <c r="G1124" i="31"/>
  <c r="P1124" i="31"/>
  <c r="L1125" i="31"/>
  <c r="F62" i="31"/>
  <c r="O62" i="31"/>
  <c r="L63" i="31"/>
  <c r="F1136" i="31"/>
  <c r="O1136" i="31"/>
  <c r="K1137" i="31"/>
  <c r="N80" i="31"/>
  <c r="J81" i="31"/>
  <c r="L60" i="31"/>
  <c r="H61" i="31"/>
  <c r="Q61" i="31"/>
  <c r="K48" i="31"/>
  <c r="G49" i="31"/>
  <c r="P49" i="31"/>
  <c r="K78" i="31"/>
  <c r="G79" i="31"/>
  <c r="P79" i="31"/>
  <c r="J32" i="31"/>
  <c r="F33" i="31"/>
  <c r="O33" i="31"/>
  <c r="L76" i="31"/>
  <c r="L1137" i="31"/>
  <c r="Q79" i="31"/>
  <c r="G51" i="31"/>
  <c r="N261" i="31"/>
  <c r="I316" i="31"/>
  <c r="G317" i="31"/>
  <c r="Q317" i="31"/>
  <c r="I222" i="31"/>
  <c r="H223" i="31"/>
  <c r="J142" i="31"/>
  <c r="H143" i="31"/>
  <c r="L152" i="31"/>
  <c r="J153" i="31"/>
  <c r="N270" i="31"/>
  <c r="L271" i="31"/>
  <c r="O96" i="31"/>
  <c r="L97" i="31"/>
  <c r="P1108" i="31"/>
  <c r="M1109" i="31"/>
  <c r="O1126" i="31"/>
  <c r="L1127" i="31"/>
  <c r="G58" i="31"/>
  <c r="N59" i="31"/>
  <c r="H1124" i="31"/>
  <c r="Q1124" i="31"/>
  <c r="P1136" i="31"/>
  <c r="L78" i="31"/>
  <c r="O237" i="31"/>
  <c r="G237" i="31"/>
  <c r="M236" i="31"/>
  <c r="K245" i="31"/>
  <c r="Q244" i="31"/>
  <c r="I244" i="31"/>
  <c r="O243" i="31"/>
  <c r="G243" i="31"/>
  <c r="M242" i="31"/>
  <c r="K27" i="31"/>
  <c r="Q26" i="31"/>
  <c r="I26" i="31"/>
  <c r="O47" i="31"/>
  <c r="G47" i="31"/>
  <c r="M46" i="31"/>
  <c r="K45" i="31"/>
  <c r="N237" i="31"/>
  <c r="F237" i="31"/>
  <c r="L236" i="31"/>
  <c r="J245" i="31"/>
  <c r="P244" i="31"/>
  <c r="H244" i="31"/>
  <c r="N243" i="31"/>
  <c r="F243" i="31"/>
  <c r="L242"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33" i="31"/>
  <c r="P232" i="31"/>
  <c r="H232" i="31"/>
  <c r="N31" i="31"/>
  <c r="F31" i="31"/>
  <c r="L30" i="31"/>
  <c r="P21" i="31"/>
  <c r="H21" i="31"/>
  <c r="N20" i="31"/>
  <c r="F20" i="31"/>
  <c r="Q1131" i="31"/>
  <c r="I1131" i="31"/>
  <c r="M1130" i="31"/>
  <c r="M237" i="31"/>
  <c r="K236" i="31"/>
  <c r="Q245" i="31"/>
  <c r="I245" i="31"/>
  <c r="O244" i="31"/>
  <c r="G244" i="31"/>
  <c r="M243" i="31"/>
  <c r="K242" i="31"/>
  <c r="Q27" i="31"/>
  <c r="I27" i="31"/>
  <c r="O26" i="31"/>
  <c r="G26" i="31"/>
  <c r="M47" i="31"/>
  <c r="K46" i="31"/>
  <c r="Q45" i="31"/>
  <c r="I45" i="31"/>
  <c r="L237" i="31"/>
  <c r="J236" i="31"/>
  <c r="P245" i="31"/>
  <c r="H245" i="31"/>
  <c r="N244" i="31"/>
  <c r="F244" i="31"/>
  <c r="L243" i="31"/>
  <c r="J242" i="31"/>
  <c r="P27" i="31"/>
  <c r="H27" i="31"/>
  <c r="N26" i="31"/>
  <c r="F26" i="31"/>
  <c r="L47" i="31"/>
  <c r="J46" i="31"/>
  <c r="P45" i="31"/>
  <c r="H45" i="31"/>
  <c r="K237" i="31"/>
  <c r="Q236" i="31"/>
  <c r="I236" i="31"/>
  <c r="O245" i="31"/>
  <c r="G245" i="31"/>
  <c r="M244" i="31"/>
  <c r="K243" i="31"/>
  <c r="Q242" i="31"/>
  <c r="I242" i="31"/>
  <c r="O27" i="31"/>
  <c r="G27" i="31"/>
  <c r="M26" i="31"/>
  <c r="K47" i="31"/>
  <c r="Q46" i="31"/>
  <c r="I46" i="31"/>
  <c r="O45" i="31"/>
  <c r="J237" i="31"/>
  <c r="Q237" i="31"/>
  <c r="I237" i="31"/>
  <c r="O236" i="31"/>
  <c r="G236" i="31"/>
  <c r="M245" i="31"/>
  <c r="K244" i="31"/>
  <c r="Q243" i="31"/>
  <c r="I243" i="31"/>
  <c r="O242" i="31"/>
  <c r="G242" i="31"/>
  <c r="M27" i="31"/>
  <c r="K26" i="31"/>
  <c r="Q47" i="31"/>
  <c r="I47" i="31"/>
  <c r="O46" i="31"/>
  <c r="G46" i="31"/>
  <c r="P237" i="31"/>
  <c r="H237" i="31"/>
  <c r="N236" i="31"/>
  <c r="F236" i="31"/>
  <c r="L245" i="31"/>
  <c r="J244" i="31"/>
  <c r="P243" i="31"/>
  <c r="H243" i="31"/>
  <c r="N242" i="31"/>
  <c r="F242"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45"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33" i="31"/>
  <c r="F233" i="31"/>
  <c r="K232" i="31"/>
  <c r="P31" i="31"/>
  <c r="G31" i="31"/>
  <c r="K30" i="31"/>
  <c r="O21" i="31"/>
  <c r="F21" i="31"/>
  <c r="K20" i="31"/>
  <c r="P1131" i="31"/>
  <c r="G1131" i="31"/>
  <c r="J1130" i="31"/>
  <c r="N247" i="31"/>
  <c r="F247" i="31"/>
  <c r="L246" i="31"/>
  <c r="J1099" i="31"/>
  <c r="P1098" i="31"/>
  <c r="H1098" i="31"/>
  <c r="N257" i="31"/>
  <c r="F257" i="31"/>
  <c r="L256" i="31"/>
  <c r="J239" i="31"/>
  <c r="P238" i="31"/>
  <c r="H238" i="31"/>
  <c r="N203" i="31"/>
  <c r="F203" i="31"/>
  <c r="L202" i="31"/>
  <c r="J1059" i="31"/>
  <c r="L244"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33" i="31"/>
  <c r="J232" i="31"/>
  <c r="O31" i="31"/>
  <c r="J30" i="31"/>
  <c r="N21" i="31"/>
  <c r="J20" i="31"/>
  <c r="O1131" i="31"/>
  <c r="F1131" i="31"/>
  <c r="I1130" i="31"/>
  <c r="M247" i="31"/>
  <c r="K246" i="31"/>
  <c r="Q1099" i="31"/>
  <c r="I1099" i="31"/>
  <c r="O1098" i="31"/>
  <c r="G1098" i="31"/>
  <c r="M257" i="31"/>
  <c r="K256" i="31"/>
  <c r="Q239" i="31"/>
  <c r="I239" i="31"/>
  <c r="O238" i="31"/>
  <c r="G238" i="31"/>
  <c r="M203" i="31"/>
  <c r="K202" i="31"/>
  <c r="Q1059" i="31"/>
  <c r="I1059" i="31"/>
  <c r="J243"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33" i="31"/>
  <c r="I232" i="31"/>
  <c r="M31" i="31"/>
  <c r="I30" i="31"/>
  <c r="M21" i="31"/>
  <c r="I20" i="31"/>
  <c r="N1131" i="31"/>
  <c r="Q1130" i="31"/>
  <c r="H1130" i="31"/>
  <c r="L247" i="31"/>
  <c r="J246" i="31"/>
  <c r="P1099" i="31"/>
  <c r="H1099" i="31"/>
  <c r="N1098" i="31"/>
  <c r="F1098" i="31"/>
  <c r="L257" i="31"/>
  <c r="J256" i="31"/>
  <c r="P239" i="31"/>
  <c r="H239" i="31"/>
  <c r="N238" i="31"/>
  <c r="F238" i="31"/>
  <c r="L203" i="31"/>
  <c r="J202" i="31"/>
  <c r="P242"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33" i="31"/>
  <c r="Q232" i="31"/>
  <c r="G232" i="31"/>
  <c r="L31" i="31"/>
  <c r="Q30" i="31"/>
  <c r="H30" i="31"/>
  <c r="L21" i="31"/>
  <c r="Q20" i="31"/>
  <c r="H20" i="31"/>
  <c r="M1131" i="31"/>
  <c r="P1130" i="31"/>
  <c r="G1130" i="31"/>
  <c r="K247" i="31"/>
  <c r="Q246" i="31"/>
  <c r="I246" i="31"/>
  <c r="O1099" i="31"/>
  <c r="G1099" i="31"/>
  <c r="M1098" i="31"/>
  <c r="K257" i="31"/>
  <c r="Q256" i="31"/>
  <c r="I256" i="31"/>
  <c r="O239" i="31"/>
  <c r="G239" i="31"/>
  <c r="M238" i="31"/>
  <c r="K203" i="31"/>
  <c r="Q202" i="31"/>
  <c r="I202" i="31"/>
  <c r="H242"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33" i="31"/>
  <c r="O232" i="31"/>
  <c r="F232" i="31"/>
  <c r="K31" i="31"/>
  <c r="P30" i="31"/>
  <c r="G30" i="31"/>
  <c r="K21" i="31"/>
  <c r="P20" i="31"/>
  <c r="G20" i="31"/>
  <c r="L1131" i="31"/>
  <c r="O1130" i="31"/>
  <c r="F1130" i="31"/>
  <c r="J247" i="31"/>
  <c r="P246" i="31"/>
  <c r="H246" i="31"/>
  <c r="N1099" i="31"/>
  <c r="F1099" i="31"/>
  <c r="L1098" i="31"/>
  <c r="J257" i="31"/>
  <c r="P256" i="31"/>
  <c r="H256" i="31"/>
  <c r="N239" i="31"/>
  <c r="F239" i="31"/>
  <c r="L238" i="31"/>
  <c r="J203" i="31"/>
  <c r="P202" i="31"/>
  <c r="H202" i="31"/>
  <c r="F27" i="31"/>
  <c r="G44" i="31"/>
  <c r="K1141" i="31"/>
  <c r="O1140" i="31"/>
  <c r="P35" i="31"/>
  <c r="F35" i="31"/>
  <c r="I34" i="31"/>
  <c r="L43" i="31"/>
  <c r="P42" i="31"/>
  <c r="Q41" i="31"/>
  <c r="G41" i="31"/>
  <c r="K40" i="31"/>
  <c r="M1135" i="31"/>
  <c r="Q1134" i="31"/>
  <c r="G1134" i="31"/>
  <c r="P236"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33" i="31"/>
  <c r="H233" i="31"/>
  <c r="M232" i="31"/>
  <c r="I31" i="31"/>
  <c r="N30" i="31"/>
  <c r="I21" i="31"/>
  <c r="M20" i="31"/>
  <c r="J1131" i="31"/>
  <c r="L1130" i="31"/>
  <c r="P247" i="31"/>
  <c r="H247" i="31"/>
  <c r="N246" i="31"/>
  <c r="F246" i="31"/>
  <c r="L1099" i="31"/>
  <c r="J1098" i="31"/>
  <c r="P257" i="31"/>
  <c r="H257" i="31"/>
  <c r="N256" i="31"/>
  <c r="F256" i="31"/>
  <c r="L239" i="31"/>
  <c r="J238" i="31"/>
  <c r="P203" i="31"/>
  <c r="H203" i="31"/>
  <c r="N202" i="31"/>
  <c r="F202" i="31"/>
  <c r="F34" i="31"/>
  <c r="F1139" i="31"/>
  <c r="N37" i="31"/>
  <c r="M378" i="31"/>
  <c r="I23" i="31"/>
  <c r="L232" i="31"/>
  <c r="Q21" i="31"/>
  <c r="G247" i="31"/>
  <c r="K1098" i="31"/>
  <c r="M239" i="31"/>
  <c r="G203" i="31"/>
  <c r="O1059" i="31"/>
  <c r="K1058" i="31"/>
  <c r="M1081" i="31"/>
  <c r="K1080" i="31"/>
  <c r="Q159" i="31"/>
  <c r="I159" i="31"/>
  <c r="O158" i="31"/>
  <c r="G158" i="31"/>
  <c r="M277" i="31"/>
  <c r="K276" i="31"/>
  <c r="Q305" i="31"/>
  <c r="I305" i="31"/>
  <c r="O304" i="31"/>
  <c r="G304" i="31"/>
  <c r="M255" i="31"/>
  <c r="K254" i="31"/>
  <c r="Q85" i="31"/>
  <c r="I85" i="31"/>
  <c r="O84" i="31"/>
  <c r="G84" i="31"/>
  <c r="Q1077" i="31"/>
  <c r="I1077" i="31"/>
  <c r="O1076" i="31"/>
  <c r="G1076" i="31"/>
  <c r="M231" i="31"/>
  <c r="K230" i="31"/>
  <c r="L1121" i="31"/>
  <c r="Q1120" i="31"/>
  <c r="I1120" i="31"/>
  <c r="O95" i="31"/>
  <c r="G95" i="31"/>
  <c r="M94" i="31"/>
  <c r="J129" i="31"/>
  <c r="O128" i="31"/>
  <c r="G128" i="31"/>
  <c r="M1061" i="31"/>
  <c r="K1060" i="31"/>
  <c r="Q119" i="31"/>
  <c r="I119" i="31"/>
  <c r="O118" i="31"/>
  <c r="G118" i="31"/>
  <c r="J43" i="31"/>
  <c r="L1138" i="31"/>
  <c r="G37" i="31"/>
  <c r="J378" i="31"/>
  <c r="Q25" i="31"/>
  <c r="G23" i="31"/>
  <c r="Q31" i="31"/>
  <c r="J21" i="31"/>
  <c r="O246" i="31"/>
  <c r="I1098" i="31"/>
  <c r="Q257" i="31"/>
  <c r="K239" i="31"/>
  <c r="O202" i="31"/>
  <c r="N1059" i="31"/>
  <c r="J1058" i="31"/>
  <c r="L1081" i="31"/>
  <c r="J1080" i="31"/>
  <c r="P159" i="31"/>
  <c r="H159" i="31"/>
  <c r="N158" i="31"/>
  <c r="F158" i="31"/>
  <c r="L277" i="31"/>
  <c r="J276" i="31"/>
  <c r="P305" i="31"/>
  <c r="H305" i="31"/>
  <c r="N304" i="31"/>
  <c r="F304" i="31"/>
  <c r="L255" i="31"/>
  <c r="J254" i="31"/>
  <c r="P85" i="31"/>
  <c r="H85" i="31"/>
  <c r="N84" i="31"/>
  <c r="F84" i="31"/>
  <c r="P1077" i="31"/>
  <c r="H1077" i="31"/>
  <c r="N1076" i="31"/>
  <c r="F1076" i="31"/>
  <c r="L231" i="31"/>
  <c r="J230" i="31"/>
  <c r="K1121" i="31"/>
  <c r="P1120" i="31"/>
  <c r="H1120" i="31"/>
  <c r="N95" i="31"/>
  <c r="F95" i="31"/>
  <c r="L94" i="31"/>
  <c r="Q129" i="31"/>
  <c r="I129" i="31"/>
  <c r="N128" i="31"/>
  <c r="F128" i="31"/>
  <c r="L1061" i="31"/>
  <c r="M42" i="31"/>
  <c r="O41" i="31"/>
  <c r="I1138" i="31"/>
  <c r="P39" i="31"/>
  <c r="O25" i="31"/>
  <c r="N22" i="31"/>
  <c r="J31" i="31"/>
  <c r="G21" i="31"/>
  <c r="M246" i="31"/>
  <c r="O257" i="31"/>
  <c r="M202" i="31"/>
  <c r="M1059" i="31"/>
  <c r="Q1058" i="31"/>
  <c r="I1058" i="31"/>
  <c r="K1081" i="31"/>
  <c r="Q1080" i="31"/>
  <c r="I1080" i="31"/>
  <c r="O159" i="31"/>
  <c r="G159" i="31"/>
  <c r="M158" i="31"/>
  <c r="K277" i="31"/>
  <c r="Q276" i="31"/>
  <c r="I276" i="31"/>
  <c r="O305" i="31"/>
  <c r="G305" i="31"/>
  <c r="M304" i="31"/>
  <c r="K255" i="31"/>
  <c r="Q254" i="31"/>
  <c r="I254" i="31"/>
  <c r="O85" i="31"/>
  <c r="G85" i="31"/>
  <c r="M84" i="31"/>
  <c r="O1077" i="31"/>
  <c r="G1077" i="31"/>
  <c r="M1076" i="31"/>
  <c r="K231" i="31"/>
  <c r="Q230" i="31"/>
  <c r="I230" i="31"/>
  <c r="J1121" i="31"/>
  <c r="O1120" i="31"/>
  <c r="G1120" i="31"/>
  <c r="M95" i="31"/>
  <c r="K94" i="31"/>
  <c r="P129" i="31"/>
  <c r="H129" i="31"/>
  <c r="M128" i="31"/>
  <c r="K1061" i="31"/>
  <c r="Q1060" i="31"/>
  <c r="I1060" i="31"/>
  <c r="O119" i="31"/>
  <c r="G119" i="31"/>
  <c r="M39" i="31"/>
  <c r="L36" i="31"/>
  <c r="H25" i="31"/>
  <c r="K22" i="31"/>
  <c r="H31" i="31"/>
  <c r="O20" i="31"/>
  <c r="G246" i="31"/>
  <c r="I257" i="31"/>
  <c r="Q238" i="31"/>
  <c r="G202" i="31"/>
  <c r="L1059" i="31"/>
  <c r="P1058" i="31"/>
  <c r="H1058" i="31"/>
  <c r="J1081" i="31"/>
  <c r="P1080" i="31"/>
  <c r="H1080" i="31"/>
  <c r="N159" i="31"/>
  <c r="F159" i="31"/>
  <c r="L158" i="31"/>
  <c r="J277" i="31"/>
  <c r="P276" i="31"/>
  <c r="H276" i="31"/>
  <c r="N305" i="31"/>
  <c r="F305" i="31"/>
  <c r="L304" i="31"/>
  <c r="J255" i="31"/>
  <c r="P254" i="31"/>
  <c r="H254" i="31"/>
  <c r="N85" i="31"/>
  <c r="F85" i="31"/>
  <c r="L84" i="31"/>
  <c r="N1077" i="31"/>
  <c r="F1077" i="31"/>
  <c r="L1076" i="31"/>
  <c r="J231" i="31"/>
  <c r="P230" i="31"/>
  <c r="H230" i="31"/>
  <c r="Q1121" i="31"/>
  <c r="I1121" i="31"/>
  <c r="N1120" i="31"/>
  <c r="F1120" i="31"/>
  <c r="L95" i="31"/>
  <c r="J94" i="31"/>
  <c r="O129" i="31"/>
  <c r="G129" i="31"/>
  <c r="L128" i="31"/>
  <c r="J1061" i="31"/>
  <c r="P1060" i="31"/>
  <c r="H1060" i="31"/>
  <c r="N119" i="31"/>
  <c r="F119" i="31"/>
  <c r="J47" i="31"/>
  <c r="O44" i="31"/>
  <c r="G40" i="31"/>
  <c r="K1135" i="31"/>
  <c r="G39" i="31"/>
  <c r="J36" i="31"/>
  <c r="Q379" i="31"/>
  <c r="F25" i="31"/>
  <c r="P233" i="31"/>
  <c r="O30" i="31"/>
  <c r="L20" i="31"/>
  <c r="M1099" i="31"/>
  <c r="G257" i="31"/>
  <c r="K238" i="31"/>
  <c r="K1059" i="31"/>
  <c r="O1058" i="31"/>
  <c r="G1058" i="31"/>
  <c r="Q1081" i="31"/>
  <c r="I1081" i="31"/>
  <c r="O1080" i="31"/>
  <c r="G1080" i="31"/>
  <c r="M159" i="31"/>
  <c r="K158" i="31"/>
  <c r="Q277" i="31"/>
  <c r="I277" i="31"/>
  <c r="O276" i="31"/>
  <c r="G276" i="31"/>
  <c r="M305" i="31"/>
  <c r="K304" i="31"/>
  <c r="Q255" i="31"/>
  <c r="I255" i="31"/>
  <c r="O254" i="31"/>
  <c r="G254" i="31"/>
  <c r="M85" i="31"/>
  <c r="K84" i="31"/>
  <c r="M1077" i="31"/>
  <c r="K1076" i="31"/>
  <c r="Q231" i="31"/>
  <c r="I231" i="31"/>
  <c r="O230" i="31"/>
  <c r="G230" i="31"/>
  <c r="P1121" i="31"/>
  <c r="H1121" i="31"/>
  <c r="M1120" i="31"/>
  <c r="K95" i="31"/>
  <c r="Q94" i="31"/>
  <c r="I94" i="31"/>
  <c r="N129" i="31"/>
  <c r="F129" i="31"/>
  <c r="K128" i="31"/>
  <c r="Q1061" i="31"/>
  <c r="I1061" i="31"/>
  <c r="O1060" i="31"/>
  <c r="G1060" i="31"/>
  <c r="M119" i="31"/>
  <c r="I1141" i="31"/>
  <c r="O1134" i="31"/>
  <c r="O379" i="31"/>
  <c r="M24" i="31"/>
  <c r="I233" i="31"/>
  <c r="M30" i="31"/>
  <c r="K1131" i="31"/>
  <c r="N1130" i="31"/>
  <c r="Q247" i="31"/>
  <c r="K1099" i="31"/>
  <c r="O256" i="31"/>
  <c r="I238" i="31"/>
  <c r="Q203" i="31"/>
  <c r="H1059" i="31"/>
  <c r="N1058" i="31"/>
  <c r="F1058" i="31"/>
  <c r="P1081" i="31"/>
  <c r="H1081" i="31"/>
  <c r="N1080" i="31"/>
  <c r="F1080" i="31"/>
  <c r="L159" i="31"/>
  <c r="J158" i="31"/>
  <c r="P277" i="31"/>
  <c r="H277" i="31"/>
  <c r="N276" i="31"/>
  <c r="F276" i="31"/>
  <c r="L305" i="31"/>
  <c r="J304" i="31"/>
  <c r="P255" i="31"/>
  <c r="H255" i="31"/>
  <c r="N254" i="31"/>
  <c r="F254" i="31"/>
  <c r="L85" i="31"/>
  <c r="J84" i="31"/>
  <c r="L1077" i="31"/>
  <c r="J1076" i="31"/>
  <c r="P231" i="31"/>
  <c r="H231" i="31"/>
  <c r="N230" i="31"/>
  <c r="F230" i="31"/>
  <c r="O1121" i="31"/>
  <c r="G1121" i="31"/>
  <c r="L1120" i="31"/>
  <c r="J95" i="31"/>
  <c r="P94" i="31"/>
  <c r="H94" i="31"/>
  <c r="M129" i="31"/>
  <c r="J128" i="31"/>
  <c r="P1061" i="31"/>
  <c r="H1061" i="31"/>
  <c r="N1060" i="31"/>
  <c r="F1060" i="31"/>
  <c r="L119" i="31"/>
  <c r="H236" i="31"/>
  <c r="N245" i="31"/>
  <c r="K1140" i="31"/>
  <c r="N35" i="31"/>
  <c r="P1139" i="31"/>
  <c r="K38" i="31"/>
  <c r="H379" i="31"/>
  <c r="K24" i="31"/>
  <c r="G233" i="31"/>
  <c r="F30" i="31"/>
  <c r="H1131" i="31"/>
  <c r="K1130" i="31"/>
  <c r="O247" i="31"/>
  <c r="M256" i="31"/>
  <c r="O203" i="31"/>
  <c r="G1059" i="31"/>
  <c r="M1058" i="31"/>
  <c r="O1081" i="31"/>
  <c r="G1081" i="31"/>
  <c r="M1080" i="31"/>
  <c r="K159" i="31"/>
  <c r="Q158" i="31"/>
  <c r="I158" i="31"/>
  <c r="O277" i="31"/>
  <c r="G277" i="31"/>
  <c r="M276" i="31"/>
  <c r="K305" i="31"/>
  <c r="Q304" i="31"/>
  <c r="I304" i="31"/>
  <c r="O255" i="31"/>
  <c r="G255" i="31"/>
  <c r="M254" i="31"/>
  <c r="K85" i="31"/>
  <c r="Q84" i="31"/>
  <c r="I84" i="31"/>
  <c r="K1077" i="31"/>
  <c r="Q1076" i="31"/>
  <c r="I1076" i="31"/>
  <c r="O231" i="31"/>
  <c r="G231" i="31"/>
  <c r="M230" i="31"/>
  <c r="N1121" i="31"/>
  <c r="F1121" i="31"/>
  <c r="K1120" i="31"/>
  <c r="Q95" i="31"/>
  <c r="I95" i="31"/>
  <c r="O94" i="31"/>
  <c r="G94" i="31"/>
  <c r="L129" i="31"/>
  <c r="Q128" i="31"/>
  <c r="I128" i="31"/>
  <c r="O1061" i="31"/>
  <c r="G1061" i="31"/>
  <c r="Q34" i="31"/>
  <c r="H1139" i="31"/>
  <c r="I38" i="31"/>
  <c r="P37" i="31"/>
  <c r="P23" i="31"/>
  <c r="N232" i="31"/>
  <c r="I247" i="31"/>
  <c r="Q1098" i="31"/>
  <c r="G256" i="31"/>
  <c r="I203" i="31"/>
  <c r="P1059" i="31"/>
  <c r="F1059" i="31"/>
  <c r="L1058" i="31"/>
  <c r="N1081" i="31"/>
  <c r="F1081" i="31"/>
  <c r="L1080" i="31"/>
  <c r="J159" i="31"/>
  <c r="P158" i="31"/>
  <c r="H158" i="31"/>
  <c r="N277" i="31"/>
  <c r="F277" i="31"/>
  <c r="L276" i="31"/>
  <c r="J305" i="31"/>
  <c r="P304" i="31"/>
  <c r="H304" i="31"/>
  <c r="N255" i="31"/>
  <c r="F255" i="31"/>
  <c r="L254" i="31"/>
  <c r="J85" i="31"/>
  <c r="P84" i="31"/>
  <c r="H84" i="31"/>
  <c r="J1077" i="31"/>
  <c r="P1076" i="31"/>
  <c r="H1076" i="31"/>
  <c r="N231" i="31"/>
  <c r="F231" i="31"/>
  <c r="L230" i="31"/>
  <c r="M1121" i="31"/>
  <c r="J1120"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25" i="31"/>
  <c r="H225" i="31"/>
  <c r="N224" i="31"/>
  <c r="F224" i="31"/>
  <c r="L19" i="31"/>
  <c r="J18" i="31"/>
  <c r="P329" i="31"/>
  <c r="H329" i="31"/>
  <c r="N328" i="31"/>
  <c r="F328" i="31"/>
  <c r="L185" i="31"/>
  <c r="J184" i="31"/>
  <c r="P325" i="31"/>
  <c r="H325" i="31"/>
  <c r="N324" i="31"/>
  <c r="F324" i="31"/>
  <c r="L217" i="31"/>
  <c r="J216" i="31"/>
  <c r="P295" i="31"/>
  <c r="H295" i="31"/>
  <c r="N294" i="31"/>
  <c r="F294" i="31"/>
  <c r="L175" i="31"/>
  <c r="J174" i="31"/>
  <c r="P163" i="31"/>
  <c r="H163" i="31"/>
  <c r="N162" i="31"/>
  <c r="F162"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25" i="31"/>
  <c r="G225" i="31"/>
  <c r="M224" i="31"/>
  <c r="K19" i="31"/>
  <c r="Q18" i="31"/>
  <c r="I18" i="31"/>
  <c r="O329" i="31"/>
  <c r="G329" i="31"/>
  <c r="M328" i="31"/>
  <c r="K185" i="31"/>
  <c r="Q184" i="31"/>
  <c r="I184" i="31"/>
  <c r="O325" i="31"/>
  <c r="G325" i="31"/>
  <c r="M324" i="31"/>
  <c r="K217" i="31"/>
  <c r="Q216" i="31"/>
  <c r="I216" i="31"/>
  <c r="O295" i="31"/>
  <c r="G295" i="31"/>
  <c r="M294" i="31"/>
  <c r="K175" i="31"/>
  <c r="Q174" i="31"/>
  <c r="I174" i="31"/>
  <c r="O163" i="31"/>
  <c r="G163" i="31"/>
  <c r="M162"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25" i="31"/>
  <c r="F225" i="31"/>
  <c r="L224" i="31"/>
  <c r="J19" i="31"/>
  <c r="P18" i="31"/>
  <c r="H18" i="31"/>
  <c r="N329" i="31"/>
  <c r="F329" i="31"/>
  <c r="L328" i="31"/>
  <c r="J185" i="31"/>
  <c r="P184" i="31"/>
  <c r="H184" i="31"/>
  <c r="N325" i="31"/>
  <c r="F325" i="31"/>
  <c r="L324" i="31"/>
  <c r="J217" i="31"/>
  <c r="P216" i="31"/>
  <c r="H216" i="31"/>
  <c r="N295" i="31"/>
  <c r="F295" i="31"/>
  <c r="L294" i="31"/>
  <c r="J175" i="31"/>
  <c r="P174" i="31"/>
  <c r="H174"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25" i="31"/>
  <c r="K224" i="31"/>
  <c r="Q19" i="31"/>
  <c r="I19" i="31"/>
  <c r="O18" i="31"/>
  <c r="G18" i="31"/>
  <c r="M329" i="31"/>
  <c r="K328" i="31"/>
  <c r="Q185" i="31"/>
  <c r="I185" i="31"/>
  <c r="O184" i="31"/>
  <c r="G184" i="31"/>
  <c r="M325" i="31"/>
  <c r="K324" i="31"/>
  <c r="Q217" i="31"/>
  <c r="I217" i="31"/>
  <c r="O216" i="31"/>
  <c r="G216" i="31"/>
  <c r="M295" i="31"/>
  <c r="K294" i="31"/>
  <c r="Q175" i="31"/>
  <c r="I175" i="31"/>
  <c r="O174" i="31"/>
  <c r="G174" i="31"/>
  <c r="M163"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25" i="31"/>
  <c r="J224" i="31"/>
  <c r="P19" i="31"/>
  <c r="H19" i="31"/>
  <c r="N18" i="31"/>
  <c r="F18" i="31"/>
  <c r="L329" i="31"/>
  <c r="J328" i="31"/>
  <c r="P185" i="31"/>
  <c r="H185" i="31"/>
  <c r="N184" i="31"/>
  <c r="F184" i="31"/>
  <c r="L325" i="31"/>
  <c r="J324" i="31"/>
  <c r="P217" i="31"/>
  <c r="H217" i="31"/>
  <c r="N216" i="31"/>
  <c r="F216" i="31"/>
  <c r="L295" i="31"/>
  <c r="J294" i="31"/>
  <c r="P175" i="31"/>
  <c r="H175" i="31"/>
  <c r="N174" i="31"/>
  <c r="F174" i="31"/>
  <c r="L163" i="31"/>
  <c r="J162"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25" i="31"/>
  <c r="Q224" i="31"/>
  <c r="I224" i="31"/>
  <c r="O19" i="31"/>
  <c r="G19" i="31"/>
  <c r="M18" i="31"/>
  <c r="K329" i="31"/>
  <c r="Q328" i="31"/>
  <c r="I328" i="31"/>
  <c r="O185" i="31"/>
  <c r="G185" i="31"/>
  <c r="M184" i="31"/>
  <c r="K325" i="31"/>
  <c r="Q324" i="31"/>
  <c r="I324" i="31"/>
  <c r="O217" i="31"/>
  <c r="G217" i="31"/>
  <c r="M216" i="31"/>
  <c r="K295" i="31"/>
  <c r="Q294" i="31"/>
  <c r="I294" i="31"/>
  <c r="O175" i="31"/>
  <c r="G175" i="31"/>
  <c r="M174" i="31"/>
  <c r="K163" i="31"/>
  <c r="Q162" i="31"/>
  <c r="I162"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25" i="31"/>
  <c r="P224" i="31"/>
  <c r="H224" i="31"/>
  <c r="N19" i="31"/>
  <c r="F19" i="31"/>
  <c r="L18" i="31"/>
  <c r="J329" i="31"/>
  <c r="P328" i="31"/>
  <c r="H328" i="31"/>
  <c r="N185" i="31"/>
  <c r="F185" i="31"/>
  <c r="L184" i="31"/>
  <c r="J325" i="31"/>
  <c r="P324" i="31"/>
  <c r="H324" i="31"/>
  <c r="N217" i="31"/>
  <c r="F217" i="31"/>
  <c r="L216" i="31"/>
  <c r="J295" i="31"/>
  <c r="P294" i="31"/>
  <c r="H294" i="31"/>
  <c r="N175" i="31"/>
  <c r="F175" i="31"/>
  <c r="L174" i="31"/>
  <c r="J163" i="31"/>
  <c r="P162" i="31"/>
  <c r="H162"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25" i="31"/>
  <c r="I225" i="31"/>
  <c r="O224" i="31"/>
  <c r="G224" i="31"/>
  <c r="M19" i="31"/>
  <c r="K18" i="31"/>
  <c r="Q329" i="31"/>
  <c r="I329" i="31"/>
  <c r="O328" i="31"/>
  <c r="G328" i="31"/>
  <c r="M185" i="31"/>
  <c r="K184" i="31"/>
  <c r="Q325" i="31"/>
  <c r="I325" i="31"/>
  <c r="O324" i="31"/>
  <c r="G324" i="31"/>
  <c r="M217" i="31"/>
  <c r="K216" i="31"/>
  <c r="Q295" i="31"/>
  <c r="I295" i="31"/>
  <c r="O294" i="31"/>
  <c r="G294" i="31"/>
  <c r="M175" i="31"/>
  <c r="K174" i="31"/>
  <c r="Q163" i="31"/>
  <c r="I163" i="31"/>
  <c r="O162" i="31"/>
  <c r="G162" i="31"/>
  <c r="M319" i="31"/>
  <c r="K318" i="31"/>
  <c r="Q145" i="31"/>
  <c r="I145" i="31"/>
  <c r="O144" i="31"/>
  <c r="G144" i="31"/>
  <c r="M347" i="31"/>
  <c r="Q319" i="31"/>
  <c r="O318" i="31"/>
  <c r="H145" i="31"/>
  <c r="M144" i="31"/>
  <c r="I347" i="31"/>
  <c r="O346" i="31"/>
  <c r="G346" i="31"/>
  <c r="M315" i="31"/>
  <c r="K314" i="31"/>
  <c r="Q309" i="31"/>
  <c r="I309" i="31"/>
  <c r="O308" i="31"/>
  <c r="G308" i="31"/>
  <c r="M149" i="31"/>
  <c r="K148" i="31"/>
  <c r="Q219" i="31"/>
  <c r="I219" i="31"/>
  <c r="O218" i="31"/>
  <c r="G218" i="31"/>
  <c r="M199" i="31"/>
  <c r="K198" i="31"/>
  <c r="P1097" i="31"/>
  <c r="H1097" i="31"/>
  <c r="M1096" i="31"/>
  <c r="K17" i="31"/>
  <c r="Q16" i="31"/>
  <c r="I16" i="31"/>
  <c r="O349" i="31"/>
  <c r="G349" i="31"/>
  <c r="M348" i="31"/>
  <c r="J341" i="31"/>
  <c r="O340" i="31"/>
  <c r="G340" i="31"/>
  <c r="O141" i="31"/>
  <c r="G141" i="31"/>
  <c r="M140" i="31"/>
  <c r="K15" i="31"/>
  <c r="Q14" i="31"/>
  <c r="I14" i="31"/>
  <c r="O297" i="31"/>
  <c r="G297" i="31"/>
  <c r="M296" i="31"/>
  <c r="K189" i="31"/>
  <c r="Q188" i="31"/>
  <c r="I188" i="31"/>
  <c r="N263" i="31"/>
  <c r="F263" i="31"/>
  <c r="K262" i="31"/>
  <c r="Q165" i="31"/>
  <c r="I165" i="31"/>
  <c r="O164" i="31"/>
  <c r="G164" i="31"/>
  <c r="L299" i="31"/>
  <c r="Q298" i="31"/>
  <c r="I298" i="31"/>
  <c r="O259" i="31"/>
  <c r="G259" i="31"/>
  <c r="M258" i="31"/>
  <c r="K195" i="31"/>
  <c r="Q194" i="31"/>
  <c r="I194" i="31"/>
  <c r="K139" i="31"/>
  <c r="Q138" i="31"/>
  <c r="I138" i="31"/>
  <c r="O287" i="31"/>
  <c r="G287" i="31"/>
  <c r="M286" i="31"/>
  <c r="O319" i="31"/>
  <c r="M318" i="31"/>
  <c r="P145" i="31"/>
  <c r="G145" i="31"/>
  <c r="L144" i="31"/>
  <c r="Q347" i="31"/>
  <c r="H347" i="31"/>
  <c r="N346" i="31"/>
  <c r="F346" i="31"/>
  <c r="L315" i="31"/>
  <c r="J314" i="31"/>
  <c r="P309" i="31"/>
  <c r="H309" i="31"/>
  <c r="N308" i="31"/>
  <c r="F308" i="31"/>
  <c r="L149" i="31"/>
  <c r="J148" i="31"/>
  <c r="P219" i="31"/>
  <c r="H219" i="31"/>
  <c r="N218" i="31"/>
  <c r="F218" i="31"/>
  <c r="L199" i="31"/>
  <c r="J198" i="31"/>
  <c r="O1097" i="31"/>
  <c r="G1097" i="31"/>
  <c r="L1096" i="31"/>
  <c r="J17" i="31"/>
  <c r="P16" i="31"/>
  <c r="H16" i="31"/>
  <c r="N349" i="31"/>
  <c r="F349" i="31"/>
  <c r="L348" i="31"/>
  <c r="Q341" i="31"/>
  <c r="I341" i="31"/>
  <c r="N340" i="31"/>
  <c r="F340" i="31"/>
  <c r="N141" i="31"/>
  <c r="F141" i="31"/>
  <c r="L140" i="31"/>
  <c r="J15" i="31"/>
  <c r="P14" i="31"/>
  <c r="H14" i="31"/>
  <c r="N297" i="31"/>
  <c r="F297" i="31"/>
  <c r="L296" i="31"/>
  <c r="J189" i="31"/>
  <c r="P188" i="31"/>
  <c r="H188" i="31"/>
  <c r="M263" i="31"/>
  <c r="J262" i="31"/>
  <c r="P165" i="31"/>
  <c r="H165" i="31"/>
  <c r="N164" i="31"/>
  <c r="F164" i="31"/>
  <c r="K299" i="31"/>
  <c r="P298" i="31"/>
  <c r="H298" i="31"/>
  <c r="N259" i="31"/>
  <c r="F259" i="31"/>
  <c r="L258" i="31"/>
  <c r="J195" i="31"/>
  <c r="P194" i="31"/>
  <c r="H194" i="31"/>
  <c r="J139" i="31"/>
  <c r="P138" i="31"/>
  <c r="H138" i="31"/>
  <c r="N287" i="31"/>
  <c r="F287" i="31"/>
  <c r="L286" i="31"/>
  <c r="J307" i="31"/>
  <c r="J319" i="31"/>
  <c r="L318" i="31"/>
  <c r="O145" i="31"/>
  <c r="F145" i="31"/>
  <c r="K144" i="31"/>
  <c r="P347" i="31"/>
  <c r="G347" i="31"/>
  <c r="M346" i="31"/>
  <c r="K315" i="31"/>
  <c r="Q314" i="31"/>
  <c r="I314" i="31"/>
  <c r="O309" i="31"/>
  <c r="G309" i="31"/>
  <c r="M308" i="31"/>
  <c r="K149" i="31"/>
  <c r="Q148" i="31"/>
  <c r="I148" i="31"/>
  <c r="O219" i="31"/>
  <c r="G219" i="31"/>
  <c r="M218" i="31"/>
  <c r="K199" i="31"/>
  <c r="Q198" i="31"/>
  <c r="I198" i="31"/>
  <c r="N1097" i="31"/>
  <c r="F1097" i="31"/>
  <c r="K1096" i="31"/>
  <c r="Q17" i="31"/>
  <c r="I17" i="31"/>
  <c r="O16" i="31"/>
  <c r="G16" i="31"/>
  <c r="M349" i="31"/>
  <c r="K348" i="31"/>
  <c r="P341" i="31"/>
  <c r="H341" i="31"/>
  <c r="M340" i="31"/>
  <c r="M141" i="31"/>
  <c r="K140" i="31"/>
  <c r="Q15" i="31"/>
  <c r="I15" i="31"/>
  <c r="O14" i="31"/>
  <c r="G14" i="31"/>
  <c r="M297" i="31"/>
  <c r="K296" i="31"/>
  <c r="Q189" i="31"/>
  <c r="I189" i="31"/>
  <c r="O188" i="31"/>
  <c r="G188" i="31"/>
  <c r="L263" i="31"/>
  <c r="Q262" i="31"/>
  <c r="I262" i="31"/>
  <c r="O165" i="31"/>
  <c r="G165" i="31"/>
  <c r="M164" i="31"/>
  <c r="J299" i="31"/>
  <c r="O298" i="31"/>
  <c r="G298" i="31"/>
  <c r="M259" i="31"/>
  <c r="K258" i="31"/>
  <c r="Q195" i="31"/>
  <c r="I195" i="31"/>
  <c r="O194" i="31"/>
  <c r="G194" i="31"/>
  <c r="N163" i="31"/>
  <c r="I319" i="31"/>
  <c r="J318" i="31"/>
  <c r="N145" i="31"/>
  <c r="J144" i="31"/>
  <c r="O347" i="31"/>
  <c r="F347" i="31"/>
  <c r="L346" i="31"/>
  <c r="J315" i="31"/>
  <c r="P314" i="31"/>
  <c r="H314" i="31"/>
  <c r="N309" i="31"/>
  <c r="F309" i="31"/>
  <c r="L308" i="31"/>
  <c r="J149" i="31"/>
  <c r="P148" i="31"/>
  <c r="H148" i="31"/>
  <c r="N219" i="31"/>
  <c r="F219" i="31"/>
  <c r="L218" i="31"/>
  <c r="J199" i="31"/>
  <c r="P198" i="31"/>
  <c r="H198" i="31"/>
  <c r="M1097" i="31"/>
  <c r="J1096" i="31"/>
  <c r="P17" i="31"/>
  <c r="H17" i="31"/>
  <c r="N16" i="31"/>
  <c r="F16" i="31"/>
  <c r="L349" i="31"/>
  <c r="J348" i="31"/>
  <c r="O341" i="31"/>
  <c r="G341" i="31"/>
  <c r="L340" i="31"/>
  <c r="L141" i="31"/>
  <c r="J140" i="31"/>
  <c r="P15" i="31"/>
  <c r="H15" i="31"/>
  <c r="N14" i="31"/>
  <c r="F14" i="31"/>
  <c r="L297" i="31"/>
  <c r="J296" i="31"/>
  <c r="P189" i="31"/>
  <c r="H189" i="31"/>
  <c r="N188" i="31"/>
  <c r="F188" i="31"/>
  <c r="K263" i="31"/>
  <c r="P262" i="31"/>
  <c r="H262" i="31"/>
  <c r="N165" i="31"/>
  <c r="F165" i="31"/>
  <c r="L164" i="31"/>
  <c r="Q299" i="31"/>
  <c r="I299" i="31"/>
  <c r="N298" i="31"/>
  <c r="F298" i="31"/>
  <c r="L259" i="31"/>
  <c r="J258" i="31"/>
  <c r="P195" i="31"/>
  <c r="H195" i="31"/>
  <c r="N194" i="31"/>
  <c r="F194" i="31"/>
  <c r="F163" i="31"/>
  <c r="G319" i="31"/>
  <c r="H318" i="31"/>
  <c r="M145" i="31"/>
  <c r="I144" i="31"/>
  <c r="N347" i="31"/>
  <c r="K346" i="31"/>
  <c r="Q315" i="31"/>
  <c r="I315" i="31"/>
  <c r="O314" i="31"/>
  <c r="G314" i="31"/>
  <c r="M309" i="31"/>
  <c r="K308" i="31"/>
  <c r="Q149" i="31"/>
  <c r="I149" i="31"/>
  <c r="O148" i="31"/>
  <c r="G148" i="31"/>
  <c r="M219" i="31"/>
  <c r="K218" i="31"/>
  <c r="Q199" i="31"/>
  <c r="I199" i="31"/>
  <c r="O198" i="31"/>
  <c r="G198" i="31"/>
  <c r="L1097" i="31"/>
  <c r="Q1096" i="31"/>
  <c r="I1096" i="31"/>
  <c r="O17" i="31"/>
  <c r="G17" i="31"/>
  <c r="M16" i="31"/>
  <c r="K349" i="31"/>
  <c r="Q348" i="31"/>
  <c r="I348" i="31"/>
  <c r="N341" i="31"/>
  <c r="F341" i="31"/>
  <c r="K340" i="31"/>
  <c r="K141" i="31"/>
  <c r="Q140" i="31"/>
  <c r="I140" i="31"/>
  <c r="O15" i="31"/>
  <c r="G15" i="31"/>
  <c r="M14" i="31"/>
  <c r="K297" i="31"/>
  <c r="Q296" i="31"/>
  <c r="I296" i="31"/>
  <c r="O189" i="31"/>
  <c r="G189" i="31"/>
  <c r="M188" i="31"/>
  <c r="J263" i="31"/>
  <c r="O262" i="31"/>
  <c r="G262" i="31"/>
  <c r="M165" i="31"/>
  <c r="K164" i="31"/>
  <c r="P299" i="31"/>
  <c r="H299" i="31"/>
  <c r="M298" i="31"/>
  <c r="K259" i="31"/>
  <c r="Q258" i="31"/>
  <c r="I258" i="31"/>
  <c r="O195" i="31"/>
  <c r="G195" i="31"/>
  <c r="M194" i="31"/>
  <c r="O139" i="31"/>
  <c r="G139" i="31"/>
  <c r="M138" i="31"/>
  <c r="K287" i="31"/>
  <c r="F319" i="31"/>
  <c r="G318" i="31"/>
  <c r="L145" i="31"/>
  <c r="Q144" i="31"/>
  <c r="H144" i="31"/>
  <c r="L347" i="31"/>
  <c r="J346" i="31"/>
  <c r="P315" i="31"/>
  <c r="H315" i="31"/>
  <c r="N314" i="31"/>
  <c r="F314" i="31"/>
  <c r="L309" i="31"/>
  <c r="J308" i="31"/>
  <c r="P149" i="31"/>
  <c r="H149" i="31"/>
  <c r="N148" i="31"/>
  <c r="F148" i="31"/>
  <c r="L219" i="31"/>
  <c r="J218" i="31"/>
  <c r="P199" i="31"/>
  <c r="H199" i="31"/>
  <c r="N198" i="31"/>
  <c r="F198" i="31"/>
  <c r="K1097" i="31"/>
  <c r="P1096" i="31"/>
  <c r="H1096" i="31"/>
  <c r="N17" i="31"/>
  <c r="F17" i="31"/>
  <c r="L16" i="31"/>
  <c r="J349" i="31"/>
  <c r="P348" i="31"/>
  <c r="H348" i="31"/>
  <c r="M341" i="31"/>
  <c r="J340" i="31"/>
  <c r="J141" i="31"/>
  <c r="P140" i="31"/>
  <c r="H140" i="31"/>
  <c r="N15" i="31"/>
  <c r="F15" i="31"/>
  <c r="L14" i="31"/>
  <c r="J297" i="31"/>
  <c r="P296" i="31"/>
  <c r="H296" i="31"/>
  <c r="N189" i="31"/>
  <c r="F189" i="31"/>
  <c r="L188" i="31"/>
  <c r="Q263" i="31"/>
  <c r="I263" i="31"/>
  <c r="N262" i="31"/>
  <c r="F262" i="31"/>
  <c r="L165" i="31"/>
  <c r="J164" i="31"/>
  <c r="O299" i="31"/>
  <c r="G299" i="31"/>
  <c r="L298" i="31"/>
  <c r="J259" i="31"/>
  <c r="P258" i="31"/>
  <c r="H258" i="31"/>
  <c r="N195" i="31"/>
  <c r="F195" i="31"/>
  <c r="L194" i="31"/>
  <c r="N139" i="31"/>
  <c r="F139" i="31"/>
  <c r="L138" i="31"/>
  <c r="J287" i="31"/>
  <c r="L162" i="31"/>
  <c r="F318" i="31"/>
  <c r="K145" i="31"/>
  <c r="P144" i="31"/>
  <c r="F144" i="31"/>
  <c r="K347" i="31"/>
  <c r="Q346" i="31"/>
  <c r="I346" i="31"/>
  <c r="O315" i="31"/>
  <c r="G315" i="31"/>
  <c r="M314" i="31"/>
  <c r="K309" i="31"/>
  <c r="Q308" i="31"/>
  <c r="I308" i="31"/>
  <c r="O149" i="31"/>
  <c r="G149" i="31"/>
  <c r="M148" i="31"/>
  <c r="K219" i="31"/>
  <c r="Q218" i="31"/>
  <c r="I218" i="31"/>
  <c r="O199" i="31"/>
  <c r="G199" i="31"/>
  <c r="M198" i="31"/>
  <c r="J1097" i="31"/>
  <c r="O1096" i="31"/>
  <c r="G1096" i="31"/>
  <c r="M17" i="31"/>
  <c r="K16" i="31"/>
  <c r="Q349" i="31"/>
  <c r="I349" i="31"/>
  <c r="O348" i="31"/>
  <c r="G348" i="31"/>
  <c r="L341" i="31"/>
  <c r="Q340" i="31"/>
  <c r="I340" i="31"/>
  <c r="Q141" i="31"/>
  <c r="I141" i="31"/>
  <c r="O140" i="31"/>
  <c r="G140" i="31"/>
  <c r="M15" i="31"/>
  <c r="K14" i="31"/>
  <c r="Q297" i="31"/>
  <c r="I297" i="31"/>
  <c r="O296" i="31"/>
  <c r="G296" i="31"/>
  <c r="M189" i="31"/>
  <c r="K188" i="31"/>
  <c r="P263" i="31"/>
  <c r="H263" i="31"/>
  <c r="M262" i="31"/>
  <c r="K165" i="31"/>
  <c r="Q164" i="31"/>
  <c r="I164" i="31"/>
  <c r="N299" i="31"/>
  <c r="F299" i="31"/>
  <c r="K298" i="31"/>
  <c r="Q259" i="31"/>
  <c r="I259" i="31"/>
  <c r="O258" i="31"/>
  <c r="G258" i="31"/>
  <c r="M195" i="31"/>
  <c r="K194" i="31"/>
  <c r="M139" i="31"/>
  <c r="K138" i="31"/>
  <c r="Q287" i="31"/>
  <c r="K162" i="31"/>
  <c r="P318" i="31"/>
  <c r="J145" i="31"/>
  <c r="N144" i="31"/>
  <c r="J347" i="31"/>
  <c r="P346" i="31"/>
  <c r="H346" i="31"/>
  <c r="N315" i="31"/>
  <c r="F315" i="31"/>
  <c r="L314" i="31"/>
  <c r="J309" i="31"/>
  <c r="P308" i="31"/>
  <c r="H308" i="31"/>
  <c r="N149" i="31"/>
  <c r="F149" i="31"/>
  <c r="L148" i="31"/>
  <c r="J219" i="31"/>
  <c r="P218" i="31"/>
  <c r="H218" i="31"/>
  <c r="N199" i="31"/>
  <c r="F199" i="31"/>
  <c r="L198" i="31"/>
  <c r="Q1097" i="31"/>
  <c r="I1097" i="31"/>
  <c r="N1096" i="31"/>
  <c r="F1096" i="31"/>
  <c r="L17" i="31"/>
  <c r="J16" i="31"/>
  <c r="P349" i="31"/>
  <c r="H349" i="31"/>
  <c r="N348" i="31"/>
  <c r="F348" i="31"/>
  <c r="K341" i="31"/>
  <c r="P340" i="31"/>
  <c r="H340" i="31"/>
  <c r="P141" i="31"/>
  <c r="H141" i="31"/>
  <c r="N140" i="31"/>
  <c r="F140" i="31"/>
  <c r="L15" i="31"/>
  <c r="J14" i="31"/>
  <c r="P297" i="31"/>
  <c r="H297" i="31"/>
  <c r="N296" i="31"/>
  <c r="F296" i="31"/>
  <c r="L189" i="31"/>
  <c r="J188" i="31"/>
  <c r="O263" i="31"/>
  <c r="G263" i="31"/>
  <c r="L262" i="31"/>
  <c r="J165" i="31"/>
  <c r="P164" i="31"/>
  <c r="M299" i="31"/>
  <c r="L287" i="31"/>
  <c r="N286" i="31"/>
  <c r="Q307" i="31"/>
  <c r="H307" i="31"/>
  <c r="N306" i="31"/>
  <c r="F306" i="31"/>
  <c r="L227" i="31"/>
  <c r="J226" i="31"/>
  <c r="P281" i="31"/>
  <c r="H281" i="31"/>
  <c r="N280" i="31"/>
  <c r="F280" i="31"/>
  <c r="L279" i="31"/>
  <c r="J278" i="31"/>
  <c r="P147" i="31"/>
  <c r="H147" i="31"/>
  <c r="N146" i="31"/>
  <c r="F146" i="31"/>
  <c r="K13" i="31"/>
  <c r="P12" i="31"/>
  <c r="H12" i="31"/>
  <c r="N251" i="31"/>
  <c r="F251" i="31"/>
  <c r="L250" i="31"/>
  <c r="N695" i="31"/>
  <c r="F695" i="31"/>
  <c r="L694" i="31"/>
  <c r="J343" i="31"/>
  <c r="P342" i="31"/>
  <c r="H342" i="31"/>
  <c r="N201" i="31"/>
  <c r="F201" i="31"/>
  <c r="L200" i="31"/>
  <c r="J193" i="31"/>
  <c r="P192" i="31"/>
  <c r="H192" i="31"/>
  <c r="N75" i="31"/>
  <c r="F75" i="31"/>
  <c r="L74" i="31"/>
  <c r="J283" i="31"/>
  <c r="P282" i="31"/>
  <c r="H282" i="31"/>
  <c r="N183" i="31"/>
  <c r="F183" i="31"/>
  <c r="L182" i="31"/>
  <c r="J253" i="31"/>
  <c r="P252" i="31"/>
  <c r="H252" i="31"/>
  <c r="N73" i="31"/>
  <c r="F73" i="31"/>
  <c r="L72" i="31"/>
  <c r="M1119" i="31"/>
  <c r="J1118" i="31"/>
  <c r="P169" i="31"/>
  <c r="H169" i="31"/>
  <c r="N168" i="31"/>
  <c r="F168" i="31"/>
  <c r="L179" i="31"/>
  <c r="J178" i="31"/>
  <c r="P71" i="31"/>
  <c r="H71" i="31"/>
  <c r="N70" i="31"/>
  <c r="F70" i="31"/>
  <c r="K1133" i="31"/>
  <c r="P1132" i="31"/>
  <c r="H164" i="31"/>
  <c r="J298" i="31"/>
  <c r="P259" i="31"/>
  <c r="O138" i="31"/>
  <c r="I287" i="31"/>
  <c r="K286" i="31"/>
  <c r="P307" i="31"/>
  <c r="G307" i="31"/>
  <c r="M306" i="31"/>
  <c r="K227" i="31"/>
  <c r="Q226" i="31"/>
  <c r="I226" i="31"/>
  <c r="O281" i="31"/>
  <c r="G281" i="31"/>
  <c r="M280" i="31"/>
  <c r="K279" i="31"/>
  <c r="Q278" i="31"/>
  <c r="I278" i="31"/>
  <c r="O147" i="31"/>
  <c r="G147" i="31"/>
  <c r="M146" i="31"/>
  <c r="J13" i="31"/>
  <c r="O12" i="31"/>
  <c r="G12" i="31"/>
  <c r="M251" i="31"/>
  <c r="K250" i="31"/>
  <c r="M695" i="31"/>
  <c r="K694" i="31"/>
  <c r="Q343" i="31"/>
  <c r="I343" i="31"/>
  <c r="O342" i="31"/>
  <c r="G342" i="31"/>
  <c r="M201" i="31"/>
  <c r="K200" i="31"/>
  <c r="Q193" i="31"/>
  <c r="I193" i="31"/>
  <c r="O192" i="31"/>
  <c r="G192" i="31"/>
  <c r="M75" i="31"/>
  <c r="K74" i="31"/>
  <c r="Q283" i="31"/>
  <c r="I283" i="31"/>
  <c r="O282" i="31"/>
  <c r="G282" i="31"/>
  <c r="M183" i="31"/>
  <c r="K182" i="31"/>
  <c r="Q253" i="31"/>
  <c r="I253" i="31"/>
  <c r="O252" i="31"/>
  <c r="G252" i="31"/>
  <c r="M73" i="31"/>
  <c r="K72" i="31"/>
  <c r="L1119" i="31"/>
  <c r="Q1118" i="31"/>
  <c r="I1118" i="31"/>
  <c r="O169" i="31"/>
  <c r="G169" i="31"/>
  <c r="M168" i="31"/>
  <c r="K179" i="31"/>
  <c r="Q178" i="31"/>
  <c r="I178" i="31"/>
  <c r="O71" i="31"/>
  <c r="H259" i="31"/>
  <c r="N138" i="31"/>
  <c r="H287" i="31"/>
  <c r="J286" i="31"/>
  <c r="O307" i="31"/>
  <c r="F307" i="31"/>
  <c r="L306" i="31"/>
  <c r="J227" i="31"/>
  <c r="P226" i="31"/>
  <c r="H226" i="31"/>
  <c r="N281" i="31"/>
  <c r="F281" i="31"/>
  <c r="L280" i="31"/>
  <c r="J279" i="31"/>
  <c r="P278" i="31"/>
  <c r="H278" i="31"/>
  <c r="N147" i="31"/>
  <c r="F147" i="31"/>
  <c r="L146" i="31"/>
  <c r="Q13" i="31"/>
  <c r="I13" i="31"/>
  <c r="N12" i="31"/>
  <c r="F12" i="31"/>
  <c r="L251" i="31"/>
  <c r="J250" i="31"/>
  <c r="L695" i="31"/>
  <c r="J694" i="31"/>
  <c r="P343" i="31"/>
  <c r="H343" i="31"/>
  <c r="N342" i="31"/>
  <c r="F342" i="31"/>
  <c r="L201" i="31"/>
  <c r="J200" i="31"/>
  <c r="P193" i="31"/>
  <c r="H193" i="31"/>
  <c r="N192" i="31"/>
  <c r="F192" i="31"/>
  <c r="L75" i="31"/>
  <c r="J74" i="31"/>
  <c r="P283" i="31"/>
  <c r="H283" i="31"/>
  <c r="N282" i="31"/>
  <c r="F282" i="31"/>
  <c r="L183" i="31"/>
  <c r="J182" i="31"/>
  <c r="P253" i="31"/>
  <c r="H253" i="31"/>
  <c r="N252" i="31"/>
  <c r="F252" i="31"/>
  <c r="L73" i="31"/>
  <c r="J72" i="31"/>
  <c r="K1119" i="31"/>
  <c r="P1118" i="31"/>
  <c r="H1118" i="31"/>
  <c r="N169" i="31"/>
  <c r="F169" i="31"/>
  <c r="L168" i="31"/>
  <c r="J179" i="31"/>
  <c r="P178" i="31"/>
  <c r="N258" i="31"/>
  <c r="Q139" i="31"/>
  <c r="J138" i="31"/>
  <c r="I286" i="31"/>
  <c r="N307" i="31"/>
  <c r="K306" i="31"/>
  <c r="Q227" i="31"/>
  <c r="I227" i="31"/>
  <c r="O226" i="31"/>
  <c r="G226" i="31"/>
  <c r="M281" i="31"/>
  <c r="K280" i="31"/>
  <c r="Q279" i="31"/>
  <c r="I279" i="31"/>
  <c r="O278" i="31"/>
  <c r="G278" i="31"/>
  <c r="M147" i="31"/>
  <c r="K146" i="31"/>
  <c r="P13" i="31"/>
  <c r="H13" i="31"/>
  <c r="M12" i="31"/>
  <c r="K251" i="31"/>
  <c r="Q250" i="31"/>
  <c r="I250" i="31"/>
  <c r="K695" i="31"/>
  <c r="Q694" i="31"/>
  <c r="I694" i="31"/>
  <c r="O343" i="31"/>
  <c r="G343" i="31"/>
  <c r="M342" i="31"/>
  <c r="K201" i="31"/>
  <c r="Q200" i="31"/>
  <c r="I200" i="31"/>
  <c r="O193" i="31"/>
  <c r="G193" i="31"/>
  <c r="M192" i="31"/>
  <c r="K75" i="31"/>
  <c r="Q74" i="31"/>
  <c r="I74" i="31"/>
  <c r="O283" i="31"/>
  <c r="G283" i="31"/>
  <c r="M282" i="31"/>
  <c r="K183" i="31"/>
  <c r="Q182" i="31"/>
  <c r="I182" i="31"/>
  <c r="O253" i="31"/>
  <c r="G253" i="31"/>
  <c r="M252" i="31"/>
  <c r="K73" i="31"/>
  <c r="Q72" i="31"/>
  <c r="I72" i="31"/>
  <c r="J1119" i="31"/>
  <c r="O1118" i="31"/>
  <c r="G1118" i="31"/>
  <c r="M169" i="31"/>
  <c r="K168" i="31"/>
  <c r="Q179" i="31"/>
  <c r="I179" i="31"/>
  <c r="O178" i="31"/>
  <c r="G178" i="31"/>
  <c r="M71" i="31"/>
  <c r="K70" i="31"/>
  <c r="F258" i="31"/>
  <c r="P139" i="31"/>
  <c r="G138" i="31"/>
  <c r="H286" i="31"/>
  <c r="M307" i="31"/>
  <c r="J306" i="31"/>
  <c r="P227" i="31"/>
  <c r="H227" i="31"/>
  <c r="N226" i="31"/>
  <c r="F226" i="31"/>
  <c r="L281" i="31"/>
  <c r="J280" i="31"/>
  <c r="P279" i="31"/>
  <c r="H279" i="31"/>
  <c r="N278" i="31"/>
  <c r="F278" i="31"/>
  <c r="L147" i="31"/>
  <c r="J146" i="31"/>
  <c r="O13" i="31"/>
  <c r="G13" i="31"/>
  <c r="L12" i="31"/>
  <c r="J251" i="31"/>
  <c r="P250" i="31"/>
  <c r="H250" i="31"/>
  <c r="J695" i="31"/>
  <c r="P694" i="31"/>
  <c r="H694" i="31"/>
  <c r="N343" i="31"/>
  <c r="F343" i="31"/>
  <c r="L342" i="31"/>
  <c r="J201" i="31"/>
  <c r="P200" i="31"/>
  <c r="H200" i="31"/>
  <c r="N193" i="31"/>
  <c r="F193" i="31"/>
  <c r="L192" i="31"/>
  <c r="J75" i="31"/>
  <c r="P74" i="31"/>
  <c r="H74" i="31"/>
  <c r="N283" i="31"/>
  <c r="F283" i="31"/>
  <c r="L282" i="31"/>
  <c r="J183" i="31"/>
  <c r="P182" i="31"/>
  <c r="H182" i="31"/>
  <c r="N253" i="31"/>
  <c r="F253" i="31"/>
  <c r="L252" i="31"/>
  <c r="J73" i="31"/>
  <c r="P72" i="31"/>
  <c r="H72" i="31"/>
  <c r="Q1119" i="31"/>
  <c r="I1119" i="31"/>
  <c r="N1118" i="31"/>
  <c r="F1118" i="31"/>
  <c r="L169" i="31"/>
  <c r="J168" i="31"/>
  <c r="P179" i="31"/>
  <c r="H179" i="31"/>
  <c r="N178" i="31"/>
  <c r="F178" i="31"/>
  <c r="L71" i="31"/>
  <c r="J70" i="31"/>
  <c r="O1133" i="31"/>
  <c r="G1133" i="31"/>
  <c r="L195" i="31"/>
  <c r="L139" i="31"/>
  <c r="F138" i="31"/>
  <c r="Q286" i="31"/>
  <c r="G286" i="31"/>
  <c r="L307" i="31"/>
  <c r="Q306" i="31"/>
  <c r="I306" i="31"/>
  <c r="O227" i="31"/>
  <c r="G227" i="31"/>
  <c r="M226" i="31"/>
  <c r="K281" i="31"/>
  <c r="Q280" i="31"/>
  <c r="I280" i="31"/>
  <c r="O279" i="31"/>
  <c r="G279" i="31"/>
  <c r="M278" i="31"/>
  <c r="K147" i="31"/>
  <c r="Q146" i="31"/>
  <c r="I146" i="31"/>
  <c r="N13" i="31"/>
  <c r="F13" i="31"/>
  <c r="K12" i="31"/>
  <c r="Q251" i="31"/>
  <c r="I251" i="31"/>
  <c r="O250" i="31"/>
  <c r="G250" i="31"/>
  <c r="Q695" i="31"/>
  <c r="I695" i="31"/>
  <c r="O694" i="31"/>
  <c r="G694" i="31"/>
  <c r="M343" i="31"/>
  <c r="K342" i="31"/>
  <c r="Q201" i="31"/>
  <c r="I201" i="31"/>
  <c r="O200" i="31"/>
  <c r="G200" i="31"/>
  <c r="M193" i="31"/>
  <c r="K192" i="31"/>
  <c r="Q75" i="31"/>
  <c r="I75" i="31"/>
  <c r="O74" i="31"/>
  <c r="G74" i="31"/>
  <c r="M283" i="31"/>
  <c r="K282" i="31"/>
  <c r="Q183" i="31"/>
  <c r="I183" i="31"/>
  <c r="O182" i="31"/>
  <c r="G182" i="31"/>
  <c r="M253" i="31"/>
  <c r="K252" i="31"/>
  <c r="Q73" i="31"/>
  <c r="I73" i="31"/>
  <c r="O72" i="31"/>
  <c r="G72" i="31"/>
  <c r="P1119" i="31"/>
  <c r="H1119" i="31"/>
  <c r="M1118" i="31"/>
  <c r="K169" i="31"/>
  <c r="Q168" i="31"/>
  <c r="I168" i="31"/>
  <c r="O179" i="31"/>
  <c r="G179" i="31"/>
  <c r="M178" i="31"/>
  <c r="K71" i="31"/>
  <c r="Q70" i="31"/>
  <c r="I70" i="31"/>
  <c r="N1133" i="31"/>
  <c r="F1133" i="31"/>
  <c r="I139" i="31"/>
  <c r="P287" i="31"/>
  <c r="P286" i="31"/>
  <c r="F286" i="31"/>
  <c r="K307" i="31"/>
  <c r="P306" i="31"/>
  <c r="H306" i="31"/>
  <c r="N227" i="31"/>
  <c r="F227" i="31"/>
  <c r="L226" i="31"/>
  <c r="J281" i="31"/>
  <c r="P280" i="31"/>
  <c r="H280" i="31"/>
  <c r="N279" i="31"/>
  <c r="F279" i="31"/>
  <c r="L278" i="31"/>
  <c r="J147" i="31"/>
  <c r="P146" i="31"/>
  <c r="H146" i="31"/>
  <c r="M13" i="31"/>
  <c r="J12" i="31"/>
  <c r="P251" i="31"/>
  <c r="H251" i="31"/>
  <c r="N250" i="31"/>
  <c r="F250" i="31"/>
  <c r="P695" i="31"/>
  <c r="H695" i="31"/>
  <c r="N694" i="31"/>
  <c r="F694" i="31"/>
  <c r="L343" i="31"/>
  <c r="J342" i="31"/>
  <c r="P201" i="31"/>
  <c r="H201" i="31"/>
  <c r="N200" i="31"/>
  <c r="F200" i="31"/>
  <c r="L193" i="31"/>
  <c r="J192" i="31"/>
  <c r="P75" i="31"/>
  <c r="H75" i="31"/>
  <c r="N74" i="31"/>
  <c r="F74" i="31"/>
  <c r="L283" i="31"/>
  <c r="J282" i="31"/>
  <c r="P183" i="31"/>
  <c r="H183" i="31"/>
  <c r="N182" i="31"/>
  <c r="F182" i="31"/>
  <c r="L253" i="31"/>
  <c r="J252" i="31"/>
  <c r="P73" i="31"/>
  <c r="H73" i="31"/>
  <c r="N72" i="31"/>
  <c r="F72" i="31"/>
  <c r="O1119" i="31"/>
  <c r="G1119" i="31"/>
  <c r="L1118" i="31"/>
  <c r="J169" i="31"/>
  <c r="P168" i="31"/>
  <c r="H168" i="31"/>
  <c r="N179" i="31"/>
  <c r="F179" i="31"/>
  <c r="L178" i="31"/>
  <c r="J71" i="31"/>
  <c r="P70" i="31"/>
  <c r="H70" i="31"/>
  <c r="M1133" i="31"/>
  <c r="J1132" i="31"/>
  <c r="O313" i="31"/>
  <c r="G313" i="31"/>
  <c r="L312" i="31"/>
  <c r="Q69" i="31"/>
  <c r="J194" i="31"/>
  <c r="H139" i="31"/>
  <c r="M287" i="31"/>
  <c r="O286" i="31"/>
  <c r="I307" i="31"/>
  <c r="O306" i="31"/>
  <c r="G306" i="31"/>
  <c r="M227" i="31"/>
  <c r="K226" i="31"/>
  <c r="Q281" i="31"/>
  <c r="I281" i="31"/>
  <c r="O280" i="31"/>
  <c r="G280" i="31"/>
  <c r="M279" i="31"/>
  <c r="K278" i="31"/>
  <c r="Q147" i="31"/>
  <c r="I147" i="31"/>
  <c r="O146" i="31"/>
  <c r="G146" i="31"/>
  <c r="L13" i="31"/>
  <c r="Q12" i="31"/>
  <c r="I12" i="31"/>
  <c r="O251" i="31"/>
  <c r="G251" i="31"/>
  <c r="M250" i="31"/>
  <c r="O695" i="31"/>
  <c r="G695" i="31"/>
  <c r="M694" i="31"/>
  <c r="K343" i="31"/>
  <c r="Q342" i="31"/>
  <c r="I342" i="31"/>
  <c r="O201" i="31"/>
  <c r="G201" i="31"/>
  <c r="M200" i="31"/>
  <c r="K193" i="31"/>
  <c r="Q192" i="31"/>
  <c r="I192" i="31"/>
  <c r="O75" i="31"/>
  <c r="G75" i="31"/>
  <c r="M74" i="31"/>
  <c r="K283" i="31"/>
  <c r="Q282" i="31"/>
  <c r="I282" i="31"/>
  <c r="O183" i="31"/>
  <c r="G183" i="31"/>
  <c r="M182" i="31"/>
  <c r="K253" i="31"/>
  <c r="Q252" i="31"/>
  <c r="I252" i="31"/>
  <c r="O73" i="31"/>
  <c r="G73" i="31"/>
  <c r="M72" i="31"/>
  <c r="N1119" i="31"/>
  <c r="F1119" i="31"/>
  <c r="K1118" i="31"/>
  <c r="Q169" i="31"/>
  <c r="I169" i="31"/>
  <c r="O168" i="31"/>
  <c r="G168" i="31"/>
  <c r="M179" i="31"/>
  <c r="K178" i="31"/>
  <c r="Q71" i="31"/>
  <c r="I71" i="31"/>
  <c r="P1133" i="31"/>
  <c r="M1132" i="31"/>
  <c r="Q313" i="31"/>
  <c r="H313" i="31"/>
  <c r="K312" i="31"/>
  <c r="O69" i="31"/>
  <c r="G69" i="31"/>
  <c r="L68" i="31"/>
  <c r="J177" i="31"/>
  <c r="P176" i="31"/>
  <c r="H176" i="31"/>
  <c r="N207" i="31"/>
  <c r="F207" i="31"/>
  <c r="L206" i="31"/>
  <c r="J171" i="31"/>
  <c r="P170" i="31"/>
  <c r="H170" i="31"/>
  <c r="N289" i="31"/>
  <c r="F289" i="31"/>
  <c r="L288" i="31"/>
  <c r="J65" i="31"/>
  <c r="P64" i="31"/>
  <c r="H64" i="31"/>
  <c r="N197" i="31"/>
  <c r="F197" i="31"/>
  <c r="L196" i="31"/>
  <c r="J157" i="31"/>
  <c r="P156" i="31"/>
  <c r="H156" i="31"/>
  <c r="N303" i="31"/>
  <c r="F303" i="31"/>
  <c r="L302" i="31"/>
  <c r="J311" i="31"/>
  <c r="P310" i="31"/>
  <c r="H310" i="31"/>
  <c r="J125" i="31"/>
  <c r="P124" i="31"/>
  <c r="H124" i="31"/>
  <c r="N771" i="31"/>
  <c r="F771" i="31"/>
  <c r="L770" i="31"/>
  <c r="J1101" i="31"/>
  <c r="P1100" i="31"/>
  <c r="H1100" i="31"/>
  <c r="N285" i="31"/>
  <c r="F285" i="31"/>
  <c r="L284" i="31"/>
  <c r="J1079" i="31"/>
  <c r="P1078" i="31"/>
  <c r="H1078" i="31"/>
  <c r="N1083" i="31"/>
  <c r="F1083" i="31"/>
  <c r="L1082" i="31"/>
  <c r="N389" i="31"/>
  <c r="F389" i="31"/>
  <c r="L388" i="31"/>
  <c r="J181" i="31"/>
  <c r="P180" i="31"/>
  <c r="H180" i="31"/>
  <c r="N187" i="31"/>
  <c r="G71" i="31"/>
  <c r="L1133" i="31"/>
  <c r="L1132" i="31"/>
  <c r="P313" i="31"/>
  <c r="F313" i="31"/>
  <c r="J312" i="31"/>
  <c r="N69" i="31"/>
  <c r="F69" i="31"/>
  <c r="K68" i="31"/>
  <c r="Q177" i="31"/>
  <c r="I177" i="31"/>
  <c r="O176" i="31"/>
  <c r="G176" i="31"/>
  <c r="M207" i="31"/>
  <c r="K206" i="31"/>
  <c r="Q171" i="31"/>
  <c r="I171" i="31"/>
  <c r="O170" i="31"/>
  <c r="G170" i="31"/>
  <c r="M289" i="31"/>
  <c r="K288" i="31"/>
  <c r="Q65" i="31"/>
  <c r="I65" i="31"/>
  <c r="O64" i="31"/>
  <c r="G64" i="31"/>
  <c r="M197" i="31"/>
  <c r="K196" i="31"/>
  <c r="Q157" i="31"/>
  <c r="I157" i="31"/>
  <c r="O156" i="31"/>
  <c r="G156" i="31"/>
  <c r="M303" i="31"/>
  <c r="K302" i="31"/>
  <c r="Q311" i="31"/>
  <c r="I311" i="31"/>
  <c r="O310" i="31"/>
  <c r="G310" i="31"/>
  <c r="Q125" i="31"/>
  <c r="I125" i="31"/>
  <c r="O124" i="31"/>
  <c r="G124" i="31"/>
  <c r="M771" i="31"/>
  <c r="K770" i="31"/>
  <c r="Q1101" i="31"/>
  <c r="I1101" i="31"/>
  <c r="O1100" i="31"/>
  <c r="G1100" i="31"/>
  <c r="M285" i="31"/>
  <c r="K284" i="31"/>
  <c r="Q1079" i="31"/>
  <c r="I1079" i="31"/>
  <c r="O1078" i="31"/>
  <c r="G1078" i="31"/>
  <c r="M1083" i="31"/>
  <c r="K1082" i="31"/>
  <c r="M389" i="31"/>
  <c r="K388" i="31"/>
  <c r="Q181" i="31"/>
  <c r="I181" i="31"/>
  <c r="O180" i="31"/>
  <c r="G180" i="31"/>
  <c r="F71" i="31"/>
  <c r="J1133" i="31"/>
  <c r="K1132" i="31"/>
  <c r="N313" i="31"/>
  <c r="I312" i="31"/>
  <c r="M69" i="31"/>
  <c r="J68" i="31"/>
  <c r="P177" i="31"/>
  <c r="H177" i="31"/>
  <c r="N176" i="31"/>
  <c r="F176" i="31"/>
  <c r="L207" i="31"/>
  <c r="J206" i="31"/>
  <c r="P171" i="31"/>
  <c r="H171" i="31"/>
  <c r="N170" i="31"/>
  <c r="F170" i="31"/>
  <c r="L289" i="31"/>
  <c r="J288" i="31"/>
  <c r="P65" i="31"/>
  <c r="H65" i="31"/>
  <c r="N64" i="31"/>
  <c r="F64" i="31"/>
  <c r="L197" i="31"/>
  <c r="J196" i="31"/>
  <c r="P157" i="31"/>
  <c r="H157" i="31"/>
  <c r="N156" i="31"/>
  <c r="F156" i="31"/>
  <c r="L303" i="31"/>
  <c r="J302" i="31"/>
  <c r="P311" i="31"/>
  <c r="H311" i="31"/>
  <c r="N310" i="31"/>
  <c r="F310" i="31"/>
  <c r="P125" i="31"/>
  <c r="H125" i="31"/>
  <c r="N124" i="31"/>
  <c r="F124" i="31"/>
  <c r="L771" i="31"/>
  <c r="J770" i="31"/>
  <c r="P1101" i="31"/>
  <c r="H1101" i="31"/>
  <c r="N1100" i="31"/>
  <c r="F1100" i="31"/>
  <c r="L285" i="31"/>
  <c r="J284" i="31"/>
  <c r="P1079" i="31"/>
  <c r="H1079" i="31"/>
  <c r="N1078" i="31"/>
  <c r="F1078" i="31"/>
  <c r="L1083" i="31"/>
  <c r="J1082" i="31"/>
  <c r="L389" i="31"/>
  <c r="J388" i="31"/>
  <c r="P181" i="31"/>
  <c r="H181" i="31"/>
  <c r="O70" i="31"/>
  <c r="I1133" i="31"/>
  <c r="I1132" i="31"/>
  <c r="M313" i="31"/>
  <c r="Q312" i="31"/>
  <c r="H312" i="31"/>
  <c r="L69" i="31"/>
  <c r="Q68" i="31"/>
  <c r="I68" i="31"/>
  <c r="O177" i="31"/>
  <c r="G177" i="31"/>
  <c r="M176" i="31"/>
  <c r="K207" i="31"/>
  <c r="Q206" i="31"/>
  <c r="I206" i="31"/>
  <c r="O171" i="31"/>
  <c r="G171" i="31"/>
  <c r="M170" i="31"/>
  <c r="K289" i="31"/>
  <c r="Q288" i="31"/>
  <c r="I288" i="31"/>
  <c r="O65" i="31"/>
  <c r="G65" i="31"/>
  <c r="M64" i="31"/>
  <c r="K197" i="31"/>
  <c r="Q196" i="31"/>
  <c r="I196" i="31"/>
  <c r="O157" i="31"/>
  <c r="G157" i="31"/>
  <c r="M156" i="31"/>
  <c r="K303" i="31"/>
  <c r="Q302" i="31"/>
  <c r="I302" i="31"/>
  <c r="O311" i="31"/>
  <c r="G311" i="31"/>
  <c r="M310" i="31"/>
  <c r="O125" i="31"/>
  <c r="G125" i="31"/>
  <c r="M124" i="31"/>
  <c r="K771" i="31"/>
  <c r="Q770" i="31"/>
  <c r="I770" i="31"/>
  <c r="O1101" i="31"/>
  <c r="G1101" i="31"/>
  <c r="M1100" i="31"/>
  <c r="K285" i="31"/>
  <c r="Q284" i="31"/>
  <c r="I284" i="31"/>
  <c r="O1079" i="31"/>
  <c r="G1079" i="31"/>
  <c r="M1078" i="31"/>
  <c r="K1083" i="31"/>
  <c r="Q1082" i="31"/>
  <c r="I1082" i="31"/>
  <c r="K389" i="31"/>
  <c r="Q388" i="31"/>
  <c r="I388" i="31"/>
  <c r="O181" i="31"/>
  <c r="M70" i="31"/>
  <c r="H1133" i="31"/>
  <c r="H1132" i="31"/>
  <c r="L313" i="31"/>
  <c r="P312" i="31"/>
  <c r="G312" i="31"/>
  <c r="K69" i="31"/>
  <c r="P68" i="31"/>
  <c r="H68" i="31"/>
  <c r="N177" i="31"/>
  <c r="F177" i="31"/>
  <c r="L176" i="31"/>
  <c r="J207" i="31"/>
  <c r="P206" i="31"/>
  <c r="H206" i="31"/>
  <c r="N171" i="31"/>
  <c r="F171" i="31"/>
  <c r="L170" i="31"/>
  <c r="J289" i="31"/>
  <c r="P288" i="31"/>
  <c r="H288" i="31"/>
  <c r="N65" i="31"/>
  <c r="F65" i="31"/>
  <c r="L64" i="31"/>
  <c r="J197" i="31"/>
  <c r="P196" i="31"/>
  <c r="H196" i="31"/>
  <c r="N157" i="31"/>
  <c r="F157" i="31"/>
  <c r="L156" i="31"/>
  <c r="J303" i="31"/>
  <c r="P302" i="31"/>
  <c r="H302" i="31"/>
  <c r="N311" i="31"/>
  <c r="F311" i="31"/>
  <c r="L310" i="31"/>
  <c r="N125" i="31"/>
  <c r="F125" i="31"/>
  <c r="L124" i="31"/>
  <c r="J771" i="31"/>
  <c r="P770" i="31"/>
  <c r="H770" i="31"/>
  <c r="N1101" i="31"/>
  <c r="F1101" i="31"/>
  <c r="L1100" i="31"/>
  <c r="J285" i="31"/>
  <c r="P284" i="31"/>
  <c r="H284" i="31"/>
  <c r="N1079" i="31"/>
  <c r="F1079" i="31"/>
  <c r="L1078" i="31"/>
  <c r="J1083" i="31"/>
  <c r="P1082" i="31"/>
  <c r="H1082" i="31"/>
  <c r="J389" i="31"/>
  <c r="P388" i="31"/>
  <c r="H388" i="31"/>
  <c r="N181" i="31"/>
  <c r="F181" i="31"/>
  <c r="L180" i="31"/>
  <c r="J187" i="31"/>
  <c r="L70" i="31"/>
  <c r="Q1132" i="31"/>
  <c r="G1132" i="31"/>
  <c r="K313" i="31"/>
  <c r="O312" i="31"/>
  <c r="F312" i="31"/>
  <c r="J69" i="31"/>
  <c r="O68" i="31"/>
  <c r="G68" i="31"/>
  <c r="M177" i="31"/>
  <c r="K176" i="31"/>
  <c r="Q207" i="31"/>
  <c r="I207" i="31"/>
  <c r="O206" i="31"/>
  <c r="G206" i="31"/>
  <c r="M171" i="31"/>
  <c r="K170" i="31"/>
  <c r="Q289" i="31"/>
  <c r="I289" i="31"/>
  <c r="O288" i="31"/>
  <c r="G288" i="31"/>
  <c r="M65" i="31"/>
  <c r="K64" i="31"/>
  <c r="Q197" i="31"/>
  <c r="I197" i="31"/>
  <c r="O196" i="31"/>
  <c r="G196" i="31"/>
  <c r="M157" i="31"/>
  <c r="K156" i="31"/>
  <c r="Q303" i="31"/>
  <c r="I303" i="31"/>
  <c r="O302" i="31"/>
  <c r="G302" i="31"/>
  <c r="M311" i="31"/>
  <c r="K310" i="31"/>
  <c r="M125" i="31"/>
  <c r="K124" i="31"/>
  <c r="Q771" i="31"/>
  <c r="I771" i="31"/>
  <c r="O770" i="31"/>
  <c r="G770" i="31"/>
  <c r="M1101" i="31"/>
  <c r="K1100" i="31"/>
  <c r="Q285" i="31"/>
  <c r="I285" i="31"/>
  <c r="O284" i="31"/>
  <c r="G284" i="31"/>
  <c r="M1079" i="31"/>
  <c r="K1078" i="31"/>
  <c r="Q1083" i="31"/>
  <c r="I1083" i="31"/>
  <c r="O1082" i="31"/>
  <c r="G1082" i="31"/>
  <c r="Q389" i="31"/>
  <c r="I389" i="31"/>
  <c r="O388" i="31"/>
  <c r="G388" i="31"/>
  <c r="M181" i="31"/>
  <c r="K180" i="31"/>
  <c r="Q187" i="31"/>
  <c r="I187" i="31"/>
  <c r="O186" i="31"/>
  <c r="G186" i="31"/>
  <c r="M265" i="31"/>
  <c r="G70" i="31"/>
  <c r="O1132" i="31"/>
  <c r="F1132" i="31"/>
  <c r="J313" i="31"/>
  <c r="N312" i="31"/>
  <c r="I69" i="31"/>
  <c r="N68" i="31"/>
  <c r="F68" i="31"/>
  <c r="L177" i="31"/>
  <c r="J176" i="31"/>
  <c r="P207" i="31"/>
  <c r="H207" i="31"/>
  <c r="N206" i="31"/>
  <c r="F206" i="31"/>
  <c r="L171" i="31"/>
  <c r="J170" i="31"/>
  <c r="P289" i="31"/>
  <c r="H289" i="31"/>
  <c r="N288" i="31"/>
  <c r="F288" i="31"/>
  <c r="L65" i="31"/>
  <c r="J64" i="31"/>
  <c r="P197" i="31"/>
  <c r="H197" i="31"/>
  <c r="N196" i="31"/>
  <c r="F196" i="31"/>
  <c r="L157" i="31"/>
  <c r="J156" i="31"/>
  <c r="P303" i="31"/>
  <c r="H303" i="31"/>
  <c r="N302" i="31"/>
  <c r="F302" i="31"/>
  <c r="L311" i="31"/>
  <c r="J310" i="31"/>
  <c r="L125" i="31"/>
  <c r="J124" i="31"/>
  <c r="P771" i="31"/>
  <c r="H771" i="31"/>
  <c r="N770" i="31"/>
  <c r="F770" i="31"/>
  <c r="L1101" i="31"/>
  <c r="J1100" i="31"/>
  <c r="P285" i="31"/>
  <c r="H285" i="31"/>
  <c r="N284" i="31"/>
  <c r="F284" i="31"/>
  <c r="L1079" i="31"/>
  <c r="J1078" i="31"/>
  <c r="P1083" i="31"/>
  <c r="H1083" i="31"/>
  <c r="N1082" i="31"/>
  <c r="F1082" i="31"/>
  <c r="P389" i="31"/>
  <c r="H389" i="31"/>
  <c r="N388" i="31"/>
  <c r="F388" i="31"/>
  <c r="L181" i="31"/>
  <c r="J180" i="31"/>
  <c r="P187" i="31"/>
  <c r="H187" i="31"/>
  <c r="N186" i="31"/>
  <c r="F186" i="31"/>
  <c r="H178" i="31"/>
  <c r="N71" i="31"/>
  <c r="Q1133" i="31"/>
  <c r="N1132" i="31"/>
  <c r="I313" i="31"/>
  <c r="M312" i="31"/>
  <c r="P69" i="31"/>
  <c r="H69" i="31"/>
  <c r="M68" i="31"/>
  <c r="K177" i="31"/>
  <c r="Q176" i="31"/>
  <c r="I176" i="31"/>
  <c r="O207" i="31"/>
  <c r="G207" i="31"/>
  <c r="M206" i="31"/>
  <c r="K171" i="31"/>
  <c r="Q170" i="31"/>
  <c r="I170" i="31"/>
  <c r="O289" i="31"/>
  <c r="G289" i="31"/>
  <c r="M288" i="31"/>
  <c r="K65" i="31"/>
  <c r="Q64" i="31"/>
  <c r="I64" i="31"/>
  <c r="O197" i="31"/>
  <c r="G197" i="31"/>
  <c r="M196" i="31"/>
  <c r="K157" i="31"/>
  <c r="Q156" i="31"/>
  <c r="I156" i="31"/>
  <c r="O303" i="31"/>
  <c r="G303" i="31"/>
  <c r="M302" i="31"/>
  <c r="K311" i="31"/>
  <c r="Q310" i="31"/>
  <c r="I310" i="31"/>
  <c r="K125" i="31"/>
  <c r="Q124" i="31"/>
  <c r="I124" i="31"/>
  <c r="O771" i="31"/>
  <c r="G771" i="31"/>
  <c r="M770" i="31"/>
  <c r="K1101" i="31"/>
  <c r="Q1100" i="31"/>
  <c r="I1100" i="31"/>
  <c r="O285" i="31"/>
  <c r="G285" i="31"/>
  <c r="M284" i="31"/>
  <c r="K1079" i="31"/>
  <c r="Q1078" i="31"/>
  <c r="I1078" i="31"/>
  <c r="O1083" i="31"/>
  <c r="G1083" i="31"/>
  <c r="M1082" i="31"/>
  <c r="O389" i="31"/>
  <c r="G389" i="31"/>
  <c r="M388" i="31"/>
  <c r="K181" i="31"/>
  <c r="Q180" i="31"/>
  <c r="I180" i="31"/>
  <c r="O187" i="31"/>
  <c r="G187" i="31"/>
  <c r="M186" i="31"/>
  <c r="K265" i="31"/>
  <c r="Q264" i="31"/>
  <c r="I264" i="31"/>
  <c r="O301" i="31"/>
  <c r="L187" i="31"/>
  <c r="K186" i="31"/>
  <c r="N265" i="31"/>
  <c r="H264" i="31"/>
  <c r="M301" i="31"/>
  <c r="K300" i="31"/>
  <c r="Q241" i="31"/>
  <c r="I241" i="31"/>
  <c r="O240" i="31"/>
  <c r="G240" i="31"/>
  <c r="M1065" i="31"/>
  <c r="K1064" i="31"/>
  <c r="Q1091" i="31"/>
  <c r="I1091" i="31"/>
  <c r="O1090" i="31"/>
  <c r="G1090" i="31"/>
  <c r="M1093" i="31"/>
  <c r="K1092" i="31"/>
  <c r="Q167" i="31"/>
  <c r="I167" i="31"/>
  <c r="O166" i="31"/>
  <c r="G166" i="31"/>
  <c r="M229" i="31"/>
  <c r="K228" i="31"/>
  <c r="Q221" i="31"/>
  <c r="I221" i="31"/>
  <c r="O220" i="31"/>
  <c r="G220" i="31"/>
  <c r="M155" i="31"/>
  <c r="K154" i="31"/>
  <c r="Q339" i="31"/>
  <c r="I339" i="31"/>
  <c r="O338" i="31"/>
  <c r="G338" i="31"/>
  <c r="M57" i="31"/>
  <c r="K56" i="31"/>
  <c r="Q345" i="31"/>
  <c r="I345" i="31"/>
  <c r="O344" i="31"/>
  <c r="G344" i="31"/>
  <c r="L353" i="31"/>
  <c r="Q352" i="31"/>
  <c r="I352" i="31"/>
  <c r="O151" i="31"/>
  <c r="G151" i="31"/>
  <c r="M150" i="31"/>
  <c r="K293" i="31"/>
  <c r="Q292" i="31"/>
  <c r="I292" i="31"/>
  <c r="O291" i="31"/>
  <c r="G291" i="31"/>
  <c r="M290" i="31"/>
  <c r="J11" i="31"/>
  <c r="O10" i="31"/>
  <c r="G10" i="31"/>
  <c r="M55" i="31"/>
  <c r="K54" i="31"/>
  <c r="M235" i="31"/>
  <c r="K234" i="31"/>
  <c r="Q53" i="31"/>
  <c r="I53" i="31"/>
  <c r="K187" i="31"/>
  <c r="J186" i="31"/>
  <c r="L265" i="31"/>
  <c r="P264" i="31"/>
  <c r="G264" i="31"/>
  <c r="L301" i="31"/>
  <c r="J300" i="31"/>
  <c r="P241" i="31"/>
  <c r="H241" i="31"/>
  <c r="N240" i="31"/>
  <c r="F240" i="31"/>
  <c r="L1065" i="31"/>
  <c r="J1064" i="31"/>
  <c r="P1091" i="31"/>
  <c r="H1091" i="31"/>
  <c r="N1090" i="31"/>
  <c r="F1090" i="31"/>
  <c r="L1093" i="31"/>
  <c r="J1092" i="31"/>
  <c r="P167" i="31"/>
  <c r="H167" i="31"/>
  <c r="N166" i="31"/>
  <c r="F166" i="31"/>
  <c r="L229" i="31"/>
  <c r="J228" i="31"/>
  <c r="P221" i="31"/>
  <c r="H221" i="31"/>
  <c r="N220" i="31"/>
  <c r="F220" i="31"/>
  <c r="L155" i="31"/>
  <c r="J154" i="31"/>
  <c r="P339" i="31"/>
  <c r="H339" i="31"/>
  <c r="N338" i="31"/>
  <c r="F338" i="31"/>
  <c r="L57" i="31"/>
  <c r="J56" i="31"/>
  <c r="P345" i="31"/>
  <c r="H345" i="31"/>
  <c r="N344" i="31"/>
  <c r="F344" i="31"/>
  <c r="K353" i="31"/>
  <c r="P352" i="31"/>
  <c r="H352" i="31"/>
  <c r="N151" i="31"/>
  <c r="F151" i="31"/>
  <c r="L150" i="31"/>
  <c r="J293" i="31"/>
  <c r="P292" i="31"/>
  <c r="H292" i="31"/>
  <c r="N291" i="31"/>
  <c r="F291" i="31"/>
  <c r="L290" i="31"/>
  <c r="Q11" i="31"/>
  <c r="I11" i="31"/>
  <c r="N10" i="31"/>
  <c r="F10" i="31"/>
  <c r="L55" i="31"/>
  <c r="J54" i="31"/>
  <c r="G181" i="31"/>
  <c r="F187" i="31"/>
  <c r="I186" i="31"/>
  <c r="J265" i="31"/>
  <c r="O264" i="31"/>
  <c r="F264" i="31"/>
  <c r="K301" i="31"/>
  <c r="Q300" i="31"/>
  <c r="I300" i="31"/>
  <c r="O241" i="31"/>
  <c r="G241" i="31"/>
  <c r="M240" i="31"/>
  <c r="K1065" i="31"/>
  <c r="Q1064" i="31"/>
  <c r="I1064" i="31"/>
  <c r="O1091" i="31"/>
  <c r="G1091" i="31"/>
  <c r="M1090" i="31"/>
  <c r="K1093" i="31"/>
  <c r="Q1092" i="31"/>
  <c r="I1092" i="31"/>
  <c r="O167" i="31"/>
  <c r="G167" i="31"/>
  <c r="M166" i="31"/>
  <c r="K229" i="31"/>
  <c r="Q228" i="31"/>
  <c r="I228" i="31"/>
  <c r="O221" i="31"/>
  <c r="G221" i="31"/>
  <c r="M220" i="31"/>
  <c r="K155" i="31"/>
  <c r="Q154" i="31"/>
  <c r="I154" i="31"/>
  <c r="O339" i="31"/>
  <c r="G339" i="31"/>
  <c r="M338" i="31"/>
  <c r="K57" i="31"/>
  <c r="Q56" i="31"/>
  <c r="I56" i="31"/>
  <c r="O345" i="31"/>
  <c r="G345" i="31"/>
  <c r="M344" i="31"/>
  <c r="J353" i="31"/>
  <c r="O352" i="31"/>
  <c r="G352" i="31"/>
  <c r="M151" i="31"/>
  <c r="K150" i="31"/>
  <c r="Q293" i="31"/>
  <c r="I293" i="31"/>
  <c r="O292" i="31"/>
  <c r="G292" i="31"/>
  <c r="M291" i="31"/>
  <c r="K290" i="31"/>
  <c r="P11" i="31"/>
  <c r="H11" i="31"/>
  <c r="M10" i="31"/>
  <c r="K55" i="31"/>
  <c r="Q54" i="31"/>
  <c r="I54" i="31"/>
  <c r="N180" i="31"/>
  <c r="H186" i="31"/>
  <c r="I265" i="31"/>
  <c r="N264" i="31"/>
  <c r="J301" i="31"/>
  <c r="P300" i="31"/>
  <c r="H300" i="31"/>
  <c r="N241" i="31"/>
  <c r="F241" i="31"/>
  <c r="L240" i="31"/>
  <c r="J1065" i="31"/>
  <c r="P1064" i="31"/>
  <c r="H1064" i="31"/>
  <c r="N1091" i="31"/>
  <c r="F1091" i="31"/>
  <c r="L1090" i="31"/>
  <c r="J1093" i="31"/>
  <c r="P1092" i="31"/>
  <c r="H1092" i="31"/>
  <c r="N167" i="31"/>
  <c r="F167" i="31"/>
  <c r="L166" i="31"/>
  <c r="J229" i="31"/>
  <c r="P228" i="31"/>
  <c r="H228" i="31"/>
  <c r="N221" i="31"/>
  <c r="F221" i="31"/>
  <c r="L220" i="31"/>
  <c r="J155" i="31"/>
  <c r="P154" i="31"/>
  <c r="H154" i="31"/>
  <c r="N339" i="31"/>
  <c r="F339" i="31"/>
  <c r="L338" i="31"/>
  <c r="J57" i="31"/>
  <c r="P56" i="31"/>
  <c r="H56" i="31"/>
  <c r="N345" i="31"/>
  <c r="F345" i="31"/>
  <c r="L344" i="31"/>
  <c r="Q353" i="31"/>
  <c r="I353" i="31"/>
  <c r="N352" i="31"/>
  <c r="F352" i="31"/>
  <c r="L151" i="31"/>
  <c r="J150" i="31"/>
  <c r="P293" i="31"/>
  <c r="H293" i="31"/>
  <c r="N292" i="31"/>
  <c r="F292" i="31"/>
  <c r="L291" i="31"/>
  <c r="J290" i="31"/>
  <c r="O11" i="31"/>
  <c r="G11" i="31"/>
  <c r="L10" i="31"/>
  <c r="J55" i="31"/>
  <c r="P54" i="31"/>
  <c r="H54" i="31"/>
  <c r="M180" i="31"/>
  <c r="H265" i="31"/>
  <c r="M264" i="31"/>
  <c r="I301" i="31"/>
  <c r="O300" i="31"/>
  <c r="G300" i="31"/>
  <c r="M241" i="31"/>
  <c r="K240" i="31"/>
  <c r="Q1065" i="31"/>
  <c r="I1065" i="31"/>
  <c r="O1064" i="31"/>
  <c r="G1064" i="31"/>
  <c r="M1091" i="31"/>
  <c r="K1090" i="31"/>
  <c r="Q1093" i="31"/>
  <c r="I1093" i="31"/>
  <c r="O1092" i="31"/>
  <c r="G1092" i="31"/>
  <c r="M167" i="31"/>
  <c r="K166" i="31"/>
  <c r="Q229" i="31"/>
  <c r="I229" i="31"/>
  <c r="O228" i="31"/>
  <c r="G228" i="31"/>
  <c r="M221" i="31"/>
  <c r="K220" i="31"/>
  <c r="Q155" i="31"/>
  <c r="I155" i="31"/>
  <c r="O154" i="31"/>
  <c r="G154" i="31"/>
  <c r="M339" i="31"/>
  <c r="K338" i="31"/>
  <c r="Q57" i="31"/>
  <c r="I57" i="31"/>
  <c r="O56" i="31"/>
  <c r="G56" i="31"/>
  <c r="M345" i="31"/>
  <c r="K344" i="31"/>
  <c r="P353" i="31"/>
  <c r="H353" i="31"/>
  <c r="M352" i="31"/>
  <c r="K151" i="31"/>
  <c r="Q150" i="31"/>
  <c r="I150" i="31"/>
  <c r="O293" i="31"/>
  <c r="G293" i="31"/>
  <c r="M292" i="31"/>
  <c r="K291" i="31"/>
  <c r="Q290" i="31"/>
  <c r="I290" i="31"/>
  <c r="N11" i="31"/>
  <c r="F11" i="31"/>
  <c r="K10" i="31"/>
  <c r="Q55" i="31"/>
  <c r="I55" i="31"/>
  <c r="O54" i="31"/>
  <c r="G54" i="31"/>
  <c r="Q235" i="31"/>
  <c r="I235" i="31"/>
  <c r="O234" i="31"/>
  <c r="G234" i="31"/>
  <c r="M53" i="31"/>
  <c r="F180" i="31"/>
  <c r="Q186" i="31"/>
  <c r="Q265" i="31"/>
  <c r="G265" i="31"/>
  <c r="L264" i="31"/>
  <c r="Q301" i="31"/>
  <c r="H301" i="31"/>
  <c r="N300" i="31"/>
  <c r="F300" i="31"/>
  <c r="L241" i="31"/>
  <c r="J240" i="31"/>
  <c r="P1065" i="31"/>
  <c r="H1065" i="31"/>
  <c r="N1064" i="31"/>
  <c r="F1064" i="31"/>
  <c r="L1091" i="31"/>
  <c r="J1090" i="31"/>
  <c r="P1093" i="31"/>
  <c r="H1093" i="31"/>
  <c r="N1092" i="31"/>
  <c r="F1092" i="31"/>
  <c r="L167" i="31"/>
  <c r="J166" i="31"/>
  <c r="P229" i="31"/>
  <c r="H229" i="31"/>
  <c r="N228" i="31"/>
  <c r="F228" i="31"/>
  <c r="L221" i="31"/>
  <c r="J220" i="31"/>
  <c r="P155" i="31"/>
  <c r="H155" i="31"/>
  <c r="N154" i="31"/>
  <c r="F154" i="31"/>
  <c r="L339" i="31"/>
  <c r="J338" i="31"/>
  <c r="P57" i="31"/>
  <c r="H57" i="31"/>
  <c r="N56" i="31"/>
  <c r="F56" i="31"/>
  <c r="L345" i="31"/>
  <c r="J344" i="31"/>
  <c r="O353" i="31"/>
  <c r="G353" i="31"/>
  <c r="L352" i="31"/>
  <c r="J151" i="31"/>
  <c r="P150" i="31"/>
  <c r="H150" i="31"/>
  <c r="N293" i="31"/>
  <c r="F293" i="31"/>
  <c r="L292" i="31"/>
  <c r="J291" i="31"/>
  <c r="P290" i="31"/>
  <c r="H290" i="31"/>
  <c r="M11" i="31"/>
  <c r="J10" i="31"/>
  <c r="P55" i="31"/>
  <c r="H55" i="31"/>
  <c r="N54" i="31"/>
  <c r="F54" i="31"/>
  <c r="P235" i="31"/>
  <c r="H235" i="31"/>
  <c r="N234" i="31"/>
  <c r="P186" i="31"/>
  <c r="P265" i="31"/>
  <c r="F265" i="31"/>
  <c r="K264" i="31"/>
  <c r="P301" i="31"/>
  <c r="G301" i="31"/>
  <c r="M300" i="31"/>
  <c r="K241" i="31"/>
  <c r="Q240" i="31"/>
  <c r="I240" i="31"/>
  <c r="O1065" i="31"/>
  <c r="G1065" i="31"/>
  <c r="M1064" i="31"/>
  <c r="K1091" i="31"/>
  <c r="Q1090" i="31"/>
  <c r="I1090" i="31"/>
  <c r="O1093" i="31"/>
  <c r="G1093" i="31"/>
  <c r="M1092" i="31"/>
  <c r="K167" i="31"/>
  <c r="Q166" i="31"/>
  <c r="I166" i="31"/>
  <c r="O229" i="31"/>
  <c r="G229" i="31"/>
  <c r="M228" i="31"/>
  <c r="K221" i="31"/>
  <c r="Q220" i="31"/>
  <c r="I220" i="31"/>
  <c r="O155" i="31"/>
  <c r="G155" i="31"/>
  <c r="M154" i="31"/>
  <c r="K339" i="31"/>
  <c r="Q338" i="31"/>
  <c r="I338" i="31"/>
  <c r="O57" i="31"/>
  <c r="G57" i="31"/>
  <c r="M56" i="31"/>
  <c r="K345" i="31"/>
  <c r="Q344" i="31"/>
  <c r="I344" i="31"/>
  <c r="N353" i="31"/>
  <c r="F353" i="31"/>
  <c r="K352" i="31"/>
  <c r="Q151" i="31"/>
  <c r="I151" i="31"/>
  <c r="O150" i="31"/>
  <c r="G150" i="31"/>
  <c r="M293" i="31"/>
  <c r="K292" i="31"/>
  <c r="Q291" i="31"/>
  <c r="I291" i="31"/>
  <c r="O290" i="31"/>
  <c r="G290" i="31"/>
  <c r="L11" i="31"/>
  <c r="Q10" i="31"/>
  <c r="I10" i="31"/>
  <c r="O55" i="31"/>
  <c r="G55" i="31"/>
  <c r="M54" i="31"/>
  <c r="O235" i="31"/>
  <c r="G235" i="31"/>
  <c r="M187" i="31"/>
  <c r="L186" i="31"/>
  <c r="O265" i="31"/>
  <c r="J264" i="31"/>
  <c r="N301" i="31"/>
  <c r="F301" i="31"/>
  <c r="L300" i="31"/>
  <c r="J241" i="31"/>
  <c r="P240" i="31"/>
  <c r="H240" i="31"/>
  <c r="N1065" i="31"/>
  <c r="F1065" i="31"/>
  <c r="L1064" i="31"/>
  <c r="J1091" i="31"/>
  <c r="P1090" i="31"/>
  <c r="H1090" i="31"/>
  <c r="N1093" i="31"/>
  <c r="F1093" i="31"/>
  <c r="L1092" i="31"/>
  <c r="J167" i="31"/>
  <c r="P166" i="31"/>
  <c r="H166" i="31"/>
  <c r="N229" i="31"/>
  <c r="F229" i="31"/>
  <c r="L228" i="31"/>
  <c r="J221" i="31"/>
  <c r="P220" i="31"/>
  <c r="H220" i="31"/>
  <c r="N155" i="31"/>
  <c r="F155" i="31"/>
  <c r="L154" i="31"/>
  <c r="J339" i="31"/>
  <c r="P338" i="31"/>
  <c r="H338" i="31"/>
  <c r="N57" i="31"/>
  <c r="F57" i="31"/>
  <c r="L56" i="31"/>
  <c r="J345" i="31"/>
  <c r="P344" i="31"/>
  <c r="H344" i="31"/>
  <c r="M353" i="31"/>
  <c r="J352" i="31"/>
  <c r="P151" i="31"/>
  <c r="H151" i="31"/>
  <c r="N150" i="31"/>
  <c r="F150" i="31"/>
  <c r="L293" i="31"/>
  <c r="J292" i="31"/>
  <c r="P291" i="31"/>
  <c r="H291" i="31"/>
  <c r="N290" i="31"/>
  <c r="F290" i="31"/>
  <c r="K11" i="31"/>
  <c r="P10" i="31"/>
  <c r="H10" i="31"/>
  <c r="N55" i="31"/>
  <c r="F55" i="31"/>
  <c r="L54" i="31"/>
  <c r="N235" i="31"/>
  <c r="F235" i="31"/>
  <c r="L234" i="31"/>
  <c r="J53" i="31"/>
  <c r="P52" i="31"/>
  <c r="H52" i="31"/>
  <c r="Q234" i="31"/>
  <c r="P53" i="31"/>
  <c r="J52" i="31"/>
  <c r="J269" i="31"/>
  <c r="P268" i="31"/>
  <c r="H268" i="31"/>
  <c r="N173" i="31"/>
  <c r="F173" i="31"/>
  <c r="L172" i="31"/>
  <c r="J213" i="31"/>
  <c r="P212" i="31"/>
  <c r="H212"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33" i="31"/>
  <c r="F333" i="31"/>
  <c r="L332" i="31"/>
  <c r="J327" i="31"/>
  <c r="P326" i="31"/>
  <c r="H326" i="31"/>
  <c r="N323" i="31"/>
  <c r="F323" i="31"/>
  <c r="L322" i="31"/>
  <c r="J135" i="31"/>
  <c r="P134" i="31"/>
  <c r="H134" i="31"/>
  <c r="N321" i="31"/>
  <c r="F321" i="31"/>
  <c r="L320"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3" i="31"/>
  <c r="I52" i="31"/>
  <c r="Q269" i="31"/>
  <c r="I269" i="31"/>
  <c r="O268" i="31"/>
  <c r="G268" i="31"/>
  <c r="M173" i="31"/>
  <c r="K172" i="31"/>
  <c r="Q213" i="31"/>
  <c r="I213" i="31"/>
  <c r="O212" i="31"/>
  <c r="G212"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33" i="31"/>
  <c r="K332" i="31"/>
  <c r="Q327" i="31"/>
  <c r="I327" i="31"/>
  <c r="O326" i="31"/>
  <c r="G326" i="31"/>
  <c r="M323" i="31"/>
  <c r="K322" i="31"/>
  <c r="Q135" i="31"/>
  <c r="I135" i="31"/>
  <c r="O134" i="31"/>
  <c r="G134" i="31"/>
  <c r="M321" i="31"/>
  <c r="K320"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3" i="31"/>
  <c r="Q52" i="31"/>
  <c r="G52" i="31"/>
  <c r="P269" i="31"/>
  <c r="H269" i="31"/>
  <c r="N268" i="31"/>
  <c r="F268" i="31"/>
  <c r="L173" i="31"/>
  <c r="J172" i="31"/>
  <c r="P213" i="31"/>
  <c r="H213" i="31"/>
  <c r="N212" i="31"/>
  <c r="F212"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33" i="31"/>
  <c r="J332" i="31"/>
  <c r="P327" i="31"/>
  <c r="H327" i="31"/>
  <c r="N326" i="31"/>
  <c r="F326" i="31"/>
  <c r="L323" i="31"/>
  <c r="J322" i="31"/>
  <c r="P135" i="31"/>
  <c r="H135" i="31"/>
  <c r="N134" i="31"/>
  <c r="F134" i="31"/>
  <c r="L321" i="31"/>
  <c r="J320"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3" i="31"/>
  <c r="O52" i="31"/>
  <c r="F52" i="31"/>
  <c r="O269" i="31"/>
  <c r="G269" i="31"/>
  <c r="M268" i="31"/>
  <c r="K173" i="31"/>
  <c r="Q172" i="31"/>
  <c r="I172" i="31"/>
  <c r="O213" i="31"/>
  <c r="G213" i="31"/>
  <c r="M212"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33" i="31"/>
  <c r="Q332" i="31"/>
  <c r="I332" i="31"/>
  <c r="O327" i="31"/>
  <c r="G327" i="31"/>
  <c r="M326" i="31"/>
  <c r="K323" i="31"/>
  <c r="Q322" i="31"/>
  <c r="I322" i="31"/>
  <c r="O135" i="31"/>
  <c r="G135" i="31"/>
  <c r="M134" i="31"/>
  <c r="K321" i="31"/>
  <c r="Q320" i="31"/>
  <c r="I320"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3" i="31"/>
  <c r="N52" i="31"/>
  <c r="N269" i="31"/>
  <c r="F269" i="31"/>
  <c r="L268" i="31"/>
  <c r="J173" i="31"/>
  <c r="P172" i="31"/>
  <c r="H172" i="31"/>
  <c r="N213" i="31"/>
  <c r="F213" i="31"/>
  <c r="L212"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33" i="31"/>
  <c r="P332" i="31"/>
  <c r="H332" i="31"/>
  <c r="N327" i="31"/>
  <c r="F327" i="31"/>
  <c r="L326" i="31"/>
  <c r="J323" i="31"/>
  <c r="P322" i="31"/>
  <c r="H322" i="31"/>
  <c r="N135" i="31"/>
  <c r="F135" i="31"/>
  <c r="L134" i="31"/>
  <c r="J321" i="31"/>
  <c r="P320" i="31"/>
  <c r="H320"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3" i="31"/>
  <c r="M52" i="31"/>
  <c r="M269" i="31"/>
  <c r="K268" i="31"/>
  <c r="Q173" i="31"/>
  <c r="I173" i="31"/>
  <c r="O172" i="31"/>
  <c r="G172" i="31"/>
  <c r="M213" i="31"/>
  <c r="K212"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33" i="31"/>
  <c r="I333" i="31"/>
  <c r="O332" i="31"/>
  <c r="G332" i="31"/>
  <c r="M327" i="31"/>
  <c r="K326" i="31"/>
  <c r="Q323" i="31"/>
  <c r="I323" i="31"/>
  <c r="O322" i="31"/>
  <c r="G322" i="31"/>
  <c r="M135" i="31"/>
  <c r="K134" i="31"/>
  <c r="Q321" i="31"/>
  <c r="I321" i="31"/>
  <c r="O320" i="31"/>
  <c r="G320"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3" i="31"/>
  <c r="L52" i="31"/>
  <c r="L269" i="31"/>
  <c r="J268" i="31"/>
  <c r="P173" i="31"/>
  <c r="H173" i="31"/>
  <c r="N172" i="31"/>
  <c r="F172" i="31"/>
  <c r="L213" i="31"/>
  <c r="J212"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33" i="31"/>
  <c r="H333" i="31"/>
  <c r="N332" i="31"/>
  <c r="F332" i="31"/>
  <c r="L327" i="31"/>
  <c r="J326" i="31"/>
  <c r="P323" i="31"/>
  <c r="H323" i="31"/>
  <c r="N322" i="31"/>
  <c r="F322" i="31"/>
  <c r="L135" i="31"/>
  <c r="J134" i="31"/>
  <c r="P321" i="31"/>
  <c r="H321" i="31"/>
  <c r="N320" i="31"/>
  <c r="F320"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3" i="31"/>
  <c r="K52" i="31"/>
  <c r="K269" i="31"/>
  <c r="Q268" i="31"/>
  <c r="I268" i="31"/>
  <c r="O173" i="31"/>
  <c r="G173" i="31"/>
  <c r="M172" i="31"/>
  <c r="K213" i="31"/>
  <c r="Q212" i="31"/>
  <c r="I212"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33" i="31"/>
  <c r="G333" i="31"/>
  <c r="M332" i="31"/>
  <c r="K327" i="31"/>
  <c r="Q326" i="31"/>
  <c r="I326" i="31"/>
  <c r="O323" i="31"/>
  <c r="G323" i="31"/>
  <c r="M322" i="31"/>
  <c r="K135" i="31"/>
  <c r="Q134" i="31"/>
  <c r="I134" i="31"/>
  <c r="O321" i="31"/>
  <c r="G321" i="31"/>
  <c r="M320"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31" i="31"/>
  <c r="F131" i="31"/>
  <c r="L130"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31" i="31"/>
  <c r="K130"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31" i="31"/>
  <c r="J130"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31" i="31"/>
  <c r="Q130" i="31"/>
  <c r="I130"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31" i="31"/>
  <c r="P130" i="31"/>
  <c r="H130"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31" i="31"/>
  <c r="I131" i="31"/>
  <c r="O130" i="31"/>
  <c r="G130"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31" i="31"/>
  <c r="H131" i="31"/>
  <c r="N130" i="31"/>
  <c r="F130"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31" i="31"/>
  <c r="G131" i="31"/>
  <c r="M130"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33" i="31"/>
  <c r="K132"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23" i="31"/>
  <c r="I123" i="31"/>
  <c r="O122" i="31"/>
  <c r="G122" i="31"/>
  <c r="M127" i="31"/>
  <c r="K126" i="31"/>
  <c r="Q1069" i="31"/>
  <c r="I1069" i="31"/>
  <c r="O1068" i="31"/>
  <c r="G1068" i="31"/>
  <c r="M99" i="31"/>
  <c r="K98" i="31"/>
  <c r="Q1171" i="31"/>
  <c r="I1171" i="31"/>
  <c r="O1170" i="31"/>
  <c r="G1170" i="31"/>
  <c r="M1129" i="31"/>
  <c r="K1128" i="31"/>
  <c r="Q89" i="31"/>
  <c r="I89" i="31"/>
  <c r="O88" i="31"/>
  <c r="G88" i="31"/>
  <c r="M355" i="31"/>
  <c r="K354" i="31"/>
  <c r="Q91" i="31"/>
  <c r="I91" i="31"/>
  <c r="O90" i="31"/>
  <c r="G90" i="31"/>
  <c r="M337" i="31"/>
  <c r="K336" i="31"/>
  <c r="Q205" i="31"/>
  <c r="I205" i="31"/>
  <c r="O204" i="31"/>
  <c r="G204" i="31"/>
  <c r="M1095" i="31"/>
  <c r="K1094" i="31"/>
  <c r="Q93" i="31"/>
  <c r="I93" i="31"/>
  <c r="O92" i="31"/>
  <c r="G92" i="31"/>
  <c r="M211" i="31"/>
  <c r="K210" i="31"/>
  <c r="Q83" i="31"/>
  <c r="I83" i="31"/>
  <c r="O82" i="31"/>
  <c r="G82" i="31"/>
  <c r="M215" i="31"/>
  <c r="K214" i="31"/>
  <c r="Q357" i="31"/>
  <c r="I357" i="31"/>
  <c r="O356" i="31"/>
  <c r="G356" i="31"/>
  <c r="M209" i="31"/>
  <c r="K208" i="31"/>
  <c r="Q249" i="31"/>
  <c r="I249" i="31"/>
  <c r="O248" i="31"/>
  <c r="G248" i="31"/>
  <c r="Q275" i="31"/>
  <c r="I275" i="31"/>
  <c r="O274" i="31"/>
  <c r="G274" i="31"/>
  <c r="M267" i="31"/>
  <c r="K266" i="31"/>
  <c r="M161" i="31"/>
  <c r="K160" i="31"/>
  <c r="M87" i="31"/>
  <c r="K86" i="31"/>
  <c r="P1113" i="31"/>
  <c r="H1113" i="31"/>
  <c r="M1112" i="31"/>
  <c r="K1117" i="31"/>
  <c r="Q1116" i="31"/>
  <c r="I1116" i="31"/>
  <c r="O1111" i="31"/>
  <c r="G1111" i="31"/>
  <c r="M1110" i="31"/>
  <c r="J1115" i="31"/>
  <c r="O1114" i="31"/>
  <c r="G1114" i="31"/>
  <c r="M1107" i="31"/>
  <c r="K1106" i="31"/>
  <c r="P1103" i="31"/>
  <c r="H1103" i="31"/>
  <c r="M1102" i="31"/>
  <c r="K1105" i="31"/>
  <c r="Q1104" i="31"/>
  <c r="I1104"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33" i="31"/>
  <c r="J132"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23" i="31"/>
  <c r="H123" i="31"/>
  <c r="N122" i="31"/>
  <c r="F122" i="31"/>
  <c r="L127" i="31"/>
  <c r="J126" i="31"/>
  <c r="P1069" i="31"/>
  <c r="H1069" i="31"/>
  <c r="N1068" i="31"/>
  <c r="F1068" i="31"/>
  <c r="L99" i="31"/>
  <c r="J98" i="31"/>
  <c r="P1171" i="31"/>
  <c r="H1171" i="31"/>
  <c r="N1170" i="31"/>
  <c r="F1170" i="31"/>
  <c r="L1129" i="31"/>
  <c r="J1128" i="31"/>
  <c r="P89" i="31"/>
  <c r="H89" i="31"/>
  <c r="N88" i="31"/>
  <c r="F88" i="31"/>
  <c r="L355" i="31"/>
  <c r="J354" i="31"/>
  <c r="P91" i="31"/>
  <c r="H91" i="31"/>
  <c r="N90" i="31"/>
  <c r="F90" i="31"/>
  <c r="L337" i="31"/>
  <c r="J336" i="31"/>
  <c r="P205" i="31"/>
  <c r="H205" i="31"/>
  <c r="N204" i="31"/>
  <c r="F204" i="31"/>
  <c r="L1095" i="31"/>
  <c r="J1094" i="31"/>
  <c r="P93" i="31"/>
  <c r="H93" i="31"/>
  <c r="N92" i="31"/>
  <c r="F92" i="31"/>
  <c r="L211" i="31"/>
  <c r="J210" i="31"/>
  <c r="P83" i="31"/>
  <c r="H83" i="31"/>
  <c r="N82" i="31"/>
  <c r="F82" i="31"/>
  <c r="L215" i="31"/>
  <c r="J214" i="31"/>
  <c r="P357" i="31"/>
  <c r="H357" i="31"/>
  <c r="N356" i="31"/>
  <c r="F356" i="31"/>
  <c r="L209" i="31"/>
  <c r="J208" i="31"/>
  <c r="P249" i="31"/>
  <c r="H249" i="31"/>
  <c r="N248" i="31"/>
  <c r="F248" i="31"/>
  <c r="P275" i="31"/>
  <c r="H275" i="31"/>
  <c r="N274" i="31"/>
  <c r="F274" i="31"/>
  <c r="L267" i="31"/>
  <c r="J266" i="31"/>
  <c r="L161" i="31"/>
  <c r="J160" i="31"/>
  <c r="L87" i="31"/>
  <c r="J86" i="31"/>
  <c r="O1113" i="31"/>
  <c r="G1113" i="31"/>
  <c r="L1112" i="31"/>
  <c r="J1117" i="31"/>
  <c r="P1116" i="31"/>
  <c r="H1116" i="31"/>
  <c r="N1111" i="31"/>
  <c r="F1111" i="31"/>
  <c r="L1110" i="31"/>
  <c r="Q1115" i="31"/>
  <c r="I1115" i="31"/>
  <c r="N1114" i="31"/>
  <c r="F1114" i="31"/>
  <c r="L1107" i="31"/>
  <c r="J1106" i="31"/>
  <c r="O1103" i="31"/>
  <c r="G1103" i="31"/>
  <c r="L1102" i="31"/>
  <c r="J1105" i="31"/>
  <c r="P1104" i="31"/>
  <c r="H1104"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33" i="31"/>
  <c r="Q132" i="31"/>
  <c r="I132"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23" i="31"/>
  <c r="G123" i="31"/>
  <c r="M122" i="31"/>
  <c r="K127" i="31"/>
  <c r="Q126" i="31"/>
  <c r="I126" i="31"/>
  <c r="O1069" i="31"/>
  <c r="G1069" i="31"/>
  <c r="M1068" i="31"/>
  <c r="K99" i="31"/>
  <c r="Q98" i="31"/>
  <c r="I98" i="31"/>
  <c r="O1171" i="31"/>
  <c r="G1171" i="31"/>
  <c r="M1170" i="31"/>
  <c r="K1129" i="31"/>
  <c r="Q1128" i="31"/>
  <c r="I1128" i="31"/>
  <c r="O89" i="31"/>
  <c r="G89" i="31"/>
  <c r="M88" i="31"/>
  <c r="K355" i="31"/>
  <c r="Q354" i="31"/>
  <c r="I354" i="31"/>
  <c r="O91" i="31"/>
  <c r="G91" i="31"/>
  <c r="M90" i="31"/>
  <c r="K337" i="31"/>
  <c r="Q336" i="31"/>
  <c r="I336" i="31"/>
  <c r="O205" i="31"/>
  <c r="G205" i="31"/>
  <c r="M204" i="31"/>
  <c r="K1095" i="31"/>
  <c r="Q1094" i="31"/>
  <c r="I1094" i="31"/>
  <c r="O93" i="31"/>
  <c r="G93" i="31"/>
  <c r="M92" i="31"/>
  <c r="K211" i="31"/>
  <c r="Q210" i="31"/>
  <c r="I210" i="31"/>
  <c r="O83" i="31"/>
  <c r="G83" i="31"/>
  <c r="M82" i="31"/>
  <c r="K215" i="31"/>
  <c r="Q214" i="31"/>
  <c r="I214" i="31"/>
  <c r="O357" i="31"/>
  <c r="G357" i="31"/>
  <c r="M356" i="31"/>
  <c r="K209" i="31"/>
  <c r="Q208" i="31"/>
  <c r="I208" i="31"/>
  <c r="O249" i="31"/>
  <c r="G249" i="31"/>
  <c r="M248" i="31"/>
  <c r="O275" i="31"/>
  <c r="G275" i="31"/>
  <c r="M274" i="31"/>
  <c r="K267" i="31"/>
  <c r="Q266" i="31"/>
  <c r="I266" i="31"/>
  <c r="K161" i="31"/>
  <c r="Q160" i="31"/>
  <c r="I160" i="31"/>
  <c r="K87" i="31"/>
  <c r="Q86" i="31"/>
  <c r="I86" i="31"/>
  <c r="N1113" i="31"/>
  <c r="F1113" i="31"/>
  <c r="K1112" i="31"/>
  <c r="Q1117" i="31"/>
  <c r="I1117" i="31"/>
  <c r="O1116" i="31"/>
  <c r="G1116" i="31"/>
  <c r="M1111" i="31"/>
  <c r="K1110" i="31"/>
  <c r="P1115" i="31"/>
  <c r="H1115" i="31"/>
  <c r="M1114" i="31"/>
  <c r="K1107" i="31"/>
  <c r="Q1106" i="31"/>
  <c r="I1106" i="31"/>
  <c r="N1103" i="31"/>
  <c r="F1103" i="31"/>
  <c r="K1102" i="31"/>
  <c r="Q1105" i="31"/>
  <c r="I1105" i="31"/>
  <c r="O1104" i="31"/>
  <c r="G1104"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33" i="31"/>
  <c r="P132" i="31"/>
  <c r="H132"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23" i="31"/>
  <c r="F123" i="31"/>
  <c r="L122" i="31"/>
  <c r="J127" i="31"/>
  <c r="P126" i="31"/>
  <c r="H126" i="31"/>
  <c r="N1069" i="31"/>
  <c r="F1069" i="31"/>
  <c r="L1068" i="31"/>
  <c r="J99" i="31"/>
  <c r="P98" i="31"/>
  <c r="H98" i="31"/>
  <c r="N1171" i="31"/>
  <c r="F1171" i="31"/>
  <c r="L1170" i="31"/>
  <c r="J1129" i="31"/>
  <c r="P1128" i="31"/>
  <c r="H1128" i="31"/>
  <c r="N89" i="31"/>
  <c r="F89" i="31"/>
  <c r="L88" i="31"/>
  <c r="J355" i="31"/>
  <c r="P354" i="31"/>
  <c r="H354" i="31"/>
  <c r="N91" i="31"/>
  <c r="F91" i="31"/>
  <c r="L90" i="31"/>
  <c r="J337" i="31"/>
  <c r="P336" i="31"/>
  <c r="H336" i="31"/>
  <c r="N205" i="31"/>
  <c r="F205" i="31"/>
  <c r="L204" i="31"/>
  <c r="J1095" i="31"/>
  <c r="P1094" i="31"/>
  <c r="H1094" i="31"/>
  <c r="N93" i="31"/>
  <c r="F93" i="31"/>
  <c r="L92" i="31"/>
  <c r="J211" i="31"/>
  <c r="P210" i="31"/>
  <c r="H210" i="31"/>
  <c r="N83" i="31"/>
  <c r="F83" i="31"/>
  <c r="L82" i="31"/>
  <c r="J215" i="31"/>
  <c r="P214" i="31"/>
  <c r="H214" i="31"/>
  <c r="N357" i="31"/>
  <c r="F357" i="31"/>
  <c r="L356" i="31"/>
  <c r="J209" i="31"/>
  <c r="P208" i="31"/>
  <c r="H208" i="31"/>
  <c r="N249" i="31"/>
  <c r="F249" i="31"/>
  <c r="L248" i="31"/>
  <c r="N275" i="31"/>
  <c r="F275" i="31"/>
  <c r="L274" i="31"/>
  <c r="J267" i="31"/>
  <c r="P266" i="31"/>
  <c r="H266" i="31"/>
  <c r="J161" i="31"/>
  <c r="P160" i="31"/>
  <c r="H160" i="31"/>
  <c r="J87" i="31"/>
  <c r="P86" i="31"/>
  <c r="H86" i="31"/>
  <c r="M1113" i="31"/>
  <c r="J1112" i="31"/>
  <c r="P1117" i="31"/>
  <c r="H1117" i="31"/>
  <c r="N1116" i="31"/>
  <c r="F1116" i="31"/>
  <c r="L1111" i="31"/>
  <c r="J1110" i="31"/>
  <c r="O1115" i="31"/>
  <c r="G1115" i="31"/>
  <c r="L1114" i="31"/>
  <c r="J1107" i="31"/>
  <c r="P1106" i="31"/>
  <c r="H1106" i="31"/>
  <c r="M1103" i="31"/>
  <c r="J1102" i="31"/>
  <c r="P1105" i="31"/>
  <c r="H1105" i="31"/>
  <c r="N1104" i="31"/>
  <c r="F1104"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33" i="31"/>
  <c r="I133" i="31"/>
  <c r="O132" i="31"/>
  <c r="G132"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23" i="31"/>
  <c r="K122" i="31"/>
  <c r="Q127" i="31"/>
  <c r="I127" i="31"/>
  <c r="O126" i="31"/>
  <c r="G126" i="31"/>
  <c r="M1069" i="31"/>
  <c r="K1068" i="31"/>
  <c r="Q99" i="31"/>
  <c r="I99" i="31"/>
  <c r="O98" i="31"/>
  <c r="G98" i="31"/>
  <c r="M1171" i="31"/>
  <c r="K1170" i="31"/>
  <c r="Q1129" i="31"/>
  <c r="I1129" i="31"/>
  <c r="O1128" i="31"/>
  <c r="G1128" i="31"/>
  <c r="M89" i="31"/>
  <c r="K88" i="31"/>
  <c r="Q355" i="31"/>
  <c r="I355" i="31"/>
  <c r="O354" i="31"/>
  <c r="G354" i="31"/>
  <c r="M91" i="31"/>
  <c r="K90" i="31"/>
  <c r="Q337" i="31"/>
  <c r="I337" i="31"/>
  <c r="O336" i="31"/>
  <c r="G336" i="31"/>
  <c r="M205" i="31"/>
  <c r="K204" i="31"/>
  <c r="Q1095" i="31"/>
  <c r="I1095" i="31"/>
  <c r="O1094" i="31"/>
  <c r="G1094" i="31"/>
  <c r="M93" i="31"/>
  <c r="K92" i="31"/>
  <c r="Q211" i="31"/>
  <c r="I211" i="31"/>
  <c r="O210" i="31"/>
  <c r="G210" i="31"/>
  <c r="M83" i="31"/>
  <c r="K82" i="31"/>
  <c r="Q215" i="31"/>
  <c r="I215" i="31"/>
  <c r="O214" i="31"/>
  <c r="G214" i="31"/>
  <c r="M357" i="31"/>
  <c r="K356" i="31"/>
  <c r="Q209" i="31"/>
  <c r="I209" i="31"/>
  <c r="O208" i="31"/>
  <c r="G208" i="31"/>
  <c r="M249" i="31"/>
  <c r="K248" i="31"/>
  <c r="M275" i="31"/>
  <c r="K274" i="31"/>
  <c r="Q267" i="31"/>
  <c r="I267" i="31"/>
  <c r="O266" i="31"/>
  <c r="G266" i="31"/>
  <c r="Q161" i="31"/>
  <c r="I161" i="31"/>
  <c r="O160" i="31"/>
  <c r="G160" i="31"/>
  <c r="Q87" i="31"/>
  <c r="I87" i="31"/>
  <c r="O86" i="31"/>
  <c r="G86" i="31"/>
  <c r="L1113" i="31"/>
  <c r="Q1112" i="31"/>
  <c r="I1112" i="31"/>
  <c r="O1117" i="31"/>
  <c r="G1117" i="31"/>
  <c r="M1116" i="31"/>
  <c r="K1111" i="31"/>
  <c r="Q1110" i="31"/>
  <c r="I1110" i="31"/>
  <c r="N1115" i="31"/>
  <c r="F1115" i="31"/>
  <c r="K1114" i="31"/>
  <c r="Q1107" i="31"/>
  <c r="I1107" i="31"/>
  <c r="O1106" i="31"/>
  <c r="G1106" i="31"/>
  <c r="L1103" i="31"/>
  <c r="Q1102" i="31"/>
  <c r="I1102" i="31"/>
  <c r="O1105" i="31"/>
  <c r="G1105" i="31"/>
  <c r="M1104"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33" i="31"/>
  <c r="H133" i="31"/>
  <c r="N132" i="31"/>
  <c r="F132"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23" i="31"/>
  <c r="J122" i="31"/>
  <c r="P127" i="31"/>
  <c r="H127" i="31"/>
  <c r="N126" i="31"/>
  <c r="F126" i="31"/>
  <c r="L1069" i="31"/>
  <c r="J1068" i="31"/>
  <c r="P99" i="31"/>
  <c r="H99" i="31"/>
  <c r="N98" i="31"/>
  <c r="F98" i="31"/>
  <c r="L1171" i="31"/>
  <c r="J1170" i="31"/>
  <c r="P1129" i="31"/>
  <c r="H1129" i="31"/>
  <c r="N1128" i="31"/>
  <c r="F1128" i="31"/>
  <c r="L89" i="31"/>
  <c r="J88" i="31"/>
  <c r="P355" i="31"/>
  <c r="H355" i="31"/>
  <c r="N354" i="31"/>
  <c r="F354" i="31"/>
  <c r="L91" i="31"/>
  <c r="J90" i="31"/>
  <c r="P337" i="31"/>
  <c r="H337" i="31"/>
  <c r="N336" i="31"/>
  <c r="F336" i="31"/>
  <c r="L205" i="31"/>
  <c r="J204" i="31"/>
  <c r="P1095" i="31"/>
  <c r="H1095" i="31"/>
  <c r="N1094" i="31"/>
  <c r="F1094" i="31"/>
  <c r="L93" i="31"/>
  <c r="J92" i="31"/>
  <c r="P211" i="31"/>
  <c r="H211" i="31"/>
  <c r="N210" i="31"/>
  <c r="F210" i="31"/>
  <c r="L83" i="31"/>
  <c r="J82" i="31"/>
  <c r="P215" i="31"/>
  <c r="H215" i="31"/>
  <c r="N214" i="31"/>
  <c r="F214" i="31"/>
  <c r="L357" i="31"/>
  <c r="J356" i="31"/>
  <c r="P209" i="31"/>
  <c r="H209" i="31"/>
  <c r="N208" i="31"/>
  <c r="F208" i="31"/>
  <c r="L249" i="31"/>
  <c r="J248" i="31"/>
  <c r="L275" i="31"/>
  <c r="J274" i="31"/>
  <c r="P267" i="31"/>
  <c r="H267" i="31"/>
  <c r="N266" i="31"/>
  <c r="F266" i="31"/>
  <c r="P161" i="31"/>
  <c r="H161" i="31"/>
  <c r="N160" i="31"/>
  <c r="F160" i="31"/>
  <c r="P87" i="31"/>
  <c r="H87" i="31"/>
  <c r="N86" i="31"/>
  <c r="F86" i="31"/>
  <c r="K1113" i="31"/>
  <c r="P1112" i="31"/>
  <c r="H1112" i="31"/>
  <c r="N1117" i="31"/>
  <c r="F1117" i="31"/>
  <c r="L1116" i="31"/>
  <c r="J1111" i="31"/>
  <c r="P1110" i="31"/>
  <c r="H1110" i="31"/>
  <c r="M1115" i="31"/>
  <c r="J1114" i="31"/>
  <c r="P1107" i="31"/>
  <c r="H1107" i="31"/>
  <c r="N1106" i="31"/>
  <c r="F1106" i="31"/>
  <c r="K1103" i="31"/>
  <c r="P1102" i="31"/>
  <c r="H1102" i="31"/>
  <c r="N1105" i="31"/>
  <c r="F1105" i="31"/>
  <c r="L1104"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33" i="31"/>
  <c r="G133" i="31"/>
  <c r="M132"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23" i="31"/>
  <c r="Q122" i="31"/>
  <c r="I122" i="31"/>
  <c r="O127" i="31"/>
  <c r="G127" i="31"/>
  <c r="M126" i="31"/>
  <c r="K1069" i="31"/>
  <c r="Q1068" i="31"/>
  <c r="I1068" i="31"/>
  <c r="O99" i="31"/>
  <c r="G99" i="31"/>
  <c r="M98" i="31"/>
  <c r="K1171" i="31"/>
  <c r="Q1170" i="31"/>
  <c r="I1170" i="31"/>
  <c r="O1129" i="31"/>
  <c r="G1129" i="31"/>
  <c r="M1128" i="31"/>
  <c r="K89" i="31"/>
  <c r="Q88" i="31"/>
  <c r="I88" i="31"/>
  <c r="O355" i="31"/>
  <c r="G355" i="31"/>
  <c r="M354" i="31"/>
  <c r="K91" i="31"/>
  <c r="Q90" i="31"/>
  <c r="I90" i="31"/>
  <c r="O337" i="31"/>
  <c r="G337" i="31"/>
  <c r="M336" i="31"/>
  <c r="K205" i="31"/>
  <c r="Q204" i="31"/>
  <c r="I204" i="31"/>
  <c r="O1095" i="31"/>
  <c r="G1095" i="31"/>
  <c r="M1094" i="31"/>
  <c r="K93" i="31"/>
  <c r="Q92" i="31"/>
  <c r="I92" i="31"/>
  <c r="O211" i="31"/>
  <c r="G211" i="31"/>
  <c r="M210" i="31"/>
  <c r="K83" i="31"/>
  <c r="Q82" i="31"/>
  <c r="I82" i="31"/>
  <c r="O215" i="31"/>
  <c r="G215" i="31"/>
  <c r="M214" i="31"/>
  <c r="K357" i="31"/>
  <c r="Q356" i="31"/>
  <c r="I356" i="31"/>
  <c r="O209" i="31"/>
  <c r="G209" i="31"/>
  <c r="M208" i="31"/>
  <c r="K249" i="31"/>
  <c r="Q248" i="31"/>
  <c r="I248" i="31"/>
  <c r="K275" i="31"/>
  <c r="Q274" i="31"/>
  <c r="I274" i="31"/>
  <c r="O267" i="31"/>
  <c r="G267" i="31"/>
  <c r="M266" i="31"/>
  <c r="O161" i="31"/>
  <c r="G161" i="31"/>
  <c r="M160" i="31"/>
  <c r="O87" i="31"/>
  <c r="G87" i="31"/>
  <c r="M86" i="31"/>
  <c r="J1113" i="31"/>
  <c r="O1112" i="31"/>
  <c r="G1112" i="31"/>
  <c r="M1117" i="31"/>
  <c r="K1116" i="31"/>
  <c r="Q1111" i="31"/>
  <c r="I1111" i="31"/>
  <c r="O1110" i="31"/>
  <c r="G1110" i="31"/>
  <c r="L1115" i="31"/>
  <c r="Q1114" i="31"/>
  <c r="I1114" i="31"/>
  <c r="O1107" i="31"/>
  <c r="G1107" i="31"/>
  <c r="M1106" i="31"/>
  <c r="J1103" i="31"/>
  <c r="O1102" i="31"/>
  <c r="G1102" i="31"/>
  <c r="M1105" i="31"/>
  <c r="K1104"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33" i="31"/>
  <c r="F133" i="31"/>
  <c r="L132"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23" i="31"/>
  <c r="P122" i="31"/>
  <c r="H122" i="31"/>
  <c r="N127" i="31"/>
  <c r="F127" i="31"/>
  <c r="L126" i="31"/>
  <c r="J1069" i="31"/>
  <c r="P1068" i="31"/>
  <c r="H1068" i="31"/>
  <c r="N99" i="31"/>
  <c r="F99" i="31"/>
  <c r="L98" i="31"/>
  <c r="J1171" i="31"/>
  <c r="P1170" i="31"/>
  <c r="H1170" i="31"/>
  <c r="N1129" i="31"/>
  <c r="F1129" i="31"/>
  <c r="L1128" i="31"/>
  <c r="J89" i="31"/>
  <c r="P88" i="31"/>
  <c r="H88" i="31"/>
  <c r="N355" i="31"/>
  <c r="F355" i="31"/>
  <c r="L354" i="31"/>
  <c r="J91" i="31"/>
  <c r="P90" i="31"/>
  <c r="H90" i="31"/>
  <c r="N337" i="31"/>
  <c r="F337" i="31"/>
  <c r="L336" i="31"/>
  <c r="J205" i="31"/>
  <c r="P204" i="31"/>
  <c r="H204" i="31"/>
  <c r="N1095" i="31"/>
  <c r="F1095" i="31"/>
  <c r="L1094" i="31"/>
  <c r="J93" i="31"/>
  <c r="P92" i="31"/>
  <c r="H92" i="31"/>
  <c r="N211" i="31"/>
  <c r="F211" i="31"/>
  <c r="L210" i="31"/>
  <c r="J83" i="31"/>
  <c r="P82" i="31"/>
  <c r="H82" i="31"/>
  <c r="N215" i="31"/>
  <c r="F215" i="31"/>
  <c r="L214" i="31"/>
  <c r="J357" i="31"/>
  <c r="P356" i="31"/>
  <c r="H356" i="31"/>
  <c r="N209" i="31"/>
  <c r="F209" i="31"/>
  <c r="L208" i="31"/>
  <c r="J249" i="31"/>
  <c r="P248" i="31"/>
  <c r="H248" i="31"/>
  <c r="J275" i="31"/>
  <c r="P274" i="31"/>
  <c r="H274" i="31"/>
  <c r="N267" i="31"/>
  <c r="F267" i="31"/>
  <c r="L266" i="31"/>
  <c r="N161" i="31"/>
  <c r="F161" i="31"/>
  <c r="L160" i="31"/>
  <c r="N87" i="31"/>
  <c r="F87" i="31"/>
  <c r="L86" i="31"/>
  <c r="Q1113" i="31"/>
  <c r="I1113" i="31"/>
  <c r="N1112" i="31"/>
  <c r="F1112" i="31"/>
  <c r="L1117" i="31"/>
  <c r="J1116" i="31"/>
  <c r="P1111" i="31"/>
  <c r="H1111" i="31"/>
  <c r="N1110" i="31"/>
  <c r="F1110" i="31"/>
  <c r="K1115" i="31"/>
  <c r="P1114" i="31"/>
  <c r="H1114" i="31"/>
  <c r="N1107" i="31"/>
  <c r="F1107" i="31"/>
  <c r="L1106" i="31"/>
  <c r="Q1103" i="31"/>
  <c r="I1103" i="31"/>
  <c r="N1102" i="31"/>
  <c r="F1102" i="31"/>
  <c r="L1105" i="31"/>
  <c r="J1104"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6" i="31"/>
  <c r="R1125" i="31"/>
  <c r="R143" i="31"/>
  <c r="R49" i="31"/>
  <c r="R78" i="31"/>
  <c r="R81" i="31"/>
  <c r="R1109" i="31"/>
  <c r="R1088" i="31"/>
  <c r="R1089" i="31"/>
  <c r="R316" i="31"/>
  <c r="R1127" i="31"/>
  <c r="R63" i="31"/>
  <c r="R1085" i="31"/>
  <c r="R261" i="31"/>
  <c r="R67" i="31"/>
  <c r="R223" i="31"/>
  <c r="R77" i="31"/>
  <c r="R222" i="31"/>
  <c r="R1137" i="31"/>
  <c r="R97" i="31"/>
  <c r="R60" i="31"/>
  <c r="R270" i="31"/>
  <c r="R96" i="31"/>
  <c r="R1126" i="31"/>
  <c r="R142" i="31"/>
  <c r="R48" i="31"/>
  <c r="R152" i="31"/>
  <c r="R153" i="31"/>
  <c r="R334" i="31"/>
  <c r="R351" i="31"/>
  <c r="R66" i="31"/>
  <c r="R33" i="31"/>
  <c r="R58" i="31"/>
  <c r="R79" i="31"/>
  <c r="R1124" i="31"/>
  <c r="R80" i="31"/>
  <c r="R50" i="31"/>
  <c r="R335" i="31"/>
  <c r="R32" i="31"/>
  <c r="R317" i="31"/>
  <c r="R61" i="31"/>
  <c r="R51" i="31"/>
  <c r="R271" i="31"/>
  <c r="R76" i="31"/>
  <c r="R350" i="31"/>
  <c r="R62" i="31"/>
  <c r="R1108" i="31"/>
  <c r="R1084" i="31"/>
  <c r="R260" i="31"/>
  <c r="R931" i="31"/>
  <c r="R55" i="31"/>
  <c r="R138" i="31"/>
  <c r="R348" i="31"/>
  <c r="R1112" i="31"/>
  <c r="R452" i="31"/>
  <c r="R1148" i="31"/>
  <c r="R29" i="31"/>
  <c r="R1094" i="31"/>
  <c r="R9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93" i="31"/>
  <c r="R1064" i="31"/>
  <c r="R339" i="31"/>
  <c r="R770" i="31"/>
  <c r="R288" i="31"/>
  <c r="R1079" i="31"/>
  <c r="R157" i="31"/>
  <c r="R285" i="31"/>
  <c r="R197" i="31"/>
  <c r="R192" i="31"/>
  <c r="R198" i="31"/>
  <c r="R194" i="31"/>
  <c r="R188" i="31"/>
  <c r="R263" i="31"/>
  <c r="R85" i="31"/>
  <c r="R304" i="31"/>
  <c r="R27" i="31"/>
  <c r="R395" i="31"/>
  <c r="R1159" i="31"/>
  <c r="R105" i="31"/>
  <c r="R1107" i="31"/>
  <c r="R468" i="31"/>
  <c r="R725" i="31"/>
  <c r="R718" i="31"/>
  <c r="R464" i="31"/>
  <c r="R1169" i="31"/>
  <c r="R1067" i="31"/>
  <c r="R403" i="31"/>
  <c r="R419" i="31"/>
  <c r="R435" i="31"/>
  <c r="R640" i="31"/>
  <c r="R786" i="31"/>
  <c r="R747" i="31"/>
  <c r="R763" i="31"/>
  <c r="R777" i="31"/>
  <c r="R150" i="31"/>
  <c r="R71" i="31"/>
  <c r="R1059" i="31"/>
  <c r="R729" i="31"/>
  <c r="R806" i="31"/>
  <c r="R1082" i="31"/>
  <c r="R302" i="31"/>
  <c r="R68" i="31"/>
  <c r="R45" i="31"/>
  <c r="R100" i="31"/>
  <c r="R1123" i="31"/>
  <c r="R1153" i="31"/>
  <c r="R1165" i="31"/>
  <c r="R267" i="31"/>
  <c r="R211" i="31"/>
  <c r="R1129" i="31"/>
  <c r="R1075" i="31"/>
  <c r="R399" i="31"/>
  <c r="R415" i="31"/>
  <c r="R431" i="31"/>
  <c r="R450" i="31"/>
  <c r="R1163" i="31"/>
  <c r="R249" i="31"/>
  <c r="R205" i="31"/>
  <c r="R1069" i="31"/>
  <c r="R1179" i="31"/>
  <c r="R405" i="31"/>
  <c r="R421" i="31"/>
  <c r="R437" i="31"/>
  <c r="R1103" i="31"/>
  <c r="R1114"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30"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22" i="31"/>
  <c r="R368" i="31"/>
  <c r="R172" i="31"/>
  <c r="R1034" i="31"/>
  <c r="R1050" i="31"/>
  <c r="R358" i="31"/>
  <c r="R374" i="31"/>
  <c r="R1037" i="31"/>
  <c r="R1053" i="31"/>
  <c r="R361" i="31"/>
  <c r="R377" i="31"/>
  <c r="R290" i="31"/>
  <c r="R57" i="31"/>
  <c r="R1093" i="31"/>
  <c r="R10" i="31"/>
  <c r="R344" i="31"/>
  <c r="R166" i="31"/>
  <c r="R1100" i="31"/>
  <c r="R64" i="31"/>
  <c r="R200" i="31"/>
  <c r="R13" i="31"/>
  <c r="R1118" i="31"/>
  <c r="R281" i="31"/>
  <c r="R201" i="31"/>
  <c r="R15" i="31"/>
  <c r="R163" i="31"/>
  <c r="R16" i="31"/>
  <c r="R309" i="31"/>
  <c r="R340" i="31"/>
  <c r="R19" i="31"/>
  <c r="R109" i="31"/>
  <c r="R216" i="31"/>
  <c r="R1172" i="31"/>
  <c r="R116" i="31"/>
  <c r="R162" i="31"/>
  <c r="R224" i="31"/>
  <c r="R110" i="31"/>
  <c r="R231" i="31"/>
  <c r="R1081" i="31"/>
  <c r="R1058" i="31"/>
  <c r="R25" i="31"/>
  <c r="R119" i="31"/>
  <c r="R246" i="31"/>
  <c r="R232" i="31"/>
  <c r="R378" i="31"/>
  <c r="R1131" i="31"/>
  <c r="R1140" i="31"/>
  <c r="R31" i="31"/>
  <c r="R1135" i="31"/>
  <c r="R243" i="31"/>
  <c r="R1157" i="31"/>
  <c r="R1147" i="31"/>
  <c r="R1151" i="31"/>
  <c r="R1110" i="31"/>
  <c r="R1160" i="31"/>
  <c r="R86" i="31"/>
  <c r="R208" i="31"/>
  <c r="R336" i="31"/>
  <c r="R126" i="31"/>
  <c r="R1054" i="31"/>
  <c r="R406" i="31"/>
  <c r="R422" i="31"/>
  <c r="R438" i="31"/>
  <c r="R448" i="31"/>
  <c r="R120" i="31"/>
  <c r="R1086" i="31"/>
  <c r="R248" i="31"/>
  <c r="R20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13" i="31"/>
  <c r="R265" i="31"/>
  <c r="R54" i="31"/>
  <c r="R154" i="31"/>
  <c r="R221" i="31"/>
  <c r="R241" i="31"/>
  <c r="R187" i="31"/>
  <c r="R388" i="31"/>
  <c r="R206" i="31"/>
  <c r="R1101" i="31"/>
  <c r="R65" i="31"/>
  <c r="R771" i="31"/>
  <c r="R289" i="31"/>
  <c r="R286" i="31"/>
  <c r="R283" i="31"/>
  <c r="R342" i="31"/>
  <c r="R146" i="31"/>
  <c r="R1096" i="31"/>
  <c r="R299" i="31"/>
  <c r="R318" i="31"/>
  <c r="R148" i="31"/>
  <c r="R319" i="31"/>
  <c r="R298" i="31"/>
  <c r="R14" i="31"/>
  <c r="R225" i="31"/>
  <c r="R111" i="31"/>
  <c r="R1061" i="31"/>
  <c r="R30" i="31"/>
  <c r="R305" i="31"/>
  <c r="R158" i="31"/>
  <c r="R41" i="31"/>
  <c r="R44" i="31"/>
  <c r="R247" i="31"/>
  <c r="R245" i="31"/>
  <c r="R244" i="31"/>
  <c r="R1146" i="31"/>
  <c r="R28" i="31"/>
  <c r="R1149" i="31"/>
  <c r="R1155" i="31"/>
  <c r="R1161" i="31"/>
  <c r="R161" i="31"/>
  <c r="R215" i="31"/>
  <c r="R355" i="31"/>
  <c r="R1063" i="31"/>
  <c r="R133" i="31"/>
  <c r="R411" i="31"/>
  <c r="R427" i="31"/>
  <c r="R443" i="31"/>
  <c r="R1106" i="31"/>
  <c r="R121" i="31"/>
  <c r="R27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20" i="31"/>
  <c r="R364" i="31"/>
  <c r="R190" i="31"/>
  <c r="R1030" i="31"/>
  <c r="R1046" i="31"/>
  <c r="R326" i="31"/>
  <c r="R370" i="31"/>
  <c r="R268" i="31"/>
  <c r="R1033" i="31"/>
  <c r="R1049" i="31"/>
  <c r="R333" i="31"/>
  <c r="R373" i="31"/>
  <c r="R229" i="31"/>
  <c r="R301" i="31"/>
  <c r="R352" i="31"/>
  <c r="R220" i="31"/>
  <c r="R240" i="31"/>
  <c r="R1078" i="31"/>
  <c r="R156" i="31"/>
  <c r="R69" i="31"/>
  <c r="R74" i="31"/>
  <c r="R178" i="31"/>
  <c r="R147" i="31"/>
  <c r="R75" i="31"/>
  <c r="R140" i="31"/>
  <c r="R315" i="31"/>
  <c r="R189" i="31"/>
  <c r="R219" i="31"/>
  <c r="R287" i="31"/>
  <c r="R185" i="31"/>
  <c r="R1177" i="31"/>
  <c r="R174" i="31"/>
  <c r="R330" i="31"/>
  <c r="R112" i="31"/>
  <c r="R328" i="31"/>
  <c r="R106" i="31"/>
  <c r="R277" i="31"/>
  <c r="R1121" i="31"/>
  <c r="R230" i="31"/>
  <c r="R1080" i="31"/>
  <c r="R129" i="31"/>
  <c r="R1120" i="31"/>
  <c r="R256" i="31"/>
  <c r="R1099" i="31"/>
  <c r="R21" i="31"/>
  <c r="R42" i="31"/>
  <c r="R236" i="31"/>
  <c r="R39" i="31"/>
  <c r="R47" i="31"/>
  <c r="R104" i="31"/>
  <c r="R1156" i="31"/>
  <c r="R102" i="31"/>
  <c r="R27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151" i="31"/>
  <c r="R186" i="31"/>
  <c r="R253" i="31"/>
  <c r="R226" i="31"/>
  <c r="R195" i="31"/>
  <c r="R164" i="31"/>
  <c r="R141" i="31"/>
  <c r="R346" i="31"/>
  <c r="R329" i="31"/>
  <c r="R107" i="31"/>
  <c r="R22" i="31"/>
  <c r="R257" i="31"/>
  <c r="R26" i="31"/>
  <c r="R1158" i="31"/>
  <c r="R87" i="31"/>
  <c r="R209" i="31"/>
  <c r="R337" i="31"/>
  <c r="R127" i="31"/>
  <c r="R1055" i="31"/>
  <c r="R407" i="31"/>
  <c r="R423" i="31"/>
  <c r="R439" i="31"/>
  <c r="R1117" i="31"/>
  <c r="R103" i="31"/>
  <c r="R1116" i="31"/>
  <c r="R83"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3" i="31"/>
  <c r="R1020" i="31"/>
  <c r="R1036" i="31"/>
  <c r="R1052" i="31"/>
  <c r="R360" i="31"/>
  <c r="R376" i="31"/>
  <c r="R234" i="31"/>
  <c r="R1026" i="31"/>
  <c r="R1042" i="31"/>
  <c r="R134" i="31"/>
  <c r="R366" i="31"/>
  <c r="R212" i="31"/>
  <c r="R1029" i="31"/>
  <c r="R1045" i="31"/>
  <c r="R323" i="31"/>
  <c r="R369" i="31"/>
  <c r="R173" i="31"/>
  <c r="R155" i="31"/>
  <c r="R11" i="31"/>
  <c r="R292" i="31"/>
  <c r="R338" i="31"/>
  <c r="R1132" i="31"/>
  <c r="R310" i="31"/>
  <c r="R176" i="31"/>
  <c r="R179" i="31"/>
  <c r="R182" i="31"/>
  <c r="R250" i="31"/>
  <c r="R227" i="31"/>
  <c r="R258" i="31"/>
  <c r="R169" i="31"/>
  <c r="R168" i="31"/>
  <c r="R183" i="31"/>
  <c r="R251" i="31"/>
  <c r="R296" i="31"/>
  <c r="R149" i="31"/>
  <c r="R145" i="31"/>
  <c r="R217" i="31"/>
  <c r="R1173" i="31"/>
  <c r="R117" i="31"/>
  <c r="R18" i="31"/>
  <c r="R108" i="31"/>
  <c r="R324" i="31"/>
  <c r="R1174" i="31"/>
  <c r="R118" i="31"/>
  <c r="R255" i="31"/>
  <c r="R1060" i="31"/>
  <c r="R276" i="31"/>
  <c r="R95" i="31"/>
  <c r="R202" i="31"/>
  <c r="R239" i="31"/>
  <c r="R1098" i="31"/>
  <c r="R36" i="31"/>
  <c r="R1138" i="31"/>
  <c r="R1134" i="31"/>
  <c r="R242" i="31"/>
  <c r="R379" i="31"/>
  <c r="R1141" i="31"/>
  <c r="R1144" i="31"/>
  <c r="R101" i="31"/>
  <c r="R1145" i="31"/>
  <c r="R394" i="31"/>
  <c r="R1168" i="31"/>
  <c r="R1105" i="31"/>
  <c r="R266" i="31"/>
  <c r="R210" i="31"/>
  <c r="R1128" i="31"/>
  <c r="R1074" i="31"/>
  <c r="R398" i="31"/>
  <c r="R414" i="31"/>
  <c r="R430" i="31"/>
  <c r="R446" i="31"/>
  <c r="R1154" i="31"/>
  <c r="R1166" i="31"/>
  <c r="R1111" i="31"/>
  <c r="R82"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6" i="31"/>
  <c r="R1092" i="31"/>
  <c r="R1091" i="31"/>
  <c r="R264" i="31"/>
  <c r="R291" i="31"/>
  <c r="R284" i="31"/>
  <c r="R196" i="31"/>
  <c r="R311" i="31"/>
  <c r="R177" i="31"/>
  <c r="R313" i="31"/>
  <c r="R1083" i="31"/>
  <c r="R303" i="31"/>
  <c r="R1119" i="31"/>
  <c r="R1133" i="31"/>
  <c r="R343" i="31"/>
  <c r="R278" i="31"/>
  <c r="R282" i="31"/>
  <c r="R12" i="31"/>
  <c r="R306" i="31"/>
  <c r="R139" i="31"/>
  <c r="R262" i="31"/>
  <c r="R297" i="31"/>
  <c r="R349" i="31"/>
  <c r="R308" i="31"/>
  <c r="R325" i="31"/>
  <c r="R1175" i="31"/>
  <c r="R1077" i="31"/>
  <c r="R84" i="31"/>
  <c r="R1139" i="31"/>
  <c r="R24" i="31"/>
  <c r="R203" i="31"/>
  <c r="R233" i="31"/>
  <c r="R20" i="31"/>
  <c r="R1150" i="31"/>
  <c r="R1095" i="31"/>
  <c r="R99" i="31"/>
  <c r="R1167" i="31"/>
  <c r="R1104" i="31"/>
  <c r="R357" i="31"/>
  <c r="R91" i="31"/>
  <c r="R123"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32" i="31"/>
  <c r="R372" i="31"/>
  <c r="R52" i="31"/>
  <c r="R1022" i="31"/>
  <c r="R1038" i="31"/>
  <c r="R8" i="31"/>
  <c r="R362" i="31"/>
  <c r="R272" i="31"/>
  <c r="R1025" i="31"/>
  <c r="R1041" i="31"/>
  <c r="R321" i="31"/>
  <c r="R365" i="31"/>
  <c r="R191" i="31"/>
  <c r="R1065" i="31"/>
  <c r="R353" i="31"/>
  <c r="R1090" i="31"/>
  <c r="R124" i="31"/>
  <c r="R170" i="31"/>
  <c r="R72" i="31"/>
  <c r="R694" i="31"/>
  <c r="R279" i="31"/>
  <c r="R307" i="31"/>
  <c r="R70" i="31"/>
  <c r="R73" i="31"/>
  <c r="R695" i="31"/>
  <c r="R199" i="31"/>
  <c r="R144" i="31"/>
  <c r="R17" i="31"/>
  <c r="R165" i="31"/>
  <c r="R347" i="31"/>
  <c r="R259" i="31"/>
  <c r="R175" i="31"/>
  <c r="R331" i="31"/>
  <c r="R113" i="31"/>
  <c r="R184" i="31"/>
  <c r="R1176" i="31"/>
  <c r="R294" i="31"/>
  <c r="R1142" i="31"/>
  <c r="R114" i="31"/>
  <c r="R94" i="31"/>
  <c r="R254" i="31"/>
  <c r="R34" i="31"/>
  <c r="R35" i="31"/>
  <c r="R238" i="31"/>
  <c r="R40" i="31"/>
  <c r="R46" i="31"/>
  <c r="R23" i="31"/>
  <c r="R43" i="31"/>
  <c r="R237" i="31"/>
  <c r="R1122" i="31"/>
  <c r="R1102" i="31"/>
  <c r="R1152" i="31"/>
  <c r="R1164" i="31"/>
  <c r="R160" i="31"/>
  <c r="R214" i="31"/>
  <c r="R354" i="31"/>
  <c r="R1062" i="31"/>
  <c r="R132" i="31"/>
  <c r="R410" i="31"/>
  <c r="R426" i="31"/>
  <c r="R442" i="31"/>
  <c r="R1087" i="31"/>
  <c r="R1115" i="31"/>
  <c r="R1113" i="31"/>
  <c r="R1162" i="31"/>
  <c r="R356" i="31"/>
  <c r="R90" i="31"/>
  <c r="R122"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31"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27" i="31"/>
  <c r="R371" i="31"/>
  <c r="R269" i="31"/>
  <c r="R228" i="31"/>
  <c r="R300" i="31"/>
  <c r="R180" i="31"/>
  <c r="R345" i="31"/>
  <c r="R167" i="31"/>
  <c r="R312" i="31"/>
  <c r="R181" i="31"/>
  <c r="R125" i="31"/>
  <c r="R171" i="31"/>
  <c r="R389" i="31"/>
  <c r="R207" i="31"/>
  <c r="R193" i="31"/>
  <c r="R252" i="31"/>
  <c r="R280" i="31"/>
  <c r="R314" i="31"/>
  <c r="R341" i="31"/>
  <c r="R1097" i="31"/>
  <c r="R218" i="31"/>
  <c r="R295" i="31"/>
  <c r="R1143" i="31"/>
  <c r="R115" i="31"/>
  <c r="R159" i="31"/>
  <c r="R128" i="31"/>
  <c r="R1076" i="31"/>
  <c r="R37" i="31"/>
  <c r="R1130" i="31"/>
  <c r="R38" i="31"/>
  <c r="S161" i="31" l="1"/>
  <c r="T161" i="31" s="1"/>
  <c r="T160" i="31" s="1"/>
  <c r="S77" i="31"/>
  <c r="T77" i="31" s="1"/>
  <c r="T76" i="31" s="1"/>
  <c r="S1137" i="31"/>
  <c r="T1137" i="31" s="1"/>
  <c r="T1136" i="31" s="1"/>
  <c r="S355" i="31"/>
  <c r="T355" i="31" s="1"/>
  <c r="T354" i="31" s="1"/>
  <c r="S33" i="31"/>
  <c r="T33" i="31" s="1"/>
  <c r="T32" i="31" s="1"/>
  <c r="S97" i="31"/>
  <c r="T97" i="31" s="1"/>
  <c r="T96" i="31" s="1"/>
  <c r="S1125" i="31"/>
  <c r="T1125" i="31" s="1"/>
  <c r="T1124" i="31" s="1"/>
  <c r="S223" i="31"/>
  <c r="T223" i="31" s="1"/>
  <c r="T222" i="31" s="1"/>
  <c r="S317" i="31"/>
  <c r="T317" i="31" s="1"/>
  <c r="T316" i="31" s="1"/>
  <c r="S59" i="31"/>
  <c r="T59" i="31" s="1"/>
  <c r="T58" i="31" s="1"/>
  <c r="S63" i="31"/>
  <c r="T63" i="31" s="1"/>
  <c r="T62" i="31" s="1"/>
  <c r="S1109" i="31"/>
  <c r="T1109" i="31" s="1"/>
  <c r="T1108" i="31" s="1"/>
  <c r="S67" i="31"/>
  <c r="T67" i="31" s="1"/>
  <c r="T66" i="31" s="1"/>
  <c r="S351" i="31"/>
  <c r="T351" i="31" s="1"/>
  <c r="T350" i="31" s="1"/>
  <c r="S81" i="31"/>
  <c r="T81" i="31" s="1"/>
  <c r="T80" i="31" s="1"/>
  <c r="S1107" i="31"/>
  <c r="T1107" i="31" s="1"/>
  <c r="T1106" i="31" s="1"/>
  <c r="S49" i="31"/>
  <c r="T49" i="31" s="1"/>
  <c r="T48" i="31" s="1"/>
  <c r="S1103" i="31"/>
  <c r="T1103" i="31" s="1"/>
  <c r="T1102" i="31" s="1"/>
  <c r="S261" i="31"/>
  <c r="T261" i="31" s="1"/>
  <c r="T260" i="31" s="1"/>
  <c r="S1089" i="31"/>
  <c r="T1089" i="31" s="1"/>
  <c r="T1088" i="31" s="1"/>
  <c r="S1085" i="31"/>
  <c r="T1085" i="31" s="1"/>
  <c r="T1084" i="31" s="1"/>
  <c r="S143" i="31"/>
  <c r="T143" i="31" s="1"/>
  <c r="T142" i="31" s="1"/>
  <c r="S1127" i="31"/>
  <c r="T1127" i="31" s="1"/>
  <c r="T1126" i="31" s="1"/>
  <c r="S51" i="31"/>
  <c r="T51" i="31" s="1"/>
  <c r="T50" i="31" s="1"/>
  <c r="S335" i="31"/>
  <c r="T335" i="31" s="1"/>
  <c r="T334" i="31" s="1"/>
  <c r="S271" i="31"/>
  <c r="T271" i="31" s="1"/>
  <c r="T270" i="31" s="1"/>
  <c r="S61" i="31"/>
  <c r="T61" i="31" s="1"/>
  <c r="T60" i="31" s="1"/>
  <c r="S79" i="31"/>
  <c r="T79" i="31" s="1"/>
  <c r="T78" i="31" s="1"/>
  <c r="S153" i="31"/>
  <c r="T153" i="31" s="1"/>
  <c r="T152" i="31" s="1"/>
  <c r="S1079" i="31"/>
  <c r="T1079" i="31" s="1"/>
  <c r="T1078" i="31" s="1"/>
  <c r="S305" i="31"/>
  <c r="T305" i="31" s="1"/>
  <c r="T304" i="31" s="1"/>
  <c r="S429" i="31"/>
  <c r="T429" i="31" s="1"/>
  <c r="T428" i="31" s="1"/>
  <c r="S157" i="31"/>
  <c r="T157" i="31" s="1"/>
  <c r="T156" i="31" s="1"/>
  <c r="S1177" i="31"/>
  <c r="T1177" i="31" s="1"/>
  <c r="T1176" i="31" s="1"/>
  <c r="S465" i="31"/>
  <c r="T465" i="31" s="1"/>
  <c r="T464" i="31" s="1"/>
  <c r="S659" i="31"/>
  <c r="T659" i="31" s="1"/>
  <c r="T658" i="31" s="1"/>
  <c r="S411" i="31"/>
  <c r="T411" i="31" s="1"/>
  <c r="T410" i="31" s="1"/>
  <c r="S89" i="31"/>
  <c r="T89" i="31" s="1"/>
  <c r="T88" i="31" s="1"/>
  <c r="S133" i="31"/>
  <c r="T133" i="31" s="1"/>
  <c r="T132" i="31" s="1"/>
  <c r="S445" i="31"/>
  <c r="T445" i="31" s="1"/>
  <c r="T444" i="31" s="1"/>
  <c r="S707" i="31"/>
  <c r="T707" i="31" s="1"/>
  <c r="T706" i="31" s="1"/>
  <c r="S675" i="31"/>
  <c r="T675" i="31" s="1"/>
  <c r="T674" i="31" s="1"/>
  <c r="S1149" i="31"/>
  <c r="T1149" i="31" s="1"/>
  <c r="T1148" i="31" s="1"/>
  <c r="S15" i="31"/>
  <c r="T15" i="31" s="1"/>
  <c r="T14" i="31" s="1"/>
  <c r="S1073" i="31"/>
  <c r="T1073" i="31" s="1"/>
  <c r="T1072" i="31" s="1"/>
  <c r="S1113" i="31"/>
  <c r="T1113" i="31" s="1"/>
  <c r="T1112" i="31" s="1"/>
  <c r="S593" i="31"/>
  <c r="T593" i="31" s="1"/>
  <c r="T592" i="31" s="1"/>
  <c r="S643" i="31"/>
  <c r="T643" i="31" s="1"/>
  <c r="T642" i="31" s="1"/>
  <c r="S741" i="31"/>
  <c r="T741" i="31" s="1"/>
  <c r="T740" i="31" s="1"/>
  <c r="S69" i="31"/>
  <c r="T69" i="31" s="1"/>
  <c r="T68" i="31" s="1"/>
  <c r="S315" i="31"/>
  <c r="T315" i="31" s="1"/>
  <c r="T314" i="31" s="1"/>
  <c r="S47" i="31"/>
  <c r="T47" i="31" s="1"/>
  <c r="T46" i="31" s="1"/>
  <c r="S189" i="31"/>
  <c r="T189" i="31" s="1"/>
  <c r="T188" i="31" s="1"/>
  <c r="S333" i="31"/>
  <c r="T333" i="31" s="1"/>
  <c r="T332" i="31" s="1"/>
  <c r="S619" i="31"/>
  <c r="T619" i="31" s="1"/>
  <c r="T618" i="31" s="1"/>
  <c r="S1017" i="31"/>
  <c r="T1017" i="31" s="1"/>
  <c r="T1016" i="31" s="1"/>
  <c r="S239" i="31"/>
  <c r="T239" i="31" s="1"/>
  <c r="T238" i="31" s="1"/>
  <c r="S1037" i="31"/>
  <c r="T1037" i="31" s="1"/>
  <c r="T1036" i="31" s="1"/>
  <c r="S821" i="31"/>
  <c r="T821" i="31" s="1"/>
  <c r="T820" i="31" s="1"/>
  <c r="S1081" i="31"/>
  <c r="T1081" i="31" s="1"/>
  <c r="T1080" i="31" s="1"/>
  <c r="S807" i="31"/>
  <c r="T807" i="31" s="1"/>
  <c r="T806" i="31" s="1"/>
  <c r="S293" i="31"/>
  <c r="T293" i="31" s="1"/>
  <c r="T292" i="31" s="1"/>
  <c r="S151" i="31"/>
  <c r="T151" i="31" s="1"/>
  <c r="T150" i="31" s="1"/>
  <c r="S45" i="31"/>
  <c r="T45" i="31" s="1"/>
  <c r="T44" i="31" s="1"/>
  <c r="S909" i="31"/>
  <c r="T909" i="31" s="1"/>
  <c r="T908" i="31" s="1"/>
  <c r="S999" i="31"/>
  <c r="T999" i="31" s="1"/>
  <c r="T998" i="31" s="1"/>
  <c r="S539" i="31"/>
  <c r="T539" i="31" s="1"/>
  <c r="T538" i="31" s="1"/>
  <c r="S373" i="31"/>
  <c r="T373" i="31" s="1"/>
  <c r="T372" i="31" s="1"/>
  <c r="S309" i="31"/>
  <c r="T309" i="31" s="1"/>
  <c r="T308" i="31" s="1"/>
  <c r="S1095" i="31"/>
  <c r="T1095" i="31" s="1"/>
  <c r="T1094" i="31" s="1"/>
  <c r="S263" i="31"/>
  <c r="T263" i="31" s="1"/>
  <c r="T26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53" i="31"/>
  <c r="T253" i="31" s="1"/>
  <c r="T252" i="31" s="1"/>
  <c r="S591" i="31"/>
  <c r="T591" i="31" s="1"/>
  <c r="T590" i="31" s="1"/>
  <c r="S99" i="31"/>
  <c r="T99" i="31" s="1"/>
  <c r="T98" i="31" s="1"/>
  <c r="S57" i="31"/>
  <c r="T57" i="31" s="1"/>
  <c r="T56" i="31" s="1"/>
  <c r="S689" i="31"/>
  <c r="T689" i="31" s="1"/>
  <c r="T688" i="31" s="1"/>
  <c r="S773" i="31"/>
  <c r="T773" i="31" s="1"/>
  <c r="T772" i="31" s="1"/>
  <c r="S139" i="31"/>
  <c r="T139" i="31" s="1"/>
  <c r="T138" i="31" s="1"/>
  <c r="S285" i="31"/>
  <c r="T285" i="31" s="1"/>
  <c r="T284" i="31" s="1"/>
  <c r="S469" i="31"/>
  <c r="T469" i="31" s="1"/>
  <c r="T468" i="31" s="1"/>
  <c r="S835" i="31"/>
  <c r="T835" i="31" s="1"/>
  <c r="T834" i="31" s="1"/>
  <c r="S1153" i="31"/>
  <c r="T1153" i="31" s="1"/>
  <c r="T1152" i="31" s="1"/>
  <c r="S949" i="31"/>
  <c r="T949" i="31" s="1"/>
  <c r="T948" i="31" s="1"/>
  <c r="S193" i="31"/>
  <c r="T193" i="31" s="1"/>
  <c r="T192" i="31" s="1"/>
  <c r="S431" i="31"/>
  <c r="T431" i="31" s="1"/>
  <c r="T430" i="31" s="1"/>
  <c r="S1083" i="31"/>
  <c r="T1083" i="31" s="1"/>
  <c r="T1082" i="31" s="1"/>
  <c r="S609" i="31"/>
  <c r="T609" i="31" s="1"/>
  <c r="T608" i="31" s="1"/>
  <c r="S851" i="31"/>
  <c r="T851" i="31" s="1"/>
  <c r="T850" i="31" s="1"/>
  <c r="S805" i="31"/>
  <c r="T805" i="31" s="1"/>
  <c r="T804" i="31" s="1"/>
  <c r="S265" i="31"/>
  <c r="T265" i="31" s="1"/>
  <c r="T264"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199" i="31"/>
  <c r="T199" i="31" s="1"/>
  <c r="T198" i="31" s="1"/>
  <c r="S775" i="31"/>
  <c r="T775" i="31" s="1"/>
  <c r="T774" i="31" s="1"/>
  <c r="S607" i="31"/>
  <c r="T607" i="31" s="1"/>
  <c r="T606" i="31" s="1"/>
  <c r="S855" i="31"/>
  <c r="T855" i="31" s="1"/>
  <c r="T854" i="31" s="1"/>
  <c r="S723" i="31"/>
  <c r="T723" i="31" s="1"/>
  <c r="T722" i="31" s="1"/>
  <c r="S933" i="31"/>
  <c r="T933" i="31" s="1"/>
  <c r="T932" i="31" s="1"/>
  <c r="S349" i="31"/>
  <c r="T349" i="31" s="1"/>
  <c r="T348" i="31" s="1"/>
  <c r="S1093" i="31"/>
  <c r="T1093" i="31" s="1"/>
  <c r="T1092" i="31" s="1"/>
  <c r="S447" i="31"/>
  <c r="T447" i="31" s="1"/>
  <c r="T446" i="31" s="1"/>
  <c r="S243" i="31"/>
  <c r="T243" i="31" s="1"/>
  <c r="T242" i="31" s="1"/>
  <c r="S367" i="31"/>
  <c r="T367" i="31" s="1"/>
  <c r="T366" i="31" s="1"/>
  <c r="S705" i="31"/>
  <c r="T705" i="31" s="1"/>
  <c r="T704" i="31" s="1"/>
  <c r="S1123" i="31"/>
  <c r="T1123" i="31" s="1"/>
  <c r="T1122" i="31" s="1"/>
  <c r="S1065" i="31"/>
  <c r="T1065" i="31" s="1"/>
  <c r="T1064" i="31" s="1"/>
  <c r="S577" i="31"/>
  <c r="T577" i="31" s="1"/>
  <c r="T576" i="31" s="1"/>
  <c r="S1023" i="31"/>
  <c r="T1023" i="31" s="1"/>
  <c r="T1022" i="31" s="1"/>
  <c r="S21" i="31"/>
  <c r="T21" i="31" s="1"/>
  <c r="T20" i="31" s="1"/>
  <c r="S187" i="31"/>
  <c r="T187" i="31" s="1"/>
  <c r="T186" i="31" s="1"/>
  <c r="S925" i="31"/>
  <c r="T925" i="31" s="1"/>
  <c r="T924" i="31" s="1"/>
  <c r="S771" i="31"/>
  <c r="T771" i="31" s="1"/>
  <c r="T770" i="31" s="1"/>
  <c r="S861" i="31"/>
  <c r="T861" i="31" s="1"/>
  <c r="T860" i="31" s="1"/>
  <c r="S391" i="31"/>
  <c r="T391" i="31" s="1"/>
  <c r="T390" i="31" s="1"/>
  <c r="S587" i="31"/>
  <c r="T587" i="31" s="1"/>
  <c r="T586" i="31" s="1"/>
  <c r="S1151" i="31"/>
  <c r="T1151" i="31" s="1"/>
  <c r="T1150" i="31" s="1"/>
  <c r="S53" i="31"/>
  <c r="T53" i="31" s="1"/>
  <c r="T52" i="31" s="1"/>
  <c r="S817" i="31"/>
  <c r="T817" i="31" s="1"/>
  <c r="T816" i="31" s="1"/>
  <c r="S625" i="31"/>
  <c r="T625" i="31" s="1"/>
  <c r="T624" i="31" s="1"/>
  <c r="S267" i="31"/>
  <c r="T267" i="31" s="1"/>
  <c r="T266" i="31" s="1"/>
  <c r="S1053" i="31"/>
  <c r="T1053" i="31" s="1"/>
  <c r="T1052" i="31" s="1"/>
  <c r="S31" i="31"/>
  <c r="T31" i="31" s="1"/>
  <c r="T30"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55" i="31"/>
  <c r="T255" i="31" s="1"/>
  <c r="T254" i="31" s="1"/>
  <c r="S535" i="31"/>
  <c r="T535" i="31" s="1"/>
  <c r="T534" i="31" s="1"/>
  <c r="S1061" i="31"/>
  <c r="T1061" i="31" s="1"/>
  <c r="T1060" i="31" s="1"/>
  <c r="S1043" i="31"/>
  <c r="T1043" i="31" s="1"/>
  <c r="T1042" i="31" s="1"/>
  <c r="S905" i="31"/>
  <c r="T905" i="31" s="1"/>
  <c r="T904" i="31" s="1"/>
  <c r="S221" i="31"/>
  <c r="T221" i="31" s="1"/>
  <c r="T220" i="31" s="1"/>
  <c r="S55" i="31"/>
  <c r="T55" i="31" s="1"/>
  <c r="T54" i="31" s="1"/>
  <c r="S1099" i="31"/>
  <c r="T1099" i="31" s="1"/>
  <c r="T1098" i="31" s="1"/>
  <c r="S809" i="31"/>
  <c r="T809" i="31" s="1"/>
  <c r="T808" i="31" s="1"/>
  <c r="S921" i="31"/>
  <c r="T921" i="31" s="1"/>
  <c r="T920" i="31" s="1"/>
  <c r="S399" i="31"/>
  <c r="T399" i="31" s="1"/>
  <c r="T398" i="31" s="1"/>
  <c r="S91" i="31"/>
  <c r="T91" i="31" s="1"/>
  <c r="T90" i="31" s="1"/>
  <c r="S299" i="31"/>
  <c r="T299" i="31" s="1"/>
  <c r="T298" i="31" s="1"/>
  <c r="S1147" i="31"/>
  <c r="T1147" i="31" s="1"/>
  <c r="T1146" i="31" s="1"/>
  <c r="S169" i="31"/>
  <c r="T169" i="31" s="1"/>
  <c r="T168"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1059" i="31"/>
  <c r="T1059" i="31" s="1"/>
  <c r="T1058" i="31" s="1"/>
  <c r="S651" i="31"/>
  <c r="T651" i="31" s="1"/>
  <c r="T650" i="31" s="1"/>
  <c r="S425" i="31"/>
  <c r="T425" i="31" s="1"/>
  <c r="T424" i="31" s="1"/>
  <c r="S229" i="31"/>
  <c r="T229" i="31" s="1"/>
  <c r="T228" i="31" s="1"/>
  <c r="S215" i="31"/>
  <c r="T215" i="31" s="1"/>
  <c r="T214" i="31" s="1"/>
  <c r="S85" i="31"/>
  <c r="T85" i="31" s="1"/>
  <c r="T84" i="31" s="1"/>
  <c r="S197" i="31"/>
  <c r="T197" i="31" s="1"/>
  <c r="T196"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41" i="31"/>
  <c r="T141" i="31" s="1"/>
  <c r="T140"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303" i="31"/>
  <c r="T303" i="31" s="1"/>
  <c r="T302" i="31" s="1"/>
  <c r="S289" i="31"/>
  <c r="T289" i="31" s="1"/>
  <c r="T288" i="31" s="1"/>
  <c r="S357" i="31"/>
  <c r="T357" i="31" s="1"/>
  <c r="T356" i="31" s="1"/>
  <c r="S873" i="31"/>
  <c r="T873" i="31" s="1"/>
  <c r="T872" i="31" s="1"/>
  <c r="S971" i="31"/>
  <c r="T971" i="31" s="1"/>
  <c r="T970" i="31" s="1"/>
  <c r="S277" i="31"/>
  <c r="T277" i="31" s="1"/>
  <c r="T276"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337" i="31"/>
  <c r="T337" i="31" s="1"/>
  <c r="T33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311" i="31"/>
  <c r="T311" i="31" s="1"/>
  <c r="T310" i="31" s="1"/>
  <c r="S983" i="31"/>
  <c r="T983" i="31" s="1"/>
  <c r="T982" i="31" s="1"/>
  <c r="S103" i="31"/>
  <c r="T103" i="31" s="1"/>
  <c r="T102" i="31" s="1"/>
  <c r="S581" i="31"/>
  <c r="T581" i="31" s="1"/>
  <c r="T580" i="31" s="1"/>
  <c r="S521" i="31"/>
  <c r="T521" i="31" s="1"/>
  <c r="T520" i="31" s="1"/>
  <c r="S313" i="31"/>
  <c r="T313" i="31" s="1"/>
  <c r="T312" i="31" s="1"/>
  <c r="S569" i="31"/>
  <c r="T569" i="31" s="1"/>
  <c r="T568" i="31" s="1"/>
  <c r="S125" i="31"/>
  <c r="T125" i="31" s="1"/>
  <c r="T124" i="31" s="1"/>
  <c r="S997" i="31"/>
  <c r="T997" i="31" s="1"/>
  <c r="T996" i="31" s="1"/>
  <c r="S963" i="31"/>
  <c r="T963" i="31" s="1"/>
  <c r="T962" i="31" s="1"/>
  <c r="S803" i="31"/>
  <c r="T803" i="31" s="1"/>
  <c r="T802" i="31" s="1"/>
  <c r="S493" i="31"/>
  <c r="T493" i="31" s="1"/>
  <c r="T492" i="31" s="1"/>
  <c r="S1091" i="31"/>
  <c r="T1091" i="31" s="1"/>
  <c r="T1090" i="31" s="1"/>
  <c r="S235" i="31"/>
  <c r="T235" i="31" s="1"/>
  <c r="T234" i="31" s="1"/>
  <c r="S533" i="31"/>
  <c r="T533" i="31" s="1"/>
  <c r="T532" i="31" s="1"/>
  <c r="S977" i="31"/>
  <c r="T977" i="31" s="1"/>
  <c r="T976" i="31" s="1"/>
  <c r="S597" i="31"/>
  <c r="T597" i="31" s="1"/>
  <c r="T596" i="31" s="1"/>
  <c r="S935" i="31"/>
  <c r="T935" i="31" s="1"/>
  <c r="T934" i="31" s="1"/>
  <c r="S1131" i="31"/>
  <c r="T1131" i="31" s="1"/>
  <c r="T113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251" i="31"/>
  <c r="T251" i="31" s="1"/>
  <c r="T250" i="31" s="1"/>
  <c r="S339" i="31"/>
  <c r="T339" i="31" s="1"/>
  <c r="T338" i="31" s="1"/>
  <c r="S75" i="31"/>
  <c r="T75" i="31" s="1"/>
  <c r="T74" i="31" s="1"/>
  <c r="S1005" i="31"/>
  <c r="T1005" i="31" s="1"/>
  <c r="T1004" i="31" s="1"/>
  <c r="S955" i="31"/>
  <c r="T955" i="31" s="1"/>
  <c r="T954" i="31" s="1"/>
  <c r="S623" i="31"/>
  <c r="T623" i="31" s="1"/>
  <c r="T622" i="31" s="1"/>
  <c r="S507" i="31"/>
  <c r="T507" i="31" s="1"/>
  <c r="T506" i="31" s="1"/>
  <c r="S245" i="31"/>
  <c r="T245" i="31" s="1"/>
  <c r="T244" i="31" s="1"/>
  <c r="S437" i="31"/>
  <c r="T437" i="31" s="1"/>
  <c r="T436" i="31" s="1"/>
  <c r="S899" i="31"/>
  <c r="T899" i="31" s="1"/>
  <c r="T898" i="31" s="1"/>
  <c r="S463" i="31"/>
  <c r="T463" i="31" s="1"/>
  <c r="T462" i="31" s="1"/>
  <c r="S1067" i="31"/>
  <c r="T1067" i="31" s="1"/>
  <c r="T1066" i="31" s="1"/>
  <c r="S281" i="31"/>
  <c r="T281" i="31" s="1"/>
  <c r="T280" i="31" s="1"/>
  <c r="S1063" i="31"/>
  <c r="T1063" i="31" s="1"/>
  <c r="T1062" i="31" s="1"/>
  <c r="S185" i="31"/>
  <c r="T185" i="31" s="1"/>
  <c r="T184" i="31" s="1"/>
  <c r="S1011" i="31"/>
  <c r="T1011" i="31" s="1"/>
  <c r="T1010" i="31" s="1"/>
  <c r="S283" i="31"/>
  <c r="T283" i="31" s="1"/>
  <c r="T282"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301" i="31"/>
  <c r="T301" i="31" s="1"/>
  <c r="T300"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77" i="31"/>
  <c r="T177" i="31" s="1"/>
  <c r="T176" i="31" s="1"/>
  <c r="S923" i="31"/>
  <c r="T923" i="31" s="1"/>
  <c r="T922" i="31" s="1"/>
  <c r="S729" i="31"/>
  <c r="T729" i="31" s="1"/>
  <c r="T728" i="31" s="1"/>
  <c r="S1159" i="31"/>
  <c r="T1159" i="31" s="1"/>
  <c r="T1158" i="31" s="1"/>
  <c r="S165" i="31"/>
  <c r="T165" i="31" s="1"/>
  <c r="T164" i="31" s="1"/>
  <c r="S1097" i="31"/>
  <c r="T1097" i="31" s="1"/>
  <c r="T1096" i="31" s="1"/>
  <c r="S865" i="31"/>
  <c r="T865" i="31" s="1"/>
  <c r="T864" i="31" s="1"/>
  <c r="S717" i="31"/>
  <c r="T717" i="31" s="1"/>
  <c r="T716" i="31" s="1"/>
  <c r="S423" i="31"/>
  <c r="T423" i="31" s="1"/>
  <c r="T422" i="31" s="1"/>
  <c r="S1111" i="31"/>
  <c r="T1111" i="31" s="1"/>
  <c r="T1110"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1077" i="31"/>
  <c r="T1077" i="31" s="1"/>
  <c r="T1076"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95" i="31"/>
  <c r="T195" i="31" s="1"/>
  <c r="T194"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31" i="31"/>
  <c r="T231" i="31" s="1"/>
  <c r="T230"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75" i="31"/>
  <c r="T275" i="31" s="1"/>
  <c r="T274" i="31" s="1"/>
  <c r="S175" i="31"/>
  <c r="T175" i="31" s="1"/>
  <c r="T174" i="31" s="1"/>
  <c r="S321" i="31"/>
  <c r="T321" i="31" s="1"/>
  <c r="T320" i="31" s="1"/>
  <c r="S733" i="31"/>
  <c r="T733" i="31" s="1"/>
  <c r="T732" i="31" s="1"/>
  <c r="S385" i="31"/>
  <c r="T385" i="31" s="1"/>
  <c r="T384" i="31" s="1"/>
  <c r="S497" i="31"/>
  <c r="T497" i="31" s="1"/>
  <c r="T496" i="31" s="1"/>
  <c r="S147" i="31"/>
  <c r="T147" i="31" s="1"/>
  <c r="T146" i="31" s="1"/>
  <c r="S155" i="31"/>
  <c r="T155" i="31" s="1"/>
  <c r="T154" i="31" s="1"/>
  <c r="S407" i="31"/>
  <c r="T407" i="31" s="1"/>
  <c r="T406" i="31" s="1"/>
  <c r="S1173" i="31"/>
  <c r="T1173" i="31" s="1"/>
  <c r="T1172" i="31" s="1"/>
  <c r="S1101" i="31"/>
  <c r="T1101" i="31" s="1"/>
  <c r="T1100" i="31" s="1"/>
  <c r="S173" i="31"/>
  <c r="T173" i="31" s="1"/>
  <c r="T172" i="31" s="1"/>
  <c r="S961" i="31"/>
  <c r="T961" i="31" s="1"/>
  <c r="T960" i="31" s="1"/>
  <c r="S753" i="31"/>
  <c r="T753" i="31" s="1"/>
  <c r="T752" i="31" s="1"/>
  <c r="S647" i="31"/>
  <c r="T647" i="31" s="1"/>
  <c r="T646" i="31" s="1"/>
  <c r="S1115" i="31"/>
  <c r="T1115" i="31" s="1"/>
  <c r="T1114" i="31" s="1"/>
  <c r="S677" i="31"/>
  <c r="T677" i="31" s="1"/>
  <c r="T676" i="31" s="1"/>
  <c r="S83" i="31"/>
  <c r="T83" i="31" s="1"/>
  <c r="T82"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7" i="31"/>
  <c r="T237" i="31" s="1"/>
  <c r="T236" i="31" s="1"/>
  <c r="S353" i="31"/>
  <c r="T353" i="31" s="1"/>
  <c r="T352" i="31" s="1"/>
  <c r="S269" i="31"/>
  <c r="T269" i="31" s="1"/>
  <c r="T268" i="31" s="1"/>
  <c r="S1041" i="31"/>
  <c r="T1041" i="31" s="1"/>
  <c r="T1040" i="31" s="1"/>
  <c r="S537" i="31"/>
  <c r="T537" i="31" s="1"/>
  <c r="T536" i="31" s="1"/>
  <c r="S481" i="31"/>
  <c r="T481" i="31" s="1"/>
  <c r="T480" i="31" s="1"/>
  <c r="S159" i="31"/>
  <c r="T159" i="31" s="1"/>
  <c r="T158" i="31" s="1"/>
  <c r="S343" i="31"/>
  <c r="T343" i="31" s="1"/>
  <c r="T342" i="31" s="1"/>
  <c r="S207" i="31"/>
  <c r="T207" i="31" s="1"/>
  <c r="T206" i="31" s="1"/>
  <c r="S685" i="31"/>
  <c r="T685" i="31" s="1"/>
  <c r="T684" i="31" s="1"/>
  <c r="S205" i="31"/>
  <c r="T205" i="31" s="1"/>
  <c r="T204" i="31" s="1"/>
  <c r="S1055" i="31"/>
  <c r="T1055" i="31" s="1"/>
  <c r="T1054" i="31" s="1"/>
  <c r="S217" i="31"/>
  <c r="T217" i="31" s="1"/>
  <c r="T216" i="31" s="1"/>
  <c r="S167" i="31"/>
  <c r="T167" i="31" s="1"/>
  <c r="T166"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81" i="31"/>
  <c r="T181" i="31" s="1"/>
  <c r="T180"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59" i="31"/>
  <c r="T259" i="31" s="1"/>
  <c r="T258"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79" i="31"/>
  <c r="T179" i="31" s="1"/>
  <c r="T178"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27" i="31"/>
  <c r="T127" i="31" s="1"/>
  <c r="T126" i="31" s="1"/>
  <c r="S379" i="31"/>
  <c r="T379" i="31" s="1"/>
  <c r="T378" i="31" s="1"/>
  <c r="S345" i="31"/>
  <c r="T345" i="31" s="1"/>
  <c r="T344" i="31" s="1"/>
  <c r="S323" i="31"/>
  <c r="T323" i="31" s="1"/>
  <c r="T32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27" i="31"/>
  <c r="T227" i="31" s="1"/>
  <c r="T226" i="31" s="1"/>
  <c r="S327" i="31"/>
  <c r="T327" i="31" s="1"/>
  <c r="T326" i="31" s="1"/>
  <c r="S863" i="31"/>
  <c r="T863" i="31" s="1"/>
  <c r="T862" i="31" s="1"/>
  <c r="S781" i="31"/>
  <c r="T781" i="31" s="1"/>
  <c r="T780" i="31" s="1"/>
  <c r="S389" i="31"/>
  <c r="T389" i="31" s="1"/>
  <c r="T388"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695" i="31"/>
  <c r="T695" i="31" s="1"/>
  <c r="T694"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49" i="31"/>
  <c r="T149" i="31" s="1"/>
  <c r="T148" i="31" s="1"/>
  <c r="S287" i="31"/>
  <c r="T287" i="31" s="1"/>
  <c r="T286" i="31" s="1"/>
  <c r="S913" i="31"/>
  <c r="T913" i="31" s="1"/>
  <c r="T912" i="31" s="1"/>
  <c r="S841" i="31"/>
  <c r="T841" i="31" s="1"/>
  <c r="T840" i="31" s="1"/>
  <c r="S121" i="31"/>
  <c r="T121" i="31" s="1"/>
  <c r="T120" i="31" s="1"/>
  <c r="S209" i="31"/>
  <c r="T209" i="31" s="1"/>
  <c r="T208" i="31" s="1"/>
  <c r="S233" i="31"/>
  <c r="T233" i="31" s="1"/>
  <c r="T232" i="31" s="1"/>
  <c r="S111" i="31"/>
  <c r="T111" i="31" s="1"/>
  <c r="T110" i="31" s="1"/>
  <c r="S341" i="31"/>
  <c r="T341" i="31" s="1"/>
  <c r="T340" i="31" s="1"/>
  <c r="S1119" i="31"/>
  <c r="T1119" i="31" s="1"/>
  <c r="T1118"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145" i="31"/>
  <c r="T145" i="31" s="1"/>
  <c r="T144" i="31" s="1"/>
  <c r="S1049" i="31"/>
  <c r="T1049" i="31" s="1"/>
  <c r="T1048" i="31" s="1"/>
  <c r="S683" i="31"/>
  <c r="T683" i="31" s="1"/>
  <c r="T682" i="31" s="1"/>
  <c r="S1105" i="31"/>
  <c r="T1105" i="31" s="1"/>
  <c r="T1104" i="31" s="1"/>
  <c r="S1057" i="31"/>
  <c r="T1057" i="31" s="1"/>
  <c r="T1056" i="31" s="1"/>
  <c r="S73" i="31"/>
  <c r="T73" i="31" s="1"/>
  <c r="T72" i="31" s="1"/>
  <c r="S9" i="31"/>
  <c r="T9" i="31" s="1"/>
  <c r="T8" i="31" s="1"/>
  <c r="S667" i="31"/>
  <c r="T667" i="31" s="1"/>
  <c r="T666" i="31" s="1"/>
  <c r="S279" i="31"/>
  <c r="T279" i="31" s="1"/>
  <c r="T278" i="31" s="1"/>
  <c r="S857" i="31"/>
  <c r="T857" i="31" s="1"/>
  <c r="T856" i="31" s="1"/>
  <c r="S413" i="31"/>
  <c r="T413" i="31" s="1"/>
  <c r="T412" i="31" s="1"/>
  <c r="S325" i="31"/>
  <c r="T325" i="31" s="1"/>
  <c r="T324" i="31" s="1"/>
  <c r="S297" i="31"/>
  <c r="T297" i="31" s="1"/>
  <c r="T296" i="31" s="1"/>
  <c r="S183" i="31"/>
  <c r="T183" i="31" s="1"/>
  <c r="T182" i="31" s="1"/>
  <c r="S953" i="31"/>
  <c r="T953" i="31" s="1"/>
  <c r="T952" i="31" s="1"/>
  <c r="S731" i="31"/>
  <c r="T731" i="31" s="1"/>
  <c r="T730" i="31" s="1"/>
  <c r="S655" i="31"/>
  <c r="T655" i="31" s="1"/>
  <c r="T654" i="31" s="1"/>
  <c r="S519" i="31"/>
  <c r="T519" i="31" s="1"/>
  <c r="T518" i="31" s="1"/>
  <c r="S1117" i="31"/>
  <c r="T1117" i="31" s="1"/>
  <c r="T1116" i="31" s="1"/>
  <c r="S713" i="31"/>
  <c r="T713" i="31" s="1"/>
  <c r="T712" i="31" s="1"/>
  <c r="S1071" i="31"/>
  <c r="T1071" i="31" s="1"/>
  <c r="T1070" i="31" s="1"/>
  <c r="S257" i="31"/>
  <c r="T257" i="31" s="1"/>
  <c r="T256"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87" i="31"/>
  <c r="T87" i="31" s="1"/>
  <c r="T86" i="31" s="1"/>
  <c r="S247" i="31"/>
  <c r="T247" i="31" s="1"/>
  <c r="T246" i="31" s="1"/>
  <c r="S225" i="31"/>
  <c r="T225" i="31" s="1"/>
  <c r="T224" i="31" s="1"/>
  <c r="S359" i="31"/>
  <c r="T359" i="31" s="1"/>
  <c r="T358" i="31" s="1"/>
  <c r="S883" i="31"/>
  <c r="T883" i="31" s="1"/>
  <c r="T882" i="31" s="1"/>
  <c r="S785" i="31"/>
  <c r="T785" i="31" s="1"/>
  <c r="T784" i="31" s="1"/>
  <c r="S131" i="31"/>
  <c r="T131" i="31" s="1"/>
  <c r="T130"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23" i="31"/>
  <c r="T123" i="31" s="1"/>
  <c r="T122" i="31" s="1"/>
  <c r="S443" i="31"/>
  <c r="T443" i="31" s="1"/>
  <c r="T442" i="31" s="1"/>
  <c r="S171" i="31"/>
  <c r="T171" i="31" s="1"/>
  <c r="T170"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203" i="31"/>
  <c r="T203" i="31" s="1"/>
  <c r="T202" i="31" s="1"/>
  <c r="S213" i="31"/>
  <c r="T213" i="31" s="1"/>
  <c r="T212"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120" i="31"/>
  <c r="T1121" i="31" s="1"/>
  <c r="T1120"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163" i="31"/>
  <c r="T163" i="31" s="1"/>
  <c r="T162"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<sst xmlns="http://schemas.openxmlformats.org/spreadsheetml/2006/main" count="24675" uniqueCount="6662">
  <si>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</si>
  <si>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</si>
  <si>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</si>
  <si>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</si>
  <si>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</si>
  <si>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</si>
  <si>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</si>
  <si>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</si>
  <si>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</si>
  <si>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</si>
  <si>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</si>
  <si>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</si>
  <si>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</si>
  <si>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</si>
  <si>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</si>
  <si>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</si>
  <si>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</si>
  <si>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</si>
  <si>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</si>
  <si>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</si>
  <si>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</si>
  <si>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</si>
  <si>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</si>
  <si>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</si>
  <si>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</si>
  <si>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</si>
  <si>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</si>
  <si>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</si>
  <si>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</si>
  <si>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</si>
  <si>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</si>
  <si>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</si>
  <si>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</si>
  <si>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</si>
  <si>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</si>
  <si>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</si>
  <si>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</si>
  <si>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</si>
  <si>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</si>
  <si>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</si>
  <si>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</si>
  <si>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</si>
  <si>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</si>
  <si>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</si>
  <si>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</si>
  <si>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</si>
  <si>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</si>
  <si>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</si>
  <si>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</si>
  <si>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</si>
  <si>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</si>
  <si>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</si>
  <si>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</si>
  <si>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</si>
  <si>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</si>
  <si>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</si>
  <si>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</si>
  <si>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</si>
  <si>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</si>
  <si>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</si>
  <si>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</si>
  <si>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</si>
  <si>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</si>
  <si>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</si>
  <si>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</si>
  <si>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</si>
  <si>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</si>
  <si>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</si>
  <si>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</si>
  <si>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</si>
  <si>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</si>
  <si>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</si>
  <si>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</si>
  <si>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</si>
  <si>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</si>
  <si>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</si>
  <si>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</si>
  <si>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</si>
  <si>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</si>
  <si>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</si>
  <si>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</si>
  <si>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</si>
  <si>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</si>
  <si>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</si>
  <si>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</si>
  <si>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</si>
  <si>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</si>
  <si>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</si>
  <si>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</si>
  <si>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</si>
  <si>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</si>
  <si>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</si>
  <si>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</si>
  <si>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</si>
  <si>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</si>
  <si>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</si>
  <si>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</si>
  <si>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</si>
  <si>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</si>
  <si>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</si>
  <si>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</si>
  <si>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</si>
  <si>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</si>
  <si>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</si>
  <si>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</si>
  <si>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</si>
  <si>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</si>
  <si>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</si>
  <si>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</si>
  <si>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</si>
  <si>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</si>
  <si>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</si>
  <si>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</si>
  <si>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</si>
  <si>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</si>
  <si>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</si>
  <si>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</si>
  <si>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</si>
  <si>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</si>
  <si>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</si>
  <si>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</si>
  <si>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</si>
  <si>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</si>
  <si>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</si>
  <si>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</si>
  <si>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</si>
  <si>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</si>
  <si>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</si>
  <si>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</si>
  <si>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</si>
  <si>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</si>
  <si>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</si>
  <si>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</si>
  <si>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</si>
  <si>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</si>
  <si>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</si>
  <si>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</si>
  <si>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</si>
  <si>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</si>
  <si>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</si>
  <si>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</si>
  <si>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</si>
  <si>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</si>
  <si>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</si>
  <si>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</si>
  <si>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</si>
  <si>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</si>
  <si>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</si>
  <si>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</si>
  <si>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</si>
  <si>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</si>
  <si>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</si>
  <si>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</si>
  <si>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</si>
  <si>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</si>
  <si>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</si>
  <si>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</si>
  <si>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</si>
  <si>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</si>
  <si>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</si>
  <si>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</si>
  <si>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</si>
  <si>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</si>
  <si>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</si>
  <si>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</si>
  <si>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</si>
  <si>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</si>
  <si>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</si>
  <si>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</si>
  <si>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</si>
  <si>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</si>
  <si>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</si>
  <si>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</si>
  <si>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</si>
  <si>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</si>
  <si>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</si>
  <si>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</si>
  <si>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</si>
  <si>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</si>
  <si>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</si>
  <si>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</si>
  <si>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</si>
  <si>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</si>
  <si>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</si>
  <si>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</si>
  <si>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</si>
  <si>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</si>
  <si>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</si>
  <si>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</si>
  <si>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</si>
  <si>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</si>
  <si>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</si>
  <si>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</si>
  <si>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</si>
  <si>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</si>
  <si>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</si>
  <si>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</si>
  <si>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</si>
  <si>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</si>
  <si>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</si>
  <si>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</si>
  <si>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</si>
  <si>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</si>
  <si>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</si>
  <si>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</si>
  <si>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</si>
  <si>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</si>
  <si>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</si>
  <si>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</si>
  <si>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</si>
  <si>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</si>
  <si>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</si>
  <si>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</si>
  <si>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</si>
  <si>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</si>
  <si>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</si>
  <si>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</si>
  <si>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</si>
  <si>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</si>
  <si>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</si>
  <si>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</si>
  <si>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</si>
  <si>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</si>
  <si>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</si>
  <si>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</si>
  <si>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</si>
  <si>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</si>
  <si>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</si>
  <si>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</si>
  <si>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</si>
  <si>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</si>
  <si>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</si>
  <si>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</si>
  <si>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</si>
  <si>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</si>
  <si>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</si>
  <si>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</si>
  <si>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</si>
  <si>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</si>
  <si>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</si>
  <si>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</si>
  <si>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</si>
  <si>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</si>
  <si>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</si>
  <si>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</si>
  <si>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</si>
  <si>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</si>
  <si>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</si>
  <si>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</si>
  <si>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</si>
  <si>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</si>
  <si>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</si>
  <si>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</si>
  <si>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</si>
  <si>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</si>
  <si>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</si>
  <si>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</si>
  <si>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</si>
  <si>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</si>
  <si>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</si>
  <si>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</si>
  <si>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</si>
  <si>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</si>
  <si>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</si>
  <si>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</si>
  <si>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</si>
  <si>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</si>
  <si>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</si>
  <si>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</si>
  <si>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</si>
  <si>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</si>
  <si>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</si>
  <si>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</si>
  <si>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</si>
  <si>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</si>
  <si>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</si>
  <si>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</si>
  <si>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</si>
  <si>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</si>
  <si>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</si>
  <si>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</si>
  <si>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</si>
  <si>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</si>
  <si>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</si>
  <si>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</si>
  <si>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</si>
  <si>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</si>
  <si>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</si>
  <si>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</si>
  <si>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</si>
  <si>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</si>
  <si>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</si>
  <si>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</si>
  <si>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</si>
  <si>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</si>
  <si>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</si>
  <si>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</si>
  <si>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</si>
  <si>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</si>
  <si>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</si>
  <si>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</si>
  <si>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</si>
  <si>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</si>
  <si>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</si>
  <si>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</si>
  <si>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</si>
  <si>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</si>
  <si>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</si>
  <si>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</si>
  <si>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</si>
  <si>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</si>
  <si>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</si>
  <si>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</si>
  <si>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</si>
  <si>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</si>
  <si>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</si>
  <si>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</si>
  <si>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</si>
  <si>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</si>
  <si>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</si>
  <si>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</si>
  <si>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</si>
  <si>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</si>
  <si>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</si>
  <si>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</si>
  <si>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</si>
  <si>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</si>
  <si>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</si>
  <si>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</si>
  <si>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</si>
  <si>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</si>
  <si>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</si>
  <si>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</si>
  <si>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</si>
  <si>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</si>
  <si>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</si>
  <si>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</si>
  <si>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</si>
  <si>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</si>
  <si>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</si>
  <si>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</si>
  <si>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</si>
  <si>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</si>
  <si>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</si>
  <si>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</si>
  <si>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</si>
  <si>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</si>
  <si>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</si>
  <si>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</si>
  <si>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</si>
  <si>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</si>
  <si>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</si>
  <si>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</si>
  <si>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</si>
  <si>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</si>
  <si>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</si>
  <si>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</si>
  <si>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</si>
  <si>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</si>
  <si>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</si>
  <si>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</si>
  <si>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</si>
  <si>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</si>
  <si>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</si>
  <si>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</si>
  <si>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</si>
  <si>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</si>
  <si>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</si>
  <si>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</si>
  <si>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</si>
  <si>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</si>
  <si>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</si>
  <si>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</si>
  <si>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</si>
  <si>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</si>
  <si>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</si>
  <si>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</si>
  <si>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</si>
  <si>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</si>
  <si>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</si>
  <si>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</si>
  <si>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</si>
  <si>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</si>
  <si>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</si>
  <si>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</si>
  <si>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</si>
  <si>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</si>
  <si>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</si>
  <si>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</si>
  <si>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</si>
  <si>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</si>
  <si>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</si>
  <si>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</si>
  <si>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</si>
  <si>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</si>
  <si>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</si>
  <si>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</si>
  <si>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</si>
  <si>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</si>
  <si>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</si>
  <si>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</si>
  <si>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</si>
  <si>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</si>
  <si>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</si>
  <si>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</si>
  <si>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</si>
  <si>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</si>
  <si>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</si>
  <si>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</si>
  <si>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</si>
  <si>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</si>
  <si>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</si>
  <si>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</si>
  <si>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</si>
  <si>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</si>
  <si>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</si>
  <si>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</si>
  <si>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</si>
  <si>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</si>
  <si>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</si>
  <si>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</si>
  <si>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</si>
  <si>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</si>
  <si>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</si>
  <si>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</si>
  <si>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</si>
  <si>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</si>
  <si>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</si>
  <si>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</si>
  <si>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</si>
  <si>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</si>
  <si>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</si>
  <si>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</si>
  <si>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</si>
  <si>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</si>
  <si>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</si>
  <si>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</si>
  <si>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</si>
  <si>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</si>
  <si>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</si>
  <si>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</si>
  <si>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</si>
  <si>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</si>
  <si>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</si>
  <si>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</si>
  <si>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</si>
  <si>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</si>
  <si>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</si>
  <si>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</si>
  <si>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</si>
  <si>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</si>
  <si>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</si>
  <si>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</si>
  <si>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</si>
  <si>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</si>
  <si>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</si>
  <si>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</si>
  <si>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</si>
  <si>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</si>
  <si>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</si>
  <si>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</si>
  <si>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</si>
  <si>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</si>
  <si>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</si>
  <si>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</si>
  <si>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</si>
  <si>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</si>
  <si>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</si>
  <si>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</si>
  <si>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</si>
  <si>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</si>
  <si>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</si>
  <si>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</si>
  <si>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</si>
  <si>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</si>
  <si>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</si>
  <si>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</si>
  <si>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</si>
  <si>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</si>
  <si>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</si>
  <si>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</si>
  <si>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</si>
  <si>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</si>
  <si>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</si>
  <si>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</si>
  <si>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</si>
  <si>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</si>
  <si>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</si>
  <si>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</si>
  <si>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</si>
  <si>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</si>
  <si>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</si>
  <si>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</si>
  <si>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</si>
  <si>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</si>
  <si>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</si>
  <si>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</si>
  <si>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</si>
  <si>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</si>
  <si>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</si>
  <si>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</si>
  <si>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</si>
  <si>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</si>
  <si>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</si>
  <si>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</si>
  <si>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</si>
  <si>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</si>
  <si>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</si>
  <si>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</si>
  <si>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</si>
  <si>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</si>
  <si>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</si>
  <si>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</si>
  <si>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</si>
  <si>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</si>
  <si>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</si>
  <si>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</si>
  <si>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</si>
  <si>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</si>
  <si>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</si>
  <si>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</si>
  <si>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</si>
  <si>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</si>
  <si>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</si>
  <si>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</si>
  <si>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</si>
  <si>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</si>
  <si>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</si>
  <si>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</si>
  <si>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</si>
  <si>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</si>
  <si>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</si>
  <si>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</si>
  <si>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</si>
  <si>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</si>
  <si>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</si>
  <si>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</si>
  <si>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</si>
  <si>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</si>
  <si>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</si>
  <si>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</si>
  <si>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</si>
  <si>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</si>
  <si>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</si>
  <si>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</si>
  <si>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</si>
  <si>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</si>
  <si>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</si>
  <si>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</si>
  <si>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</si>
  <si>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</si>
  <si>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</si>
  <si>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</si>
  <si>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</si>
  <si>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</si>
  <si>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</si>
  <si>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</si>
  <si>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</si>
  <si>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</si>
  <si>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</si>
  <si>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</si>
  <si>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</si>
  <si>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</si>
  <si>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</si>
  <si>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</si>
  <si>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</si>
  <si>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</si>
  <si>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</si>
  <si>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</si>
  <si>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</si>
  <si>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</si>
  <si>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</si>
  <si>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</si>
  <si>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</si>
  <si>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</si>
  <si>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</si>
  <si>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</si>
  <si>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</si>
  <si>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</si>
  <si>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</si>
  <si>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</si>
  <si>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</si>
  <si>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</si>
  <si>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</si>
  <si>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</si>
  <si>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</si>
  <si>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</si>
  <si>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</si>
  <si>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</si>
  <si>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</si>
  <si>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</si>
  <si>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</si>
  <si>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</si>
  <si>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</si>
  <si>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</si>
  <si>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</si>
  <si>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</si>
  <si>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</si>
  <si>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</si>
  <si>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</si>
  <si>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</si>
  <si>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</si>
  <si>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</si>
  <si>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</si>
  <si>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</si>
  <si>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</si>
  <si>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</si>
  <si>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</si>
  <si>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</si>
  <si>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</si>
  <si>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</si>
  <si>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</si>
  <si>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</si>
  <si>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</si>
  <si>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</si>
  <si>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</si>
  <si>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</si>
  <si>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</si>
  <si>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</si>
  <si>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</si>
  <si>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</si>
  <si>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</si>
  <si>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</si>
  <si>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</si>
  <si>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</si>
  <si>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</si>
  <si>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</si>
  <si>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</si>
  <si>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</si>
  <si>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</si>
  <si>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</si>
  <si>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</si>
  <si>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</si>
  <si>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</si>
  <si>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</si>
  <si>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</si>
  <si>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</si>
  <si>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</si>
  <si>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</si>
  <si>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</si>
  <si>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</si>
  <si>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</si>
  <si>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</si>
  <si>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</si>
  <si>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</si>
  <si>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</si>
  <si>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</si>
  <si>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</si>
  <si>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</si>
  <si>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</si>
  <si>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</si>
  <si>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</si>
  <si>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</si>
  <si>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</si>
  <si>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</si>
  <si>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</si>
  <si>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</si>
  <si>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</si>
  <si>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</si>
  <si>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</si>
  <si>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</si>
  <si>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</si>
  <si>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</si>
  <si>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</si>
  <si>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</si>
  <si>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</si>
  <si>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</si>
  <si>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</si>
  <si>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</si>
  <si>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</si>
  <si>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</si>
  <si>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</si>
  <si>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</si>
  <si>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</si>
  <si>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</si>
  <si>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</si>
  <si>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</si>
  <si>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</si>
  <si>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</si>
  <si>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</si>
  <si>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</si>
  <si>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</si>
  <si>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</si>
  <si>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</si>
  <si>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</si>
  <si>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</si>
  <si>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</si>
  <si>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</si>
  <si>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</si>
  <si>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</si>
  <si>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</si>
  <si>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</si>
  <si>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</si>
  <si>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</si>
  <si>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</si>
  <si>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</si>
  <si>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</si>
  <si>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</si>
  <si>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</si>
  <si>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</si>
  <si>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</si>
  <si>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</si>
  <si>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</si>
  <si>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</si>
  <si>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</si>
  <si>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</si>
  <si>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</si>
  <si>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</si>
  <si>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</si>
  <si>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</si>
  <si>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</si>
  <si>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</si>
  <si>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</si>
  <si>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</si>
  <si>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</si>
  <si>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</si>
  <si>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</si>
  <si>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</si>
  <si>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</si>
  <si>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</si>
  <si>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</si>
  <si>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</si>
  <si>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</si>
  <si>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</si>
  <si>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</si>
  <si>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</si>
  <si>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</si>
  <si>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</si>
  <si>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</si>
  <si>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</si>
  <si>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</si>
  <si>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</si>
  <si>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</si>
  <si>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</si>
  <si>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</si>
  <si>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</si>
  <si>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</si>
  <si>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</si>
  <si>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</si>
  <si>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</si>
  <si>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</si>
  <si>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</si>
  <si>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</si>
  <si>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</si>
  <si>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</si>
  <si>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</si>
  <si>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</si>
  <si>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</si>
  <si>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</si>
  <si>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</si>
  <si>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</si>
  <si>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</si>
  <si>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</si>
  <si>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</si>
  <si>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</si>
  <si>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</si>
  <si>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</si>
  <si>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</si>
  <si>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</si>
  <si>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</si>
  <si>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</si>
  <si>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</si>
  <si>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</si>
  <si>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</si>
  <si>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</si>
  <si>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</si>
  <si>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</si>
  <si>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</si>
  <si>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</si>
  <si>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</si>
  <si>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</si>
  <si>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</si>
  <si>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</si>
  <si>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</si>
  <si>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</si>
  <si>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</si>
  <si>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</si>
  <si>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</si>
  <si>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</si>
  <si>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</si>
  <si>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</si>
  <si>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</si>
  <si>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</si>
  <si>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</si>
  <si>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</si>
  <si>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</si>
  <si>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</si>
  <si>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</si>
  <si>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</si>
  <si>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</si>
  <si>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</si>
  <si>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</si>
  <si>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</si>
  <si>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</si>
  <si>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</si>
  <si>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</si>
  <si>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</si>
  <si>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</si>
  <si>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</si>
  <si>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</si>
  <si>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</si>
  <si>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</si>
  <si>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</si>
  <si>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</si>
  <si>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</si>
  <si>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</si>
  <si>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</si>
  <si>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</si>
  <si>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</si>
  <si>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</si>
  <si>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</si>
  <si>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</si>
  <si>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</si>
  <si>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</si>
  <si>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</si>
  <si>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</si>
  <si>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</si>
  <si>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</si>
  <si>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</si>
  <si>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</si>
  <si>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</si>
  <si>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</si>
  <si>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</si>
  <si>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</si>
  <si>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</si>
  <si>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</si>
  <si>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</si>
  <si>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</si>
  <si>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</si>
  <si>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</si>
  <si>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</si>
  <si>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</si>
  <si>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</si>
  <si>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</si>
  <si>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</si>
  <si>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</si>
  <si>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</si>
  <si>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</si>
  <si>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</si>
  <si>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</si>
  <si>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</si>
  <si>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</si>
  <si>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</si>
  <si>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</si>
  <si>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</si>
  <si>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</si>
  <si>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</si>
  <si>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</si>
  <si>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</si>
  <si>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</si>
  <si>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</si>
  <si>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</si>
  <si>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</si>
  <si>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</si>
  <si>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</si>
  <si>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</si>
  <si>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</si>
  <si>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</si>
  <si>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</si>
  <si>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</si>
  <si>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</si>
  <si>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</si>
  <si>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</si>
  <si>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</si>
  <si>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</si>
  <si>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</si>
  <si>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</si>
  <si>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</si>
  <si>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</si>
  <si>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</si>
  <si>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</si>
  <si>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</si>
  <si>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</si>
  <si>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</si>
  <si>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</si>
  <si>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</si>
  <si>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</si>
  <si>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</si>
  <si>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</si>
  <si>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</si>
  <si>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</si>
  <si>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</si>
  <si>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</si>
  <si>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</si>
  <si>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</si>
  <si>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</si>
  <si>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</si>
  <si>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</si>
  <si>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</si>
  <si>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</si>
  <si>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</si>
  <si>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</si>
  <si>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</si>
  <si>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</si>
  <si>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</si>
  <si>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</si>
  <si>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</si>
  <si>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</si>
  <si>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</si>
  <si>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</si>
  <si>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</si>
  <si>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</si>
  <si>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</si>
  <si>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</si>
  <si>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</si>
  <si>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</si>
  <si>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</si>
  <si>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</si>
  <si>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</si>
  <si>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</si>
  <si>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</si>
  <si>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</si>
  <si>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</si>
  <si>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</si>
  <si>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</si>
  <si>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</si>
  <si>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</si>
  <si>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</si>
  <si>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</si>
  <si>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</si>
  <si>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</si>
  <si>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</si>
  <si>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</si>
  <si>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</si>
  <si>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</si>
  <si>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</si>
  <si>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</si>
  <si>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</si>
  <si>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</si>
  <si>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</si>
  <si>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</si>
  <si>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</si>
  <si>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</si>
  <si>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</si>
  <si>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</si>
  <si>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</si>
  <si>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</si>
  <si>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</si>
  <si>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</si>
  <si>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</si>
  <si>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</si>
  <si>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</si>
  <si>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</si>
  <si>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</si>
  <si>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</si>
  <si>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</si>
  <si>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</si>
  <si>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</si>
  <si>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</si>
  <si>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</si>
  <si>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</si>
  <si>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</si>
  <si>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</si>
  <si>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</si>
  <si>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</si>
  <si>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</si>
  <si>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</si>
  <si>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</si>
  <si>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</si>
  <si>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</si>
  <si>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</si>
  <si>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</si>
  <si>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</si>
  <si>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</si>
  <si>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</si>
  <si>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</si>
  <si>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</si>
  <si>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</si>
  <si>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</si>
  <si>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</si>
  <si>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</si>
  <si>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</si>
  <si>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</si>
  <si>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</si>
  <si>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</si>
  <si>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</si>
  <si>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</si>
  <si>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</si>
  <si>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</si>
  <si>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</si>
  <si>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</si>
  <si>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</si>
  <si>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</si>
  <si>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</si>
  <si>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</si>
  <si>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</si>
  <si>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</si>
  <si>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</si>
  <si>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</si>
  <si>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</si>
  <si>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</si>
  <si>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</si>
  <si>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</si>
  <si>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</si>
  <si>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</si>
  <si>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</si>
  <si>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</si>
  <si>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</si>
  <si>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</si>
  <si>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</si>
  <si>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</si>
  <si>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</si>
  <si>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</si>
  <si>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</si>
  <si>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</si>
  <si>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</si>
  <si>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</si>
  <si>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</si>
  <si>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</si>
  <si>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</si>
  <si>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</si>
  <si>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</si>
  <si>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</si>
  <si>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</si>
  <si>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</si>
  <si>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</si>
  <si>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</si>
  <si>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</si>
  <si>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</si>
  <si>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</si>
  <si>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</si>
  <si>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</si>
  <si>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</si>
  <si>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</si>
  <si>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</si>
  <si>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</si>
  <si>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</si>
  <si>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</si>
  <si>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</si>
  <si>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</si>
  <si>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</si>
  <si>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</si>
  <si>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</si>
  <si>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</si>
  <si>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</si>
  <si>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</si>
  <si>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</si>
  <si>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</si>
  <si>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</si>
  <si>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</si>
  <si>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</si>
  <si>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</si>
  <si>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</si>
  <si>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</si>
  <si>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</si>
  <si>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</si>
  <si>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</si>
  <si>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</si>
  <si>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</si>
  <si>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</si>
  <si>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</si>
  <si>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</si>
  <si>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</si>
  <si>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</si>
  <si>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</si>
  <si>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</si>
  <si>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</si>
  <si>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</si>
  <si>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</si>
  <si>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</si>
  <si>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</si>
  <si>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</si>
  <si>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</si>
  <si>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</si>
  <si>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</si>
  <si>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</si>
  <si>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</si>
  <si>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</si>
  <si>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</si>
  <si>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</si>
  <si>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</si>
  <si>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</si>
  <si>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</si>
  <si>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</si>
  <si>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</si>
  <si>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</si>
  <si>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</si>
  <si>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</si>
  <si>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</si>
  <si>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</si>
  <si>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</si>
  <si>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</si>
  <si>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</si>
  <si>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</si>
  <si>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</si>
  <si>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</si>
  <si>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</si>
  <si>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</si>
  <si>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</si>
  <si>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</si>
  <si>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</si>
  <si>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</si>
  <si>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</si>
  <si>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</si>
  <si>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</si>
  <si>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</si>
  <si>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</si>
  <si>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</si>
  <si>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</si>
  <si>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</si>
  <si>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</si>
  <si>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</si>
  <si>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</si>
  <si>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</si>
  <si>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</si>
  <si>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</si>
  <si>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</si>
  <si>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</si>
  <si>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</si>
  <si>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</si>
  <si>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</si>
  <si>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</si>
  <si>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</si>
  <si>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</si>
  <si>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</si>
  <si>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</si>
  <si>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</si>
  <si>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</si>
  <si>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</si>
  <si>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</si>
  <si>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</si>
  <si>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</si>
  <si>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</si>
  <si>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</si>
  <si>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</si>
  <si>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</si>
  <si>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</si>
  <si>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</si>
  <si>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</si>
  <si>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</si>
  <si>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</si>
  <si>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</si>
  <si>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</si>
  <si>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</si>
  <si>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</si>
  <si>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</si>
  <si>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</si>
  <si>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</si>
  <si>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</si>
  <si>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</si>
  <si>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</si>
  <si>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</si>
  <si>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</si>
  <si>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</si>
  <si>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</si>
  <si>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</si>
  <si>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</si>
  <si>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</si>
  <si>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</si>
  <si>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</si>
  <si>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</si>
  <si>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</si>
  <si>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</si>
  <si>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</si>
  <si>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</si>
  <si>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</si>
  <si>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</si>
  <si>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</si>
  <si>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</si>
  <si>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</si>
  <si>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</si>
  <si>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</si>
  <si>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</si>
  <si>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</si>
  <si>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</si>
  <si>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</si>
  <si>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</si>
  <si>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</si>
  <si>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</si>
  <si>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</si>
  <si>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</si>
  <si>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</si>
  <si>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</si>
  <si>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</si>
  <si>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</si>
  <si>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</si>
  <si>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</si>
  <si>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</si>
  <si>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</si>
  <si>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</si>
  <si>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</si>
  <si>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</si>
  <si>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</si>
  <si>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</si>
  <si>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</si>
  <si>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</si>
  <si>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</si>
  <si>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</si>
  <si>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</si>
  <si>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</si>
  <si>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</si>
  <si>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</si>
  <si>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</si>
  <si>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</si>
  <si>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</si>
  <si>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</si>
  <si>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</si>
  <si>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</si>
  <si>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</si>
  <si>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</si>
  <si>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</si>
  <si>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</si>
  <si>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</si>
  <si>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</si>
  <si>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</si>
  <si>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</si>
  <si>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</si>
  <si>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</si>
  <si>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</si>
  <si>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</si>
  <si>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</si>
  <si>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</si>
  <si>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</si>
  <si>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</si>
  <si>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</si>
  <si>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</si>
  <si>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</si>
  <si>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</si>
  <si>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</si>
  <si>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</si>
  <si>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</si>
  <si>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</si>
  <si>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</si>
  <si>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</si>
  <si>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</si>
  <si>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</si>
  <si>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</si>
  <si>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</si>
  <si>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</si>
  <si>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</si>
  <si>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</si>
  <si>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</si>
  <si>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</si>
  <si>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</si>
  <si>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</si>
  <si>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</si>
  <si>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</si>
  <si>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</si>
  <si>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</si>
  <si>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</si>
  <si>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</si>
  <si>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</si>
  <si>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</si>
  <si>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</si>
  <si>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</si>
  <si>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</si>
  <si>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</si>
  <si>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</si>
  <si>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</si>
  <si>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</si>
  <si>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</si>
  <si>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</si>
  <si>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</si>
  <si>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</si>
  <si>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</si>
  <si>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</si>
  <si>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</si>
  <si>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</si>
  <si>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</si>
  <si>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</si>
  <si>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</si>
  <si>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</si>
  <si>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</si>
  <si>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</si>
  <si>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</si>
  <si>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</si>
  <si>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</si>
  <si>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</si>
  <si>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</si>
  <si>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</si>
  <si>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</si>
  <si>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</si>
  <si>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</si>
  <si>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</si>
  <si>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</si>
  <si>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</si>
  <si>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</si>
  <si>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</si>
  <si>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</si>
  <si>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</si>
  <si>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</si>
  <si>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</si>
  <si>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</si>
  <si>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</si>
  <si>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</si>
  <si>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</si>
  <si>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</si>
  <si>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</si>
  <si>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</si>
  <si>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</si>
  <si>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</si>
  <si>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</si>
  <si>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</si>
  <si>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</si>
  <si>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</si>
  <si>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</si>
  <si>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</si>
  <si>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</si>
  <si>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</si>
  <si>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</si>
  <si>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</si>
  <si>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</si>
  <si>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</si>
  <si>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</si>
  <si>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</si>
  <si>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</si>
  <si>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</si>
  <si>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</si>
  <si>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</si>
  <si>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</si>
  <si>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</si>
  <si>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</si>
  <si>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</si>
  <si>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</si>
  <si>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</si>
  <si>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</si>
  <si>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</si>
  <si>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</si>
  <si>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</si>
  <si>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</si>
  <si>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</si>
  <si>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</si>
  <si>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</si>
  <si>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</si>
  <si>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</si>
  <si>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</si>
  <si>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</si>
  <si>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</si>
  <si>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</si>
  <si>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</si>
  <si>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</si>
  <si>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</si>
  <si>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</si>
  <si>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</si>
  <si>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</si>
  <si>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</si>
  <si>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</si>
  <si>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</si>
  <si>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</si>
  <si>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</si>
  <si>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</si>
  <si>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</si>
  <si>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</si>
  <si>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</si>
  <si>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</si>
  <si>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</si>
  <si>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</si>
  <si>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</si>
  <si>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</si>
  <si>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</si>
  <si>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</si>
  <si>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</si>
  <si>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</si>
  <si>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</si>
  <si>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</si>
  <si>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</si>
  <si>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</si>
  <si>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</si>
  <si>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</si>
  <si>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</si>
  <si>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</si>
  <si>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</si>
  <si>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</si>
  <si>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</si>
  <si>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</si>
  <si>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</si>
  <si>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</si>
  <si>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</si>
  <si>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</si>
  <si>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</si>
  <si>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</si>
  <si>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</si>
  <si>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</si>
  <si>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</si>
  <si>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</si>
  <si>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</si>
  <si>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</si>
  <si>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</si>
  <si>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</si>
  <si>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</si>
  <si>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</si>
  <si>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</si>
  <si>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</si>
  <si>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</si>
  <si>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</si>
  <si>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</si>
  <si>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</si>
  <si>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</si>
  <si>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</si>
  <si>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</si>
  <si>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</si>
  <si>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</si>
  <si>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</si>
  <si>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</si>
  <si>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</si>
  <si>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</si>
  <si>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</si>
  <si>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</si>
  <si>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</si>
  <si>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</si>
  <si>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</si>
  <si>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</si>
  <si>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</si>
  <si>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</si>
  <si>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</si>
  <si>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</si>
  <si>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</si>
  <si>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</si>
  <si>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</si>
  <si>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</si>
  <si>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</si>
  <si>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</si>
  <si>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</si>
  <si>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</si>
  <si>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</si>
  <si>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</si>
  <si>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</si>
  <si>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</si>
  <si>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</si>
  <si>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</si>
  <si>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</si>
  <si>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</si>
  <si>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</si>
  <si>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</si>
  <si>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</si>
  <si>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00099021001 DEPOSITO DE EFECTIVO, DEPOSITANTE: ROSA AMALIA QUISBERT DE MARCA, CONCEPTO: DEVOLUCION DE RETROACTIVO, CUENTA DE DEPOSITO: CUENTA UNICA DEL TESORO</t>
  </si>
  <si>
    <t>00099014102</t>
  </si>
  <si>
    <t>10000004669377</t>
  </si>
  <si>
    <t xml:space="preserve">MIN.EDUCACION - ENSAF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</si>
  <si>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</si>
  <si>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</si>
  <si>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</si>
  <si>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</si>
  <si>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</si>
  <si>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</si>
  <si>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10000029699276</t>
  </si>
  <si>
    <t>MINISTERIO DE EDUCACIÓN - ESFM CLARA PARADA DE PINTO</t>
  </si>
  <si>
    <t>10000041244041</t>
  </si>
  <si>
    <t>MIN. SALUD Y DEPORTES – PROG NAL PREVENCIONES DE ENFERMEDADES INGRESOS A NIVEL NAL</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</si>
  <si>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</si>
  <si>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</si>
  <si>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</si>
  <si>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</si>
  <si>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</si>
  <si>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</si>
  <si>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</si>
  <si>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</si>
  <si>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</si>
  <si>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</si>
  <si>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</si>
  <si>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</si>
  <si>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</si>
  <si>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</si>
  <si>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</si>
  <si>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</si>
  <si>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 Los importes correspondientes a operaciones CUT Dolares, se expresan en Moneda Nacional.</t>
  </si>
  <si>
    <t>TIPO</t>
  </si>
  <si>
    <t>Dólares
($us) (*)</t>
  </si>
  <si>
    <t>DGCF – R1.02</t>
  </si>
  <si>
    <t>jorge.vargas@economiayfinanzas.gob.bo</t>
  </si>
  <si>
    <t>2183333 - 1633</t>
  </si>
  <si>
    <t>Transferencia al final del día</t>
  </si>
  <si>
    <t>CVD AUTO</t>
  </si>
  <si>
    <t>2183333 - 1632</t>
  </si>
  <si>
    <t>CONCILIADO_PARCIAL</t>
  </si>
  <si>
    <t>Jorge Vargas Sontura</t>
  </si>
  <si>
    <t>Servicio Plurinacional de Registro de Comercio</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</si>
  <si>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</si>
  <si>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</si>
  <si>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</si>
  <si>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</si>
  <si>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</si>
  <si>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</si>
  <si>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</si>
  <si>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</si>
  <si>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</si>
  <si>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</si>
  <si>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</si>
  <si>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</si>
  <si>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</si>
  <si>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</si>
  <si>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</si>
  <si>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</si>
  <si>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</si>
  <si>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</si>
  <si>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</si>
  <si>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</si>
  <si>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</si>
  <si>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</si>
  <si>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</si>
  <si>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</si>
  <si>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</si>
  <si>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</si>
  <si>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</si>
  <si>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</si>
  <si>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</si>
  <si>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</si>
  <si>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</si>
  <si>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</si>
  <si>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</si>
  <si>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</si>
  <si>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</si>
  <si>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</si>
  <si>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</si>
  <si>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</si>
  <si>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</si>
  <si>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</si>
  <si>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</si>
  <si>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</si>
  <si>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</si>
  <si>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</si>
  <si>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</si>
  <si>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</si>
  <si>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</si>
  <si>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</si>
  <si>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</si>
  <si>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</si>
  <si>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</si>
  <si>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</si>
  <si>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</si>
  <si>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</si>
  <si>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</si>
  <si>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</si>
  <si>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</si>
  <si>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</si>
  <si>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</si>
  <si>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</si>
  <si>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</si>
  <si>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</si>
  <si>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</si>
  <si>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</si>
  <si>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</si>
  <si>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</si>
  <si>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</si>
  <si>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</si>
  <si>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</si>
  <si>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</si>
  <si>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</si>
  <si>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</si>
  <si>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</si>
  <si>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</si>
  <si>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</si>
  <si>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</si>
  <si>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</si>
  <si>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</si>
  <si>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</si>
  <si>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</si>
  <si>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</si>
  <si>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</si>
  <si>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</si>
  <si>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</si>
  <si>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</si>
  <si>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</si>
  <si>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Pablo Laura Soto</t>
  </si>
  <si>
    <t>2183333 - 1620</t>
  </si>
  <si>
    <t>pablo.laura@economiayfinanzas.gob.bo</t>
  </si>
  <si>
    <t>TEC</t>
  </si>
  <si>
    <t>Transferencia Entre Cuentas BCB</t>
  </si>
  <si>
    <t>10000046351502</t>
  </si>
  <si>
    <t>EMAPA - VENTA DE PRODUCTOS</t>
  </si>
  <si>
    <t>00099021001 DEPOSITO DE EFECTIVO, DEPOSITANTE: ALBERTINA GUTIERREZ QUISPE, CONCEPTO: DEVOLUCION DE RETROACTIVO, CUENTA DE DEPOSITO: CUENTA UNICA DEL TESORO</t>
  </si>
  <si>
    <t>O20823190002</t>
  </si>
  <si>
    <t>O20823210002</t>
  </si>
  <si>
    <t>B20826510002</t>
  </si>
  <si>
    <t>O20829480002</t>
  </si>
  <si>
    <t>O20829540002</t>
  </si>
  <si>
    <t>O20830390002</t>
  </si>
  <si>
    <t>O20830240002</t>
  </si>
  <si>
    <t>O20830520002</t>
  </si>
  <si>
    <t>O20832830002</t>
  </si>
  <si>
    <t>O20836160002</t>
  </si>
  <si>
    <t>O20836380002</t>
  </si>
  <si>
    <t>O20836600002</t>
  </si>
  <si>
    <t>O20838310002</t>
  </si>
  <si>
    <t>O20838370002</t>
  </si>
  <si>
    <t>O20840240002</t>
  </si>
  <si>
    <t>B20838190002</t>
  </si>
  <si>
    <t>O20842570002</t>
  </si>
  <si>
    <t>O20842630002</t>
  </si>
  <si>
    <t>O20843150002</t>
  </si>
  <si>
    <t>O20843460002</t>
  </si>
  <si>
    <t>O20843760002</t>
  </si>
  <si>
    <t>O20845660002</t>
  </si>
  <si>
    <t>O20845740002</t>
  </si>
  <si>
    <t>O20846700002</t>
  </si>
  <si>
    <t>O20847310002</t>
  </si>
  <si>
    <t>O20849750002</t>
  </si>
  <si>
    <t>B20849110002</t>
  </si>
  <si>
    <t>O20852560002</t>
  </si>
  <si>
    <t>O20855620002</t>
  </si>
  <si>
    <t>O20856880002</t>
  </si>
  <si>
    <t>O20857100002</t>
  </si>
  <si>
    <t>O20857110002</t>
  </si>
  <si>
    <t>B20855530002</t>
  </si>
  <si>
    <t>B20855760002</t>
  </si>
  <si>
    <t>B20856050002</t>
  </si>
  <si>
    <t>O20858990002</t>
  </si>
  <si>
    <t>O20860410002</t>
  </si>
  <si>
    <t>O20860480002</t>
  </si>
  <si>
    <t>B20858670002</t>
  </si>
  <si>
    <t>B20858690002</t>
  </si>
  <si>
    <t>B20858880002</t>
  </si>
  <si>
    <t>B20858910002</t>
  </si>
  <si>
    <t>O20862550002</t>
  </si>
  <si>
    <t>B20862100002</t>
  </si>
  <si>
    <t>B20862110002</t>
  </si>
  <si>
    <t>B20862410002</t>
  </si>
  <si>
    <t>O20867070002</t>
  </si>
  <si>
    <t>B20865700002</t>
  </si>
  <si>
    <t>B20865800002</t>
  </si>
  <si>
    <t>O20868930002</t>
  </si>
  <si>
    <t>O20868990002</t>
  </si>
  <si>
    <t>O20869080002</t>
  </si>
  <si>
    <t>O20869480002</t>
  </si>
  <si>
    <t>O20871980002</t>
  </si>
  <si>
    <t>O20872100002</t>
  </si>
  <si>
    <t>O20872920002</t>
  </si>
  <si>
    <t>O20872970002</t>
  </si>
  <si>
    <t>O20873270002</t>
  </si>
  <si>
    <t>O20875990002</t>
  </si>
  <si>
    <t>O20876270002</t>
  </si>
  <si>
    <t>O20876880002</t>
  </si>
  <si>
    <t>B20875960002</t>
  </si>
  <si>
    <t>O20878910002</t>
  </si>
  <si>
    <t>O20879870002</t>
  </si>
  <si>
    <t>O20882640002</t>
  </si>
  <si>
    <t>O20883400002</t>
  </si>
  <si>
    <t>O20883630002</t>
  </si>
  <si>
    <t>O20886250002</t>
  </si>
  <si>
    <t>O20888110002</t>
  </si>
  <si>
    <t>G21264580004</t>
  </si>
  <si>
    <t>G21266530004</t>
  </si>
  <si>
    <t>J05325280002</t>
  </si>
  <si>
    <t>S10516440002</t>
  </si>
  <si>
    <t>Q17461640002</t>
  </si>
  <si>
    <t>S10524910002</t>
  </si>
  <si>
    <t>Q17501160002</t>
  </si>
  <si>
    <t>G21461360003</t>
  </si>
  <si>
    <t>G21505160003</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</si>
  <si>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</si>
  <si>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</si>
  <si>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</si>
  <si>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</si>
  <si>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</si>
  <si>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</si>
  <si>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</si>
  <si>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</si>
  <si>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</si>
  <si>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</si>
  <si>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</si>
  <si>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</si>
  <si>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</si>
  <si>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</si>
  <si>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</si>
  <si>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</si>
  <si>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</si>
  <si>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</si>
  <si>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</si>
  <si>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</si>
  <si>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</si>
  <si>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</si>
  <si>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</si>
  <si>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</si>
  <si>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</si>
  <si>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</si>
  <si>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</si>
  <si>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</si>
  <si>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</si>
  <si>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</si>
  <si>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</si>
  <si>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</si>
  <si>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</si>
  <si>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</si>
  <si>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</si>
  <si>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</si>
  <si>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</si>
  <si>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</si>
  <si>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</si>
  <si>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</si>
  <si>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</si>
  <si>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</si>
  <si>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</si>
  <si>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</si>
  <si>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</si>
  <si>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</si>
  <si>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</si>
  <si>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</si>
  <si>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</si>
  <si>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</si>
  <si>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</si>
  <si>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</si>
  <si>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</si>
  <si>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</si>
  <si>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</si>
  <si>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</si>
  <si>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</si>
  <si>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</si>
  <si>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</si>
  <si>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</si>
  <si>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</si>
  <si>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</si>
  <si>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</si>
  <si>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</si>
  <si>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</si>
  <si>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</si>
  <si>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</si>
  <si>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</si>
  <si>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</si>
  <si>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</si>
  <si>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</si>
  <si>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</si>
  <si>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</si>
  <si>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</si>
  <si>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</si>
  <si>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</si>
  <si>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</si>
  <si>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</si>
  <si>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</si>
  <si>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</si>
  <si>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</si>
  <si>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</si>
  <si>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</si>
  <si>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</si>
  <si>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</si>
  <si>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</si>
  <si>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</si>
  <si>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</si>
  <si>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</si>
  <si>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</si>
  <si>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</si>
  <si>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</si>
  <si>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</si>
  <si>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</si>
  <si>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</si>
  <si>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</si>
  <si>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</si>
  <si>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</si>
  <si>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</si>
  <si>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</si>
  <si>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</si>
  <si>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</si>
  <si>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</si>
  <si>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</si>
  <si>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</si>
  <si>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</si>
  <si>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</si>
  <si>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</si>
  <si>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</si>
  <si>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</si>
  <si>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</si>
  <si>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</si>
  <si>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</si>
  <si>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</si>
  <si>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J05354850001</t>
  </si>
  <si>
    <t>F0011804</t>
  </si>
  <si>
    <t>F0011800</t>
  </si>
  <si>
    <t>00099021001 DEPOSITO DE EFECTIVO, DEPOSITANTE: ANTONIO ARUQUIPA MALLEA, CONCEPTO: DEVOLUCION DE RETROACTIVO,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</si>
  <si>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</si>
  <si>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</si>
  <si>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DENIS ALEJANDRO SALGUERO SILES, CONCEPTO: DEVOLUCIÓN HABERES NOVIEMBRE,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</si>
  <si>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</si>
  <si>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</si>
  <si>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ROBERTO FLOR CALZADILLA, CONCEPTO: DEVOLUCION, CUENTA DE DEPOSITO: CUENTA UNICA DEL TESORO</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</si>
  <si>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</si>
  <si>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</si>
  <si>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00099021001 DEPOSITO DE EFECTIVO, DEPOSITANTE: ROCIO MOLINA, CONCEPTO: DEVOLUCION PASAJE 9302408205671,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</si>
  <si>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</si>
  <si>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</si>
  <si>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</si>
  <si>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</si>
  <si>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</si>
  <si>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JORGE JUANIQUINA AGATA, CONCEPTO: DEVOLUCION POR REMUNERACION MAXIMA PERMITIDA EN EL SECTOR PUBLICO DICIEMBRE 2022, CUENTA DE DEPOSITO: CUENTA UNICA DEL TESORO</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</si>
  <si>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</si>
  <si>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</si>
  <si>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</si>
  <si>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</si>
  <si>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</si>
  <si>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00099021001 DEPOSITO DE EFECTIVO, DEPOSITANTE: ALEJANDRA SARAI HURTADO MOSCOSO, CONCEPTO: REPOSICION DUODECIMA AGUINALDO,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</si>
  <si>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</si>
  <si>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</si>
  <si>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</si>
  <si>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</si>
  <si>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</si>
  <si>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</si>
  <si>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</si>
  <si>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DEPOSITO DE EFECTIVO, DEPOSITANTE: AGUSTINA RODRIGUEZ DE APAZA, CONCEPTO: DEVOLUCION NUPCIA, CUENTA DE DEPOSITO: CUENTA UNICA DEL TESORO</t>
  </si>
  <si>
    <t>00099021001 DEPOSITO DE EFECTIVO, DEPOSITANTE: HUGO P. ALI CALLISAYA, CONCEPTO: DEVOLUCION DE UNA DUODECIMA DE AGUINALDO, CUENTA DE DEPOSITO: CUENTA UNICA DEL TESORO</t>
  </si>
  <si>
    <t>00099021001 DEPOSITO DE EFECTIVO, DEPOSITANTE: CARLOS DENCEL PELAEZ PACHECO, CONCEPTO: RENUMERACION MAXIMA PERMITIDA DICIEMBRE 2022, CUENTA DE DEPOSITO: CUENTA UNICA DEL TESORO</t>
  </si>
  <si>
    <t>00099021001 DEPOSITO DE EFECTIVO, DEPOSITANTE: TERESA GLADYS DE LOS SANTOS CADENA, CONCEPTO: DEVOLUCION DE PAGO DE DEUDA A LA LETRA "A", CUENTA DE DEPOSITO: CUENTA UNICA DEL TESORO</t>
  </si>
  <si>
    <t>00099021001 DEP.DE CHEQ.AJENOS,RET.DE CAM.,CONCEPTO: WILMA TORRICO VEGA,DEP.: BANCO UNION S.A , PROCEDENCIA: BANCO UNION S.A., CHEQUE: 187927, FECHA DE EMISION:12/01/2023</t>
  </si>
  <si>
    <t>00344012001 DEPOSITO DE EFECTIVO, DEPOSITANTE: ANGEL BALLEJOS RAMOS -IPELC, CONCEPTO: DEVOLUCION DE SALDOS POR CONCEPTO DE ACTIVIDADES DEL PREVENTIVO 259 SOLICITUD 23/2022, CUENTA DE DEPOSITO: CUENTA UNICA DEL TESORO</t>
  </si>
  <si>
    <t>00099021001 DEPOSITO DE EFECTIVO, DEPOSITANTE: ABEL ANGOLA ARCE, CONCEPTO: DEVOLUCIÓN DE SALDOS NO UTILIZADOS DEL C-31 1943 A FAVOR DEL INIAF, CUENTA DE DEPOSITO: CUENTA UNICA DEL TESORO</t>
  </si>
  <si>
    <t>00099021001 DEPOSITO DE EFECTIVO, DEPOSITANTE: GLADYS RIVAS DE VILLALOBOS, CONCEPTO: DEVOLUCIÓN DE LA CANASTA FAMILIAR, CUENTA DE DEPOSITO: CUENTA UNICA DEL TESORO</t>
  </si>
  <si>
    <t>00099021001 DEPOSITO DE EFECTIVO, DEPOSITANTE: ANA NELLY MARIACA VDA DE SUAZNABAR, CONCEPTO: DEVOLUCION DE 2 DUODECIMAS DE AGUINALDO,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</si>
  <si>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</si>
  <si>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</si>
  <si>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</si>
  <si>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</si>
  <si>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00099021001 DEPOSITO DE EFECTIVO, DEPOSITANTE: SARA CRISTINA CHOQUE LUNA, CONCEPTO: REVERSION DE BOLETA HABER MENSUAL DOBLE PERCEPCION, CUENTA DE DEPOSITO: CUENTA UNICA DEL TESORO</t>
  </si>
  <si>
    <t>00099021001 DEPOSITO DE EFECTIVO, DEPOSITANTE: LUZ ELENA DELGADO FLORES, CONCEPTO: DEVOLUCION MULTA, CAMISAS, CUENTA DE DEPOSITO: CUENTA UNICA DEL TESORO</t>
  </si>
  <si>
    <t>00099021001 DEPOSITO DE EFECTIVO, DEPOSITANTE: EDWIN VICTOR LAMAS SIVILA, CONCEPTO: DEPÓSITO POR DEVOLUCION SUELDO SUPERIOR AL PRESIDENTE, CUENTA DE DEPOSITO: CUENTA UNICA DEL TESORO</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</si>
  <si>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</si>
  <si>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</si>
  <si>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</si>
  <si>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</si>
  <si>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</si>
  <si>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</si>
  <si>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00099021001 DEPOSITO DE EFECTIVO, DEPOSITANTE: ELI ROSARIO ITURRI, CONCEPTO: DEVOLUCION UNA DUODECIMA DE AGUINALDO POR FALLECIMIENTO DE LA SRA ELI ROSARIO ITURRI,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</si>
  <si>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</si>
  <si>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</si>
  <si>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PORFIRIO LIMACHI POMA, CONCEPTO: COBRO INDEBIDO DEVOLUCION, CUENTA DE DEPOSITO: CUENTA UNICA DEL TESORO</t>
  </si>
  <si>
    <t>00099021001 DEP.DE CHEQ.AJENOS,RET.DE CAM.,CONCEPTO: MAGALY ESPINOZA ANTEZANA,DEP.: BANCO UNION SA , PROCEDEN CIA: BANCO UNION S.A., CHEQUE: 187942, FECHA DE EMISION:20/01/2023 /DJBR.</t>
  </si>
  <si>
    <t>00099021001 DEPOSITO DE EFECTIVO, DEPOSITANTE: BERNAL MAMANI CAPCHIRI, CONCEPTO: DEVOLUCION, CUENTA DE DEPOSITO: CUENTA UNICA DEL TESORO</t>
  </si>
  <si>
    <t>00099021001 DEPOSITO DE EFECTIVO, DEPOSITANTE: ISMAEL BLANCO QUISPE, CONCEPTO: DEVOLUCION POR CONCEPTO DE PAGO DUODECIMA DE AGUINALDO, CUENTA DE DEPOSITO: CUENTA UNICA DEL TESORO</t>
  </si>
  <si>
    <t>00099021001 DEPOSITO DE EFECTIVO, DEPOSITANTE: JAVIER HUMBERTO MENACHO HIZA, CONCEPTO: DEVOLUCIÓN POR DOBLE PERCEPCION, CUENTA DE DEPOSITO: CUENTA UNICA DEL TESORO /DJBR.</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</si>
  <si>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</si>
  <si>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</si>
  <si>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SAYA MIRANDA CHOQUE, CONCEPTO: DEVOLUCION DE HABERES CANCELADOS POR ERROR, CUENTA DE DEPOSITO: CUENTA UNICA DEL TESORO</t>
  </si>
  <si>
    <t>00099021001 DEPOSITO DE EFECTIVO, DEPOSITANTE: JOSE LUIS PAREDES MARTINEZ, CONCEPTO: PAGO DE DUODECIMA DE AGUINALDO, CUENTA DE DEPOSITO: CUENTA UNICA DEL TESORO</t>
  </si>
  <si>
    <t>00099021001 DEPOSITO DE EFECTIVO, DEPOSITANTE: ANA NELLY MARIACA VDA DE SUAZNABAR, CONCEPTO: REINTEGRO DEVOLUCION DE 2 DUODECIMAS DE AGUINALDO,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</si>
  <si>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</si>
  <si>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</si>
  <si>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</si>
  <si>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00099021001 DEPOSITO DE EFECTIVO, DEPOSITANTE: PAOLA RAMOS CRUZ, CONCEPTO: DEVOLUCION DE HABERES DE MAYO 2021 DE POTOSI, CUENTA DE DEPOSITO: CUENTA UNICA DEL TESORO /DJBR.</t>
  </si>
  <si>
    <t>00099021001 DEPOSITO DE EFECTIVO, DEPOSITANTE: IVAN RODRIGO COCARICO MAMANI, CONCEPTO: DEVOLUCION DE FONDOS NO EJEJCUTADOS C31-6021, CUENTA DE DEPOSITO: CUENTA UNICA DEL TESORO</t>
  </si>
  <si>
    <t>00099021001 DEP.DE CHEQ.AJENOS,RET.DE CAM.,CONCEPTO: REVERSION CC GLOBAL CUA 43408345,DEP.: FUTURO DE BOLIVIA AFP , PROCEDENCIA: BANCO DE CREDITO DE BOLIVIA S.A., CHEQUE: 68720, FECHA DE EMISION:25/01/2023</t>
  </si>
  <si>
    <t>00099021001 DEPOSITO DE EFECTIVO, DEPOSITANTE: FLAVIO CONDORI FUENTES, CONCEPTO: DEVOLUCION POR PAGO POR DEMASIA DE ENERGIA ELECTRICA CORRESPONDIENTE MES DICIEMBRE 2022 POTOSI, CUENTA DE DEPOSITO: CUENTA UNICA DEL TESORO</t>
  </si>
  <si>
    <t>00099021001 DEPOSITO DE EFECTIVO, DEPOSITANTE: LUCRECIA VELARDE VDA. DE FLORES, CONCEPTO: NUEVAS NUPCIAS, CUENTA DE DEPOSITO: CUENTA UNICA DEL TESORO</t>
  </si>
  <si>
    <t>00099021001 DEPOSITO DE EFECTIVO, DEPOSITANTE: SERGIO GASTON BARRAZA SALAZAR, CONCEPTO: DEVOLUCION DE RECURSOS POR EL PAGO DE REFRIGERIOS EN DEMASIA,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</si>
  <si>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</si>
  <si>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</si>
  <si>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DEPOSITO DE EFECTIVO, DEPOSITANTE: CRISTIAN JETTE MOSTACEDO, CONCEPTO: DEVOLUCION DE SUELDOS Y SALARIOS FUENTE 10, CUENTA DE DEPOSITO: CUENTA UNICA DEL TESORO</t>
  </si>
  <si>
    <t>00099021001 DEP.DE CHEQ.AJENOS,RET.DE CAM.,CONCEPTO: PAGO POR DESCUENTO RECURSOS PUBLICOS,DEP.: CAJA NACIONAL DE SALUD , PROCEDENCIA: BANCO UNION S.A., CHEQUE: 65762, FECHA DE EMISION:30/01/2023</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</si>
  <si>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</si>
  <si>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</si>
  <si>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A:00099021001 De 0759069001 A: 00099021001 Transferencia de recursos a la Libreta de Recursos Ordinarios (3987) adjunto extracto bancario.</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</si>
  <si>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</si>
  <si>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NUMERO DE LIBRETA CUT: 00099021001 OPERACIÓN E75 TRANSFERENCIA DE LA CUENTA FISCAL BUN A LA CUT EN MN TRANSFERENCIA DE FONDOS A SOLICITUD DE: GOB. AUTONOMO MCPAL. OCURI CITE: GAMO/001/2023 CTA. 3987 LIBRETA NÂ° 00099021001 TGN RECURSOS ORDINARIOS</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</si>
  <si>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</si>
  <si>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NUMERO DE LIBRETA CUT: 00099021001 OPERACIÓN E18 TRANSFERENCIA DEL SISTEMA FINANCIERO POR CUENTA DE TERCEROS A LA CUT devolucion pagos de CC no cobrados septiembre 2022</t>
  </si>
  <si>
    <t>PAGO A EXIMBANK CHINA POPUL PRÉSTAMO PBC 2016 (38) 426 VCTO. 21-01-2023 POR CUENTA DE TGN , NTI. 016976 VALOR 20-01-2023 INTERESES USD 5.128.030,21 COMISIONES USD 70.974,44 CTA. 3987 CUENTA UNICA DEL TESORO LIB. 00099021001 REF.: COMISIONES BANCARIAS</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</si>
  <si>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</si>
  <si>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</si>
  <si>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</si>
  <si>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De: 00099021001 De: 00099021001 A: 0759069001 Transferencia de recursos para la reposición de recursos que fueron transferidos a la Libreta de RROO en fecha 09-01-2023 (adjunto reporte).</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</si>
  <si>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</si>
  <si>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</si>
  <si>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</si>
  <si>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</si>
  <si>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</si>
  <si>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AJUSTE COMPLEMENTARIO POR REVALORIZACION SALDOS DE ACTIVOS DE RESERVA Y OBLIGACIONES MONEDA EXTRANJERA (DOLARES) Saldo MO = -88504383.87 ;Bs/Mo: 6.86000000000 ;Saldo Bs: -607140073.36</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</si>
  <si>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</si>
  <si>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</si>
  <si>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</si>
  <si>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</si>
  <si>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AJUSTE COMPLEMENTARIO POR REVALORIZACION SALDOS DE ACTIVOS DE RESERVA Y OBLIGACIONES MONEDA EXTRANJERA (DOLARES) Saldo MO = -67944358.15 ;Bs/Mo: 6.86000000000 ;Saldo Bs: -466098296.90</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</si>
  <si>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</si>
  <si>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</si>
  <si>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t>
  </si>
  <si>
    <t>AJUSTE COMPLEMENTARIO POR REVALORIZACION SALDOS DE ACTIVOS DE RESERVA Y OBLIGACIONES MONEDA EXTRANJERA (DOLARES) Saldo MO = -42067613.08 ;Bs/Mo: 6.86000000000 ;Saldo Bs: -288583825.72</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</si>
  <si>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</si>
  <si>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</si>
  <si>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</si>
  <si>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AJUSTE COMPLEMENTARIO POR REVALORIZACION SALDOS DE ACTIVOS DE RESERVA Y OBLIGACIONES MONEDA EXTRANJERA (DOLARES) Saldo MO = -90528175.22 ;Bs/Mo: 6.86000000000 ;Saldo Bs: -621023282.02</t>
  </si>
  <si>
    <t>AJUSTE COMPLEMENTARIO POR REVALORIZACION SALDOS DE ACTIVOS DE RESERVA Y OBLIGACIONES MONEDA EXTRANJERA (DOLARES) Saldo MO = -41505968.10 ;Bs/Mo: 6.86000000000 ;Saldo Bs: -284730941.19</t>
  </si>
  <si>
    <t>D00228500012</t>
  </si>
  <si>
    <t>D00228660013</t>
  </si>
  <si>
    <t>D00228700015</t>
  </si>
  <si>
    <t>S10519400002</t>
  </si>
  <si>
    <t>D00228830008</t>
  </si>
  <si>
    <t>S10523690002</t>
  </si>
  <si>
    <t>S10523680002</t>
  </si>
  <si>
    <t>D00228870007</t>
  </si>
  <si>
    <t>G21418230001</t>
  </si>
  <si>
    <t>G21418370001</t>
  </si>
  <si>
    <t>D00228950012</t>
  </si>
  <si>
    <t>D00228990011</t>
  </si>
  <si>
    <t>G21461360008</t>
  </si>
  <si>
    <t>G21461360001</t>
  </si>
  <si>
    <t>G21461350008</t>
  </si>
  <si>
    <t>S10526270002</t>
  </si>
  <si>
    <t>G21462630008</t>
  </si>
  <si>
    <t>S10526270003</t>
  </si>
  <si>
    <t>D00229030009</t>
  </si>
  <si>
    <t>S10527910002</t>
  </si>
  <si>
    <t>S10527910003</t>
  </si>
  <si>
    <t>D00229070009</t>
  </si>
  <si>
    <t>D00229110011</t>
  </si>
  <si>
    <t>D00229160012</t>
  </si>
  <si>
    <t>S10530920001</t>
  </si>
  <si>
    <t>S10530920004</t>
  </si>
  <si>
    <t>D00229210012</t>
  </si>
  <si>
    <t>G21553500001</t>
  </si>
  <si>
    <t>D00229290005</t>
  </si>
  <si>
    <t>De: 00099014102 A:00290014101 Transferencia que realizamos a solicitud del Servicio de Impuestos Nacionales mediante nota CITE: SIN/GAF/DRF/UC/NOT/422/2022 y de acuerdo a las notas internas CITE:MEFP/VPCF/DGCF/UCCF/Nº298/2022 de la Direcció</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</si>
  <si>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</si>
  <si>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</si>
  <si>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</si>
  <si>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</si>
  <si>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</si>
  <si>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10000003658280</t>
  </si>
  <si>
    <t>2183333 - 1640</t>
  </si>
  <si>
    <t>Huascar Nova Villalobos</t>
  </si>
  <si>
    <t>huascar.nova@economiayfinanzas.gob.bo</t>
  </si>
  <si>
    <t>2183333 - 1651</t>
  </si>
  <si>
    <t>B20865690002</t>
  </si>
  <si>
    <t>B19887180002</t>
  </si>
  <si>
    <t>O20890810002</t>
  </si>
  <si>
    <t>O20891120002</t>
  </si>
  <si>
    <t>O20893240002</t>
  </si>
  <si>
    <t>O20893320002</t>
  </si>
  <si>
    <t>O20893360002</t>
  </si>
  <si>
    <t>O20893970002</t>
  </si>
  <si>
    <t>O20894010002</t>
  </si>
  <si>
    <t>B20893660002</t>
  </si>
  <si>
    <t>B20893670002</t>
  </si>
  <si>
    <t>B20893760002</t>
  </si>
  <si>
    <t>B20893850002</t>
  </si>
  <si>
    <t>O20896480002</t>
  </si>
  <si>
    <t>B20896810002</t>
  </si>
  <si>
    <t>O20900460002</t>
  </si>
  <si>
    <t>B20901090002</t>
  </si>
  <si>
    <t>B20904900002</t>
  </si>
  <si>
    <t>O20908350002</t>
  </si>
  <si>
    <t>B20908820002</t>
  </si>
  <si>
    <t>B20912380002</t>
  </si>
  <si>
    <t>O20915710002</t>
  </si>
  <si>
    <t>O20915720002</t>
  </si>
  <si>
    <t>O20915730002</t>
  </si>
  <si>
    <t>O20916930002</t>
  </si>
  <si>
    <t>B20915930002</t>
  </si>
  <si>
    <t>O20919690002</t>
  </si>
  <si>
    <t>O20919920002</t>
  </si>
  <si>
    <t>O20920480002</t>
  </si>
  <si>
    <t>B20919360002</t>
  </si>
  <si>
    <t>B20919380002</t>
  </si>
  <si>
    <t>B20919410002</t>
  </si>
  <si>
    <t>O20923460002</t>
  </si>
  <si>
    <t>O20923480002</t>
  </si>
  <si>
    <t>B20922990002</t>
  </si>
  <si>
    <t>O20926820002</t>
  </si>
  <si>
    <t>O20927660002</t>
  </si>
  <si>
    <t>O20929070002</t>
  </si>
  <si>
    <t>B20927250002</t>
  </si>
  <si>
    <t>B20930840002</t>
  </si>
  <si>
    <t>B20931780002</t>
  </si>
  <si>
    <t>B20931840002</t>
  </si>
  <si>
    <t>O20935350002</t>
  </si>
  <si>
    <t>O20936080002</t>
  </si>
  <si>
    <t>B20934680002</t>
  </si>
  <si>
    <t>B20934700002</t>
  </si>
  <si>
    <t>O20940060002</t>
  </si>
  <si>
    <t>O20942750002</t>
  </si>
  <si>
    <t>O20943930002</t>
  </si>
  <si>
    <t>O20943950002</t>
  </si>
  <si>
    <t>B20941840002</t>
  </si>
  <si>
    <t>O20946550002</t>
  </si>
  <si>
    <t>O20947040002</t>
  </si>
  <si>
    <t>O20947380002</t>
  </si>
  <si>
    <t>O20949710002</t>
  </si>
  <si>
    <t>O20951070002</t>
  </si>
  <si>
    <t>O20954200002</t>
  </si>
  <si>
    <t>O20954920002</t>
  </si>
  <si>
    <t>O20955050002</t>
  </si>
  <si>
    <t>F0011831</t>
  </si>
  <si>
    <t>F0011876</t>
  </si>
  <si>
    <t>Q17636710002</t>
  </si>
  <si>
    <t>F0011944</t>
  </si>
  <si>
    <t>G21805830003</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</si>
  <si>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</si>
  <si>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</si>
  <si>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</si>
  <si>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</si>
  <si>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</si>
  <si>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</si>
  <si>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</si>
  <si>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</si>
  <si>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</si>
  <si>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</si>
  <si>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</si>
  <si>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</si>
  <si>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</si>
  <si>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</si>
  <si>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</si>
  <si>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</si>
  <si>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</si>
  <si>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</si>
  <si>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</si>
  <si>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</si>
  <si>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</si>
  <si>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</si>
  <si>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</si>
  <si>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</si>
  <si>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</si>
  <si>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</si>
  <si>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</si>
  <si>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</si>
  <si>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</si>
  <si>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</si>
  <si>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</si>
  <si>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</si>
  <si>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</si>
  <si>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</si>
  <si>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</si>
  <si>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</si>
  <si>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</si>
  <si>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</si>
  <si>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</si>
  <si>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</si>
  <si>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</si>
  <si>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</si>
  <si>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</si>
  <si>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</si>
  <si>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</si>
  <si>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</si>
  <si>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</si>
  <si>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</si>
  <si>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</si>
  <si>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</si>
  <si>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</si>
  <si>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</si>
  <si>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</si>
  <si>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</si>
  <si>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</si>
  <si>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</si>
  <si>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</si>
  <si>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</si>
  <si>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</si>
  <si>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</si>
  <si>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</si>
  <si>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</si>
  <si>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</si>
  <si>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</si>
  <si>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</si>
  <si>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</si>
  <si>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</si>
  <si>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</si>
  <si>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</si>
  <si>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</si>
  <si>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</si>
  <si>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</si>
  <si>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</si>
  <si>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</si>
  <si>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</si>
  <si>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</si>
  <si>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</si>
  <si>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</si>
  <si>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</si>
  <si>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</si>
  <si>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</si>
  <si>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</si>
  <si>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</si>
  <si>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</si>
  <si>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</si>
  <si>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</si>
  <si>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</si>
  <si>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</si>
  <si>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</si>
  <si>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</si>
  <si>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</si>
  <si>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</si>
  <si>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</si>
  <si>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</si>
  <si>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</si>
  <si>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</si>
  <si>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</si>
  <si>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</si>
  <si>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</si>
  <si>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</si>
  <si>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</si>
  <si>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</si>
  <si>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</si>
  <si>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</si>
  <si>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</si>
  <si>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Q17698460002</t>
  </si>
  <si>
    <t>Q17698480002</t>
  </si>
  <si>
    <t>Q17698490002</t>
  </si>
  <si>
    <t>Q17698500002</t>
  </si>
  <si>
    <t>Q17698510002</t>
  </si>
  <si>
    <t>Q17698520002</t>
  </si>
  <si>
    <t>Q17698530002</t>
  </si>
  <si>
    <t>Q17698540002</t>
  </si>
  <si>
    <t>Q17698550002</t>
  </si>
  <si>
    <t>Q17698560002</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</si>
  <si>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</si>
  <si>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</si>
  <si>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00099021001 DEPOSITO DE EFECTIVO, DEPOSITANTE: LUIS CHAMBI CARI, CONCEPTO: DEVOLUCION DE RETROACTIVO, CUENTA DE DEPOSITO: CUENTA UNICA DEL TESORO /DJBR.</t>
  </si>
  <si>
    <t>00099021001 DEPOSITO DE EFECTIVO, DEPOSITANTE: RICHARD DELFIN MAMANI HUANCA, CONCEPTO: DEVOLUCION POR PAGO EN EXCESO,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</si>
  <si>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</si>
  <si>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</si>
  <si>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NINOSKA RITA GERONIMO HUAYLLAS, CONCEPTO: DEVOLUCIÓN COSTO DE 7 PRUEBAS COVID 19, CUENTA DE DEPOSITO: CUENTA UNICA DEL TESORO</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</si>
  <si>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</si>
  <si>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</si>
  <si>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</si>
  <si>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INCAPACIDAD TEMPORAL PERIODO NOVIEMBRE 2022-LA PAZ,DEP.: CAJA DE SALUD DE LA BANCA PRIVADA , PROCEDENCIA: BANCO NACIONAL DE BOLIVIA S.A., CHEQUE: 9829946, FECHA DE EMISION:31/01/2023</t>
  </si>
  <si>
    <t>00099021001 DEP.DE CHEQ.AJENOS,RET.DE CAM.,CONCEPTO: DEVOLUCION DE CC NO COBRADA OCTUBRE 2022,DEP.: LA VITALICIA SEGUROS Y REASEGUROS DE VIDA S.A. , PROCEDENCIA: BANCO BISA S.A., CHEQUE: 1867385, FECHA DE EMISION:02/02/2023</t>
  </si>
  <si>
    <t>00099021001 DEPOSITO DE EFECTIVO, DEPOSITANTE: GUMERCINDO CHAVEZ MAMANI, CONCEPTO: DEVOLUCION POR DOBLE PERCEPCION, CUENTA DE DEPOSITO: CUENTA UNICA DEL TESORO /DJBR.</t>
  </si>
  <si>
    <t>00099021001 DEPOSITO DE EFECTIVO, DEPOSITANTE: URSINA MANUELO CORNEJO, CONCEPTO: DEVOLUCION COBRO INDEBIDO POR INCONSISTENCIA DE COTIZACIONES SENASIR, CUENTA DE DEPOSITO: CUENTA UNICA DEL TESORO</t>
  </si>
  <si>
    <t>00099021001 DEPOSITO DE EFECTIVO, DEPOSITANTE: YHOLA JUANITA YANARICO DE MACHACA, CONCEPTO: COBRO INDEBIDO POR NUEVAS NUPCIAS, CUENTA DE DEPOSITO: CUENTA UNICA DEL TESORO</t>
  </si>
  <si>
    <t>00099021001 DEP.DE CHEQ.AJENOS,RET.DE CAM.,CONCEPTO: MARIO LUIS PACELLO AGUIRRE,DEP.: BANCO UNION S.A. , PROCEDENCIA: BANCO UNION S.A., CHEQUE: 187957, FECHA DE EMISION:06/02/2023</t>
  </si>
  <si>
    <t>00099021001 DEP.DE CHEQ.AJENOS,RET.DE CAM.,CONCEPTO: RAMIRO OSVALDO ARNEZ PANTOJA,DEP.: BANCO UNION SA , PROCEDENCIA: BANCO UNION S.A., CHEQUE: 187959, FECHA DE EMISION:07/02/2023</t>
  </si>
  <si>
    <t>00099021001 DEP.DE CHEQ.AJENOS,RET.DE CAM.,CONCEPTO: JENNY GRISELDA MACHICADO VILLARRUBIA,DEP.: BANCO UNION SA , PROCEDENCIA: BANCO UNION S.A., CHEQUE: 187960, FECHA DE EMISION:08/02/2023</t>
  </si>
  <si>
    <t>00099021001 DEP.DE CHEQ.AJENOS,RET.DE CAM.,CONCEPTO: DEVOLUCIÓN FONDOS SOLICITADOS POR ERROR SEGUN CONCILIACION OCTUBRE 2022,DEP.: SEGUROS PROVIDA S.A. , PROCEDENCIA: BANCO NACIONAL DE BOLIVIA S.A., CHEQUE: 2312858, FECHA DE EMISION:09/02/2023</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</si>
  <si>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</si>
  <si>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</si>
  <si>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</si>
  <si>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EVELYN TATIANA ALI CHAVEZ, CONCEPTO: REVERSION DE BOLETA DE HABER MENSUAL, CUENTA DE DEPOSITO: CUENTA UNICA DEL TESORO /DJBR.</t>
  </si>
  <si>
    <t>00099021001 DEP.DE CHEQ.AJENOS,RET.DE CAM.,CONCEPTO: RAUL VICENTE VEIZAGA REJAS,DEP.: BANCO UNION S.A , PROCEDENCIA: BANCO UNION S.A., CHEQUE: 187962, FECHA DE EMISION:10/02/2023</t>
  </si>
  <si>
    <t>00099021001 DEPOSITO DE EFECTIVO, DEPOSITANTE: EDWIN VICTOR LAMAS SIVILA, CONCEPTO: DEPÓSITO POR DEVOLUCIÓN SUELDO SUPERIOR AL PRESIDENTE, CUENTA DE DEPOSITO: CUENTA UNICA DEL TESORO /DJBR.</t>
  </si>
  <si>
    <t>00099021001 DEPOSITO DE EFECTIVO, DEPOSITANTE: MARIA JESUS HOYOS CASTRO, CONCEPTO: COBRO INDEBIDO POR SEGUNDAS NUPCIAS, CUENTA DE DEPOSITO: CUENTA UNICA DEL TESORO</t>
  </si>
  <si>
    <t>00212014306 DEPOSITO DE EFECTIVO, DEPOSITANTE: INSTITUTO NACIONAL DE REFORMA AGRARIA, CONCEPTO: DEVOLUCION PLANILLA N°18 DIRECCION DEPARTAMENTAL COCHABAMBA, CUENTA DE DEPOSITO: CUENTA UNICA DEL TESORO</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</si>
  <si>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</si>
  <si>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</si>
  <si>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</si>
  <si>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00595012002 DEPOSITO DE EFECTIVO, DEPOSITANTE: JAIME DURAN CHUQUIMIA, CONCEPTO: DEVOLUCION DE VIATICOS DEV 84/22, CUENTA DE DEPOSITO: CUENTA UNICA DEL TESORO</t>
  </si>
  <si>
    <t>00595012002 DEPOSITO DE EFECTIVO, DEPOSITANTE: JAIME DURAN CHUQUIMIA, CONCEPTO: DEVOLUCION DE VIATICOS DEV 68/22, CUENTA DE DEPOSITO: CUENTA UNICA DEL TESORO</t>
  </si>
  <si>
    <t>00099021001 DEP.DE CHEQ.AJENOS,RET.DE CAM.,CONCEPTO: OLGA BETZABE CARTAGENA FORONDA,DEP.: BANCO UNION SA , PROCEDENCIA: BANCO UNION S.A., CHEQUE: 187968, FECHA DE EMISION:14/02/2023</t>
  </si>
  <si>
    <t>00099021001 DEPOSITO DE EFECTIVO, DEPOSITANTE: MARIO ALEJANDRO ROCA ALVAREZ, CONCEPTO: REGULARIZACION DE TOPE SALARIAL GESTION 2021, CUENTA DE DEPOSITO: CUENTA UNICA DEL TESORO</t>
  </si>
  <si>
    <t>00099021001 DEPOSITO DE EFECTIVO, DEPOSITANTE: CARLOS DENCEL PELAEZ PACHECO, CONCEPTO: RENUMERACION MAXIMA PERMITIDA ENERO 2023, CUENTA DE DEPOSITO: CUENTA UNICA DEL TESORO</t>
  </si>
  <si>
    <t>00099021001 DEPOSITO DE EFECTIVO, DEPOSITANTE: IVAN CARLOS ARANDIA LEDEZMA, CONCEPTO: EXCEDENTE DE LA RENUMERACION PERMITIDA EN EL SECTOR PUBLICO CORRESPONDIENTE AL MES DE ENERO 2023, CUENTA DE DEPOSITO: CUENTA UNICA DEL TESORO</t>
  </si>
  <si>
    <t>00099021001 DEP.DE CHEQ.AJENOS,RET.DE CAM.,CONCEPTO: GASTON ENRIQUE ARANIBAR BELTRAN,DEP.: BANCO UNION S.A. , PROCEDENCIA: BANCO UNION S.A., CHEQUE: 187969, FECHA DE EMISION:15/02/2023</t>
  </si>
  <si>
    <t>00099021001 DEP.DE CHEQ.AJENOS,RET.DE CAM.,CONCEPTO: DEVOLUCIÓN DE PASAJES AEREOS INTERNACIONALES,DEP.: CONSEJEROS DE VIAJES SRL , PROCEDENCIA: BANCO NACIONAL DE BOLIVIA S.A., CHEQUE: 895750, FECHA DE EMISION:16/02/2023</t>
  </si>
  <si>
    <t>00099021001 DEP.DE CHEQ.AJENOS,RET.DE CAM.,CONCEPTO: EDDY WILMER LAURA BALTAZAR,DEP.: BANCO UNION SA , PROCEDENCIA: BANCO UNION S.A., CHEQUE: 187973, FECHA DE EMISION:16/02/2023</t>
  </si>
  <si>
    <t>00099021001 DEP.DE CHEQ.AJENOS,RET.DE CAM.,CONCEPTO: GLADIS CLEMENCIA PATZY CALVIMONTES,DEP.: BANCO UNION SA , PROCEDENCIA: BANCO UNION S.A., CHEQUE: 187970, FECHA DE EMISION:16/02/2023</t>
  </si>
  <si>
    <t>00099021001 DEPOSITO DE EFECTIVO, DEPOSITANTE: CAFETERIA "ELY", CONCEPTO: DEVOLUCIÓN DE RECURSOS ORDINARIOS DICIEMBRE - 2022, CUENTA DE DEPOSITO: CUENTA UNICA DEL TESORO</t>
  </si>
  <si>
    <t>00423142001 DEPOSITO DE EFECTIVO, DEPOSITANTE: CAJA DE SALUD DE CAMINOS Y RA, CONCEPTO: DEVOLUCION DE RETROACTIVO,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</si>
  <si>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</si>
  <si>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</si>
  <si>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00192014101 DEPOSITO DE EFECTIVO, DEPOSITANTE: CLAUDIA AKEMI BELTRAN TEREBA, CONCEPTO: DEV RECURSOS SOBRANTES COMPRA TALONAROS C31-326.1.10/2019 FF 00.41-119, CLAUDIA BELTRAN TEREBA, CUENTA DE DEPOSITO: CUENTA UNICA DEL TESORO</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</si>
  <si>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</si>
  <si>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</si>
  <si>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00099021001 DEP.DE CHEQ.AJENOS,RET.DE CAM.,CONCEPTO: PAGO POR DESCUENTO RECURSOS PUBLICOS,DEP.: CAJA NACIONAL DE SALUD , PROCEDENCIA: BANCO UNION S.A., CHEQUE: 66138, FECHA DE EMISION:22/02/2023</t>
  </si>
  <si>
    <t>00099021001 DEPOSITO DE EFECTIVO, DEPOSITANTE: CESAR ALVARO HUAYNOCA DELGADO, CONCEPTO: DEVOLUCION DE SUELDO DEL MES DE ENERO DE LA GESTIÓN 2023,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</si>
  <si>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</si>
  <si>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NANCY RAFAELA MACHICADO VDA. DE SABAT, CONCEPTO: DEVOLUCIÓN POR SOBREPASAR DE LA DISPONIBILIDAD DE LA LETRA "A", CUENTA DE DEPOSITO: CUENTA UNICA DEL TESORO</t>
  </si>
  <si>
    <t>00099021001 DEPOSITO DE EFECTIVO, DEPOSITANTE: MARTHA RAQUEL CUEVAS COYAURI, CONCEPTO: PAGO POR EXCESO DE USO TELEFONICO, CUENTA DE DEPOSITO: CUENTA UNICA DEL TESORO</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</si>
  <si>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</si>
  <si>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</si>
  <si>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A:00099021001 Transferencia que realizamos a solicitud de la Empresa Nacional de Electricidad mediante nota CITE: ENDE-DEEM-2/70-23 en aplicación al Decreto Supremo No 4848 de 28 de diciembre de 2022.</t>
  </si>
  <si>
    <t>NUMERO DE LIBRETA CUT: 00099021001 OPERACIÓN E18 TRANSFERENCIA DEL SISTEMA FINANCIERO POR CUENTA DE TERCEROS A LA CUT devolucion pagos de cc no cobrados octubre 2022</t>
  </si>
  <si>
    <t>A:00099021001 TRANSFERENCIA DE RECUPERACIONES SEGÚN NOTA GEF-LCR-DYF-0090-NOT/23 POR CONCEPTO DE PAGO DE INTERES DE ACUERDO A CONTRATO DE FIDEICOMISO “ACCESOS SEGUROS VIVIR BIEN” CORRESPONDIENTE AL GAM VILLA MONTES.</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</si>
  <si>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</si>
  <si>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</si>
  <si>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</si>
  <si>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</si>
  <si>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</si>
  <si>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</si>
  <si>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</si>
  <si>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</si>
  <si>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</si>
  <si>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</si>
  <si>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</si>
  <si>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De: 00081014202 A:00099021001 Transferencia que realizamos a solicitud del Ministerio de Obras Públicas, Servicios y Vivienda mediante nota CITE: MOPSV/DGAA/No 059/2023, Informe INF/MOPSV/VMTEL/UEPP No 0328/2022 I/2022-08715 H.R. 6-2390-R</t>
  </si>
  <si>
    <t>De: 00046041101 A:00099021001 De: 00046041101 A: 00099021001 Transferencia que realizamos en virtud a la nota CITE: MSyD/ENS/DIR/ 046/2022 e Informe MSyD/ENS/DIR/ADM/TEC.CONT/004/2023 con el fin de proceder la devolución de recursos por in</t>
  </si>
  <si>
    <t>De: 00099021001 A:00010011102 Transferencia que realizamos a solicitud del Ministerio de Relaciones Exteriores mediante nota CITE: GM-DGAA-UFI-Cs-40/2023 y la nota interna CITE: MEFP/VTCP/DGPOT/UOTGN Nº99/2023 H.R. 6-2270-R</t>
  </si>
  <si>
    <t>10000044427975</t>
  </si>
  <si>
    <t>10000004670978</t>
  </si>
  <si>
    <t>feb</t>
  </si>
  <si>
    <t>O20957840002</t>
  </si>
  <si>
    <t>O20958510002</t>
  </si>
  <si>
    <t>O20958620002</t>
  </si>
  <si>
    <t>O20961500002</t>
  </si>
  <si>
    <t>O20961610002</t>
  </si>
  <si>
    <t>O20961790002</t>
  </si>
  <si>
    <t>O20961950002</t>
  </si>
  <si>
    <t>O20962990002</t>
  </si>
  <si>
    <t>O20963210002</t>
  </si>
  <si>
    <t>B20962220002</t>
  </si>
  <si>
    <t>O20966020002</t>
  </si>
  <si>
    <t>O20966250002</t>
  </si>
  <si>
    <t>O20966580002</t>
  </si>
  <si>
    <t>O20966790002</t>
  </si>
  <si>
    <t>O20967330002</t>
  </si>
  <si>
    <t>O20967580002</t>
  </si>
  <si>
    <t>B20965580002</t>
  </si>
  <si>
    <t>B20966150002</t>
  </si>
  <si>
    <t>B20966160002</t>
  </si>
  <si>
    <t>B20966170002</t>
  </si>
  <si>
    <t>B20966190002</t>
  </si>
  <si>
    <t>B20966210002</t>
  </si>
  <si>
    <t>O20969140002</t>
  </si>
  <si>
    <t>O20973880002</t>
  </si>
  <si>
    <t>O20974730002</t>
  </si>
  <si>
    <t>O20975060002</t>
  </si>
  <si>
    <t>O20976520002</t>
  </si>
  <si>
    <t>B20974540002</t>
  </si>
  <si>
    <t>O20983120002</t>
  </si>
  <si>
    <t>O20983160002</t>
  </si>
  <si>
    <t>O20983490002</t>
  </si>
  <si>
    <t>O20990040002</t>
  </si>
  <si>
    <t>B20989770002</t>
  </si>
  <si>
    <t>O20991960002</t>
  </si>
  <si>
    <t>O20992400002</t>
  </si>
  <si>
    <t>O20993140002</t>
  </si>
  <si>
    <t>O20993220002</t>
  </si>
  <si>
    <t>B20992110002</t>
  </si>
  <si>
    <t>B20992380002</t>
  </si>
  <si>
    <t>O20996010002</t>
  </si>
  <si>
    <t>O20996020002</t>
  </si>
  <si>
    <t>O20996030002</t>
  </si>
  <si>
    <t>O20996040002</t>
  </si>
  <si>
    <t>O20996060002</t>
  </si>
  <si>
    <t>O20996080002</t>
  </si>
  <si>
    <t>O20996670002</t>
  </si>
  <si>
    <t>O20996690002</t>
  </si>
  <si>
    <t>O20996720002</t>
  </si>
  <si>
    <t>B20996540002</t>
  </si>
  <si>
    <t>B20996550002</t>
  </si>
  <si>
    <t>O20999970002</t>
  </si>
  <si>
    <t>O21000000002</t>
  </si>
  <si>
    <t>O21000030002</t>
  </si>
  <si>
    <t>O21000080002</t>
  </si>
  <si>
    <t>O21000370002</t>
  </si>
  <si>
    <t>B20999240002</t>
  </si>
  <si>
    <t>B20999290002</t>
  </si>
  <si>
    <t>B20999310002</t>
  </si>
  <si>
    <t>O20999900002</t>
  </si>
  <si>
    <t>O21001970002</t>
  </si>
  <si>
    <t>O21002080002</t>
  </si>
  <si>
    <t>O21002090002</t>
  </si>
  <si>
    <t>O21002110002</t>
  </si>
  <si>
    <t>O21002130002</t>
  </si>
  <si>
    <t>O21002340002</t>
  </si>
  <si>
    <t>O21002780002</t>
  </si>
  <si>
    <t>O21003250002</t>
  </si>
  <si>
    <t>O21003450002</t>
  </si>
  <si>
    <t>O21003470002</t>
  </si>
  <si>
    <t>O21003480002</t>
  </si>
  <si>
    <t>O21003490002</t>
  </si>
  <si>
    <t>B21002390002</t>
  </si>
  <si>
    <t>B21002560002</t>
  </si>
  <si>
    <t>O21005100002</t>
  </si>
  <si>
    <t>O21005120002</t>
  </si>
  <si>
    <t>O21005140002</t>
  </si>
  <si>
    <t>O21005160002</t>
  </si>
  <si>
    <t>O21006180002</t>
  </si>
  <si>
    <t>O21009090002</t>
  </si>
  <si>
    <t>O21009110002</t>
  </si>
  <si>
    <t>O21009130002</t>
  </si>
  <si>
    <t>O21012110002</t>
  </si>
  <si>
    <t>O21012170002</t>
  </si>
  <si>
    <t>O21013030002</t>
  </si>
  <si>
    <t>O21013370002</t>
  </si>
  <si>
    <t>B21012730002</t>
  </si>
  <si>
    <t>B21012790002</t>
  </si>
  <si>
    <t>O21015890002</t>
  </si>
  <si>
    <t>O21014890002</t>
  </si>
  <si>
    <t>O21018160002</t>
  </si>
  <si>
    <t>O21019130002</t>
  </si>
  <si>
    <t>O21021790002</t>
  </si>
  <si>
    <t>B21020950002</t>
  </si>
  <si>
    <t>B21021540002</t>
  </si>
  <si>
    <t>O21024010002</t>
  </si>
  <si>
    <t>O21024260002</t>
  </si>
  <si>
    <t>O21024280002</t>
  </si>
  <si>
    <t>O21024310002</t>
  </si>
  <si>
    <t>O21024330002</t>
  </si>
  <si>
    <t>O21025180002</t>
  </si>
  <si>
    <t>O21025190002</t>
  </si>
  <si>
    <t>B21024030002</t>
  </si>
  <si>
    <t>B21024290002</t>
  </si>
  <si>
    <t>O21027860002</t>
  </si>
  <si>
    <t>O21027870002</t>
  </si>
  <si>
    <t>O21028260002</t>
  </si>
  <si>
    <t>O21028740002</t>
  </si>
  <si>
    <t>O21029100002</t>
  </si>
  <si>
    <t>B21028470002</t>
  </si>
  <si>
    <t>B21028480002</t>
  </si>
  <si>
    <t>B21028500002</t>
  </si>
  <si>
    <t>B21028530002</t>
  </si>
  <si>
    <t>O21031480002</t>
  </si>
  <si>
    <t>B21030930002</t>
  </si>
  <si>
    <t>O21033430002</t>
  </si>
  <si>
    <t>O21034020002</t>
  </si>
  <si>
    <t>B21033700002</t>
  </si>
  <si>
    <t>O21036000002</t>
  </si>
  <si>
    <t>O21036960002</t>
  </si>
  <si>
    <t>O21037300002</t>
  </si>
  <si>
    <t>Q17711250002</t>
  </si>
  <si>
    <t>G21882870003</t>
  </si>
  <si>
    <t>G21886630004</t>
  </si>
  <si>
    <t>S10556050002</t>
  </si>
  <si>
    <t>Q17725700002</t>
  </si>
  <si>
    <t>Q17725720002</t>
  </si>
  <si>
    <t>G21937460001</t>
  </si>
  <si>
    <t>Q17777400002</t>
  </si>
  <si>
    <t>Q17788340002</t>
  </si>
  <si>
    <t>F0012160</t>
  </si>
  <si>
    <t>G22115380002</t>
  </si>
  <si>
    <t>G22126270003</t>
  </si>
  <si>
    <t>Q17861710002</t>
  </si>
  <si>
    <t>Q17867360002</t>
  </si>
  <si>
    <t>Q17867370002</t>
  </si>
  <si>
    <t>G22203280003</t>
  </si>
  <si>
    <t>Q17886140002</t>
  </si>
  <si>
    <t>T04434780001</t>
  </si>
  <si>
    <t>T04434760001</t>
  </si>
  <si>
    <t>T04434820001</t>
  </si>
  <si>
    <t>T04434840001</t>
  </si>
  <si>
    <t>T04434860001</t>
  </si>
  <si>
    <t>T04434880001</t>
  </si>
  <si>
    <t>T04434900001</t>
  </si>
  <si>
    <t>T04434920001</t>
  </si>
  <si>
    <t>T04434940001</t>
  </si>
  <si>
    <t>T04434960001</t>
  </si>
  <si>
    <t>T04434980001</t>
  </si>
  <si>
    <t>T04435000001</t>
  </si>
  <si>
    <t>T04434560001</t>
  </si>
  <si>
    <t>T04434580001</t>
  </si>
  <si>
    <t>T04434600001</t>
  </si>
  <si>
    <t>T04434620001</t>
  </si>
  <si>
    <t>T04434640001</t>
  </si>
  <si>
    <t>T04434660001</t>
  </si>
  <si>
    <t>T04434680001</t>
  </si>
  <si>
    <t>T04434700001</t>
  </si>
  <si>
    <t>T04434720001</t>
  </si>
  <si>
    <t>T04434740001</t>
  </si>
  <si>
    <t>T04434800001</t>
  </si>
  <si>
    <t>T04435240001</t>
  </si>
  <si>
    <t>T04435260001</t>
  </si>
  <si>
    <t>T04435280001</t>
  </si>
  <si>
    <t>T04435300001</t>
  </si>
  <si>
    <t>T04435320001</t>
  </si>
  <si>
    <t>T04435340001</t>
  </si>
  <si>
    <t>T04435420001</t>
  </si>
  <si>
    <t>T04435360001</t>
  </si>
  <si>
    <t>T04435380001</t>
  </si>
  <si>
    <t>T04435400001</t>
  </si>
  <si>
    <t>T04435440001</t>
  </si>
  <si>
    <t>T04435460001</t>
  </si>
  <si>
    <t>T04435480001</t>
  </si>
  <si>
    <t>T04435500001</t>
  </si>
  <si>
    <t>T04435520001</t>
  </si>
  <si>
    <t>T04435540001</t>
  </si>
  <si>
    <t>T04435560001</t>
  </si>
  <si>
    <t>T04435580001</t>
  </si>
  <si>
    <t>T04435600001</t>
  </si>
  <si>
    <t>T04435620001</t>
  </si>
  <si>
    <t>T04435640001</t>
  </si>
  <si>
    <t>T04435660001</t>
  </si>
  <si>
    <t>T04435680001</t>
  </si>
  <si>
    <t>T04435700001</t>
  </si>
  <si>
    <t>T04435720001</t>
  </si>
  <si>
    <t>T04435740001</t>
  </si>
  <si>
    <t>T04435760001</t>
  </si>
  <si>
    <t>T04435780001</t>
  </si>
  <si>
    <t>T04435800001</t>
  </si>
  <si>
    <t>T04435820001</t>
  </si>
  <si>
    <t>T04435850001</t>
  </si>
  <si>
    <t>T04435870001</t>
  </si>
  <si>
    <t>T04435890001</t>
  </si>
  <si>
    <t>T04435910001</t>
  </si>
  <si>
    <t>T04435930001</t>
  </si>
  <si>
    <t>T04435950001</t>
  </si>
  <si>
    <t>T04435970001</t>
  </si>
  <si>
    <t>T04435990001</t>
  </si>
  <si>
    <t>T04436010001</t>
  </si>
  <si>
    <t>T04436030001</t>
  </si>
  <si>
    <t>T04436110001</t>
  </si>
  <si>
    <t>T04436050001</t>
  </si>
  <si>
    <t>T04436070001</t>
  </si>
  <si>
    <t>T04436090001</t>
  </si>
  <si>
    <t>T04436130001</t>
  </si>
  <si>
    <t>T04436150001</t>
  </si>
  <si>
    <t>T04436170001</t>
  </si>
  <si>
    <t>T04436190001</t>
  </si>
  <si>
    <t>T04436210001</t>
  </si>
  <si>
    <t>T04436230001</t>
  </si>
  <si>
    <t>T04436250001</t>
  </si>
  <si>
    <t>T04436270001</t>
  </si>
  <si>
    <t>T04436290001</t>
  </si>
  <si>
    <t>T04436310001</t>
  </si>
  <si>
    <t>T04436330001</t>
  </si>
  <si>
    <t>T04436350001</t>
  </si>
  <si>
    <t>T04436370001</t>
  </si>
  <si>
    <t>T04436390001</t>
  </si>
  <si>
    <t>T04436410001</t>
  </si>
  <si>
    <t>T04436430001</t>
  </si>
  <si>
    <t>T04436450001</t>
  </si>
  <si>
    <t>T04436470001</t>
  </si>
  <si>
    <t>T04436490001</t>
  </si>
  <si>
    <t>T04436510001</t>
  </si>
  <si>
    <t>T04436530001</t>
  </si>
  <si>
    <t>T04436550001</t>
  </si>
  <si>
    <t>T04436570001</t>
  </si>
  <si>
    <t>T04436590001</t>
  </si>
  <si>
    <t>T04436610001</t>
  </si>
  <si>
    <t>T04436630001</t>
  </si>
  <si>
    <t>T04436650001</t>
  </si>
  <si>
    <t>T04435020001</t>
  </si>
  <si>
    <t>T04435040001</t>
  </si>
  <si>
    <t>T04435060001</t>
  </si>
  <si>
    <t>T04435080001</t>
  </si>
  <si>
    <t>T04435100001</t>
  </si>
  <si>
    <t>T04435120001</t>
  </si>
  <si>
    <t>T04435140001</t>
  </si>
  <si>
    <t>T04435160001</t>
  </si>
  <si>
    <t>T04435180001</t>
  </si>
  <si>
    <t>T04435200001</t>
  </si>
  <si>
    <t>T04435220001</t>
  </si>
  <si>
    <t>00526012001 DEPOSITO DE EFECTIVO, DEPOSITANTE: BOLIVIA TV, CONCEPTO: DEVOLUCIÓN FONDOS EN AVANCE C-31 355COMPRA DE GASOLINA, CUENTA DE DEPOSITO: CUENTA UNICA DEL TESORO</t>
  </si>
  <si>
    <t>00099021001 DEPOSITO DE EFECTIVO, DEPOSITANTE: EMPRESA CONSTRUCTORA EMCAR SRL., CONCEPTO: DEVOLUCIÓN PAGO DE AGUA DEL MES DE ABRIL, MAYO Y JUNIO 2022., CUENTA DE DEPOSITO: CUENTA UNICA DEL TESORO</t>
  </si>
  <si>
    <t>00099021001 DEPOSITO DE EFECTIVO, DEPOSITANTE: HUGO QUENTA CONDORI, CONCEPTO: DEVOLUCIÓN POR CATEGORÍA INDEVIDA, CUENTA DE DEPOSITO: CUENTA UNICA DEL TESORO</t>
  </si>
  <si>
    <t>00099021001 DEPOSITO DE EFECTIVO, DEPOSITANTE: MOISES QUIZO ASISTIRI, CONCEPTO: REVERSION DE BOLETA HABER MENSUAL, CUENTA DE DEPOSITO: CUENTA UNICA DEL TESORO</t>
  </si>
  <si>
    <t>00099021001 DEPOSITO DE EFECTIVO, DEPOSITANTE: MOISES QUIZO ASISTIRI, CONCEPTO: REVERSION DE BOLETA HABER MENSUAL DE MES DE SEPTIEMBRE DEL AÑO 2020, CUENTA DE DEPOSITO: CUENTA UNICA DEL TESORO</t>
  </si>
  <si>
    <t>00099021001 DEPOSITO DE EFECTIVO, DEPOSITANTE: WILFREDO MATIAS POMA, CONCEPTO: REGULARIZACION POR TOPE SALARIAL, CUENTA DE DEPOSITO: CUENTA UNICA DEL TESORO</t>
  </si>
  <si>
    <t>00099021001 DEPOSITO DE EFECTIVO, DEPOSITANTE: EUGENIA QUISPE CHOQUE, CONCEPTO: REGULARIZACION POR TOPE SALARIAL, CUENTA DE DEPOSITO: CUENTA UNICA DEL TESORO</t>
  </si>
  <si>
    <t>00099021001 DEPOSITO DE EFECTIVO, DEPOSITANTE: ZENOBIO NINA ARTEAGA, CONCEPTO: DEVOLUCION EXCEDENTE SALARIAL, CUENTA DE DEPOSITO: CUENTA UNICA DEL TESORO</t>
  </si>
  <si>
    <t>00099021001 DEPOSITO DE EFECTIVO, DEPOSITANTE: LILY SALCEDO ORTIZ, CONCEPTO: EXCESO DE SUELDO, CUENTA DE DEPOSITO: CUENTA UNICA DEL TESORO</t>
  </si>
  <si>
    <t>00099021001 DEPOSITO DE EFECTIVO, DEPOSITANTE: JUAN PABLO RODRIGUEZ AUAD, CONCEPTO: DEVOLUCION REMUNERACION MES DE FEBRERO 2023, CUENTA DE DEPOSITO: CUENTA UNICA DEL TESORO</t>
  </si>
  <si>
    <t>00099021001 DEPOSITO DE EFECTIVO, DEPOSITANTE: EMETERIO CUSI CASTRO CI 2162605 LP, CONCEPTO: PAGO REVERSION DE LA BOLETA HABER MENSUAL NOVIEMBRE, CUENTA DE DEPOSITO: CUENTA UNICA DEL TESORO</t>
  </si>
  <si>
    <t>00099021001 DEP.DE CHEQ.AJENOS,RET.DE CAM.,CONCEPTO: GIL AUGUSTO OLIVARES ARANA,DEP.: BANCO UNION SA , PROCEDENCIA: BANCO UNION S.A., CHEQUE: 187987, FECHA DE EMISION:02/03/2023</t>
  </si>
  <si>
    <t>00099021001 DEPOSITO DE EFECTIVO, DEPOSITANTE: SKY RED LOGISTICS SRL NIT: 396417021, CONCEPTO: PAGO EN DEMASIA, CUENTA DE DEPOSITO: CUENTA UNICA DEL TESORO</t>
  </si>
  <si>
    <t>00099021001 DEPOSITO DE EFECTIVO, DEPOSITANTE: VIVIANA MONICA SALAZAR CUBA, CONCEPTO: REGULARIZACION TOPE SALARIAL FEBRERO 2023, CUENTA DE DEPOSITO: CUENTA UNICA DEL TESORO</t>
  </si>
  <si>
    <t>00099021001 DEPOSITO DE EFECTIVO, DEPOSITANTE: CLAUDIO RICARDO GONZALES SELARU, CONCEPTO: RECURSOS ORDINARIOS, CUENTA DE DEPOSITO: CUENTA UNICA DEL TESORO</t>
  </si>
  <si>
    <t>00099021001 DEP.DE CHEQ.AJENOS,RET.DE CAM.,CONCEPTO: REEMBOLSO SUBSIDIO INCAPACIDAD DICIEMBRE 2022,DEP.: CAJA DE SALUD DE LA BANCA PRIVADA , PROCEDENCIA: BANCO NACIONAL DE BOLIVIA S.A., CHEQUE: 9830510, FECHA DE EMISION:27/02/2023</t>
  </si>
  <si>
    <t>00099021001 DEP.DE CHEQ.AJENOS,RET.DE CAM.,CONCEPTO: CRISTOBAL FIDENCIO ROCHA FLORES,DEP.: BANCO UNION S.A. , PROCEDENCIA: BANCO UNION S.A., CHEQUE: 187991, FECHA DE EMISION:03/03/2023</t>
  </si>
  <si>
    <t>00099021001 DEP.DE CHEQ.AJENOS,RET.DE CAM.,CONCEPTO: CRISTOBAL FIDENCIO ROCHA FLORES,DEP.: BANCO UNION S.A. , PROCEDENCIA: BANCO UNION S.A., CHEQUE: 187990, FECHA DE EMISION:03/03/2023</t>
  </si>
  <si>
    <t>00099021001 DEP.DE CHEQ.AJENOS,RET.DE CAM.,CONCEPTO: CRISTOBAL FIDENCIO ROCHA FLORES,DEP.: BANCO UNION S.A. , PROCEDENCIA: BANCO UNION S.A., CHEQUE: 187989, FECHA DE EMISION:03/03/2023</t>
  </si>
  <si>
    <t>00099021001 DEP.DE CHEQ.AJENOS,RET.DE CAM.,CONCEPTO: DEVOLUCION DE CC NO COBRADA NOEVIEMBRE Y AGUINALDO 2022,DEP.: LA VITALICIA SEGUROS Y REASEGUROS DE VIDA S.A. , PROCEDENCIA: BANCO BISA S.A., CHEQUE: 80343, FECHA DE EMISION:03/03/2023</t>
  </si>
  <si>
    <t>00099021001 DEP.DE CHEQ.AJENOS,RET.DE CAM.,CONCEPTO: DEVOLUCION DE CC NO COBRADA NOVIEMBRE Y AGUINALDO 2022,DEP.: LA VITALICIA SEGUROS Y REASEGUROS DE VIDA S.A. , PROCEDENCIA: BANCO BISA S.A., CHEQUE: 1867393, FECHA DE EMISION:03/03/2023</t>
  </si>
  <si>
    <t>00099021001 DEPOSITO DE EFECTIVO, DEPOSITANTE: TEOFILO BAPTISTA RAMIREZ, CONCEPTO: DEVOLUCION DE HABERES 2010 MES DE FEBRERO DE 2023, CUENTA DE DEPOSITO: CUENTA UNICA DEL TESORO</t>
  </si>
  <si>
    <t>00597012001 DEPOSITO DE EFECTIVO, DEPOSITANTE: JUANA GUILA HUARINA SALLUCA, CONCEPTO: RESARCIMIENTO DE DAÑOS, CUENTA DE DEPOSITO: CUENTA UNICA DEL TESORO</t>
  </si>
  <si>
    <t>00099021001 DEP.DE CHEQ.AJENOS,RET.DE CAM.,CONCEPTO: ABEL LOPEZ ARRUETA,DEP.: BANCO UNION S.A. , PROCEDENCIA: BANCO UNION S.A., CHEQUE: 187992, FECHA DE EMISION:07/03/2023</t>
  </si>
  <si>
    <t>00099021001 DEPOSITO DE EFECTIVO, DEPOSITANTE: JAVIER OSCAR ESCOBAR YUPANQUI, CONCEPTO: DEVOLUCION REVERSION DE HABER MENSUAL ENERO 2023, CUENTA DE DEPOSITO: CUENTA UNICA DEL TESORO</t>
  </si>
  <si>
    <t>00099021001 DEPOSITO DE EFECTIVO, DEPOSITANTE: JAVIER OSCAR ESCOBAR YUPANQUI, CONCEPTO: DEVOLUCION REVERSION DE HABER MENSUAL DICIEMBRE 2022, CUENTA DE DEPOSITO: CUENTA UNICA DEL TESORO</t>
  </si>
  <si>
    <t>00288012001 DEPOSITO DE EFECTIVO, DEPOSITANTE: SERVICIO NACIONAL DE RIEGO, CONCEPTO: REVERSION PREVENTIVO 3, CUENTA DE DEPOSITO: CUENTA UNICA DEL TESORO</t>
  </si>
  <si>
    <t>00099021001 DEPOSITO DE EFECTIVO, DEPOSITANTE: DEISY DORA HERRERA BUENDIA, CONCEPTO: REVERSION, CUENTA DE DEPOSITO: CUENTA UNICA DEL TESORO</t>
  </si>
  <si>
    <t>00099021001 DEP.DE CHEQ.AJENOS,RET.DE CAM.,CONCEPTO: EDWIN RUBEN ARANDA VALDEZ,DEP.: BANCO UNION S.A. , PROCEDENCIA: BANCO UNION S.A., CHEQUE: 187993, FECHA DE EMISION:09/03/2023</t>
  </si>
  <si>
    <t>00099021001 DEPOSITO DE EFECTIVO, DEPOSITANTE: FREDDY IVAN CONDORI CUNO, CONCEPTO: POR COBRO INDEBIDO (SEGUNDAS NUPCIAS) DE LOLA CUNO CANASA (Q.E.P.D.), CUENTA DE DEPOSITO: CUENTA UNICA DEL TESORO</t>
  </si>
  <si>
    <t>00099021001 DEPOSITO DE EFECTIVO, DEPOSITANTE: SEGUROS PROVIDA S.A., CONCEPTO: DEVOLUCION DE FONDOS NO COBRADOS CONCILIACION NOVIEMBRE 2022, CUENTA DE DEPOSITO: CUENTA UNICA DEL TESORO</t>
  </si>
  <si>
    <t>00099021001 DEPOSITO DE EFECTIVO, DEPOSITANTE: ESTHER SONIA ZURITA VILLENA, CONCEPTO: DEVOLUCION BONO CANASTA FAMILIAR, CUENTA DE DEPOSITO: CUENTA UNICA DEL TESORO</t>
  </si>
  <si>
    <t>00099021001 DEPOSITO DE EFECTIVO, DEPOSITANTE: ALVARO MARCO ANTONIO CABA OLIVAREZ, CONCEPTO: CITE:MEFP/VTCP/DGOPT/UAIS-CPI/N°030/2016 REGULARIZACION MARZO-ABRIL 2022, CUENTA DE DEPOSITO: CUENTA UNICA DEL TESORO</t>
  </si>
  <si>
    <t>00514012002 DEP.DE CHEQ.AJENOS,RET.DE CAM.,CONCEPTO: TRANS 5% POR VENTA DE SERV, TRANSMISION, DISPOSICION FINAL OCTAVA D.S. 4848,DEP.: ENDE , PROCEDENCIA: BANCO UNION S.A., CHEQUE: 11537, FECHA DE EMISION:03/03/2023</t>
  </si>
  <si>
    <t>00099021001 DEP.DE CHEQ.AJENOS,RET.DE CAM.,CONCEPTO: NEYER RIFARACHE CUELLAR,DEP.: BANCO UNION S.A. , PROCEDENCIA: BANCO UNION S.A., CHEQUE: 187999, FECHA DE EMISION:10/03/2023</t>
  </si>
  <si>
    <t>00099021001 DEPOSITO DE EFECTIVO, DEPOSITANTE: MAURICIO FERNANDO BERAMENDI LUNA, CONCEPTO: DEVOLUCION MONTO EXCEDIDO A LA REMUNERACION MAXIMA CORRESPONDIENTE A MES DE NOVIEMBRE DEL AÑO 2022, CUENTA DE DEPOSITO: CUENTA UNICA DEL TESORO</t>
  </si>
  <si>
    <t>00099021001 DEPOSITO DE EFECTIVO, DEPOSITANTE: MAURICIO FERNANDO BERAMENDI LUNA, CONCEPTO: DEVOLUCION MONTO EXCEDIDO ALTO REMUNERACION MAXIMA CORRESPONDIENTE OCTUBRE AÑO 2022, CUENTA DE DEPOSITO: CUENTA UNICA DEL TESORO</t>
  </si>
  <si>
    <t>00099021001 DEPOSITO DE EFECTIVO, DEPOSITANTE: MAURICIO FERNANDO BERAMENDI LUNA, CONCEPTO: DEVOLUCION MONTO EXCEDIDO A LA REMUNERACION MAXIMA CORRESPONDIENTE SEPTIEMBRE DEL AÑO 2022, CUENTA DE DEPOSITO: CUENTA UNICA DEL TESORO</t>
  </si>
  <si>
    <t>00099021001 DEPOSITO DE EFECTIVO, DEPOSITANTE: GEMA ROXANA AZUGA SELAYA, CONCEPTO: DEVOLUCION MONTO EXCEDIDO A LA REMUNERACION MAXIMA CORRESPONDIENTE MES DE SEPTIEMBRE DEL AÑO 2022, CUENTA DE DEPOSITO: CUENTA UNICA DEL TESORO</t>
  </si>
  <si>
    <t>00099021001 DEPOSITO DE EFECTIVO, DEPOSITANTE: GEMA ROXANA AZUGA SELAYA, CONCEPTO: DEVOLUCION MONTO EXCEDIDO A LA REMUNERACION MAXIMA CORRESPONDIENTE AL MES DE NOVIEMBRE DEL AÑO 2022, CUENTA DE DEPOSITO: CUENTA UNICA DEL TESORO</t>
  </si>
  <si>
    <t>00099021001 DEPOSITO DE EFECTIVO, DEPOSITANTE: VIRGINIA EDNA RAMOS CHUQUIMIA, CONCEPTO: POR DEVOLUCION DE MAXIMA REMUNERACION ECONOMICA PERCIBIDA MES SEPTIEMBRE 2022, CUENTA DE DEPOSITO: CUENTA UNICA DEL TESORO</t>
  </si>
  <si>
    <t>00099021001 DEPOSITO DE EFECTIVO, DEPOSITANTE: VIRGINIA EDNA RAMOS CHUQUIMIA, CONCEPTO: POR DEVOLUCION DE MAXIMA REMUNERACION ECONOMICA PERCIBIDA MES NOVIEMBRE 2022, CUENTA DE DEPOSITO: CUENTA UNICA DEL TESORO</t>
  </si>
  <si>
    <t>00099021001 DEPOSITO DE EFECTIVO, DEPOSITANTE: VIRGINIA EDNA RAMOS CHUQUIMIA, CONCEPTO: POR DEVOLUCION DE MAXIMA REMUNERACION ECONOMICA PERCIBIDA MES DICIEMBRE 2022, CUENTA DE DEPOSITO: CUENTA UNICA DEL TESORO</t>
  </si>
  <si>
    <t>00099021001 DEP.DE CHEQ.AJENOS,RET.DE CAM.,CONCEPTO: RUTH ROMERO PRIETO,DEP.: BANCO UNION S.A. , PROCEDENCIA: BANCO UNION S.A., CHEQUE: 188001, FECHA DE EMISION:13/03/2023</t>
  </si>
  <si>
    <t>00099021001 DEP.DE CHEQ.AJENOS,RET.DE CAM.,CONCEPTO: BIKMAR ALVARO TORREZ VILLARROEL,DEP.: BANCO UNION S.A. , PROCEDENCIA: BANCO UNION S.A., CHEQUE: 188002, FECHA DE EMISION:13/03/2023</t>
  </si>
  <si>
    <t>00099021001 DEPOSITO DE EFECTIVO, DEPOSITANTE: JUSTA MENDOZA DE CARVAJAL, CONCEPTO: COBRO INDEVIDO DEVOLUCION RETRACTIVO, CUENTA DE DEPOSITO: CUENTA UNICA DEL TESORO</t>
  </si>
  <si>
    <t>00099021001 DEPOSITO DE EFECTIVO, DEPOSITANTE: JUAN CARLOS TERRAZAS TERRAZAS, CONCEPTO: DEVOLUCION POR DOBLE PERCEPCION SEPTIEMBRE, OCTUBRE, NOVIEMBRE, DICIEMBRE 2022, CUENTA DE DEPOSITO: CUENTA UNICA DEL TESORO</t>
  </si>
  <si>
    <t>00099021001 DEPOSITO DE EFECTIVO, DEPOSITANTE: RA-5 "MY. ARTURO VERGARA", CONCEPTO: REVERSION DE SERVICIOS BASICOS MES DIC/22 DEL RA-5 "MY. VERGARA" P-720, CUENTA DE DEPOSITO: CUENTA UNICA DEL TESORO</t>
  </si>
  <si>
    <t>00099021001 DEPOSITO DE EFECTIVO, DEPOSITANTE: RUFINA RUIZ RAMOS, CONCEPTO: REVERSION DE SUELDO MES FEBRERO 2023 A LA CUENTA 00099021001, CUENTA DE DEPOSITO: CUENTA UNICA DEL TESORO</t>
  </si>
  <si>
    <t>00099021001 DEPOSITO DE EFECTIVO, DEPOSITANTE: CARLOS DENCEL PELAEZ PACHECO, CONCEPTO: REMUNERACION MAXIMA PERMITIDA MES FEBRERO 2023, CUENTA DE DEPOSITO: CUENTA UNICA DEL TESORO</t>
  </si>
  <si>
    <t>00099021001 DEP.DE CHEQ.AJENOS,RET.DE CAM.,CONCEPTO: ERICK DARIO BURGOS SEGOVIA,DEP.: BANCO UNION S.A. , PROCEDENCIA: BANCO UNION S.A., CHEQUE: 188006, FECHA DE EMISION:14/03/2023</t>
  </si>
  <si>
    <t>00099021001 DEP.DE CHEQ.AJENOS,RET.DE CAM.,CONCEPTO: ERICK DARIO BURGOS SEGOVIA,DEP.: BANCO UNION SA , PROCEDENCIA: BANCO UNION S.A., CHEQUE: 188005, FECHA DE EMISION:14/03/2023</t>
  </si>
  <si>
    <t>00099021001 DEP.DE CHEQ.AJENOS,RET.DE CAM.,CONCEPTO: ERICK DARIO BURGOS SEGOVIA,DEP.: BANCO UNION SA , PROCEDENCIA: BANCO UNION S.A., CHEQUE: 188004, FECHA DE EMISION:14/03/2023</t>
  </si>
  <si>
    <t>00597012001 DEPOSITO DE EFECTIVO, DEPOSITANTE: MOSCOSO CORONADO ALVARO ALEJANDRO, CONCEPTO: DEVOLUCION ENERO, CUENTA DE DEPOSITO: CUENTA UNICA DEL TESORO</t>
  </si>
  <si>
    <t>00099021001 DEPOSITO DE EFECTIVO, DEPOSITANTE: EDDY WILDER LAURA BALTAZAR, CONCEPTO: DEVOLUCION DE HABERES, CUENTA DE DEPOSITO: CUENTA UNICA DEL TESORO</t>
  </si>
  <si>
    <t>00099021001 DEPOSITO DE EFECTIVO, DEPOSITANTE: CARLOS EDUARDO TITO MELGAR, CONCEPTO: REGULARIZACIONES TOPE SALARIAL GESTION SEPTIEMBRE 2022, CUENTA DE DEPOSITO: CUENTA UNICA DEL TESORO</t>
  </si>
  <si>
    <t>00099021001 DEPOSITO DE EFECTIVO, DEPOSITANTE: CARLOS EDUARDO TITO MELGAR, CONCEPTO: REGULARIZACIONES TOPE SALARIAL GESTION OCTUBRE 2022, CUENTA DE DEPOSITO: CUENTA UNICA DEL TESORO</t>
  </si>
  <si>
    <t>00099021001 DEPOSITO DE EFECTIVO, DEPOSITANTE: CARLOS EDUARDO TITO MELGAR, CONCEPTO: REGULARIZACIONES TOPE SALARIAL GESTION NOVIEMBRE 2022, CUENTA DE DEPOSITO: CUENTA UNICA DEL TESORO</t>
  </si>
  <si>
    <t>00099021001 DEPOSITO DE EFECTIVO, DEPOSITANTE: CARLOS EDUARDO TITO MELGAR, CONCEPTO: REGULARIZACIONES TOPE SALARIAL GESTION DICIEMBRE 2022, CUENTA DE DEPOSITO: CUENTA UNICA DEL TESORO</t>
  </si>
  <si>
    <t>00086011109 DEPOSITO DE EFECTIVO, DEPOSITANTE: LIZETH HUARANCA ARCE, CONCEPTO: ORDENAMIENTO JURIDICO ADMINISTRATIVO(MMAYA), CUENTA DE DEPOSITO: CUENTA UNICA DEL TESORO</t>
  </si>
  <si>
    <t>00548012001 DEPOSITO DE EFECTIVO, DEPOSITANTE: JHONNY MAMANI MELENDRES, CONCEPTO: DEVOLUCION DE VIÁTICOS, CUENTA DE DEPOSITO: CUENTA UNICA DEL TESORO</t>
  </si>
  <si>
    <t>00099021001 DEPOSITO DE EFECTIVO, DEPOSITANTE: RODOLFO POMA CHUQUIMIA, CONCEPTO: REGULARIZACION POR TOPE FINANCIAL DICIEMBRE 2022, CUENTA DE DEPOSITO: CUENTA UNICA DEL TESORO</t>
  </si>
  <si>
    <t>00099021001 DEPOSITO DE EFECTIVO, DEPOSITANTE: JHONATAN OROSCO QUISPE, CONCEPTO: DEVOLUCION DE HABERES PERIODO-MES JUNIO DE 2022, CUENTA DE DEPOSITO: CUENTA UNICA DEL TESORO</t>
  </si>
  <si>
    <t>00099021001 DEPOSITO DE EFECTIVO, DEPOSITANTE: JHONATAN OROSCO QUISPE, CONCEPTO: DEVOLUCION DE HABERES PERIODO-MES DE JULIO DE 2022, CUENTA DE DEPOSITO: CUENTA UNICA DEL TESORO</t>
  </si>
  <si>
    <t>00099021001 DEPOSITO DE EFECTIVO, DEPOSITANTE: JHONATAN OROSCO QUISPE, CONCEPTO: DEVOLUCION DE HABERES PERIODO-MES DE AGOSTO DE 2022, CUENTA DE DEPOSITO: CUENTA UNICA DEL TESORO</t>
  </si>
  <si>
    <t>00099021001 DEPOSITO DE EFECTIVO, DEPOSITANTE: JHONATAN OROSCO QUISPE, CONCEPTO: DEVOLUCION DE HABERES PERIODO-MES DE SEPTIEMBRE DE 2022, CUENTA DE DEPOSITO: CUENTA UNICA DEL TESORO</t>
  </si>
  <si>
    <t>00099021001 DEP.DE CHEQ.AJENOS,RET.DE CAM.,CONCEPTO: EVELIN MARCELLE DE PARDO GUETTI,DEP.: BANCO UNION S.A. , PROCEDENCIA: BANCO UNION S.A., CHEQUE: 188008, FECHA DE EMISION:15/03/2023</t>
  </si>
  <si>
    <t>00099021001 DEPOSITO DE EFECTIVO, DEPOSITANTE: CIRO GERMAN ALAVIA MARIN, CONCEPTO: DEVOLUCION POR TOPE SALARIAL CORRESPONDIENTE A SEPTIEMBRE 2022, CUENTA DE DEPOSITO: CUENTA UNICA DEL TESORO</t>
  </si>
  <si>
    <t>00099021001 DEPOSITO DE EFECTIVO, DEPOSITANTE: CIRO GERMAN ALAVIA MARIN, CONCEPTO: DEVOLUCION POR TOPE SALARIAL CORRESPONDIENTE OCTUBRE 2022, CUENTA DE DEPOSITO: CUENTA UNICA DEL TESORO</t>
  </si>
  <si>
    <t>00099021001 DEPOSITO DE EFECTIVO, DEPOSITANTE: CIRO GERMAN ALAVIA MARIN, CONCEPTO: DEVOLUCION POR TOPE SALARIAL CORRESPONDIENTE A NOVIEMBRE 2022, CUENTA DE DEPOSITO: CUENTA UNICA DEL TESORO</t>
  </si>
  <si>
    <t>00099021001 DEPOSITO DE EFECTIVO, DEPOSITANTE: CIRO GERMAN ALAVIA MARIN, CONCEPTO: DEVOLUCION POR TOPE SALARIAL CORRESPONDIENTE A DICIEMBRE 2022, CUENTA DE DEPOSITO: CUENTA UNICA DEL TESORO</t>
  </si>
  <si>
    <t>00099021001 DEPOSITO DE EFECTIVO, DEPOSITANTE: CLAUDIA VERONICA SILVA CORINI, CONCEPTO: DEVOLUCION REMUNERACION MAXIMA, CUENTA DE DEPOSITO: CUENTA UNICA DEL TESORO</t>
  </si>
  <si>
    <t>00099021001 DEPOSITO DE EFECTIVO, DEPOSITANTE: JORGE NELSON CHAVEZ MAMANI C.I. 4250466 LP, CONCEPTO: DEPÓSITO DE VIATICOS, CUENTA DE DEPOSITO: CUENTA UNICA DEL TESORO</t>
  </si>
  <si>
    <t>00099021001 DEPOSITO DE EFECTIVO, DEPOSITANTE: JOSE ANTONIO CORO LARA C.I. 9122319 LP, CONCEPTO: DEPÓSITO DE VIATICOS, CUENTA DE DEPOSITO: CUENTA UNICA DEL TESORO</t>
  </si>
  <si>
    <t>00099021001 DEPOSITO DE EFECTIVO, DEPOSITANTE: JAVIER EDGAR YAPU PATON C.I. 6146037 L.P., CONCEPTO: DEPÓSITO DE VIATICOS, CUENTA DE DEPOSITO: CUENTA UNICA DEL TESORO</t>
  </si>
  <si>
    <t>00099021001 DEPOSITO DE EFECTIVO, DEPOSITANTE: ENCARNACION ANCARI BLANCO VDA DE TANGARA, CONCEPTO: DEVOLUCION DE HABERES DEL MES DE AGOSTO DEL 2014 SRA ENCARNACION ANCARI BLANCO CI.2931113, CUENTA DE DEPOSITO: CUENTA UNICA DEL TESORO</t>
  </si>
  <si>
    <t>00099021001 DEPOSITO DE EFECTIVO, DEPOSITANTE: ENCARNACION ANCARI BLANCO VDA DE TANGARA, CONCEPTO: DEVOLUCION DE HABERES DEL MES DE JULIO DEL 2014 SRA ENCARNACION ANCARI BLANCO CI.2931113, CUENTA DE DEPOSITO: CUENTA UNICA DEL TESORO</t>
  </si>
  <si>
    <t>00099021001 DEPOSITO DE EFECTIVO, DEPOSITANTE: GLADYS BEATRIZ PLATA AMARRO, CONCEPTO: EXCESO MAXIMO DE REMUNERACION PERMITIDO DOBLE PERCEPCION, CUENTA DE DEPOSITO: CUENTA UNICA DEL TESORO</t>
  </si>
  <si>
    <t>00099021001 DEP.DE CHEQ.AJENOS,RET.DE CAM.,CONCEPTO: JOSE FLORES FLORES,DEP.: BANCO UNION S.A. , PROCEDENCIA: BANCO UNION S.A., CHEQUE: 191439, FECHA DE EMISION:20/03/2023</t>
  </si>
  <si>
    <t>00099021001 DEP.DE CHEQ.AJENOS,RET.DE CAM.,CONCEPTO: JUSTINIANO GRAGEDA TRUJILLO,DEP.: BANCO UNION S.A. , PROCEDENCIA: BANCO UNION S.A., CHEQUE: 191442, FECHA DE EMISION:20/03/2023</t>
  </si>
  <si>
    <t>00099021001 DEPOSITO DE EFECTIVO, DEPOSITANTE: DIONICIO YAPUCHURA CALLISAYA, CONCEPTO: REVERSION DE BOLETA DE HABER MENSUAL, CUENTA DE DEPOSITO: CUENTA UNICA DEL TESORO</t>
  </si>
  <si>
    <t>00423142001 DEPOSITO DE EFECTIVO, DEPOSITANTE: CAJA DE SALUD DE CAMINOS Y RA, CONCEPTO: DEVOLUCION RETROACTIVOS, CUENTA DE DEPOSITO: CUENTA UNICA DEL TESORO</t>
  </si>
  <si>
    <t>00099021001 DEPOSITO DE EFECTIVO, DEPOSITANTE: MARCIA ALODIA DALENCE PARDO, CONCEPTO: REVERSION TOTAL, CUENTA DE DEPOSITO: CUENTA UNICA DEL TESORO</t>
  </si>
  <si>
    <t>00099021001 DEPOSITO DE EFECTIVO, DEPOSITANTE: ADELA FLORES CRUZ, CONCEPTO: DEVOLUCION POR DOBLE PERCEPCION DE DIC/22 A FEB/23 MAS LAS DUODECIMAS DE AGUINALDO, CUENTA DE DEPOSITO: CUENTA UNICA DEL TESORO</t>
  </si>
  <si>
    <t>00099021001 DEP.DE CHEQ.AJENOS,RET.DE CAM.,CONCEPTO: DEPÓSITO POR REVERSION DEL PREVENTIVO N°202,DEP.: SELA ORURO , PROCEDENCIA: BANCO UNION S.A., CHEQUE: 18431, FECHA DE EMISION:02/03/2023</t>
  </si>
  <si>
    <t>00099021001 DEP.DE CHEQ.AJENOS,RET.DE CAM.,CONCEPTO: PATRICIA DUBEYSA PEÑARANDA QUIROGA,DEP.: BANCO UNION S.A. , PROCEDENCIA: BANCO UNION S.A., CHEQUE: 191445, FECHA DE EMISION:23/03/2023</t>
  </si>
  <si>
    <t>00099021001 DEPOSITO DE EFECTIVO, DEPOSITANTE: URMIA CECILIA INQUILLO CORTEZ, CONCEPTO: DEVOLUCION PAGO EN DEMASIA DOS DIAS DE HABER MES FEBRERO 2023, CUENTA DE DEPOSITO: CUENTA UNICA DEL TESORO</t>
  </si>
  <si>
    <t>00099021001 DEPOSITO DE EFECTIVO, DEPOSITANTE: JORGE ROGELIO SANTANDER ESTRADA, CONCEPTO: REGULARIZACION DE TOPE SALARIAL SEPTIEMBRE 2022, CUENTA DE DEPOSITO: CUENTA UNICA DEL TESORO</t>
  </si>
  <si>
    <t>00099021001 DEPOSITO DE EFECTIVO, DEPOSITANTE: JORGE ROGELIO SANTANDER ESTRADA, CONCEPTO: REGULARIZACION DE TOPE SALARIAL OCTUBRE 2022, CUENTA DE DEPOSITO: CUENTA UNICA DEL TESORO</t>
  </si>
  <si>
    <t>00099021001 DEPOSITO DE EFECTIVO, DEPOSITANTE: JORGE ROGELIO SANTANDER ESTRADA, CONCEPTO: REGULARIZACION DE TOPE SALARIAL NOVIEMBRE 2022, CUENTA DE DEPOSITO: CUENTA UNICA DEL TESORO</t>
  </si>
  <si>
    <t>00099021001 DEPOSITO DE EFECTIVO, DEPOSITANTE: JORGE ROGELIO SANTANDER ESTRADA, CONCEPTO: REGULARIZACION DE TOPE SALARIAL DICIEMBRE 2022, CUENTA DE DEPOSITO: CUENTA UNICA DEL TESORO</t>
  </si>
  <si>
    <t>00099021001 DEPOSITO DE EFECTIVO, DEPOSITANTE: ALVARO MARCO ANTONIO CABA OLIVAREZ, CONCEPTO: CITE:MEFP/VTCP/DGOPT/UAIS-CPI/N°030/2016 REGULARIZACION: JULIO-AGOSTO 2022, CUENTA DE DEPOSITO: CUENTA UNICA DEL TESORO</t>
  </si>
  <si>
    <t>00099021001 DEPOSITO DE EFECTIVO, DEPOSITANTE: ALVARO MARCO ANTONIO CABA OLIVAREZ, CONCEPTO: CITE:MEFP/VTCP/DGOPT/UAIS-CPI/N°030/2016 REGULARIZACION: MAYO-JUNIO 2022, CUENTA DE DEPOSITO: CUENTA UNICA DEL TESORO</t>
  </si>
  <si>
    <t>00099021001 DEP.DE CHEQ.AJENOS,RET.DE CAM.,CONCEPTO: PAGO POR DESCUENTO RECURSOS PUBLICOS,DEP.: CAJA NACIONAL DE SALUD , PROCEDENCIA: BANCO UNION S.A., CHEQUE: 66838, FECHA DE EMISION:23/03/2023</t>
  </si>
  <si>
    <t>00099021001 DEP.DE CHEQ.AJENOS,RET.DE CAM.,CONCEPTO: JUAN JOSE TORDAOYA AREVALO,DEP.: BANCO UNION S.A. , PROCEDENCIA: BANCO UNION S.A., CHEQUE: 191447, FECHA DE EMISION:24/03/2023</t>
  </si>
  <si>
    <t>00423012001 DEPOSITO DE EFECTIVO, DEPOSITANTE: SERGIO FABIAN SILES RIVERO CI 6961230, CONCEPTO: DEVOLUCION FONDOS DE AVANCE, CUENTA DE DEPOSITO: CUENTA UNICA DEL TESORO</t>
  </si>
  <si>
    <t>00099021001 DEPOSITO DE EFECTIVO, DEPOSITANTE: FREDY MOISES FLORES MAMANI, CONCEPTO: COBRO INDEVIDO DEL PRA, CUENTA DE DEPOSITO: CUENTA UNICA DEL TESORO</t>
  </si>
  <si>
    <t>00099021001 DEPOSITO DE EFECTIVO, DEPOSITANTE: MONICA SEA ARAMAYO, CONCEPTO: DEVOLUCION RENUMERACION MAXIMA, CUENTA DE DEPOSITO: CUENTA UNICA DEL TESORO</t>
  </si>
  <si>
    <t>00099021001 DEPOSITO DE EFECTIVO, DEPOSITANTE: MARIA ROSA GONZALES RAMOS, CONCEPTO: DEVOLUCION DE FONDOS NO EJECUTADOS C 31 - 137, CUENTA DE DEPOSITO: CUENTA UNICA DEL TESORO</t>
  </si>
  <si>
    <t>00099021001 DEP.DE CHEQ.AJENOS,RET.DE CAM.,CONCEPTO: EDGAR MANCILLA GUTIERREZ,DEP.: BANCO UNION S.A. , PROCEDENCIA: BANCO UNION S.A., CHEQUE: 191455, FECHA DE EMISION:27/03/2023</t>
  </si>
  <si>
    <t>00099021001 DEP.DE CHEQ.AJENOS,RET.DE CAM.,CONCEPTO: ROSMERY CHOQUE MAMANI,DEP.: BANCO UNION S.A. , PROCEDENCIA: BANCO UNION S.A., CHEQUE: 191454, FECHA DE EMISION:27/03/2023</t>
  </si>
  <si>
    <t>00099021001 DEP.DE CHEQ.AJENOS,RET.DE CAM.,CONCEPTO: MARISOL ENCINAS MONTAÑO,DEP.: BANCO UNION S.S.A , PROCEDENCIA: BANCO UNION S.A., CHEQUE: 191453, FECHA DE EMISION:27/03/2023</t>
  </si>
  <si>
    <t>00099021001 DEP.DE CHEQ.AJENOS,RET.DE CAM.,CONCEPTO: ALEXANDER IVN PINTO MAMANI,DEP.: BANCO UNION S.A. , PROCEDENCIA: BANCO UNION S.A., CHEQUE: 191452, FECHA DE EMISION:27/03/2023</t>
  </si>
  <si>
    <t>00099021001 DEPOSITO DE EFECTIVO, DEPOSITANTE: ALVARO MARCO ANTONIO CABA OLIVAREZ, CONCEPTO: CITE: MEFP/VTCP/DGOPT/UAIS-CPI/N°030/2016 REGULARIZACION SEPTIEMBRE-OCTUBRE 2022, CUENTA DE DEPOSITO: CUENTA UNICA DEL TESORO</t>
  </si>
  <si>
    <t>00099021001 DEP.DE CHEQ.AJENOS,RET.DE CAM.,CONCEPTO: CARLA ESCALERA PINTO,DEP.: BANCO UNION S.A. , PROCEDENCIA: BANCO UNION S.A., CHEQUE: 191457, FECHA DE EMISION:28/03/2023</t>
  </si>
  <si>
    <t>00099021001 DEPOSITO DE EFECTIVO, DEPOSITANTE: LOURDES TATIANA QUIROZ QUENTA, CONCEPTO: FACTURA NAABOL NO PRESENTADA PARA SU DECLARACION EN EL LIBRO DE COMPRAS IVA, CUENTA DE DEPOSITO: CUENTA UNICA DEL TESORO</t>
  </si>
  <si>
    <t>00099021001 DEPOSITO DE EFECTIVO, DEPOSITANTE: IVER LUNA SANCHEZ, CONCEPTO: DEVOLUCION DE PASAJES AEREOS SEGUN PREVENTIVO NRO 935, CUENTA DE DEPOSITO: CUENTA UNICA DEL TESORO</t>
  </si>
  <si>
    <t>00099021001 DEP.DE CHEQ.AJENOS,RET.DE CAM.,CONCEPTO: ABEL ANDIA ZURITA,DEP.: BANCO UNION S.A. , PROCEDENCIA: BANCO UNION S.A., CHEQUE: 191458, FECHA DE EMISION:29/03/2023</t>
  </si>
  <si>
    <t>00593012001 DEPOSITO DE EFECTIVO, DEPOSITANTE: GRACIELA QUENTA POMA, CONCEPTO: |DEVOLUCION DE IMPUESTOS PAGADOS EN EXESO, CUENTA DE DEPOSITO: CUENTA UNICA DEL TESORO</t>
  </si>
  <si>
    <t>00344018001 DEPOSITO DE EFECTIVO, DEPOSITANTE: CARLOS ALBERTO REZA AZURDUY, CONCEPTO: DEVOLUCION DE SALDOS NO UTILIZADOS AL C31 390, CUENTA DE DEPOSITO: CUENTA UNICA DEL TESORO</t>
  </si>
  <si>
    <t>00099021001 DEPOSITO DE EFECTIVO, DEPOSITANTE: MAURICIO CLEVER FLORES MORALES, CONCEPTO: POR DEVOLUCIONDE MAXIMA REMUNERACION ECONOMICA PERCIBIDA EN INSTITUCION PUBLICA MES NOVIEMBRE 2022, CUENTA DE DEPOSITO: CUENTA UNICA DEL TESORO</t>
  </si>
  <si>
    <t>NUMERO DE LIBRETA CUT: 00513014201 OPERACIÓN E18 TRANSFERENCIA DEL SISTEMA FINANCIERO POR CUENTA DE TERCEROS A LA CUT TRANSFERENCIA DEL 1% DEL VALOR DE INVERSION POR ACTIVIDADES EN AREAS PROTEGIDAS DE ACUERDO A DS 2366 DESTINADAS A LA GESTION AMBIENTAL SOLICITUD YPFB CHACO SA</t>
  </si>
  <si>
    <t>TRANSFERENCIA DE FONDOS AL EXTERIOR A SOLICITUD DE BOLIVIANA DE AVIACION SEGUN SOLICITUD 17772 REF: INVOICES I221739 I221742 I231022 I231026 I221740 I231020 I231023 I221741 I231021 I231024 I221736 I231002 I231006 I221737 I231004 I231008 I221743 I231005 I231028 PAGO POR LA COMPRA D LIB. 00578012002 BOA-BOLIVIANA DE AVIACION-INGRESOS</t>
  </si>
  <si>
    <t>VENTA DE DIVISAS S/G NOTA SEDEM/GG/EB N°0024/2023,11/01/2023 Y AUT.VTA.DIV.EFECT.P/MEFP DE 02/03/2023.REF.:EMISION CARTA DE CREDITO I-2023-14,COMISION EMISION L/C 0,15% S/USD1.503.885,40.-POR 151 DIAS,REEMB.GSTS.COMUNICACION BS220.-Y EMISION COM LIB. 00132032001 ECEBOL - GESTION OPERATIVA REF: COMISIONES EMISION I-2023-14</t>
  </si>
  <si>
    <t>'TRANSFERENCIA'||RECIBIDA DEL EXTERIOR SEGÚN MENSAJE SWIFT Nº 3521 (REM.EXT.) DE FECHA 02-03-2023 POR PRIMER DESEMBOLSO DEL PRÉSTAMO F.ROT./AID 12/006/00. LIBRETA N° 00046057011 MSYD - RECURSOS CONVENIO FINANCIERO F.ROT./AID 12/006/00</t>
  </si>
  <si>
    <t>NUMERO DE LIBRETA CUT: 00099021001 OPERACIÓN E75 TRANSFERENCIA DE LA CUENTA FISCAL BUN A LA CUT EN MN TRANSFERENCIA DE FONDOS A SOLICITUD DE: GOBIERNO AUTONOMO MUNICIPAL DE PAPEL PAMPA CITE: GAMPP/MAE-FEVL/NÂ°047/2023 CUENTA CUT 3987 LIBRETA NÂ° 00099021001 TGN-RECURSOS ORDINARIOS</t>
  </si>
  <si>
    <t>NUMERO DE LIBRETA CUT: 00303014201 OPERACIÓN E75 TRANSFERENCIA DE LA CUENTA FISCAL BUN A LA CUT EN MN TRANSFERENCIA DE FONDOS A SOLICITUD DE: GOBIERNO AUTONOMO DEPARTAMENTAL DE TARIJA, CITE: GADT/SDEF/EMM/OF.NÂ° 209/23</t>
  </si>
  <si>
    <t>COBRO COSTOS DE PAPELERIA SEGUN TRANSFERENCIA DEL EXTERIOR POR ORDEN DE TRADERSOUTH LIMITED REF.: CRED SAMPLES OF BL/PURPOSE/OTHR LIB. 00593012001 EMPRESA ESTATAL YACANA - RECURSOS PROPIOS</t>
  </si>
  <si>
    <t>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t>
  </si>
  <si>
    <t>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t>
  </si>
  <si>
    <t>A:00099021001 Transferencia que realizamos a solicitud de la Empresa Nacional de Electricidad mediante nota CITE: ENDE-DEEM-3/25-23 en aplicación al Decreto Supremo No 4848 de 28 de diciembre de 2022 correspondiente al mes de febrero de 2023 H.R. 6-5466-R</t>
  </si>
  <si>
    <t>REGULARIZACION DE TRANSFERENCIA DEL EXTERIOR SEGUN SWIFT NO.4446 Y NO.4445 DE FECHA 22/03/2023 ORDENANTE: AGRARIA INDUSTRIA E COMERCIO LTDA. (JARDINOPOLIS SP BRASIL) REF.: CRED YLBGCO0047ODV23 VEX DE 13032023 CONTRATO 342971186 LIB. 00597012001 RECURSOS PROPIOS VENTAS YLB</t>
  </si>
  <si>
    <t>TRANSFERENCIA DE FONDOS AL EXTERIOR A SOLICITUD DE AGENCIA BOLIVIANA DE ENERGIA SEGUN SOLICITUD 17917 REF: NUCADVISOR PAGO CORRESPONDIENTE AL AC N 37 DEL CONTRATO DE ADHESION SERVICIO DE SEGUIMIENTO Y MONITOREO Y CONTROL CON NUCADVISOR PARA EL CONTRATO DE CIDTN SEGUN NOTA INTERNA 081 2023 INFORME 03 LIB. 00099021001 TGN-RECURSOS ORDINARIOS (3987)</t>
  </si>
  <si>
    <t>NUMERO DE LIBRETA CUT: 00099021001 OPERACIÓN E18 TRANSFERENCIA DEL SISTEMA FINANCIERO POR CUENTA DE TERCEROS A LA CUT devolucion pagos de CC no cobrados noviembre y aguinaldo 2022</t>
  </si>
  <si>
    <t>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t>
  </si>
  <si>
    <t>NUMERO DE LIBRETA CUT: 00099021001 OPERACIÓN E75 TRANSFERENCIA DE LA CUENTA FISCAL BUN A LA CUT EN MN TRANSFERENCIA DE FONDOS A SOLICITUD DE: GOBIERNO AUTONOMO DPTAL. COCHABAMBA CITE : CE/UT YCP/031/2023 CUENTA CUT 3987069001 LIBRETA NÂ° 00099021001 "TGN RECURSOS ORDINARIOS ".</t>
  </si>
  <si>
    <t>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t>
  </si>
  <si>
    <t>NUMERO DE LIBRETA CUT: 0013032001 OPERACIÓN E18 TRANSFERENCIA DEL SISTEMA FINANCIERO POR CUENTA DE TERCEROS A LA CUT TRANSFERENCIA GARANTIA DE MOTANTACARGA POR URANEL</t>
  </si>
  <si>
    <t>AJUSTE COMPLEMENTARIO POR REVALORIZACION SALDOS DE ACTIVOS DE RESERVA Y OBLIGACIONES MONEDA EXTRANJERA (DOLARES) Saldo MO = -26937457.97 ;Bs/Mo: 6.86000000000 ;Saldo Bs: -184790961.66</t>
  </si>
  <si>
    <t>AJUSTE COMPLEMENTARIO POR REVALORIZACION SALDOS DE ACTIVOS DE RESERVA Y OBLIGACIONES MONEDA EXTRANJERA (DOLARES) Saldo MO = -21070715.18 ;Bs/Mo: 6.86000000000 ;Saldo Bs: -144545106.15</t>
  </si>
  <si>
    <t>AJUSTE COMPLEMENTARIO POR REVALORIZACION SALDOS DE ACTIVOS DE RESERVA Y OBLIGACIONES MONEDA EXTRANJERA (DOLARES) Saldo MO = -26693827.81 ;Bs/Mo: 6.86000000000 ;Saldo Bs: -183119658.79</t>
  </si>
  <si>
    <t>AJUSTE COMPLEMENTARIO POR REVALORIZACION SALDOS DE ACTIVOS DE RESERVA Y OBLIGACIONES MONEDA EXTRANJERA (DOLARES) Saldo MO = -16315587.47 ;Bs/Mo: 6.86000000000 ;Saldo Bs: -111924930.05</t>
  </si>
  <si>
    <t>AJUSTE COMPLEMENTARIO POR REVALORIZACION SALDOS DE ACTIVOS DE RESERVA Y OBLIGACIONES MONEDA EXTRANJERA (DOLARES) Saldo MO = -13403694.54 ;Bs/Mo: 6.86000000000 ;Saldo Bs: -91949344.56</t>
  </si>
  <si>
    <t>AJUSTE COMPLEMENTARIO POR REVALORIZACION SALDOS DE ACTIVOS DE RESERVA Y OBLIGACIONES MONEDA EXTRANJERA (DOLARES) Saldo MO = -13393949.02 ;Bs/Mo: 6.86000000000 ;Saldo Bs: -91882490.27</t>
  </si>
  <si>
    <t>AJUSTE COMPLEMENTARIO POR REVALORIZACION SALDOS DE ACTIVOS DE RESERVA Y OBLIGACIONES MONEDA EXTRANJERA (DOLARES) Saldo MO = -6163002.78 ;Bs/Mo: 6.86000000000 ;Saldo Bs: -42278199.08</t>
  </si>
  <si>
    <t>AJUSTE COMPLEMENTARIO POR REVALORIZACION SALDOS DE ACTIVOS DE RESERVA Y OBLIGACIONES MONEDA EXTRANJERA (DOLARES) Saldo MO = -6228737.33 ;Bs/Mo: 6.86000000000 ;Saldo Bs: -42729138.07</t>
  </si>
  <si>
    <t>AJUSTE COMPLEMENTARIO POR REVALORIZACION SALDOS DE ACTIVOS DE RESERVA Y OBLIGACIONES MONEDA EXTRANJERA (DOLARES) Saldo MO = -32048633.19 ;Bs/Mo: 6.86000000000 ;Saldo Bs: -219853623.69</t>
  </si>
  <si>
    <t>AJUSTE COMPLEMENTARIO POR REVALORIZACION SALDOS DE ACTIVOS DE RESERVA Y OBLIGACIONES MONEDA EXTRANJERA (DOLARES) Saldo MO = -32265069.86 ;Bs/Mo: 6.86000000000 ;Saldo Bs: -221338379.23</t>
  </si>
  <si>
    <t>AJUSTE COMPLEMENTARIO POR REVALORIZACION SALDOS DE ACTIVOS DE RESERVA Y OBLIGACIONES MONEDA EXTRANJERA (DOLARES) Saldo MO = -10974169.45 ;Bs/Mo: 6.86000000000 ;Saldo Bs: -75282802.42</t>
  </si>
  <si>
    <t>AJUSTE COMPLEMENTARIO POR REVALORIZACION SALDOS DE ACTIVOS DE RESERVA Y OBLIGACIONES MONEDA EXTRANJERA (DOLARES) Saldo MO = -526811.28 ;Bs/Mo: 6.86000000000 ;Saldo Bs: -3613925.39</t>
  </si>
  <si>
    <t>AJUSTE COMPLEMENTARIO POR REVALORIZACION SALDOS DE ACTIVOS DE RESERVA Y OBLIGACIONES MONEDA EXTRANJERA (DOLARES) Saldo MO = -1935523.08 ;Bs/Mo: 6.86000000000 ;Saldo Bs: -13277688.31</t>
  </si>
  <si>
    <t>AJUSTE COMPLEMENTARIO POR REVALORIZACION SALDOS DE ACTIVOS DE RESERVA Y OBLIGACIONES MONEDA EXTRANJERA (DOLARES) Saldo MO = -74649454.71 ;Bs/Mo: 6.86000000000 ;Saldo Bs: -512095259.32</t>
  </si>
  <si>
    <t>AJUSTE COMPLEMENTARIO POR REVALORIZACION SALDOS DE ACTIVOS DE RESERVA Y OBLIGACIONES MONEDA EXTRANJERA (DOLARES) Saldo MO = -19318025.90 ;Bs/Mo: 6.86000000000 ;Saldo Bs: -132521657.68</t>
  </si>
  <si>
    <t>AJUSTE COMPLEMENTARIO POR REVALORIZACION SALDOS DE ACTIVOS DE RESERVA Y OBLIGACIONES MONEDA EXTRANJERA (DOLARES) Saldo MO = -10343619.99 ;Bs/Mo: 6.86000000000 ;Saldo Bs: -70957233.14</t>
  </si>
  <si>
    <t>AJUSTE COMPLEMENTARIO POR REVALORIZACION SALDOS DE ACTIVOS DE RESERVA Y OBLIGACIONES MONEDA EXTRANJERA (DOLARES) Saldo MO = -6993827.97 ;Bs/Mo: 6.86000000000 ;Saldo Bs: -47977659.85</t>
  </si>
  <si>
    <t>AJUSTE COMPLEMENTARIO POR REVALORIZACION SALDOS DE ACTIVOS DE RESERVA Y OBLIGACIONES MONEDA EXTRANJERA (DOLARES) Saldo MO = -7765714.27 ;Bs/Mo: 6.86000000000 ;Saldo Bs: -53272799.90</t>
  </si>
  <si>
    <t>AJUSTE COMPLEMENTARIO POR REVALORIZACION SALDOS DE ACTIVOS DE RESERVA Y OBLIGACIONES MONEDA EXTRANJERA (DOLARES) Saldo MO = -5372951.59 ;Bs/Mo: 6.86000000000 ;Saldo Bs: -36858447.90</t>
  </si>
  <si>
    <t>AJUSTE COMPLEMENTARIO POR REVALORIZACION SALDOS DE ACTIVOS DE RESERVA Y OBLIGACIONES MONEDA EXTRANJERA (DOLARES) Saldo MO = -8876008.86 ;Bs/Mo: 6.86000000000 ;Saldo Bs: -60889420.77</t>
  </si>
  <si>
    <t>AJUSTE COMPLEMENTARIO POR REVALORIZACION SALDOS DE ACTIVOS DE RESERVA Y OBLIGACIONES MONEDA EXTRANJERA (DOLARES) Saldo MO = -3681206.79 ;Bs/Mo: 6.86000000000 ;Saldo Bs: -25253078.62</t>
  </si>
  <si>
    <t>AJUSTE COMPLEMENTARIO POR REVALORIZACION SALDOS DE ACTIVOS DE RESERVA Y OBLIGACIONES MONEDA EXTRANJERA (DOLARES) Saldo MO = -13795749.99 ;Bs/Mo: 6.86000000000 ;Saldo Bs: -94638844.94</t>
  </si>
  <si>
    <t>AJUSTE COMPLEMENTARIO POR REVALORIZACION SALDOS DE ACTIVOS DE RESERVA Y OBLIGACIONES MONEDA EXTRANJERA (DOLARES) Saldo MO = -9641267.69 ;Bs/Mo: 6.86000000000 ;Saldo Bs: -66139096.36</t>
  </si>
  <si>
    <t>AJUSTE COMPLEMENTARIO POR REVALORIZACION SALDOS DE ACTIVOS DE RESERVA Y OBLIGACIONES MONEDA EXTRANJERA (DOLARES) Saldo MO = -143648714.88 ;Bs/Mo: 6.86000000000 ;Saldo Bs: -985430184.07</t>
  </si>
  <si>
    <t>AJUSTE COMPLEMENTARIO POR REVALORIZACION SALDOS DE ACTIVOS DE RESERVA Y OBLIGACIONES MONEDA EXTRANJERA (DOLARES) Saldo MO = -128924032.21 ;Bs/Mo: 6.86000000000 ;Saldo Bs: -884418860.95</t>
  </si>
  <si>
    <t>AJUSTE COMPLEMENTARIO POR REVALORIZACION SALDOS DE ACTIVOS DE RESERVA Y OBLIGACIONES MONEDA EXTRANJERA (DOLARES) Saldo MO = -130314182.22 ;Bs/Mo: 6.86000000000 ;Saldo Bs: -893955290.04</t>
  </si>
  <si>
    <t>AJUSTE COMPLEMENTARIO POR REVALORIZACION SALDOS DE ACTIVOS DE RESERVA Y OBLIGACIONES MONEDA EXTRANJERA (DOLARES) Saldo MO = -127816215.53 ;Bs/Mo: 6.86000000000 ;Saldo Bs: -876819238.55</t>
  </si>
  <si>
    <t>||REGULARIZACION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t>
  </si>
  <si>
    <t>00383012001</t>
  </si>
  <si>
    <t>00389014301</t>
  </si>
  <si>
    <t>De: 00099014102 A:00287102001 Transferencia que realizamos a solicitud de la Unidad de Administración e Información Salarial mediante nota CITE: MEFP/VTCP/DGPOT/UAIS/No 390/2023, nota interna CITE:MEFP/VPCF/DGCF/UCCF/No 072/2023 de la DGCF</t>
  </si>
  <si>
    <t>De: 00081094301 A:00099021001 De: 00081094301 A:00099021001 Transferencia de recursos a requerimiento del Ministerio de Obras Públicas Servicio y Vivienda, con nota CITE: MOPSV/DGAA/N°135/2023 en el marco del Articulo 15 de la Ley N°1267 de</t>
  </si>
  <si>
    <t>De: 00099021001 A:00383012001 Transferencia que realizamos a solicitud de la Agencia Boliviana de Correos mediante nota CITE: AGBC-AGBC/DAF/TFC-CPRV-0058-CAR/2023, Informe Técnico INF/AGBC/DAF/TFC Nº 0014/2023 (operación bimonetaria), (TC 6</t>
  </si>
  <si>
    <t>De: 00099021001 A:00046057006 Transferencia bimonetaria que realizamos a solicitud del Ministerio de Salud y Deportes mediante nota CITE: MSyD/VGSS/DGGH/UGESPRO/PGBID3151/CE/44/2023 en el marco del contrato de préstamo Nº3151 aprobado media</t>
  </si>
  <si>
    <t>De: 00099021001 A:00015051101 Transferencia que realizamos a solicitud de la Unidad de Administración e Información Salarial mediante nota CITE: MEFP/VTCP/DGPOT/UAIS/No. 576/2023 y en virtud a las notas CITE: MEFP/VPCF/DGCF/UCCF/Nos. 76 y 1</t>
  </si>
  <si>
    <t>De: 00514012002 A:00099021001 Transferencia BI - Monetaria que realizamos a solicitud de la Empresa Nacional de Electricidad mediante nota CITE: ENDE-DEEM-3/42-23 Informe Técnico ENDE-IT-DEEM-3/2-23 H.R. 6-6262-R</t>
  </si>
  <si>
    <t>De: 00514012002 A:00099021001 Transferencia BI - Monetaria que realizamos a solicitud de la Empresa Nacional de Electricidad mediante nota CITE: ENDE-DEEM-3/43-23 Informe Técnico ENDE-IT-DEEM-3/3-23 H.R. 6-6375-R</t>
  </si>
  <si>
    <t>De: 00099021001 A:00046057010 Transferencia de recursos bi-monetaria a solicitud del Ministerio de Salud y Deportes mediante nota CITE: MSyD/VGSS/DGGH/UGESPRO/PCAF/CE/39/2023, para atender la emergencia sanitaria ocasionada por la pandemia</t>
  </si>
  <si>
    <t>De: 00099021001 A:00046057009 Transferencia de recursos a solicitud del Ministerio de Salud y Deportes mediante nota CITE: MSyD/VGSS/DGGH/UGESPRO/FRISDP/CE/106/2023 (operación bimonetaria) por el desembolso realizado por el BID, correspondi</t>
  </si>
  <si>
    <t>De: 00099021001 A:00086108004 Transferencia bi-monetaria que realizamos a solicitud de la UCP - PPCR entidad ejecutora dependiente del Ministerio de Medio Ambiente y Agua mediante nota CITE: CAR/UCP-PPCR No 0073/2023 UCP PPCR/2023-00695 par</t>
  </si>
  <si>
    <t>De: 00206044301 A:00099021001 De: 00206044301 A: 00099021001 Transferencia de recursos a solicitud del Instituto Nacional de Estadística mediante nota CITE: INE-DGE-CGP-JNAP-CPV N°0465 y 0466/2023 (operación bimonetarias) destinados a la</t>
  </si>
  <si>
    <t>De: 00046057006 A:00099021001 Transferencia bimonetaria que realizamos a solicitud del Ministerio de Salud y Deportes mediante nota CITE: MSyD/VGSS/DGGH/UGESPRO/PGBID3151/CE/44/2023 en el marco del contrato de préstamo Nº3151 aprobado media</t>
  </si>
  <si>
    <t>De: 00099021001 A:00514017005 Transferencia BI - Monetaria que realizamos a solicitud de la Empresa Nacional de Electricidad mediante nota CITE: ENDE-DEEM-3/42-23 Informe Técnico ENDE-IT-DEEM-3/2-23 H.R. 6-6262-R</t>
  </si>
  <si>
    <t>De: 00099021001 A:00514017005 Transferencia BI - Monetaria que realizamos a solicitud de la Empresa Nacional de Electricidad mediante nota CITE: ENDE-DEEM-3/43-23 Informe Técnico ENDE-IT-DEEM-3/3-23 H.R. 6-6375-R</t>
  </si>
  <si>
    <t>De: 00046057010 A:00099021001 Transferencia de recursos bi-monetaria a solicitud del Ministerio de Salud y Deportes mediante nota CITE: MSyD/VGSS/DGGH/UGESPRO/PCAF/CE/39/2023, para atender la emergencia sanitaria ocasionada por la pandemia</t>
  </si>
  <si>
    <t>De: 00046057009 A:00099021001 Transferencia de recursos a solicitud del Ministerio de Salud y Deportes mediante nota CITE: MSyD/VGSS/DGGH/UGESPRO/FRISDP/CE/106/2023 (operación bimonetaria) por el desembolso realizado por el BID, correspondi</t>
  </si>
  <si>
    <t>De: 00086108004 A:00099021001 Transferencia bi-monetaria que realizamos a solicitud de la UCP - PPCR entidad ejecutora dependiente del Ministerio de Medio Ambiente y Agua mediante nota CITE: CAR/UCP-PPCR No 0073/2023 UCP PPCR/2023-00695 par</t>
  </si>
  <si>
    <t>Guadalupe Challco Pucho</t>
  </si>
  <si>
    <t>guadalupe.challco@economiayfinanzas.gob.bo</t>
  </si>
  <si>
    <t>mar</t>
  </si>
  <si>
    <t>G21576460003</t>
  </si>
  <si>
    <t>S10537080002</t>
  </si>
  <si>
    <t>D00229420011</t>
  </si>
  <si>
    <t>S10537890001</t>
  </si>
  <si>
    <t>S10537970001</t>
  </si>
  <si>
    <t>D00229460010</t>
  </si>
  <si>
    <t>G21641450002</t>
  </si>
  <si>
    <t>D00229500008</t>
  </si>
  <si>
    <t>G21653760003</t>
  </si>
  <si>
    <t>D00229550010</t>
  </si>
  <si>
    <t>D00229590014</t>
  </si>
  <si>
    <t>D00229630011</t>
  </si>
  <si>
    <t>D00229670013</t>
  </si>
  <si>
    <t>D00229720012</t>
  </si>
  <si>
    <t>G21737730001</t>
  </si>
  <si>
    <t>G21737700001</t>
  </si>
  <si>
    <t>G21737710001</t>
  </si>
  <si>
    <t>G21737720001</t>
  </si>
  <si>
    <t>G21739200001</t>
  </si>
  <si>
    <t>D00229760016</t>
  </si>
  <si>
    <t>D00229800011</t>
  </si>
  <si>
    <t>D00229840011</t>
  </si>
  <si>
    <t>G21783880001</t>
  </si>
  <si>
    <t>S10548230001</t>
  </si>
  <si>
    <t>D00229880012</t>
  </si>
  <si>
    <t>D00229920015</t>
  </si>
  <si>
    <t>G21818620003</t>
  </si>
  <si>
    <t>S10552080001</t>
  </si>
  <si>
    <t>G21837290001</t>
  </si>
  <si>
    <t>D00230010013</t>
  </si>
  <si>
    <t>D00230100011</t>
  </si>
  <si>
    <t>G21883000002</t>
  </si>
  <si>
    <t>G21886640002</t>
  </si>
  <si>
    <t>O20965670002</t>
  </si>
  <si>
    <t>G21901190002</t>
  </si>
  <si>
    <t>G21901210002</t>
  </si>
  <si>
    <t>G21903310002</t>
  </si>
  <si>
    <t>D00230180012</t>
  </si>
  <si>
    <t>G21919920002</t>
  </si>
  <si>
    <t>G21919940002</t>
  </si>
  <si>
    <t>D00230260010</t>
  </si>
  <si>
    <t>G21937410002</t>
  </si>
  <si>
    <t>G21937430002</t>
  </si>
  <si>
    <t>S10558470001</t>
  </si>
  <si>
    <t>D00230310012</t>
  </si>
  <si>
    <t>G21951780002</t>
  </si>
  <si>
    <t>G21951760002</t>
  </si>
  <si>
    <t>G21953130002</t>
  </si>
  <si>
    <t>D00230350010</t>
  </si>
  <si>
    <t>G21965180002</t>
  </si>
  <si>
    <t>G21965300002</t>
  </si>
  <si>
    <t>G21965280002</t>
  </si>
  <si>
    <t>G21965200002</t>
  </si>
  <si>
    <t>O21043430002</t>
  </si>
  <si>
    <t>O21043540002</t>
  </si>
  <si>
    <t>O21043580002</t>
  </si>
  <si>
    <t>Q17895220002</t>
  </si>
  <si>
    <t>O21044800002</t>
  </si>
  <si>
    <t>O21044840002</t>
  </si>
  <si>
    <t>Q17898100002</t>
  </si>
  <si>
    <t>B21043570002</t>
  </si>
  <si>
    <t>B21043590002</t>
  </si>
  <si>
    <t>O21046470002</t>
  </si>
  <si>
    <t>O21046480002</t>
  </si>
  <si>
    <t>O21046640002</t>
  </si>
  <si>
    <t>O21047030002</t>
  </si>
  <si>
    <t>O21047150002</t>
  </si>
  <si>
    <t>O21047160002</t>
  </si>
  <si>
    <t>O21047170002</t>
  </si>
  <si>
    <t>O21047180002</t>
  </si>
  <si>
    <t>O21047280002</t>
  </si>
  <si>
    <t>O21047480002</t>
  </si>
  <si>
    <t>O21047680002</t>
  </si>
  <si>
    <t>B21046760002</t>
  </si>
  <si>
    <t>B21046790002</t>
  </si>
  <si>
    <t>B21046830002</t>
  </si>
  <si>
    <t>O21049200002</t>
  </si>
  <si>
    <t>O21049230002</t>
  </si>
  <si>
    <t>O21049640002</t>
  </si>
  <si>
    <t>O21050040002</t>
  </si>
  <si>
    <t>O21050170002</t>
  </si>
  <si>
    <t>O21050230002</t>
  </si>
  <si>
    <t>O21050320002</t>
  </si>
  <si>
    <t>O21050450002</t>
  </si>
  <si>
    <t>G22274610003</t>
  </si>
  <si>
    <t>G22277380002</t>
  </si>
  <si>
    <t>O21050840002</t>
  </si>
  <si>
    <t>G22277390001</t>
  </si>
  <si>
    <t>B21049770002</t>
  </si>
  <si>
    <t>B21049950002</t>
  </si>
  <si>
    <t>O21052380002</t>
  </si>
  <si>
    <t>O21052390002</t>
  </si>
  <si>
    <t>O21052410002</t>
  </si>
  <si>
    <t>O21053080002</t>
  </si>
  <si>
    <t>B21053230002</t>
  </si>
  <si>
    <t>G22294450002</t>
  </si>
  <si>
    <t>G22294460001</t>
  </si>
  <si>
    <t>G22295920004</t>
  </si>
  <si>
    <t>O21055550002</t>
  </si>
  <si>
    <t>O21056030002</t>
  </si>
  <si>
    <t>O21056450002</t>
  </si>
  <si>
    <t>B21055930002</t>
  </si>
  <si>
    <t>B21055950002</t>
  </si>
  <si>
    <t>O21056520002</t>
  </si>
  <si>
    <t>S10580570002</t>
  </si>
  <si>
    <t>F0012355</t>
  </si>
  <si>
    <t>O21059160002</t>
  </si>
  <si>
    <t>O21059180002</t>
  </si>
  <si>
    <t>O21059260002</t>
  </si>
  <si>
    <t>B21058120002</t>
  </si>
  <si>
    <t>B21058130002</t>
  </si>
  <si>
    <t>B21058550002</t>
  </si>
  <si>
    <t>B21058630002</t>
  </si>
  <si>
    <t>J05430310002</t>
  </si>
  <si>
    <t>O21061280002</t>
  </si>
  <si>
    <t>O21061870002</t>
  </si>
  <si>
    <t>O21061900002</t>
  </si>
  <si>
    <t>Q17949000002</t>
  </si>
  <si>
    <t>S10581390002</t>
  </si>
  <si>
    <t>O21064190002</t>
  </si>
  <si>
    <t>O21064780002</t>
  </si>
  <si>
    <t>O21065010002</t>
  </si>
  <si>
    <t>O21067110002</t>
  </si>
  <si>
    <t>O21067260002</t>
  </si>
  <si>
    <t>O21067440002</t>
  </si>
  <si>
    <t>G22373350002</t>
  </si>
  <si>
    <t>G22373360001</t>
  </si>
  <si>
    <t>B21067240002</t>
  </si>
  <si>
    <t>G22388960003</t>
  </si>
  <si>
    <t>O21071860002</t>
  </si>
  <si>
    <t>O21071920002</t>
  </si>
  <si>
    <t>B21071690002</t>
  </si>
  <si>
    <t>O21074070002</t>
  </si>
  <si>
    <t>O21074270002</t>
  </si>
  <si>
    <t>O21075030002</t>
  </si>
  <si>
    <t>G22409060002</t>
  </si>
  <si>
    <t>Q17978120002</t>
  </si>
  <si>
    <t>Q17978130002</t>
  </si>
  <si>
    <t>Q17978140002</t>
  </si>
  <si>
    <t>Q17978150002</t>
  </si>
  <si>
    <t>Q17978160002</t>
  </si>
  <si>
    <t>Q17978170002</t>
  </si>
  <si>
    <t>Q17978180002</t>
  </si>
  <si>
    <t>G22409070001</t>
  </si>
  <si>
    <t>Q17978300002</t>
  </si>
  <si>
    <t>G22410650002</t>
  </si>
  <si>
    <t>G22410660001</t>
  </si>
  <si>
    <t>B21073930002</t>
  </si>
  <si>
    <t>B21073940002</t>
  </si>
  <si>
    <t>B21074000002</t>
  </si>
  <si>
    <t>B21074400002</t>
  </si>
  <si>
    <t>G22427620002</t>
  </si>
  <si>
    <t>S10583920001</t>
  </si>
  <si>
    <t>G22427630001</t>
  </si>
  <si>
    <t>O21080150002</t>
  </si>
  <si>
    <t>O21080400002</t>
  </si>
  <si>
    <t>O21081020002</t>
  </si>
  <si>
    <t>O21081140002</t>
  </si>
  <si>
    <t>O21081150002</t>
  </si>
  <si>
    <t>Q17995080002</t>
  </si>
  <si>
    <t>G22443250002</t>
  </si>
  <si>
    <t>G22443260001</t>
  </si>
  <si>
    <t>B21080210002</t>
  </si>
  <si>
    <t>B21080220002</t>
  </si>
  <si>
    <t>B21080250002</t>
  </si>
  <si>
    <t>B21080270002</t>
  </si>
  <si>
    <t>B21080290002</t>
  </si>
  <si>
    <t>B21080350002</t>
  </si>
  <si>
    <t>B21080310002</t>
  </si>
  <si>
    <t>B21080410002</t>
  </si>
  <si>
    <t>B21080420002</t>
  </si>
  <si>
    <t>B21080440002</t>
  </si>
  <si>
    <t>B21080460002</t>
  </si>
  <si>
    <t>B21080900002</t>
  </si>
  <si>
    <t>B21080920002</t>
  </si>
  <si>
    <t>B21080930002</t>
  </si>
  <si>
    <t>O21084400002</t>
  </si>
  <si>
    <t>O21085110002</t>
  </si>
  <si>
    <t>B21083470002</t>
  </si>
  <si>
    <t>B21084030002</t>
  </si>
  <si>
    <t>O21088020002</t>
  </si>
  <si>
    <t>O21088740002</t>
  </si>
  <si>
    <t>G22476190002</t>
  </si>
  <si>
    <t>G22476200001</t>
  </si>
  <si>
    <t>B21088000002</t>
  </si>
  <si>
    <t>B21088260002</t>
  </si>
  <si>
    <t>O21091050002</t>
  </si>
  <si>
    <t>O21091060002</t>
  </si>
  <si>
    <t>O21091830002</t>
  </si>
  <si>
    <t>G22490620002</t>
  </si>
  <si>
    <t>G22490550003</t>
  </si>
  <si>
    <t>G22490630001</t>
  </si>
  <si>
    <t>G22490560003</t>
  </si>
  <si>
    <t>O21091960002</t>
  </si>
  <si>
    <t>B21091110002</t>
  </si>
  <si>
    <t>B21091220002</t>
  </si>
  <si>
    <t>B21091120002</t>
  </si>
  <si>
    <t>B21091140002</t>
  </si>
  <si>
    <t>G22494460002</t>
  </si>
  <si>
    <t>O21094050002</t>
  </si>
  <si>
    <t>O21094940002</t>
  </si>
  <si>
    <t>Q18030020002</t>
  </si>
  <si>
    <t>G22509900004</t>
  </si>
  <si>
    <t>B21094160002</t>
  </si>
  <si>
    <t>O21096770002</t>
  </si>
  <si>
    <t>O21096780002</t>
  </si>
  <si>
    <t>O21096790002</t>
  </si>
  <si>
    <t>O21096910002</t>
  </si>
  <si>
    <t>J05447590002</t>
  </si>
  <si>
    <t>J05447600002</t>
  </si>
  <si>
    <t>O21097120002</t>
  </si>
  <si>
    <t>O21097430002</t>
  </si>
  <si>
    <t>O21097530002</t>
  </si>
  <si>
    <t>G22522260002</t>
  </si>
  <si>
    <t>O21100360002</t>
  </si>
  <si>
    <t>J05451140001</t>
  </si>
  <si>
    <t>B21099780002</t>
  </si>
  <si>
    <t>B21099800002</t>
  </si>
  <si>
    <t>B21099820002</t>
  </si>
  <si>
    <t>T04444860001</t>
  </si>
  <si>
    <t>T04444880001</t>
  </si>
  <si>
    <t>T04444900001</t>
  </si>
  <si>
    <t>T04444920001</t>
  </si>
  <si>
    <t>T04444940001</t>
  </si>
  <si>
    <t>T04444960001</t>
  </si>
  <si>
    <t>T04444980001</t>
  </si>
  <si>
    <t>T04445000001</t>
  </si>
  <si>
    <t>T04445020001</t>
  </si>
  <si>
    <t>T04445040001</t>
  </si>
  <si>
    <t>T04445060001</t>
  </si>
  <si>
    <t>T04445080001</t>
  </si>
  <si>
    <t>T04445100001</t>
  </si>
  <si>
    <t>T04445120001</t>
  </si>
  <si>
    <t>T04445140001</t>
  </si>
  <si>
    <t>T04445160001</t>
  </si>
  <si>
    <t>T04445180001</t>
  </si>
  <si>
    <t>T04445200001</t>
  </si>
  <si>
    <t>T04445220001</t>
  </si>
  <si>
    <t>T04445240001</t>
  </si>
  <si>
    <t>T04445260001</t>
  </si>
  <si>
    <t>T04445280001</t>
  </si>
  <si>
    <t>T04445300001</t>
  </si>
  <si>
    <t>T04445320001</t>
  </si>
  <si>
    <t>T04445340001</t>
  </si>
  <si>
    <t>T04445360001</t>
  </si>
  <si>
    <t>T04445380001</t>
  </si>
  <si>
    <t>T04445400001</t>
  </si>
  <si>
    <t>T04445420001</t>
  </si>
  <si>
    <t>T04445440001</t>
  </si>
  <si>
    <t>T04445460001</t>
  </si>
  <si>
    <t>T04445480001</t>
  </si>
  <si>
    <t>T04445500001</t>
  </si>
  <si>
    <t>T04445520001</t>
  </si>
  <si>
    <t>T04445540001</t>
  </si>
  <si>
    <t>T04445560001</t>
  </si>
  <si>
    <t>T04445580001</t>
  </si>
  <si>
    <t>T04445600001</t>
  </si>
  <si>
    <t>T04445620001</t>
  </si>
  <si>
    <t>T04445640001</t>
  </si>
  <si>
    <t>T04445660001</t>
  </si>
  <si>
    <t>T04445680001</t>
  </si>
  <si>
    <t>T04445700001</t>
  </si>
  <si>
    <t>T04445720001</t>
  </si>
  <si>
    <t>T04445740001</t>
  </si>
  <si>
    <t>T04445760001</t>
  </si>
  <si>
    <t>T04445780001</t>
  </si>
  <si>
    <t>T04445800001</t>
  </si>
  <si>
    <t>T04445820001</t>
  </si>
  <si>
    <t>T04445840001</t>
  </si>
  <si>
    <t>T04445860001</t>
  </si>
  <si>
    <t>T04445880001</t>
  </si>
  <si>
    <t>T04445920001</t>
  </si>
  <si>
    <t>T04445940001</t>
  </si>
  <si>
    <t>T04445960001</t>
  </si>
  <si>
    <t>T04445980001</t>
  </si>
  <si>
    <t>T04446000001</t>
  </si>
  <si>
    <t>T04446020001</t>
  </si>
  <si>
    <t>T04446040001</t>
  </si>
  <si>
    <t>T04446060001</t>
  </si>
  <si>
    <t>T04446080001</t>
  </si>
  <si>
    <t>T04446100001</t>
  </si>
  <si>
    <t>T04446120001</t>
  </si>
  <si>
    <t>T04446140001</t>
  </si>
  <si>
    <t>T04446160001</t>
  </si>
  <si>
    <t>T04446180001</t>
  </si>
  <si>
    <t>T04446200001</t>
  </si>
  <si>
    <t>T04446220001</t>
  </si>
  <si>
    <t>T04446240001</t>
  </si>
  <si>
    <t>T04446260001</t>
  </si>
  <si>
    <t>T04446280001</t>
  </si>
  <si>
    <t>T04446300001</t>
  </si>
  <si>
    <t>T04446320001</t>
  </si>
  <si>
    <t>T04446340001</t>
  </si>
  <si>
    <t>T04446360001</t>
  </si>
  <si>
    <t>T04446380001</t>
  </si>
  <si>
    <t>T04446400001</t>
  </si>
  <si>
    <t>T04446420001</t>
  </si>
  <si>
    <t>T04446440001</t>
  </si>
  <si>
    <t>T04446460001</t>
  </si>
  <si>
    <t>T04446480001</t>
  </si>
  <si>
    <t>T04446500001</t>
  </si>
  <si>
    <t>T04446520001</t>
  </si>
  <si>
    <t>T04446540001</t>
  </si>
  <si>
    <t>T04446560001</t>
  </si>
  <si>
    <t>T04446580001</t>
  </si>
  <si>
    <t>T04446600001</t>
  </si>
  <si>
    <t>T04446620001</t>
  </si>
  <si>
    <t>T04446640001</t>
  </si>
  <si>
    <t>T04446660001</t>
  </si>
  <si>
    <t>T04446680001</t>
  </si>
  <si>
    <t>T04446700001</t>
  </si>
  <si>
    <t>T04446720001</t>
  </si>
  <si>
    <t>T04446740001</t>
  </si>
  <si>
    <t>T04446760001</t>
  </si>
  <si>
    <t>T04446780001</t>
  </si>
  <si>
    <t>T04446800001</t>
  </si>
  <si>
    <t>T04446820001</t>
  </si>
  <si>
    <t>T04446840001</t>
  </si>
  <si>
    <t>T04446860001</t>
  </si>
  <si>
    <t>T04446880001</t>
  </si>
  <si>
    <t>T04446900001</t>
  </si>
  <si>
    <t>T04446920001</t>
  </si>
  <si>
    <t>T04446940001</t>
  </si>
  <si>
    <t>T04446960001</t>
  </si>
  <si>
    <t>S10595670001</t>
  </si>
  <si>
    <t>00099021001 DEP.DE CHEQ.AJENOS,RET.DE NO_CONCILIADO CAM.,CONCEPTO: PGO INCAPACIDADES TEMPORALES (REEMBOLSO MINISTERIO DE ECONOMIA Y FINANZAS PUBLICAS),DEP.: CAJA NACIONAL DE SALUD, PROCEDENCIA: BANCO UNION S.A., CHEQUE: 31432, FECHA DE EMISION:15/03/2023
DT - 271  SIT - 32</t>
  </si>
  <si>
    <t>00099021001 DEPOSITO DE EFECTIVO, DEPOSITANTE: GONZALO FELIX CANAVIRI MAMANI, CONCEPTO: REVERSION TOTAL, CUENTA DE DEPOSITO: CUENTA UNICA DEL TESORO</t>
  </si>
  <si>
    <t>00099021001 DEPOSITO DE EFECTIVO, DEPOSITANTE: MARIA TERESA ABRAHAM VDA DE MOSCOSO, CONCEPTO: DEVOLUCION DE ONCE DUODECIMAS DE AGUINALDO, CUENTA DE DEPOSITO: CUENTA UNICA DEL TESORO</t>
  </si>
  <si>
    <t>NUMERO DE LIBRETA CUT: 00099021001 OPERACIÓN E75 TRANSFERENCIA DE LA CUENTA FISCAL BUN A LA CUT EN MN TRANSFERENCIA DE FONDOS A SOLICITUD DE: GOBIERNO AUTONOMO MUNICIPAL DE PUERTO VILLARROEL, CITE: 213/GAMPV/2023 CUENTA CUT 3987069001 LIBRETA NÂ° 00099021001 TGN RECURSOS ORDINARIOS</t>
  </si>
  <si>
    <t>00548132001 DEPOSITO DE EFECTIVO, DEPOSITANTE: MARCELINO LARUTA ESPINO, CONCEPTO: DEVOLUCION DEL 13% POR VIATICOS, CUENTA DE DEPOSITO: CUENTA UNICA DEL TESORO</t>
  </si>
  <si>
    <t>00548132001 DEPOSITO DE EFECTIVO, DEPOSITANTE: YAMIL HENRRY QUISPE MORALES, CONCEPTO: DEVOLUCION DEL 13% POR VIATICOS, CUENTA DE DEPOSITO: CUENTA UNICA DEL TESORO</t>
  </si>
  <si>
    <t>NUMERO DE LIBRETA CUT: 00099021001 OPERACIÓN E18 TRANSFERENCIA DEL SISTEMA FINANCIERO POR CUENTA DE TERCEROS A LA CUT devolucion de aportes desacreditacion TGN-MEFP_VTCP_DGPOT_UAIS_No_303.2022</t>
  </si>
  <si>
    <t>00099021001 DEP.DE CHEQ.AJENOS,RET.DE CAM.,CONCEPTO: FRACCION COMPLEMENTARIA,DEP.: FUTURO DE BOLIVIA S.A. AFP , PROCEDENCIA: BANCO DE CREDITO DE BOLIVIA S.A., CHEQUE: 69274, FECHA DE EMISION:31/03/2023</t>
  </si>
  <si>
    <t>00099021001 DEP.DE CHEQ.AJENOS,RET.DE CAM.,CONCEPTO: COMPENSACION MENSUAL COTIZACION,DEP.: FUTURO DE BOLIVIA S.A AFP , PROCEDENCIA: BANCO DE CREDITO DE BOLIVIA S.A., CHEQUE: 69273, FECHA DE EMISION:31/03/2023</t>
  </si>
  <si>
    <t>00099021001 DEPOSITO DE EFECTIVO, DEPOSITANTE: GROVER ANTONIO FLORES ARANIBAR, CONCEPTO: CONVENIO DOBLE PERCEPCION-SENASIR, CUENTA DE DEPOSITO: CUENTA UNICA DEL TESORO</t>
  </si>
  <si>
    <t>00099021001 DEPOSITO DE EFECTIVO, DEPOSITANTE: FRANCISCO CHUI SIÑANI, CONCEPTO: DEVOLUCION DE DEUDA SENASIR, CUENTA DE DEPOSITO: CUENTA UNICA DEL TESORO</t>
  </si>
  <si>
    <t>00099021001 DEPOSITO DE EFECTIVO, DEPOSITANTE: VICTOR ADRIAN APAZA FLORES, CONCEPTO: DEVOLUCION DE HABERES DE MES DE NOVIEMBRE 2022, CUENTA DE DEPOSITO: CUENTA UNICA DEL TESORO</t>
  </si>
  <si>
    <t>00099021001 DEPOSITO DE EFECTIVO, DEPOSITANTE: VICTOR ADRIAN APAZA FLORES, CONCEPTO: DEVOLUCION DE HABERES DE MES DE DICIEMBRE 2022, CUENTA DE DEPOSITO: CUENTA UNICA DEL TESORO</t>
  </si>
  <si>
    <t>00099021001 DEPOSITO DE EFECTIVO, DEPOSITANTE: VICTOR ADRIAN APAZA FLORES, CONCEPTO: DEVOLUCION DE HABERES DE MES DE ENERO 2023, CUENTA DE DEPOSITO: CUENTA UNICA DEL TESORO</t>
  </si>
  <si>
    <t>00099021001 DEPOSITO DE EFECTIVO, DEPOSITANTE: VICTOR ADRIAN APAZA FLORES, CONCEPTO: DEVOLUCION DE HABERES DE MES DE FEBRERO 2023, CUENTA DE DEPOSITO: CUENTA UNICA DEL TESORO</t>
  </si>
  <si>
    <t>00099021001 DEPOSITO DE EFECTIVO, DEPOSITANTE: MARIA KYOKO DE UZIN KAWABE, CONCEPTO: DEVOLUCION DE SALDO POR ASIGNACION DE FONDOS EN AVANCE N° PREVENTIVO 52, CUENTA DE DEPOSITO: CUENTA UNICA DEL TESORO</t>
  </si>
  <si>
    <t>00099021001 DEPOSITO DE EFECTIVO, DEPOSITANTE: RENE KUNO MAMANI, CONCEPTO: DEVOLUCION POR PAGO EN DEMASIA DE SUELDO CORRESPONDIENTE AL MES DE MARZO 2021, CUENTA DE DEPOSITO: CUENTA UNICA DEL TESORO</t>
  </si>
  <si>
    <t>00099021001 DEP.DE CHEQ.AJENOS,RET.DE CAM.,CONCEPTO: EDUARDO ALTAMIRANO,DEP.: BANCO UNION S.A. , PROCEDENCIA: BANCO UNION S.A., CHEQUE: 191461, FECHA DE EMISION:04/04/2023</t>
  </si>
  <si>
    <t>00099021001 DEP.DE CHEQ.AJENOS,RET.DE CAM.,CONCEPTO: CARLOS FERNANDO ROMERO VARGAS,DEP.: BANCO UNION S.A. , PROCEDENCIA: BANCO UNION S.A., CHEQUE: 191462, FECHA DE EMISION:04/04/2023</t>
  </si>
  <si>
    <t>00301014101 DEP.DE CHEQ.AJENOS,RET.DE CAM.,CONCEPTO: TRANSFERENCIA SEGUN CONVENIO DE FINANCIAMIENTO DE LA GADOR AL SEDERI-ORURO,DEP.: ABEL MATIAS COSSIO , PROCEDENCIA: BANCO UNION S.A., CHEQUE: 407, FECHA DE EMISION:31/03/2023</t>
  </si>
  <si>
    <t>00099021001 DEPOSITO DE EFECTIVO, DEPOSITANTE: BENEDICTA CERON VDA. DE CALLE, CONCEPTO: SUSCRIPCION DE CONVENIO PARA EL PAGO DE LO ADEUDADO, CUENTA DE DEPOSITO: CUENTA UNICA DEL TESORO</t>
  </si>
  <si>
    <t>00099021001 DEPOSITO DE EFECTIVO, DEPOSITANTE: ADHEMAR BORIS CONDORI CONDE, CONCEPTO: POR DEVOLUCION DE MAXIMA REMUNERACION ECONOMICA PERCIBIDA EL MES DE NOVIEMBRE DE2022, CUENTA DE DEPOSITO: CUENTA UNICA DEL TESORO</t>
  </si>
  <si>
    <t>00099021001 DEPOSITO DE EFECTIVO, DEPOSITANTE: CLAUDIA VERONICA SILVA CORINI, CONCEPTO: DEVOLUCION REMUNERACION MAXIMA MES OCTUBRE GESTION 2022, CUENTA DE DEPOSITO: CUENTA UNICA DEL TESORO</t>
  </si>
  <si>
    <t>00099021001 DEPOSITO DE EFECTIVO, DEPOSITANTE: WALTER VILLARROEL CHUQUIMIA, CONCEPTO: DEVOLUCION COBRO INDEBIDO SENASIR, CUENTA DE DEPOSITO: CUENTA UNICA DEL TESORO</t>
  </si>
  <si>
    <t>00099021001 DEPOSITO DE EFECTIVO, DEPOSITANTE: MARINA CORTEZ GUTIERREZ CI. 3059311 OR, CONCEPTO: DEVOLUCION POR PERCEPCION INDEBIDA DE SUELDOS, CUENTA DE DEPOSITO: CUENTA UNICA DEL TESORO</t>
  </si>
  <si>
    <t>TRANSFERENCIA DE FONDOS AL EXTERIOR A SOLICITUD DE AGENCIA BOLIVIANA DE ENERGIA SEGUN SOLICITUD 18014 REF: INVAP SE PAGO CERTIFICADO DE AVANCE N 78 ORIGEN EXTRANJERO CORRESPONDIENTE A LOS COMPONENTES DE DISENO DEFINITIVO E IGENIERIA DIRECCION DE PROYECTOS GESTION Y SERVICIOS DE ORIGEN EXTRANJERO RED LIB. 00099021001 TGN-RECURSOS ORDINARIOS (3987)</t>
  </si>
  <si>
    <t>TRANSFERENCIA DEL EXTERIOR SEGUN SWIFT NO.5345 Y NO.5344 DE FECHA 05/04/2023 ORDENANTE: AGRARIA INDUSTRIA E COMERCIO LTDA (SP BRASIL) REF.: CRED YLBGCO0057ODV23VEX DE 28032023 CONTRATO 345067131. LIB. 00597012001 RECURSOS PROPIOS VENTAS YLB</t>
  </si>
  <si>
    <t>COBRO COSTOS DE PAPELERIA SEGUN TRANSFERENCIA DEL EXTERIOR POR ORDEN DE AGRARIA INDUSTRIA E COMERCIO LTDA (SP BRASIL) REF.: CRED YLBGCO0057ODV23VEX DE 28032023 CONTRATO 345067131. LIB. 00597012001 RECURSOS PROPIOS VENTAS YLB</t>
  </si>
  <si>
    <t>00099021001 DEP.DE CHEQ.AJENOS,RET.DE CAM.,CONCEPTO: REVERSION AL TGN CASOS NO COBRADOS DICIEMBRE 2022,DEP.: LA VITALICIA SEGUROS Y REASEGUROS DE VIDA S.A. , PROCEDENCIA: BANCO BISA S.A., CHEQUE: 80359, FECHA DE EMISION:04/04/2023</t>
  </si>
  <si>
    <t>00099021001 DEP.DE CHEQ.AJENOS,RET.DE CAM.,CONCEPTO: CONVENIO DOBLE PERCEPCION -SENASIR,DEP.: SERVICIO DE IMPUESTOS NACIONALES , PROCEDENCIA: BANCO UNION S.A., CHEQUE: 7127, FECHA DE EMISION:30/03/2023</t>
  </si>
  <si>
    <t>00548012001 DEPOSITO DE EFECTIVO, DEPOSITANTE: FREDDY COSME LOAYZA, CONCEPTO: DEVOLUCION DE COMBUSTIBLE, CUENTA DE DEPOSITO: CUENTA UNICA DEL TESORO</t>
  </si>
  <si>
    <t>00548012001 DEPOSITO DE EFECTIVO, DEPOSITANTE: FREDDY COSME LOAYZA, CONCEPTO: DEVOLUCION TASAS, CUENTA DE DEPOSITO: CUENTA UNICA DEL TESORO</t>
  </si>
  <si>
    <t>00548012001 DEPOSITO DE EFECTIVO, DEPOSITANTE: FREDDY COSME LOAYZA, CONCEPTO: DEVOLUCION DE SERVICIOS MANUALES, CUENTA DE DEPOSITO: CUENTA UNICA DEL TESORO</t>
  </si>
  <si>
    <t>00099021001 DEPOSITO DE EFECTIVO, DEPOSITANTE: JOSE ARMANDO PERICON VARGAS, CONCEPTO: REVERSION DE BOLETA HABER MENSUAL DE FEBRERO, CUENTA DE DEPOSITO: CUENTA UNICA DEL TESORO</t>
  </si>
  <si>
    <t>00086011102 DEP.DE CHEQ.AJENOS,RET.DE CAM.,CONCEPTO: JAVIER DURAN VIERA,DEP.: BANCO UNION S.A. , PROCEDENCIA: BANCO UNION S.A., CHEQUE: 191463, FECHA DE EMISION:06/04/2023</t>
  </si>
  <si>
    <t>TRANSFERENCIA DEL EXTERIOR SEGUN SWIFT NO.5423 Y NO.5431 DE FECHA 06/04/2023 ORDENANTE: THS ABROBUSINES LTDA. (BRASIL) REF.: CRED INV 338612 029 LIB. 00597012001 RECURSOS PROPIOS VENTAS YLB</t>
  </si>
  <si>
    <t>COBRO COSTOS DE PAPELERIA SEGUN TRANSFERENCIA DEL EXTERIOR POR ORDEN DE THS ABROBUSINES LTDA. (BRASIL) REF.: CRED INV 338612 029 LIB. 00597012001 RECURSOS PROPIOS VENTAS YLB</t>
  </si>
  <si>
    <t>LC-2023-17 VTA. DIVISAS SG NOTA SEDEM-GG-EV NO.0074-2023, 15/3/23 Y ASIG.DIV.EFECT. P/MEFP, 5/4/23 REF:LC I-2023-17 P/C ENVIBOL A/F HAAS AUTOMATION,INC. COM.EMI 0,15% S/USD 184.553,66 POR 144 DIAS, REEMB. GTS. COM BS220.- Y EMI. CBTE. BS50.- LIB. 00132072001 SEDEM-ADMINISTRACION RECAUDACION ENVIBOL EN BOLIVIANOS REF: COMISIONES EMISION I-2023-17</t>
  </si>
  <si>
    <t>00099021001 DEPOSITO DE EFECTIVO, DEPOSITANTE: ROBERTS JAMES LOPEZ GONZALES, CONCEPTO: CONVENIO DOBLE PERCEPCION - SENASIR, CUENTA DE DEPOSITO: CUENTA UNICA DEL TESORO</t>
  </si>
  <si>
    <t>00099021001 DEPOSITO DE EFECTIVO, DEPOSITANTE: TEOFILO BAPTISTA RAMIREZ, CONCEPTO: DEVOLUCION DE HABERES 2010 MES DE MARZO DE 2023, CUENTA DE DEPOSITO: CUENTA UNICA DEL TESORO</t>
  </si>
  <si>
    <t>00212012001 DEPOSITO DE EFECTIVO, DEPOSITANTE: VARINIA ALONDRA QUENTA OLIVER, CONCEPTO: REPOSICION DE CREDENCIAL, CUENTA DE DEPOSITO: CUENTA UNICA DEL TESORO</t>
  </si>
  <si>
    <t>00099021001 DEP.DE CHEQ.AJENOS,RET.DE CAM.,CONCEPTO: EVELIN MARCELLE DE PARDO GHETTI,DEP.: BANCO UNION SA , PROCEDENCIA: BANCO UNION S.A., CHEQUE: 191465, FECHA DE EMISION:10/04/2023</t>
  </si>
  <si>
    <t>00099021001 DEP.DE CHEQ.AJENOS,RET.DE CAM.,CONCEPTO: AMILCAR CESPEDES ZURITA,DEP.: BANCO UNION SA , PROCEDENCIA: BANCO UNION S.A., CHEQUE: 191466, FECHA DE EMISION:10/04/2023</t>
  </si>
  <si>
    <t>00099021001 DEPOSITO DE EFECTIVO, DEPOSITANTE: ELENA MERY POCA HUARACHI, CONCEPTO: REVERSION DE BOLETA HABER MENSUAL - FEBRERO, CUENTA DE DEPOSITO: CUENTA UNICA DEL TESORO</t>
  </si>
  <si>
    <t>||DEVOLUCION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t>
  </si>
  <si>
    <t>A:00099021001 Transferencia que realizamos a solicitud de la Empresa Nacional de Electricidad mediante nota CITE: ENDE-DEEM-4/36-23 en aplicación al Decreto Supremo No 4848 de 28 de diciembre de 2022 correspondiente al mes de marzo de 2023</t>
  </si>
  <si>
    <t>00099021001 DEPOSITO DE EFECTIVO, DEPOSITANTE: BANHER VLADIMIR CHAMBI QUISPE, CONCEPTO: DEVOLUCION POR CONCEPTO DE PAGO DUODECIMO DE AGUINALDO 2022, CUENTA DE DEPOSITO: CUENTA UNICA DEL TESORO</t>
  </si>
  <si>
    <t>00099021001 DEPOSITO DE EFECTIVO, DEPOSITANTE: CRISTINA ARGELIA VILLARREAL MONZON, CONCEPTO: DEVOLUCION DE DEUDA SENASIR, CUENTA DE DEPOSITO: CUENTA UNICA DEL TESORO</t>
  </si>
  <si>
    <t>00099021001 DEPOSITO DE EFECTIVO, DEPOSITANTE: LESLY H. ALBARRACIN ESCOBAR, CONCEPTO: DEVOLUCION DE 22 DIAS DE HABERES GESTION 2015 (JULIO), CUENTA DE DEPOSITO: CUENTA UNICA DEL TESORO</t>
  </si>
  <si>
    <t>00099021001 DEP.DE CHEQ.AJENOS,RET.DE CAM.,CONCEPTO: FRACCION COMPLEMENTARIA MENSUAL,DEP.: FUTURO DE BOLIVIA S.A. AFP , PROCEDENCIA: BANCO DE CREDITO DE BOLIVIA S.A., CHEQUE: 69392, FECHA DE EMISION:10/04/2023</t>
  </si>
  <si>
    <t>00099021001 DEP.DE CHEQ.AJENOS,RET.DE CAM.,CONCEPTO: COMPENSACION MENSUAL DE COTIZACION,DEP.: FUTURO DE BOLIVIA S.A. AFP , PROCEDENCIA: BANCO DE CREDITO DE BOLIVIA S.A., CHEQUE: 69391, FECHA DE EMISION:10/04/2023</t>
  </si>
  <si>
    <t>00099021001 DEP.DE CHEQ.AJENOS,RET.DE CAM.,CONCEPTO: DEVOLUCION FONDOS NO COBRADOS CONCILIACION DICIEMBRE 2022,DEP.: SEGUROS PROVIDA SA , PROCEDENCIA: BANCO NACIONAL DE BOLIVIA S.A., CHEQUE: 2312860, FECHA DE EMISION:10/04/2023</t>
  </si>
  <si>
    <t>00099021001 DEP.DE CHEQ.AJENOS,RET.DE CAM.,CONCEPTO: DEVOLUCON FONDOS SOLICITADOS POR ERROR CONCILIACON DICIEMBRE /2022,DEP.: SEGUROS PROVIDA SA , PROCEDENCIA: BANCO NACIONAL DE BOLIVIA S.A., CHEQUE: 4350636, FECHA DE EMISION:10/04/2023</t>
  </si>
  <si>
    <t>A:00099021001 Transferencia de recursos a la Libreta de Recursos Ordinarios (3987) adjunto extracto bancario.</t>
  </si>
  <si>
    <t>00099021001 DEPOSITO DE EFECTIVO, DEPOSITANTE: FREDDY IVAN CONDORI CUNO, CONCEPTO: POR COBRO INDEVIDO -SEGUNDAS NUPCIAS DE LOLA CELESTINA CUNO CANASA Q.E.P.D., CUENTA DE DEPOSITO: CUENTA UNICA DEL TESORO</t>
  </si>
  <si>
    <t>00099021001 DEPOSITO DE EFECTIVO, DEPOSITANTE: JUSTA MENDOZA DE CARVAJAL, CONCEPTO: DEVOLUCION RETROACTIVO, CUENTA DE DEPOSITO: CUENTA UNICA DEL TESORO</t>
  </si>
  <si>
    <t>00099021001 DEPOSITO DE EFECTIVO, DEPOSITANTE: JAVIER OSCAR ESCOBAR YUPANQUI, CONCEPTO: DEVOLUCION REVERSION DE HABER MENSUAL, CUENTA DE DEPOSITO: CUENTA UNICA DEL TESORO</t>
  </si>
  <si>
    <t>NUMERO DE LIBRETA CUT: 00099021001 OPERACIÓN E18 TRANSFERENCIA DEL SISTEMA FINANCIERO POR CUENTA DE TERCEROS A LA CUT devolucion pagos de CC caso christian victor raul prada clavijo</t>
  </si>
  <si>
    <t>||REGISTRO DEVOLUCION FONDOS P/SALDO NO UTILIZADO LC I-2022-19 P/C ECEBOL A/F TATA DAEWOO COMMERCIAL VEHICLE CO. LTD.,S/G DOCS.ADJ. LIB.00132032001 ECEBOL - GESTION OPERATIVA REF.:DEVOL.SALDO NO UTILIZADO LC I-2022-19</t>
  </si>
  <si>
    <t>00099021001 DEPOSITO DE EFECTIVO, DEPOSITANTE: EDGAR SUXO APAZA, CONCEPTO: DEVOLUCION DE PASAJES AEREOS, CUENTA DE DEPOSITO: CUENTA UNICA DEL TESORO</t>
  </si>
  <si>
    <t>00099021001 DEPOSITO DE EFECTIVO, DEPOSITANTE: MERY QUIÑONES GABRIEL, CONCEPTO: DEVOLUCION DE COBRO INDEBIDO - SENASIR, CUENTA DE DEPOSITO: CUENTA UNICA DEL TESORO</t>
  </si>
  <si>
    <t>00099021001 DEPOSITO DE EFECTIVO, DEPOSITANTE: OSCAR CESPEDES ESTRADA, CONCEPTO: DEVOLUCION POR DEPÓSITO EN DEMASIA POR HABERES SR. OSCAR CESPEDES ESTRADA, CUENTA DE DEPOSITO: CUENTA UNICA DEL TESORO</t>
  </si>
  <si>
    <t>00099021001 DEPOSITO DE EFECTIVO, DEPOSITANTE: MINISTERIO DE MEDIO AMBIENTE Y AGUA, CONCEPTO: DEVOLUCION DE SALDO, CUENTA DE DEPOSITO: CUENTA UNICA DEL TESORO</t>
  </si>
  <si>
    <t>00099021001 DEPOSITO DE EFECTIVO, DEPOSITANTE: LOURDES ALIAGA ZAPATA, CONCEPTO: DOBLE PERCEPCION DEL MES DE ABRIL 2023, CUENTA DE DEPOSITO: CUENTA UNICA DEL TESORO</t>
  </si>
  <si>
    <t>00099021001 DEPOSITO DE EFECTIVO, DEPOSITANTE: PATRICIA ENCARNACION CALDERON CARDONA, CONCEPTO: DEVOLUCION DE SUELDO DEL MES DE MARZO 2023, CUENTA DE DEPOSITO: CUENTA UNICA DEL TESORO</t>
  </si>
  <si>
    <t>TRANSFERENCIA DEL EXTERIOR SEGUN SWIFT NO.5842 Y NO.5841 DE FECHA 14/04/2023 ORDENANTE: ALFA NATURA DO BRASIL IMPORTACAO EXPORTACAO E COMERCIO DE PRODUTOS LTD (CORUMBA) REF.: INV NRO YLB-GCO-0069-ODV/23-VEX LIB. 00597012001 RECURSOS PROPIOS VENTAS YLB</t>
  </si>
  <si>
    <t>COBRO COSTOS DE PAPELERIA SEGUN TRANSFERENCIA DEL EXTERIOR POR ORDEN DE ALFA NATURA DO BRASIL IMPORTACAO EXPORTACAO E COMERCIO DE PRODUTOS LTD (CORUMBA) REF.: INV NRO YLB-GCO-0069-ODV/23-VEX LIB. 00597012001 RECURSOS PROPIOS VENTAS YLB</t>
  </si>
  <si>
    <t>00099021001 DEP.DE CHEQ.AJENOS,RET.DE CAM.,CONCEPTO: MARIA LUISA CAMARGO TORRICO,DEP.: BANCO UNION SA , PROCEDENCIA: BANCO UNION S.A., CHEQUE: 191473, FECHA DE EMISION:14/04/2023</t>
  </si>
  <si>
    <t>PAGO A BID PRÉSTAMO 3725/BL-BO VCTO. 15-04-2023 POR CUENTA DE TGN , NTI. 017236 VALOR 17-04-2023 INTERESES USD 1.181,09 CTA. 3987 CUENTA UNICA DEL TESORO LIB. 00099021001 REF.: COMISIONES BANCARIAS</t>
  </si>
  <si>
    <t>00099021001 DEPOSITO DE EFECTIVO, DEPOSITANTE: NORKA VENTURA CUEVAS, CONCEPTO: DEVOLUCION PAGO DE HABERES MES DE MARZO, CUENTA DE DEPOSITO: CUENTA UNICA DEL TESORO</t>
  </si>
  <si>
    <t>00099021001 DEPOSITO DE EFECTIVO, DEPOSITANTE: EDWIN CARLOS CHAVEZ VARGAS, CONCEPTO: DEPÓSITO DEL SALDO POR EL PAGO DE LOS VIDRIOS POLARIZADOS, CUENTA DE DEPOSITO: CUENTA UNICA DEL TESORO</t>
  </si>
  <si>
    <t>00099021001 DEP.DE CHEQ.AJENOS,RET.DE CAM.,CONCEPTO: CRISPIN NOVA FLORES,DEP.: BANCO UNION SA , PROCEDENCIA: BANCO UNION S.A., CHEQUE: 191474, FECHA DE EMISION:17/04/2023</t>
  </si>
  <si>
    <t>00099021001 DEPOSITO DE EFECTIVO, DEPOSITANTE: FELIPA SALCEDO VISCARRA, CONCEPTO: DEVOLUCION POR DOBLE PERCEPCION, CUENTA DE DEPOSITO: CUENTA UNICA DEL TESORO</t>
  </si>
  <si>
    <t>00099021001 DEPOSITO DE EFECTIVO, DEPOSITANTE: JUAN ANGEL CORONEL SARDON CI 6136125 LP, CONCEPTO: DEVOLUCION A SENASIR COACTIVO SOCIAL, CUENTA DE DEPOSITO: CUENTA UNICA DEL TESORO</t>
  </si>
  <si>
    <t>00423122001 DEPOSITO DE EFECTIVO, DEPOSITANTE: INDUSTRIA CERAMICA CERAGRES S.A., CONCEPTO: PAGO SERVICIO CAJA DE CAMINOS, CUENTA DE DEPOSITO: CUENTA UNICA DEL TESORO</t>
  </si>
  <si>
    <t>TRANSFERENCIA DEL EXTERIOR SEGUN SWIFT NO.5989 Y NO.5988 DE FECHA 18/04/2023 ORDENANTE: BRASILQUIMICA INDUSTRIA E COMERCIO LTDA REF.: CRED INV YLB-GCO-0067-ODV/23-VEX LIB. 00597012001 RECURSOS PROPIOS VENTAS YLB</t>
  </si>
  <si>
    <t>NUMERO DE LIBRETA CUT: 00597029201 OPERACIÓN E18 TRANSFERENCIA DEL SISTEMA FINANCIERO POR CUENTA DE TERCEROS A LA CUT SOL. CHINA MACHINERY ENGINEERING CORPORA</t>
  </si>
  <si>
    <t>COBRO COSTOS DE PAPELERIA SEGUN TRANSFERENCIA DEL EXTERIOR POR ORDEN DE BRASILQUIMICA INDUSTRIA E COMERCIO LTDA REF.: CRED INV YLB-GCO-0067-ODV/23-VEX LIB. 00597012001 RECURSOS PROPIOS VENTAS YLB</t>
  </si>
  <si>
    <t>NUMERO DE LIBRETA CUT: 00099021001 OPERACIÓN E18 TRANSFERENCIA DEL SISTEMA FINANCIERO POR CUENTA DE TERCEROS A LA CUT devolucion pagos de CC no cobrados diciembre 2022</t>
  </si>
  <si>
    <t>TRANSFERENCIA DEL EXTERIOR SEGUN SWIFT NO.6054 Y NO.6053 DE FECHA 18/04/2023 ORDENANTE: ECO PRODUTOS AGROPECUARIOS LTDA REF.: CRED INV YLBGCO0070ODV23 LIB. 00597012001 RECURSOS PROPIOS VENTAS YLB</t>
  </si>
  <si>
    <t>COBRO COSTOS DE PAPELERIA SEGUN TRANSFERENCIA DEL EXTERIOR POR ORDEN DE ECO PRODUTOS AGROPECUARIOS LTDA REF.: CRED INV YLBGCO0070ODV23 LIB. 00597012001 RECURSOS PROPIOS VENTAS YLB</t>
  </si>
  <si>
    <t>00099021001 DEP.DE CHEQ.AJENOS,RET.DE CAM.,CONCEPTO: INCAPACIDAD TEMPORAL PERIODO ENERO 2023 LA PAZ,DEP.: CAJA DE SALUD DE LA BANCA PRIVADA , PROCEDENCIA: BANCO NACIONAL DE BOLIVIA S.A., CHEQUE: 9832253, FECHA DE EMISION:23/03/2023</t>
  </si>
  <si>
    <t>00099021001 DEP.DE CHEQ.AJENOS,RET.DE CAM.,CONCEPTO: REEMBOLSO SUBSIDIO INCAPACIDAD MES DE ENERO 23 REG COBIJA,DEP.: CAJA DE SALUD DE LA BANCA PRIVADA , PROCEDENCIA: BANCO NACIONAL DE BOLIVIA S.A., CHEQUE: 9832848, FECHA DE EMISION:24/03/2023</t>
  </si>
  <si>
    <t>00099021001 DEP.DE CHEQ.AJENOS,RET.DE CAM.,CONCEPTO: REEMBOLSO SUBSIDIO INCAPACIDAD MES ENERO /23 REGIONAL LA PAZ,DEP.: CAJA DE SALUD DE LA BANCA PRIVADA , PROCEDENCIA: BANCO NACIONAL DE BOLIVIA S.A., CHEQUE: 9832360, FECHA DE EMISION:23/03/2023</t>
  </si>
  <si>
    <t>00099021001 DEP.DE CHEQ.AJENOS,RET.DE CAM.,CONCEPTO: DEVOLUCION DE RECURSOS DEL C-31 11-5-1 Y 11-8-1 DE GESTION 2021,DEP.: HILDA ROSA SUYO CARBAJAL , PROCEDENCIA: BANCO UNION S.A., CHEQUE: 16459, FECHA DE EMISION:14/04/2023</t>
  </si>
  <si>
    <t>TRANSFERENCIA DEL EXTERIOR SEGUN SWIFT NO.6144 Y NO.6129 DE FECHA 19/04/2023 ORDENANTE: FASS INDUSTRIA E COMERCIO DE (BRAZIL RIBEIRAO PRETO) REF.: CRED INV X YLBGCO 0071 ODV23 VE LIB. 00597012001 RECURSOS PROPIOS VENTAS YLB</t>
  </si>
  <si>
    <t>||AMPLIACION DE VALIDEZ 0,15% S/USD292.050.- POR 229 DIAS,REEMB.GSTS.COMUNICACION BS220.-Y EMISION COMP.CONTABLE BS50.-,S/G NOTA YLB-PEE-0393/2023,14/04/2023.REF.:I-2017-026 P/C YACIMIENTOS DE LITIO BOLIVIANOS-YLB A/F JEOL USA INC. LIB.00597012001 RECURSOS PROPIOS VENTAS YLB REF.:COMISIONES ENMIENDA 9 LC I-2017-026</t>
  </si>
  <si>
    <t>COBRO COSTOS DE PAPELERIA SEGUN TRANSFERENCIA DEL EXTERIOR POR ORDEN DE FASS INDUSTRIA E COMERCIO DE (BRAZIL RIBEIRAO PRETO) REF.: CRED INV X YLBGCO 0071 ODV23 VE LIB. 00597012001 RECURSOS PROPIOS VENTAS YLB</t>
  </si>
  <si>
    <t>00212012001 DEPOSITO DE EFECTIVO, DEPOSITANTE: TELMO ALIAGA CHOQUEHUANCA, CONCEPTO: REPOSICION DE CREDENCIAL, CUENTA DE DEPOSITO: CUENTA UNICA DEL TESORO</t>
  </si>
  <si>
    <t>00099021001 DEPOSITO DE EFECTIVO, DEPOSITANTE: CARMEN EMILIA CARPIO AMENABAR, CONCEPTO: DEVOLUCION DUODECIMAS DE AGUINALDO DE RENTA DE TITULAR, CUENTA DE DEPOSITO: CUENTA UNICA DEL TESORO</t>
  </si>
  <si>
    <t>00099021001 DEPOSITO DE EFECTIVO, DEPOSITANTE: IVER LUNA SANCHEZ, CONCEPTO: DEVOLUCION DE FONDOS PARA REFRIGERIO SEGUN PREV. NRO 852, CUENTA DE DEPOSITO: CUENTA UNICA DEL TESORO</t>
  </si>
  <si>
    <t>00099021001 DEPOSITO DE EFECTIVO, DEPOSITANTE: SANDIA SUSANA BONIFACIO COLQUE CI 6896243, CONCEPTO: DEVOLUCION DE VIATICOS, CUENTA DE DEPOSITO: CUENTA UNICA DEL TESORO</t>
  </si>
  <si>
    <t>NUMERO DE LIBRETA CUT: 0086011109 OPERACIÓN E18 TRANSFERENCIA DEL SISTEMA FINANCIERO POR CUENTA DE TERCEROS A LA CUT DEVOLUCION CONGRESO DE MEDIO AMBIENTE SEGUN SOLICITUD.</t>
  </si>
  <si>
    <t>TRANSFERENCIA DEL EXTERIOR SEGUN SWIFT NO.6424 - 6423 DE FECHA 20/04/2023 ORDENANTE: ECONOMET SPA, FECHA VALOR 20/04/2023 REF:500 TM CLORURO POTASIO TIPO 1 LIB. 00597012001 RECURSOS PROPIOS VENTAS YLB</t>
  </si>
  <si>
    <t>COBRO COSTOS DE PAPELERIA SEGUN TRANSFERENCIA DEL EXTERIOR POR ORDEN DE ECONOMET SPA, FECHA VALOR 20/04/2023 REF:500 TM CLORURO POTASIO TIPO 1 LIB. 00597012001 RECURSOS PROPIOS VENTAS YLB</t>
  </si>
  <si>
    <t>00099021001 DEP.DE CHEQ.AJENOS,RET.DE CAM.,CONCEPTO: DEVOLUCION PLANILLA DE INCAPACIDADES CAJA DE SALUD CORDES,DEP.: SEDES-COCHABAMBA , PROCEDENCIA: BANCO UNION S.A., CHEQUE: 25138, FECHA DE EMISION:05/04/2023</t>
  </si>
  <si>
    <t>00099021001 DEP.DE CHEQ.AJENOS,RET.DE CAM.,CONCEPTO: DEVOLUCION PLANILLA DE INCAPACIDADES CAJA DE SALUD CORDES,DEP.: SEDES-COCHABAMBA , PROCEDENCIA: BANCO UNION S.A., CHEQUE: 25137, FECHA DE EMISION:05/04/2023</t>
  </si>
  <si>
    <t>00099021001 DEP.DE CHEQ.AJENOS,RET.DE CAM.,CONCEPTO: DEVOLUCION PLANILLA DE INCAPACIDADES CAJA DE SALUD CORDES,DEP.: SEDES-COCHABAMBA , PROCEDENCIA: BANCO UNION S.A., CHEQUE: 25136, FECHA DE EMISION:05/04/2023</t>
  </si>
  <si>
    <t>00099021001 DEP.DE CHEQ.AJENOS,RET.DE CAM.,CONCEPTO: DEVOLUCION DE PLANILLA DE INCAPACIDADES CAJA DE SALUD CORDES,DEP.: SEDES - COCHABAMBA , PROCEDENCIA: BANCO UNION S.A., CHEQUE: 25135, FECHA DE EMISION:05/04/2023</t>
  </si>
  <si>
    <t>00099021001 DEP.DE CHEQ.AJENOS,RET.DE CAM.,CONCEPTO: DEVOLUCION PLANILLA DE INCAPACIDADES SEGURO SOCIAL UNIVERSITARIO,DEP.: SEDES - COCHABAMBA , PROCEDENCIA: BANCO UNION S.A., CHEQUE: 21791, FECHA DE EMISION:28/03/2023</t>
  </si>
  <si>
    <t>00099021001 DEP.DE CHEQ.AJENOS,RET.DE CAM.,CONCEPTO: DEVOLUCION PLANILLA DE INCAPACIDADES SEGURO SOCIAL UNIVERSITARIO,DEP.: SEDES - COCHABAMBA , PROCEDENCIA: BANCO UNION S.A., CHEQUE: 21178, FECHA DE EMISION:28/03/2023</t>
  </si>
  <si>
    <t>00099021001 DEP.DE CHEQ.AJENOS,RET.DE CAM.,CONCEPTO: DEVOLUCION PLANILLA DE INCAPACIDADES SEGURO SOCIAL UNIVERSITARIO,DEP.: SEDES - COCHABAMBA , PROCEDENCIA: BANCO UNION S.A., CHEQUE: 21262, FECHA DE EMISION:28/03/2023</t>
  </si>
  <si>
    <t>00597019202 DEP.DE CHEQ.AJENOS,RET.DE CAM.,CONCEPTO: YACIMINETO SDELITIOS BOLIVIANOS,DEP.: CAJA PETROLERA DE SALUD , PROCEDENCIA: BANCO UNION S.A., CHEQUE: 20294, FECHA DE EMISION:19/04/2023</t>
  </si>
  <si>
    <t>00597019202 DEP.DE CHEQ.AJENOS,RET.DE CAM.,CONCEPTO: YACIMIENTOS DE LITIOS BOLIVIANOS,DEP.: CAJA PETROLERA DE SALUD , PROCEDENCIA: BANCO UNION S.A., CHEQUE: 20255, FECHA DE EMISION:19/04/2023</t>
  </si>
  <si>
    <t>00597019202 DEP.DE CHEQ.AJENOS,RET.DE CAM.,CONCEPTO: YACIMIENTOS DE LITIOS BOLIVIANOS,DEP.: CAJA PETROLERA DE SALUD , PROCEDENCIA: BANCO UNION S.A., CHEQUE: 20380, FECHA DE EMISION:19/04/2023</t>
  </si>
  <si>
    <t>00099021001 DEP.DE CHEQ.AJENOS,RET.DE CAM.,CONCEPTO: AGENCIA DE GOBIERNO ELECTRONICO Y TECNOLOGIAS,DEP.: CAJA PETROLERA DE SALUD , PROCEDENCIA: BANCO UNION S.A., CHEQUE: 20290, FECHA DE EMISION:19/04/2023</t>
  </si>
  <si>
    <t>00099021001 DEP.DE CHEQ.AJENOS,RET.DE CAM.,CONCEPTO: HONORABLE CAMARA DE DIPUTADOS,DEP.: CAJA PETROLERA DE SALUD , PROCEDENCIA: BANCO UNION S.A., CHEQUE: 20250, FECHA DE EMISION:19/04/2023</t>
  </si>
  <si>
    <t>00099021001 DEP.DE CHEQ.AJENOS,RET.DE CAM.,CONCEPTO: HONORABLE CAMARA DE DIPUTADOS ,DEP.: CAJA PETROLERA DE SALUD , PROCEDENCIA: BANCO UNION S.A., CHEQUE: 20293, FECHA DE EMISION:19/04/2023</t>
  </si>
  <si>
    <t>00099021001 DEP.DE CHEQ.AJENOS,RET.DE CAM.,CONCEPTO: HONORABLE CAMARA DE DIPUTADOS ,DEP.: CAJA PETROLERA DE SALUD , PROCEDENCIA: BANCO UNION S.A., CHEQUE: 20379, FECHA DE EMISION:19/04/2023</t>
  </si>
  <si>
    <t>00099021001 DEPOSITO DE EFECTIVO, DEPOSITANTE: JUANI YOLANDA PANOZO ZEBALLOS, CONCEPTO: REVERSION, CUENTA DE DEPOSITO: CUENTA UNICA DEL TESORO</t>
  </si>
  <si>
    <t>00253014307 DEPOSITO DE EFECTIVO, DEPOSITANTE: JOSE LUIS BOYAN TELLEZ, CONCEPTO: DEVOLUCION DE PAGO EN EXCESO, CUENTA DE DEPOSITO: CUENTA UNICA DEL TESORO</t>
  </si>
  <si>
    <t>00099021001 DEP.DE CHEQ.AJENOS,RET.DE CAM.,CONCEPTO: DEVOLUCION DE COTIZACION EXCESO EMPLEADOR,DEP.: FUTURO DE BOLIVIA SA AFP , PROCEDENCIA: BANCO DE CREDITO DE BOLIVIA S.A., CHEQUE: 69453, FECHA DE EMISION:20/04/2023</t>
  </si>
  <si>
    <t>00099021001 DEP.DE CHEQ.AJENOS,RET.DE CAM.,CONCEPTO: ANAHI CAMARGO HERRERA,DEP.: BANCO UNION SA , PROCEDENCIA: BANCO UNION S.A., CHEQUE: 191476, FECHA DE EMISION:21/04/2023</t>
  </si>
  <si>
    <t>00099021001 DEPOSITO DE EFECTIVO, DEPOSITANTE: EDDA IRENE BALLON PEÑALOZA, CONCEPTO: SOLICITUD DE PAGO DE COBROS INDEBIDOS, CUENTA DE DEPOSITO: CUENTA UNICA DEL TESORO</t>
  </si>
  <si>
    <t>00099021001 DEPOSITO DE EFECTIVO, DEPOSITANTE: LUCRECIA VELARDE DVA DE FLORES, CONCEPTO: NUEVAS NUPCIAS, CUENTA DE DEPOSITO: CUENTA UNICA DEL TESORO</t>
  </si>
  <si>
    <t>TRANSFERENCIA DEL EXTERIOR SEGUN SWIFT NO.6540 Y NO.6539 DE FECHA 24/04/2023 ORDENANTE: YASTER TRADING S A (URUGUAY) REF.: CRED SWF OF 23/04/24 FINANCIAL/RFB/BANCO CENTRAL DE BOLIVIA FT2311035149 LIB. 00597012001 RECURSOS PROPIOS VENTAS YLB</t>
  </si>
  <si>
    <t>COBRO COSTOS DE PAPELERIA SEGUN TRANSFERENCIA DEL EXTERIOR POR ORDEN DE YASTER TRADING S A (URUGUAY) REF.: CRED SWF OF 23/04/24 FINANCIAL/RFB/BANCO CENTRAL DE BOLIVIA FT2311035149 LIB. 00597012001 RECURSOS PROPIOS VENTAS YLB</t>
  </si>
  <si>
    <t>00597012001 DEP.DE CHEQ.AJENOS,RET.DE CAM.,CONCEPTO: EJECUCION DE POLIZA DE GARANTIA,DEP.: SEGUROS ILLIMANI S.A. , PROCEDENCIA: BANCO BISA S.A., CHEQUE: 45775, FECHA DE EMISION:21/04/2023</t>
  </si>
  <si>
    <t>00099021001 DEP.DE CHEQ.AJENOS,RET.DE CAM.,CONCEPTO: FERNANDO SUAREZ SAAVEDRA,DEP.: BANCO UNION S.A. , PROCEDENCIA: BANCO UNION S.A., CHEQUE: 191477, FECHA DE EMISION:24/04/2023</t>
  </si>
  <si>
    <t>00099021001 DEPOSITO DE EFECTIVO, DEPOSITANTE: MAMANI AGUILAR MARIELA MARIA, CONCEPTO: DEVOLUCION DE SUBSIDIO DE FRONTERA NOVIEMBRE C31-6221, CUENTA DE DEPOSITO: CUENTA UNICA DEL TESORO</t>
  </si>
  <si>
    <t>00099021001 DEPOSITO DE EFECTIVO, DEPOSITANTE: MAMANI AGUILAR MARIELA MARIA, CONCEPTO: DEVOLUCION DE SUBSIDIO DE FRONTERA DICIEMBRE C31-6426, CUENTA DE DEPOSITO: CUENTA UNICA DEL TESORO</t>
  </si>
  <si>
    <t>00423012001 DEPOSITO DE EFECTIVO, DEPOSITANTE: SERGIO FABIAN SILES RIVERO, CONCEPTO: DEVOLUCION DE FONDOS, CUENTA DE DEPOSITO: CUENTA UNICA DEL TESORO</t>
  </si>
  <si>
    <t>00212012001 DEPOSITO DE EFECTIVO, DEPOSITANTE: LUIS ALFREDO PACO VISALUQUE, CONCEPTO: REPOCISION DE CREDENCIAL, CUENTA DE DEPOSITO: CUENTA UNICA DEL TESORO</t>
  </si>
  <si>
    <t>TRANSFERENCIA DEL EXTERIOR SEGUN SWIFT NO.6577 Y NO.6574 DE FECHA 25/04/2023 ORDENANTE: BRASILQUIMICA INDUSTRIA E COMERCIO LTDA REF.: CRED INV YLB-GCO-0066-ODV/23-VEX LIB. 00597012001 RECURSOS PROPIOS VENTAS YLB</t>
  </si>
  <si>
    <t>TRANSFERENCIA DE FONDOS AL EXTERIOR A SOLICITUD DE AGENCIA BOLIVIANA DE ENERGIA SEGUN SOLICITUD 18119 REF: NUCADVISOR PAGO CORRESPONDIENTE AL AC N 36 DEL CONTRATO DE ADHESION SERVICIO DE SEGUIMIENTO Y MONITOREO Y CONTROL CON NUCADVISOR PARA EL CONTRATO DE CIDTN SEGUN INFORME 073 2023 NOTA INTERNA 01 LIB. 00099021001 TGN-RECURSOS ORDINARIOS (3987)</t>
  </si>
  <si>
    <t>COBRO COSTOS DE PAPELERIA SEGUN TRANSFERENCIA DEL EXTERIOR POR ORDEN DE BRASILQUIMICA INDUSTRIA E COMERCIO LTDA REF.: CRED INV YLB-GCO-0066-ODV/23-VEX LIB. 00597012001 RECURSOS PROPIOS VENTAS YLB</t>
  </si>
  <si>
    <t>TRANSFERENCIA DE FONDOS AL EXTERIOR A SOLICITUD DE AGENCIA BOLIVIANA DE ENERGIA SEGUN SOLICITUD 18118 REF: NUCADVISOR PAGO CORRESPONDIENTE AL AC N 38 DEL CONTRATO DE ADHESION SERVICIO DE SEGUIMIENTO Y MONITOREO Y CONTROL CON NUCADVISOR PARA EL CONTRATO DE CIDTN SEGUN INFORME 074 2023 NOTA INTERNA 01 LIB. 00099021001 TGN-RECURSOS ORDINARIOS (3987)</t>
  </si>
  <si>
    <t>00132032001 DEPOSITO DE EFECTIVO, DEPOSITANTE: MAMANI CALLISAYA MARIA CHANTAL, CONCEPTO: DEVOLUCION DE VIATICOS, CUENTA DE DEPOSITO: CUENTA UNICA DEL TESORO</t>
  </si>
  <si>
    <t>00099021001 DEP.DE CHEQ.AJENOS,RET.DE CAM.,CONCEPTO: DEPÓSITO POR DOBLE PERCEPCION BENEFICIARIO:PASCUAL MARQUEZ TICONA,DEP.: GOBIERNO AUTONOMO MUNICIPAL DE LA PAZ , PROCEDENCIA: BANCO UNION S.A., CHEQUE: 66699, FECHA DE EMISION:18/04/2023</t>
  </si>
  <si>
    <t>00099021001 DEP.DE CHEQ.AJENOS,RET.DE CAM.,CONCEPTO: CARLOS FERNANDO ROMERO VARGAS,DEP.: BANCO UNION S.A. , PROCEDENCIA: BANCO UNION S.A., CHEQUE: 191480, FECHA DE EMISION:25/04/2023</t>
  </si>
  <si>
    <t>00099021001 DEP.DE CHEQ.AJENOS,RET.DE CAM.,CONCEPTO: DEPÓSITO POR DOBLE PERCEPCION BENEFICIARIO:PASCUAL MARQUEZ TICONA,DEP.: GOBIERNO AUTONOMO MUNICIPAL DE LA PAZ , PROCEDENCIA: BANCO UNION S.A., CHEQUE: 66700, FECHA DE EMISION:18/04/2023</t>
  </si>
  <si>
    <t>00099021001 DEP.DE CHEQ.AJENOS,RET.DE CAM.,CONCEPTO: DEPÓSITO POR DOBLE PERCEPCION BENEFICIARIO:PASCUAL MARQUEZ TICONA,DEP.: GOBIERNO AUTONOMO MUNICIPAL DE LA PAZ , PROCEDENCIA: BANCO UNION S.A., CHEQUE: 66701, FECHA DE EMISION:18/04/2023</t>
  </si>
  <si>
    <t>REGULARIZACION DE TRANSFERENCIA DEL EXTERIOR SEGUN SWIFT NO.5986 DE FECHA 25/04/2023 ORDENANTE: CONSULADO DE BOLIVIA EN ROSARIO ARGENTINA REF.: GOVERNMENT SERVIC LIB. 00594012001 ASP-B FONDO DE OPERACIONES</t>
  </si>
  <si>
    <t>00099021001 DEPOSITO DE EFECTIVO, DEPOSITANTE: CARLOS PELAEZ PACHECO, CONCEPTO: RENUMERACION MAXIMA PERMITIDA MES MARZO 2023, CUENTA DE DEPOSITO: CUENTA UNICA DEL TESORO</t>
  </si>
  <si>
    <t>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t>
  </si>
  <si>
    <t>VENTA DE DIVISAS S/G NOTA SEDEM/GG/EV N°0122/2023,06/04/2023 Y AUT.VTA.DIV.EFECT.P/MEFP DE 26/04/2023.REF.:EMISION CARTA DE CREDITO I-2023-19,COMISION EMISION L/C 0,15% S/USD245.216,07.-POR 95 DIAS,REEMB.GSTS.COMUNICACION BS220.-Y EMISION COMP.C LIB. 00132072001 SEDEM-ADMINISTRACION RECAUDACION ENVIBOL EN BOLIVIANOS REF: COMISIONES EMISION I-2023-19</t>
  </si>
  <si>
    <t>00099021001 DEP.DE CHEQ.AJENOS,RET.DE CAM.,CONCEPTO: CARLA ELIANA QUIROGA PAZ,DEP.: BANCO UNION S.A. , PROCEDENCIA: BANCO UNION S.A., CHEQUE: 191481, FECHA DE EMISION:26/04/2023</t>
  </si>
  <si>
    <t>00548132001 DEPOSITO DE EFECTIVO, DEPOSITANTE: LUIS GALLO OLAGUIBEL, CONCEPTO: DEVOLUCION DEL 13% POR VIATICOS, CUENTA DE DEPOSITO: CUENTA UNICA DEL TESORO</t>
  </si>
  <si>
    <t>00548132001 DEPOSITO DE EFECTIVO, DEPOSITANTE: MARCELINO LARUTA ESPINO, CONCEPTO: DEVOLUCION POR VIATICOS DEL 13%, CUENTA DE DEPOSITO: CUENTA UNICA DEL TESORO</t>
  </si>
  <si>
    <t>00548132001 DEPOSITO DE EFECTIVO, DEPOSITANTE: NELSON AMBA CONDORI, CONCEPTO: DEVOLUCION DE VIATICOS DEL 13%, CUENTA DE DEPOSITO: CUENTA UNICA DEL TESORO</t>
  </si>
  <si>
    <t>00099021001 DEPOSITO DE EFECTIVO, DEPOSITANTE: ADALID HUAYNOCA AMARU, CONCEPTO: DEVOLUCION DE VIATICOS, CUENTA DE DEPOSITO: CUENTA UNICA DEL TESORO</t>
  </si>
  <si>
    <t>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t>
  </si>
  <si>
    <t>00099021001 DEPOSITO DE EFECTIVO, DEPOSITANTE: GREGORIO LOVERA TUPA, CONCEPTO: COBRO DE DOBLE PERCEPCION, CUENTA DE DEPOSITO: CUENTA UNICA DEL TESORO</t>
  </si>
  <si>
    <t>00099021001 DEPOSITO DE EFECTIVO, DEPOSITANTE: LUCIA CANCARI HUANCA C.I.10008440 LP, CONCEPTO: REVERSION DE BOLETA HABER MENSUAL, CUENTA DE DEPOSITO: CUENTA UNICA DEL TESORO</t>
  </si>
  <si>
    <t>REGULARIZACION DE TRANSFERENCIA DEL EXTERIOR SEGUN SWIFT NO.6047 DE FECHA 27/04/2023 ORDENANTE: CONSULADO DE BOLIVIA EN ROSARIO ARGENTINA REF.: GOVERNMENT SERVI LIB. 00594012001 ASP-B FONDO DE OPERACIONES</t>
  </si>
  <si>
    <t>00099021001 DEPOSITO DE EFECTIVO, DEPOSITANTE: JEANNETH MIRIAM ZARATE RADA, CONCEPTO: REEMBOLSO DE BECA OTORGADO POR EL MINISTERIO DE EDUCACION, CUENTA DE DEPOSITO: CUENTA UNICA DEL TESORO</t>
  </si>
  <si>
    <t>00099021001 DEPOSITO DE EFECTIVO, DEPOSITANTE: REYNALDO FLORES MOYA, CONCEPTO: DEVOLUCION POR DOBLE PERCEPCION, CUENTA DE DEPOSITO: CUENTA UNICA DEL TESORO</t>
  </si>
  <si>
    <t>00099021001 DEPOSITO DE EFECTIVO, DEPOSITANTE: JANE LEONOR ROQUE MAMANI, CONCEPTO: DEVOLUCION DEPÓSITO A CUENTA DEL PROGRAMA 100 BECAS DEL MINISTERIO DE EDUCACION, CUENTA DE DEPOSITO: CUENTA UNICA DEL TESORO</t>
  </si>
  <si>
    <t>De: 00099021001 De: 00099021001 A: 0759069001 Transferencia de recursos para la reposición de recursos que fueron transferidos a la Libreta de RROO en fecha 11-04-2023 (adjunto reporte).</t>
  </si>
  <si>
    <t>00099021001 DEP.DE CHEQ.AJENOS,RET.DE CAM.,CONCEPTO: CRISTOBAL FIDENCIO ROCHA FLORES,DEP.: BANCO UNION S.A. , PROCEDENCIA: BANCO UNION S.A., CHEQUE: 191483, FECHA DE EMISION:28/04/2023</t>
  </si>
  <si>
    <t>00099021001 DEP.DE CHEQ.AJENOS,RET.DE CAM.,CONCEPTO: CRISTOBAL FIDENCIO ROCHA FLORES,DEP.: BANCO UNION S.A. , PROCEDENCIA: BANCO UNION S.A., CHEQUE: 191484, FECHA DE EMISION:28/04/2023</t>
  </si>
  <si>
    <t>00099021001 DEP.DE CHEQ.AJENOS,RET.DE CAM.,CONCEPTO: CRISTOBAL FIDENCIO ROCHA FLORES,DEP.: BANCO UNION S.A. , PROCEDENCIA: BANCO UNION S.A., CHEQUE: 191485, FECHA DE EMISION:28/04/2023</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</si>
  <si>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t>
  </si>
  <si>
    <t>AJUSTE COMPLEMENTARIO POR REVALORIZACION SALDOS DE ACTIVOS DE RESERVA Y OBLIGACIONES MONEDA EXTRANJERA (DOLARES) Saldo MO = -140345399.76 ;Bs/Mo: 6.86000000000 ;Saldo Bs: -962769442.36</t>
  </si>
  <si>
    <t>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t>
  </si>
  <si>
    <t>AJUSTE COMPLEMENTARIO POR REVALORIZACION SALDOS DE ACTIVOS DE RESERVA Y OBLIGACIONES MONEDA EXTRANJERA (DOLARES) Saldo MO = -141435785.08 ;Bs/Mo: 6.86000000000 ;Saldo Bs: -970249485.66</t>
  </si>
  <si>
    <t>AJUSTE COMPLEMENTARIO POR REVALORIZACION SALDOS DE ACTIVOS DE RESERVA Y OBLIGACIONES MONEDA EXTRANJERA (DOLARES) Saldo MO = -144520259.27 ;Bs/Mo: 6.86000000000 ;Saldo Bs: -991408978.60</t>
  </si>
  <si>
    <t>AJUSTE COMPLEMENTARIO POR REVALORIZACION SALDOS DE ACTIVOS DE RESERVA Y OBLIGACIONES MONEDA EXTRANJERA (DOLARES) Saldo MO = -149909375.08 ;Bs/Mo: 6.86000000000 ;Saldo Bs: -1028378313.03</t>
  </si>
  <si>
    <t>AJUSTE COMPLEMENTARIO POR REVALORIZACION SALDOS DE ACTIVOS DE RESERVA Y OBLIGACIONES MONEDA EXTRANJERA (DOLARES) Saldo MO = -148308890.00 ;Bs/Mo: 6.86000000000 ;Saldo Bs: -1017398985.42</t>
  </si>
  <si>
    <t>AJUSTE COMPLEMENTARIO POR REVALORIZACION SALDOS DE ACTIVOS DE RESERVA Y OBLIGACIONES MONEDA EXTRANJERA (DOLARES) Saldo MO = -152775195.44 ;Bs/Mo: 6.86000000000 ;Saldo Bs: -1048037840.73</t>
  </si>
  <si>
    <t>AJUSTE COMPLEMENTARIO POR REVALORIZACION SALDOS DE ACTIVOS DE RESERVA Y OBLIGACIONES MONEDA EXTRANJERA (DOLARES) Saldo MO = -154391403.01 ;Bs/Mo: 6.86000000000 ;Saldo Bs: -1059125024.64</t>
  </si>
  <si>
    <t>PAGO A BID PRÉSTAMO 3725/BL-BO VCTO. 15-04-2023 POR CUENTA DE TGN , NTI. 017236 VALOR 17-04-2023 INTERESES USD 1.181,09 CTA. 5970 CUENTA UNICA DEL TESORO DOLARES AMERICANOS LIB. 00099021001</t>
  </si>
  <si>
    <t>AJUSTE COMPLEMENTARIO POR REVALORIZACION SALDOS DE ACTIVOS DE RESERVA Y OBLIGACIONES MONEDA EXTRANJERA (DOLARES) Saldo MO = -134989887.53 ;Bs/Mo: 6.86000000000 ;Saldo Bs: -926030628.49</t>
  </si>
  <si>
    <t>AJUSTE COMPLEMENTARIO POR REVALORIZACION SALDOS DE ACTIVOS DE RESERVA Y OBLIGACIONES MONEDA EXTRANJERA (DOLARES) Saldo MO = -128961209.20 ;Bs/Mo: 6.86000000000 ;Saldo Bs: -884673895.12</t>
  </si>
  <si>
    <t>AJUSTE COMPLEMENTARIO POR REVALORIZACION SALDOS DE ACTIVOS DE RESERVA Y OBLIGACIONES MONEDA EXTRANJERA (DOLARES) Saldo MO = -132694044.14 ;Bs/Mo: 6.86000000000 ;Saldo Bs: -910281142.79</t>
  </si>
  <si>
    <t>AJUSTE COMPLEMENTARIO POR REVALORIZACION SALDOS DE ACTIVOS DE RESERVA Y OBLIGACIONES MONEDA EXTRANJERA (DOLARES) Saldo MO = -113752729.86 ;Bs/Mo: 6.86000000000 ;Saldo Bs: -780343726.83</t>
  </si>
  <si>
    <t>AJUSTE COMPLEMENTARIO POR REVALORIZACION SALDOS DE ACTIVOS DE RESERVA Y OBLIGACIONES MONEDA EXTRANJERA (DOLARES) Saldo MO = -117818544.88 ;Bs/Mo: 6.86000000000 ;Saldo Bs: -808235217.89</t>
  </si>
  <si>
    <t>AJUSTE COMPLEMENTARIO POR REVALORIZACION SALDOS DE ACTIVOS DE RESERVA Y OBLIGACIONES MONEDA EXTRANJERA (DOLARES) Saldo MO = -110107920.40 ;Bs/Mo: 6.86000000000 ;Saldo Bs: -755340333.97</t>
  </si>
  <si>
    <t>AJUSTE COMPLEMENTARIO POR REVALORIZACION SALDOS DE ACTIVOS DE RESERVA Y OBLIGACIONES MONEDA EXTRANJERA (DOLARES) Saldo MO = -110155377.75 ;Bs/Mo: 6.86000000000 ;Saldo Bs: -755665891.39</t>
  </si>
  <si>
    <t>AJUSTE COMPLEMENTARIO POR REVALORIZACION SALDOS DE ACTIVOS DE RESERVA Y OBLIGACIONES MONEDA EXTRANJERA (DOLARES) Saldo MO = -111810642.90 ;Bs/Mo: 6.86000000000 ;Saldo Bs: -767021010.30</t>
  </si>
  <si>
    <t>AJUSTE COMPLEMENTARIO POR REVALORIZACION SALDOS DE ACTIVOS DE RESERVA Y OBLIGACIONES MONEDA EXTRANJERA (DOLARES) Saldo MO = -178829310.63 ;Bs/Mo: 6.86000000000 ;Saldo Bs: -1226769070.93</t>
  </si>
  <si>
    <t>De: 00099021001 A:00383012001 Transferencia de recursos a solicitud de la Agencia Boliviana de Correos mediante nota CITE: AGBC-AGBC/DAF/TFC-CPRV-0093-CAR/2023 (operación bimonetaria), para gastos operativos y administrativos (TC 6,86) H.R</t>
  </si>
  <si>
    <t>00291012009</t>
  </si>
  <si>
    <t>De: 00291012009 A:00099021001 Transferencia que realizamos a solicitud de la Dirección General de Crédito Público mediante nota CITE: MEFP/VTCP/DGCP/UODP/Nº301/2023 en cumplimiento a lo establecido en el parágrafo III de la Disposición Adi</t>
  </si>
  <si>
    <t>00253012002</t>
  </si>
  <si>
    <t>De: 00253012002 A:00099021001 Transferencia que realizamos a solicitud de la Dirección General de Crédito Público mediante nota CITE: MEFP/VTCP/DGCP/UODP/Nº301/2023 en cumplimiento a lo establecido en el parágrafo III de la Disposición Adi</t>
  </si>
  <si>
    <t>00086011101</t>
  </si>
  <si>
    <t>De: 00086011101 A:00099011001 Transferencia que realizamos a solicitud de la Dirección General de Crédito Público mediante nota CITE: MEFP/VTCP/DGCP/UODP/Nº301/2023 en cumplimiento a lo establecido en el parágrafo III de la Disposición Adi</t>
  </si>
  <si>
    <t>00041011101</t>
  </si>
  <si>
    <t>De: 00041011101 A:00099021001 Transferencia que realizamos a solicitud de la Dirección General de Crédito Público mediante nota CITE: MEFP/VTCP/DGCP/UODP/Nº301/2023 en cumplimiento a lo establecido en el parágrafo III de la Disposición Adi</t>
  </si>
  <si>
    <t>00099011001</t>
  </si>
  <si>
    <t>De: 00099021001 A:00383012001 Transferencia de recursos a solicitud de la Agencia Boliviana de Correos dependiente del Ministerio de Obras Públicas, Servicios y Vivienda mediante nota CITE: AGBC-AGBC/DAF/TFC-CPRV-0104-CAR/2023 (operación bi</t>
  </si>
  <si>
    <t>De: 00099021001 A:00291084302 Transferencia Bimonetaria que realizamos a solicitud de la Administradora Boliviana de Carreteras mediante nota CITE: ABC/GNA/SAF/ATE/2023-0774 para realizar los pagos a beneficiarios (TC 6,86) H.R.6-7763-R</t>
  </si>
  <si>
    <t>De: 00099021001 A:00291014380 Transferencia Bimonetaria que realizamos a solicitud de la Administradora Boliviana de Carreteras mediante nota CITE: ABC/GNA/SAF/ATE/2023-0774 para realizar los pagos a beneficiarios (TC 6,86) H.R.6-7763-R</t>
  </si>
  <si>
    <t>00117012001</t>
  </si>
  <si>
    <t>De: 00099011001 A:00086011101 Reversión de la transferencia de recursos que realizamos mediante TRLE No 82 por mala apropiación de la libreta H.R.349-105-D.</t>
  </si>
  <si>
    <t>De: 00086011101 A:00099021001 Transferencia que realizamos a solicitud de la Dirección General de Crédito Público mediante nota CITE: MEFP/VTCP/DGCP/UODP/Nº301/2023 en cumplimiento a lo establecido en el parágrafo III de la Disposición Adic</t>
  </si>
  <si>
    <t>De: 00099021001 A:00086018057 Transferencia de recursos a solicitud del Ministerio de Medio Ambiente y Agua mediante nota CITE: MMAYA/DGAA No 166/2023 (operación bimonetaria) por el desembolso del Fondo Mundial para el medio ambiente para e</t>
  </si>
  <si>
    <t>00086018057</t>
  </si>
  <si>
    <t>De: 00099021001 A:00212014306 Transferencia de recursos a solicitud del Instituto Nacional de Reforma Agraria mediante nota CITE: DGAF-C-EXT Nº 128/2023 (operación bimonetaria), para el pago de honorarios a consultores, adquisición de biene</t>
  </si>
  <si>
    <t>De: 00099021001 A:00514014302 Transferencia de recursos a solicitud del a Empresa Nacional de Electricidad mediante nota CITE: ENDE-DEEM-4/53-23 (operación bimonetaria), para el programa de expansión de infraestructura eléctrica componente</t>
  </si>
  <si>
    <t>De: 00099021001 A:00389014301 Transferencia de recursos a solicitud de la Navegación Aérea y Aeropuertos Bolivianos mediante nota CITE: CAR/DGE-DNAF Nª 0084/2023 (operación bimonetaria), para el pago de la ejecución del Proyecto Mejoramient</t>
  </si>
  <si>
    <t>00212014306</t>
  </si>
  <si>
    <t>De: 00099021001 A:00086047008 Transferencia de recursos a solicitud del Ministerio de Medio Ambiente y Agua mediante nota CITE: MMAyA/VRHR/UCOORD/UCEP-MI RIEGO FINAN Nº 00310/2023 (operación bimonetaria), para la ejecucuón del Programa PRES</t>
  </si>
  <si>
    <t>00389012001</t>
  </si>
  <si>
    <t>De: 00099021001 A:00291014380 Transferencia de recursos a solicitud de la Administradora Boliviana de Carreteras mediante nota CITE: ABC/GNA/SAF/ATE/2023-0877 (operación bimonetaria), para el pago a beneficiarios (TC 6,86) H.R 6-8911-R .</t>
  </si>
  <si>
    <t>De: 00099021001 A:00291014372 Transferencia de recursos a solicitud de la Administradora Boliviana de Carreteras mediante nota CITE: ABC/GNA/SAF/ATE/2023-0877 (operación bimonetaria), para el pago a beneficiarios (TC 6,86) H.R 6-8911-R .</t>
  </si>
  <si>
    <t>De: 00099021001 A:00291014343 Transferencia de recursos a solicitud de la Administradora Boliviana de Carreteras mediante nota CITE: ABC/GNA/SAF/ATE/2023-0877 (operación bimonetaria), para el pago a beneficiarios (TC 6,86) H.R 6-8911-R .</t>
  </si>
  <si>
    <t>De: 00099021001 A:00253014307 Transferencia de recursos a solicitud de la Entidad Ejecutora de Medio Ambiente y Agua dependiente del Ministerio de Medio Ambiente y Agua mediante nota CITE: GM-0468-EMAGUA/2023 Informe GM-0453-INF/2023 I/2023</t>
  </si>
  <si>
    <t>De: 00099021001 A:00132072001 Transferencia de recursos a solicitud del Servicio de Desarrollo de las Empresas Públicas Productivas mediante nota CITE: SEDEM/GG/EV Nº0164/2023 (operación bimonetaria), para pagos a proveedores de materia p</t>
  </si>
  <si>
    <t>De: 00099021001 A:00287104327 Transferencia de recursos a solicitud del Fondo Nacional de Inversión Productiva y Social dependiente del Ministerio de Planificación del Desarrollo mediante nota CITE: FPS/GFA/UFI/TES/TRL/00130/2023 (operac</t>
  </si>
  <si>
    <t>De: 00099021001 A:00291014342 Transferencia de recursos a solicitud de la Administradora Boliviana de Carreteras mediante nota CITE: ABC/GNA/SAF/ATE/2023-0971 (operación bimonetaria), para el pago a beneficiarios (TC 6,86) H.R 6-9501-R .</t>
  </si>
  <si>
    <t>00253014307</t>
  </si>
  <si>
    <t>De: 00099021001 A:00086047005 Transferencia de recursos a solicitud de la Unidad de Coordinación y Ejecución del Programa Más Inversión para Riego - UCEP MI RIEGO dependiente del Ministerio de Medio Ambiente y Agua mediante nota CITE: MMAy</t>
  </si>
  <si>
    <t>De: 00099021001 A:00287104328 Transferencia de recursos a solicitud del Fondo Nacional de Inversión Productiva y Social dependiente del Ministerio de Planificación del Desarrollo mediante nota CITE: FPS/GFA/UFI/TES/TRL/00133/2023 (operación</t>
  </si>
  <si>
    <t>De: 00099021001 A:00383012001 Transferencia de recursos a solicitud de la Agencia Boliviana de Correos mediante nota CITE: AGBC-AGBC/DAF/TFC-CPRV-0144-CAR/2023 para gastos operativos y administrativos (operación bimonetaria) (TC 6,86) H.R 6</t>
  </si>
  <si>
    <t>De: 00099021001 A:00291014381 Transferencia de recursos a solicitud de la Administradora Boliviana de Carreteras mediante nota CITE: ABC/GNA/SAF/ATE/2023-0921 (operación bimonetaria), para el pago a beneficiarios (TC 6,86) H.R 6-9304-R .</t>
  </si>
  <si>
    <t>00383012002</t>
  </si>
  <si>
    <t>De: 00383012002 A:00099021001 Transferencia de recursos a solicitud de la Agencia Boliviana de Correos mediante nota CITE: AGBC-AGBC/DAF/TFC-CPRV-0093-CAR/2023 (operación bimonetaria), para gastos operativos y administrativos (TC 6,86) H.R</t>
  </si>
  <si>
    <t>De: 00383012002 A:00099021001 Transferencia de recursos a solicitud de la Agencia Boliviana de Correos dependiente del Ministerio de Obras Públicas, Servicios y Vivienda mediante nota CITE: AGBC-AGBC/DAF/TFC-CPRV-0104-CAR/2023 (operación bi</t>
  </si>
  <si>
    <t>De: 00291084302 A:00099021001 Transferencia que realizamos a solicitud de la Administradora Boliviana de Carreteras mediante nota CITE: ABC/GNA/SAF/ATE/2023-0774 para realizar los pagos a beneficiarios H.R.6-7763-R</t>
  </si>
  <si>
    <t>De: 00291014379 A:00099021001 Transferencia que realizamos a solicitud de la Administradora Boliviana de Carreteras mediante nota CITE: ABC/GNA/SAF/ATE/2023-0774 para realizar los pagos a beneficiarios H.R.6-7763-R</t>
  </si>
  <si>
    <t>00086018024</t>
  </si>
  <si>
    <t>De: 00086018024 A:00099021001 Transferencia de recursos a solicitud del Ministerio de Medio Ambiente y Agua mediante nota CITE: MMAYA/DGAA No 166/2023 (operación bimonetaria) por el desembolso del Fondo Mundial para el medio ambiente para e</t>
  </si>
  <si>
    <t>00212014302</t>
  </si>
  <si>
    <t>De: 00212014302 A:00099021001 Transferencia de recursos a solicitud del Instituto Nacional de Reforma Agraria mediante nota CITE: DGAF-C-EXT Nº 128/2023 (operación bimonetaria), para el pago de honorarios a consultores, adquisición de biene</t>
  </si>
  <si>
    <t>De: 00514014306 A:00099021001 Transferencia de recursos a solicitud del a Empresa Nacional de Electricidad mediante nota CITE: ENDE-DEEM-4/53-23 (operación bimonetaria), para el programa de expansión de infraestructura eléctrica componente</t>
  </si>
  <si>
    <t>De: 00389014301 A:00099021001 Transferencia de recursos a solicitud de la Navegación Aérea y Aeropuertos Bolivianos mediante nota CITE: CAR/DGE-DNAF Nª 0084/2023 (operación bimonetaria), para el pago de la ejecución del Proyecto Mejoramient</t>
  </si>
  <si>
    <t>De: 00086047008 A:00099021001 Transferencia de recursos a solicitud del Ministerio de Medio Ambiente y Agua mediante nota CITE: MMAyA/VRHR/UCOORD/UCEP-MI RIEGO FINAN Nº 00310/2023 (operación bimonetaria), para la ejecucuón del Programa PRES</t>
  </si>
  <si>
    <t>De: 00291014379 A:00099021001 Transferencia de recursos a solicitud de la Administradora Boliviana de Carreteras mediante nota CITE: ABC/GNA/SAF/ATE/2023-0877 (operación bimonetaria), para el pago a beneficiarios (TC 6,86) H.R 6-8911-R .</t>
  </si>
  <si>
    <t>De: 00291014371 A:00099021001 Transferencia de recursos a solicitud de la Administradora Boliviana de Carreteras mediante nota CITE: ABC/GNA/SAF/ATE/2023-0877 (operación bimonetaria), para el pago a beneficiarios (TC 6,86) H.R 6-8911-R .</t>
  </si>
  <si>
    <t>De: 00291014336 A:00099021001 Transferencia de recursos a solicitud de la Administradora Boliviana de Carreteras mediante nota CITE: ABC/GNA/SAF/ATE/2023-0877 (operación bimonetaria), para el pago a beneficiarios (TC 6,86) H.R 6-8911-R .</t>
  </si>
  <si>
    <t>00253014301</t>
  </si>
  <si>
    <t>De: 00253014301 A:00099021001 Transferencia de recursos a solicitud de la Entidad Ejecutora de Medio Ambiente y Agua dependiente del Ministerio de Medio Ambiente y Agua mediante nota CITE: GM-0468-EMAGUA/2023 Informe GM-0453-INF/2023 I/2023</t>
  </si>
  <si>
    <t>De: 00132072001 A:00099021001 Transferencia de recursos a solicitud del Servicio de Desarrollo de las Empresas Públicas Productivas mediante nota CITE: SEDEM/GG/EV Nº0164/2023 (operación bimonetaria), para pagos a proveedores de materia p</t>
  </si>
  <si>
    <t>De: 00287104322 A:00099021001 Transferencia de recursos a solicitud del Fondo Nacional de Inversión Productiva y Social dependiente del Ministerio de Planificación del Desarrollo mediante nota CITE: FPS/GFA/UFI/TES/TRL/00130/2023 (operac</t>
  </si>
  <si>
    <t>De: 00291014335 A:00099021001 Transferencia de recursos a solicitud de la Administradora Boliviana de Carreteras mediante nota CITE: ABC/GNA/SAF/ATE/2023-0971 (operación bimonetaria), para el pago a beneficiarios (TC 6,86) H.R 6-9501-R .</t>
  </si>
  <si>
    <t>De: 00086047005 A:00099021001 Transferencia de recursos a solicitud de la Unidad de Coordinación y Ejecución del Programa Más Inversión para Riego - UCEP MI RIEGO dependiente del Ministerio de Medio Ambiente y Agua mediante nota CITE: MMAy</t>
  </si>
  <si>
    <t>De: 00287104323 A:00099021001 Transferencia de recursos a solicitud del Fondo Nacional de Inversión Productiva y Social dependiente del Ministerio de Planificación del Desarrollo mediante nota CITE: FPS/GFA/UFI/TES/TRL/00133/2023 (operación</t>
  </si>
  <si>
    <t>De: 00383012002 A:00099021001 Transferencia de recursos a solicitud de la Agencia Boliviana de Correos mediante nota CITE: AGBC-AGBC/DAF/TFC-CPRV-0144-CAR/2023 para gastos operativos y administrativos (operación bimonetaria) (TC 6,86) H.R</t>
  </si>
  <si>
    <t>De: 00291014380 A:00099021001 Transferencia de recursos a solicitud de la Administradora Boliviana de Carreteras mediante nota CITE: ABC/GNA/SAF/ATE/2023-0921 (operación bimonetaria), para el pago a beneficiarios (TC 6,86) H.R 6-9304-R .</t>
  </si>
  <si>
    <t>10000033350690</t>
  </si>
  <si>
    <t>10000028449820</t>
  </si>
  <si>
    <t>abr</t>
  </si>
  <si>
    <t>CONTACTO UCI:</t>
  </si>
  <si>
    <t>UNIDAD DE CONTABILIDAD INTEGRADA</t>
  </si>
  <si>
    <t>O21104340002</t>
  </si>
  <si>
    <t>B21104460002</t>
  </si>
  <si>
    <t>Q18061630002</t>
  </si>
  <si>
    <t>O21108330002</t>
  </si>
  <si>
    <t>G22573780002</t>
  </si>
  <si>
    <t>G22573790001</t>
  </si>
  <si>
    <t>O21110670002</t>
  </si>
  <si>
    <t>O21110960002</t>
  </si>
  <si>
    <t>B21110300002</t>
  </si>
  <si>
    <t>B21110830002</t>
  </si>
  <si>
    <t>O21113440002</t>
  </si>
  <si>
    <t>O21113930002</t>
  </si>
  <si>
    <t>O21114100002</t>
  </si>
  <si>
    <t>O21114360002</t>
  </si>
  <si>
    <t>G22605190002</t>
  </si>
  <si>
    <t>O21114660002</t>
  </si>
  <si>
    <t>G22605200001</t>
  </si>
  <si>
    <t>B21113470002</t>
  </si>
  <si>
    <t>G22606660005</t>
  </si>
  <si>
    <t>G22606670005</t>
  </si>
  <si>
    <t>O21117790002</t>
  </si>
  <si>
    <t>G22619760002</t>
  </si>
  <si>
    <t>O21118760002</t>
  </si>
  <si>
    <t>G22619770001</t>
  </si>
  <si>
    <t>O21118970002</t>
  </si>
  <si>
    <t>O21120890002</t>
  </si>
  <si>
    <t>O21120910002</t>
  </si>
  <si>
    <t>O21120920002</t>
  </si>
  <si>
    <t>O21120940002</t>
  </si>
  <si>
    <t>O21120980002</t>
  </si>
  <si>
    <t>O21120990002</t>
  </si>
  <si>
    <t>O21121030002</t>
  </si>
  <si>
    <t>B21120780002</t>
  </si>
  <si>
    <t>B21120790002</t>
  </si>
  <si>
    <t>O21123620002</t>
  </si>
  <si>
    <t>O21123660002</t>
  </si>
  <si>
    <t>Q18098210002</t>
  </si>
  <si>
    <t>O21124090002</t>
  </si>
  <si>
    <t>O21124160002</t>
  </si>
  <si>
    <t>O21124240002</t>
  </si>
  <si>
    <t>S10600290002</t>
  </si>
  <si>
    <t>B21123600002</t>
  </si>
  <si>
    <t>J05467670002</t>
  </si>
  <si>
    <t>J05467680002</t>
  </si>
  <si>
    <t>J05468940002</t>
  </si>
  <si>
    <t>O21126920002</t>
  </si>
  <si>
    <t>O21127500002</t>
  </si>
  <si>
    <t>G22670900002</t>
  </si>
  <si>
    <t>Q18109260002</t>
  </si>
  <si>
    <t>G22670910001</t>
  </si>
  <si>
    <t>B21126820002</t>
  </si>
  <si>
    <t>F0012691</t>
  </si>
  <si>
    <t>J05469830002</t>
  </si>
  <si>
    <t>O21129210002</t>
  </si>
  <si>
    <t>O21129320002</t>
  </si>
  <si>
    <t>O21129340002</t>
  </si>
  <si>
    <t>S10601670001</t>
  </si>
  <si>
    <t>G22699920003</t>
  </si>
  <si>
    <t>G22699950003</t>
  </si>
  <si>
    <t>O21133940002</t>
  </si>
  <si>
    <t>O21134410002</t>
  </si>
  <si>
    <t>Q18128130002</t>
  </si>
  <si>
    <t>G22708820002</t>
  </si>
  <si>
    <t>G22709550004</t>
  </si>
  <si>
    <t>G22708830001</t>
  </si>
  <si>
    <t>B21133410002</t>
  </si>
  <si>
    <t>B21133420002</t>
  </si>
  <si>
    <t>O21135980002</t>
  </si>
  <si>
    <t>O21136140002</t>
  </si>
  <si>
    <t>O21136150002</t>
  </si>
  <si>
    <t>O21136190002</t>
  </si>
  <si>
    <t>O21136210002</t>
  </si>
  <si>
    <t>O21136220002</t>
  </si>
  <si>
    <t>O21136500002</t>
  </si>
  <si>
    <t>G22715750003</t>
  </si>
  <si>
    <t>Q18134420002</t>
  </si>
  <si>
    <t>G22720280002</t>
  </si>
  <si>
    <t>G22720290001</t>
  </si>
  <si>
    <t>B21136800002</t>
  </si>
  <si>
    <t>O21139880002</t>
  </si>
  <si>
    <t>O21140410002</t>
  </si>
  <si>
    <t>G22750530004</t>
  </si>
  <si>
    <t>O21143100002</t>
  </si>
  <si>
    <t>G22766360002</t>
  </si>
  <si>
    <t>O21145370002</t>
  </si>
  <si>
    <t>O21145390002</t>
  </si>
  <si>
    <t>O21145620002</t>
  </si>
  <si>
    <t>O21146010002</t>
  </si>
  <si>
    <t>O21146710002</t>
  </si>
  <si>
    <t>Q18156340002</t>
  </si>
  <si>
    <t>G22766370001</t>
  </si>
  <si>
    <t>G22767610003</t>
  </si>
  <si>
    <t>G22767620003</t>
  </si>
  <si>
    <t>G22767630003</t>
  </si>
  <si>
    <t>G22767640004</t>
  </si>
  <si>
    <t>O21150360002</t>
  </si>
  <si>
    <t>O21150590002</t>
  </si>
  <si>
    <t>O21150620002</t>
  </si>
  <si>
    <t>O21150640002</t>
  </si>
  <si>
    <t>G22788280002</t>
  </si>
  <si>
    <t>G22788290001</t>
  </si>
  <si>
    <t>S10609750001</t>
  </si>
  <si>
    <t>S10609920001</t>
  </si>
  <si>
    <t>O21152730002</t>
  </si>
  <si>
    <t>Q18170740002</t>
  </si>
  <si>
    <t>Q18170760002</t>
  </si>
  <si>
    <t>B21155140002</t>
  </si>
  <si>
    <t>B21155160002</t>
  </si>
  <si>
    <t>G22829620003</t>
  </si>
  <si>
    <t>O21158490002</t>
  </si>
  <si>
    <t>G22832310002</t>
  </si>
  <si>
    <t>O21158850002</t>
  </si>
  <si>
    <t>O21158860002</t>
  </si>
  <si>
    <t>G22832320001</t>
  </si>
  <si>
    <t>O21159170002</t>
  </si>
  <si>
    <t>O21159150002</t>
  </si>
  <si>
    <t>O21159160002</t>
  </si>
  <si>
    <t>O21159180002</t>
  </si>
  <si>
    <t>O21159190002</t>
  </si>
  <si>
    <t>O21159200002</t>
  </si>
  <si>
    <t>O21160730002</t>
  </si>
  <si>
    <t>O21161070002</t>
  </si>
  <si>
    <t>O21161230002</t>
  </si>
  <si>
    <t>O21162300002</t>
  </si>
  <si>
    <t>B21161260002</t>
  </si>
  <si>
    <t>G22849760002</t>
  </si>
  <si>
    <t>G22849770001</t>
  </si>
  <si>
    <t>J05488090002</t>
  </si>
  <si>
    <t>J05488100002</t>
  </si>
  <si>
    <t>J05488110002</t>
  </si>
  <si>
    <t>O21165890002</t>
  </si>
  <si>
    <t>O21166110002</t>
  </si>
  <si>
    <t>B21166000002</t>
  </si>
  <si>
    <t>T04455440001</t>
  </si>
  <si>
    <t>T04455460001</t>
  </si>
  <si>
    <t>T04455480001</t>
  </si>
  <si>
    <t>T04455500001</t>
  </si>
  <si>
    <t>T04455520001</t>
  </si>
  <si>
    <t>T04455540001</t>
  </si>
  <si>
    <t>T04455560001</t>
  </si>
  <si>
    <t>T04455580001</t>
  </si>
  <si>
    <t>T04455600001</t>
  </si>
  <si>
    <t>T04455620001</t>
  </si>
  <si>
    <t>T04455640001</t>
  </si>
  <si>
    <t>T04455660001</t>
  </si>
  <si>
    <t>T04455680001</t>
  </si>
  <si>
    <t>T04455700001</t>
  </si>
  <si>
    <t>T04455780001</t>
  </si>
  <si>
    <t>T04455720001</t>
  </si>
  <si>
    <t>T04455740001</t>
  </si>
  <si>
    <t>T04455760001</t>
  </si>
  <si>
    <t>T04455800001</t>
  </si>
  <si>
    <t>T04455820001</t>
  </si>
  <si>
    <t>T04455840001</t>
  </si>
  <si>
    <t>T04455860001</t>
  </si>
  <si>
    <t>T04455880001</t>
  </si>
  <si>
    <t>T04455900001</t>
  </si>
  <si>
    <t>T04455920001</t>
  </si>
  <si>
    <t>T04455940001</t>
  </si>
  <si>
    <t>T04455960001</t>
  </si>
  <si>
    <t>T04455980001</t>
  </si>
  <si>
    <t>T04456000001</t>
  </si>
  <si>
    <t>T04456020001</t>
  </si>
  <si>
    <t>T04456040001</t>
  </si>
  <si>
    <t>T04456060001</t>
  </si>
  <si>
    <t>T04456080001</t>
  </si>
  <si>
    <t>T04456100001</t>
  </si>
  <si>
    <t>T04456120001</t>
  </si>
  <si>
    <t>T04456140001</t>
  </si>
  <si>
    <t>T04456160001</t>
  </si>
  <si>
    <t>T04456180001</t>
  </si>
  <si>
    <t>T04456200001</t>
  </si>
  <si>
    <t>T04456220001</t>
  </si>
  <si>
    <t>T04456240001</t>
  </si>
  <si>
    <t>T04456260001</t>
  </si>
  <si>
    <t>T04456280001</t>
  </si>
  <si>
    <t>T04456300001</t>
  </si>
  <si>
    <t>T04456320001</t>
  </si>
  <si>
    <t>T04456340001</t>
  </si>
  <si>
    <t>T04456360001</t>
  </si>
  <si>
    <t>T04456380001</t>
  </si>
  <si>
    <t>T04456460001</t>
  </si>
  <si>
    <t>T04456400001</t>
  </si>
  <si>
    <t>T04456420001</t>
  </si>
  <si>
    <t>T04456440001</t>
  </si>
  <si>
    <t>T04456480001</t>
  </si>
  <si>
    <t>T04456500001</t>
  </si>
  <si>
    <t>T04456520001</t>
  </si>
  <si>
    <t>T04456540001</t>
  </si>
  <si>
    <t>T04456560001</t>
  </si>
  <si>
    <t>T04456580001</t>
  </si>
  <si>
    <t>T04456600001</t>
  </si>
  <si>
    <t>T04456620001</t>
  </si>
  <si>
    <t>T04456640001</t>
  </si>
  <si>
    <t>T04456660001</t>
  </si>
  <si>
    <t>T04456680001</t>
  </si>
  <si>
    <t>T04456700001</t>
  </si>
  <si>
    <t>T04456720001</t>
  </si>
  <si>
    <t>T04456740001</t>
  </si>
  <si>
    <t>T04456760001</t>
  </si>
  <si>
    <t>T04456780001</t>
  </si>
  <si>
    <t>T04456800001</t>
  </si>
  <si>
    <t>T04456820001</t>
  </si>
  <si>
    <t>T04456840001</t>
  </si>
  <si>
    <t>T04456860001</t>
  </si>
  <si>
    <t>T04456880001</t>
  </si>
  <si>
    <t>T04456900001</t>
  </si>
  <si>
    <t>T04456920001</t>
  </si>
  <si>
    <t>T04456940001</t>
  </si>
  <si>
    <t>T04456960001</t>
  </si>
  <si>
    <t>T04456980001</t>
  </si>
  <si>
    <t>T04457000001</t>
  </si>
  <si>
    <t>T04457020001</t>
  </si>
  <si>
    <t>T04457040001</t>
  </si>
  <si>
    <t>T04457060001</t>
  </si>
  <si>
    <t>T04457140001</t>
  </si>
  <si>
    <t>T04457080001</t>
  </si>
  <si>
    <t>T04457100001</t>
  </si>
  <si>
    <t>T04457120001</t>
  </si>
  <si>
    <t>T04457160001</t>
  </si>
  <si>
    <t>T04457180001</t>
  </si>
  <si>
    <t>T04457200001</t>
  </si>
  <si>
    <t>T04457220001</t>
  </si>
  <si>
    <t>T04457240001</t>
  </si>
  <si>
    <t>T04457260001</t>
  </si>
  <si>
    <t>T04457280001</t>
  </si>
  <si>
    <t>T04457300001</t>
  </si>
  <si>
    <t>T04457320001</t>
  </si>
  <si>
    <t>T04457340001</t>
  </si>
  <si>
    <t>T04457360001</t>
  </si>
  <si>
    <t>T04457380001</t>
  </si>
  <si>
    <t>T04457400001</t>
  </si>
  <si>
    <t>T04457420001</t>
  </si>
  <si>
    <t>T04457440001</t>
  </si>
  <si>
    <t>T04457460001</t>
  </si>
  <si>
    <t>T04457490001</t>
  </si>
  <si>
    <t>T04457510001</t>
  </si>
  <si>
    <t>T04457530001</t>
  </si>
  <si>
    <t>O21169020002</t>
  </si>
  <si>
    <t>G22875020003</t>
  </si>
  <si>
    <t>G22879700002</t>
  </si>
  <si>
    <t>G22879720002</t>
  </si>
  <si>
    <t>G22879710001</t>
  </si>
  <si>
    <t>G22879730001</t>
  </si>
  <si>
    <t>O21170000002</t>
  </si>
  <si>
    <t>O21172440002</t>
  </si>
  <si>
    <t>O21172530002</t>
  </si>
  <si>
    <t>O21172580002</t>
  </si>
  <si>
    <t>O21172660002</t>
  </si>
  <si>
    <t>Q18222780002</t>
  </si>
  <si>
    <t>J05492460001</t>
  </si>
  <si>
    <t>00099021001 DEPOSITO DE EFECTIVO, DEPOSITANTE: MILENKA CELIA LOZA CALLISAYA CI. 4876257, CONCEPTO: TARJETA MAGNETICA (ASAMBLEA), CUENTA DE DEPOSITO: CUENTA UNICA DEL TESORO</t>
  </si>
  <si>
    <t>00099021001 DEP.DE CHEQ.AJENOS,RET.DE CAM.,CONCEPTO: WILMER FLORES MANCILLA,DEP.: BANCO UNION S.A. , PROCEDENCIA: BANCO UNION S.A., CHEQUE: 191486, FECHA DE EMISION:02/05/2023/DJBR</t>
  </si>
  <si>
    <t>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t>
  </si>
  <si>
    <t>00548012001 DEPOSITO DE EFECTIVO, DEPOSITANTE: LUZ MARINA GUTIERREZ CHUQUIMIA, CONCEPTO: DEVOLUCION DEL 13%, CUENTA DE DEPOSITO: CUENTA UNICA DEL TESORO</t>
  </si>
  <si>
    <t>TRANSFERENCIA DEL EXTERIOR SEGUN SWIFT NO.6931 Y NO.6930 DE FECHA 03/05/2023 ORDENANTE: ALFA NATURA DO BRASIL IMPORTACAO EXPORTACAO E COMERCIO DE PRODUCTOS LTD REF.: CRED SWF OF 23/05/02 YLB-GCO-0068-ODV/23-VEX LIB. 00597012001 RECURSOS PROPIOS VENTAS YLB</t>
  </si>
  <si>
    <t>COBRO COSTOS DE PAPELERIA SEGUN TRANSFERENCIA DEL EXTERIOR POR ORDEN DE ALFA NATURA DO BRASIL IMPORTACAO EXPORTACAO E COMERCIO DE PRODUCTOS LTD REF.: CRED SWF OF 23/05/02 YLB-GCO-0068-ODV/23-VEX LIB. 00597012001 RECURSOS PROPIOS VENTAS YLB</t>
  </si>
  <si>
    <t>00099021001 DEPOSITO DE EFECTIVO, DEPOSITANTE: ELIANA VARGAS ALVARADO, CONCEPTO: DEVOLUCION PREVENTIVO 771, CUENTA DE DEPOSITO: CUENTA UNICA DEL TESORO</t>
  </si>
  <si>
    <t>00099021001 DEP.DE CHEQ.AJENOS,RET.DE CAM.,CONCEPTO: DEVOLUCION DE CC NO COBRADA ENERO 2023,DEP.: LA VITALICIA SEGUROS Y REASEGUROS DE VIDA SA , PROCEDENCIA: BANCO BISA S.A., CHEQUE: 1867425, FECHA DE EMISION:03/05/2023</t>
  </si>
  <si>
    <t>00099021001 DEP.DE CHEQ.AJENOS,RET.DE CAM.,CONCEPTO: MARLENE LOPEZ FERNANDEZ,DEP.: BANCO UNION S.A. , PROCEDENCIA: BANCO UNION S.A., CHEQUE: 191487, FECHA DE EMISION:02/05/2023</t>
  </si>
  <si>
    <t>00302014201 DEPOSITO DE EFECTIVO, DEPOSITANTE: MARIA LOURDES RICALDI MARISCAL, CONCEPTO: DEVOLUCION DE PASAJES Y VIATICOS, CUENTA DE DEPOSITO: CUENTA UNICA DEL TESORO</t>
  </si>
  <si>
    <t>00212012001 DEPOSITO DE EFECTIVO, DEPOSITANTE: EDGAR SUXO APAZA, CONCEPTO: DEVOLUCION POR CONSUMO DE TELEFONIA E INTERNET CORPORATIVO, CUENTA DE DEPOSITO: CUENTA UNICA DEL TESORO</t>
  </si>
  <si>
    <t>REGULARIZACION DE TRANSFERENCIA DEL EXTERIOR SEGUN SWIFT NO.6174 DE FECHA 05/05/2023 ORDENANTE: CONSULADO DE BOLIVIA EN ROSARIO (ARGENTINA) REF.: GOVERNMENT SERVI LIB. 00594012001 ASP-B FONDO DE OPERACIONES</t>
  </si>
  <si>
    <t>00099021001 DEPOSITO DE EFECTIVO, DEPOSITANTE: ALBERTINA GUTIERREZ QUISPE, CONCEPTO: DEVOLUCION RETROACTIVO, CUENTA DE DEPOSITO: CUENTA UNICA DEL TESORO</t>
  </si>
  <si>
    <t>COBRO COSTOS DE PAPELERIA POR REGULARIZACION DE TRANSFERENCIA DEL EXTERIOR POR ORDEN DE CONSULADO DE BOLIVIA EN ROSARIO (ARGENTINA) REF.: GOVERNMENT SERVI LIB. 00594012001 ASP-B FONDO DE OPERACIONES</t>
  </si>
  <si>
    <t>00099021001 DEP.DE CHEQ.AJENOS,RET.DE CAM.,CONCEPTO: PAGO POR DESCUENTO RECURSOS PUBLICOS,DEP.: CAJA NACIONAL DE SALUD , PROCEDENCIA: BANCO UNION S.A., CHEQUE: 67813, FECHA DE EMISION:03/05/2023</t>
  </si>
  <si>
    <t>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REF: COMISIONES EMISION I-2023-20</t>
  </si>
  <si>
    <t>VTA.DIV.S/G NOTAS SEDEM/GG/EV N°0166/2023,25/04/23;SEDEM/GG/EV N°0175/2023,02/05/23.REF.:EMISION LC I-2023-21,COMIS.EMIS.L/C 0,15% S/USD2.453.396,69(EQUIV.A EUR2.227.120.-) P/436 DIAS,REEMB.GSTS.COM.BS220 Y EMIS.COMP.CONT.BS50.- LIB. 00132072001 SEDEM-ADMINISTRACION RECAUDACION ENVIBOL EN BOLIVIANOS REF: COMISIONES EMISION I-2023-21</t>
  </si>
  <si>
    <t>TRANSFERENCIA DEL EXTERIOR SEGUN SWIFT NO.7151 Y NO.7150 DE FECHA 08/05/2023 ORDENANTE: LATIN OIL S.A. (UY/MALDONADO) REF.: CRED PROF.YLB LIB. 00597012001 RECURSOS PROPIOS VENTAS YLB</t>
  </si>
  <si>
    <t>00099021001 DEPOSITO DE EFECTIVO, DEPOSITANTE: LUIS SANTIAGO CATERING Y EVENTOS, CONCEPTO: PAGO DE SERVICIOS AGUA Y LUZ DEL COMEDOR CAMARA DE DIPUTADOS, CUENTA DE DEPOSITO: CUENTA UNICA DEL TESORO</t>
  </si>
  <si>
    <t>COBRO COSTOS DE PAPELERIA SEGUN TRANSFERENCIA DEL EXTERIOR POR ORDEN DE LATIN OIL S.A. (UY/MALDONADO) REF.: CRED PROF.YLB LIB. 00597012001 RECURSOS PROPIOS VENTAS YLB</t>
  </si>
  <si>
    <t>00548132001 DEPOSITO DE EFECTIVO, DEPOSITANTE: ROBERTO HUAÑAPACO GUTIERREZ, CONCEPTO: DEVOLUCION DEL 13% POR VIATICOS, CUENTA DE DEPOSITO: CUENTA UNICA DEL TESORO</t>
  </si>
  <si>
    <t>00099021001 DEPOSITO DE EFECTIVO, DEPOSITANTE: OPORTO GAMBOA MARCO RAUL C.I. 1317561, CONCEPTO: DEVOLUCION DE SALARIO EXCEDENTE AL ASIGNADO AL PRESIDENTE AGOSTO 2022, CUENTA DE DEPOSITO: CUENTA UNICA DEL TESORO</t>
  </si>
  <si>
    <t>00099021001 DEPOSITO DE EFECTIVO, DEPOSITANTE: OPORTO GAMBOA MARCO RAUL C.I. 1317561, CONCEPTO: DEVOLUCION DE SALARIO EXCEDENTE AL ASIGNADO AL PRESIDENTE SEPTIEMBRE 2022, CUENTA DE DEPOSITO: CUENTA UNICA DEL TESORO</t>
  </si>
  <si>
    <t>00099021001 DEPOSITO DE EFECTIVO, DEPOSITANTE: OPORTO GAMBOA MARCO RAUL CI. 1317561, CONCEPTO: DEVOLUCION DE SALARIO EXCEDENTE AL ASIGNADO AL PRESIDENTE OCTUBRE 2022, CUENTA DE DEPOSITO: CUENTA UNICA DEL TESORO</t>
  </si>
  <si>
    <t>00099021001 DEPOSITO DE EFECTIVO, DEPOSITANTE: SARDINAS CRUZ ARMANDO CI. 3707041, CONCEPTO: DEVOLUCION DE SALARIO EXCEDENTE AL ASIGNADO AL PRESIDENTE SEPTIEMBRE 2022, CUENTA DE DEPOSITO: CUENTA UNICA DEL TESORO</t>
  </si>
  <si>
    <t>00099021001 DEPOSITO DE EFECTIVO, DEPOSITANTE: SARDINAS CRUZ ARMANDO CI. 3707041, CONCEPTO: DEVOLUCION DE SALARIO EXCEDENTE AL ASIGNADO AL PRESIDENTE OCTUBRE 2022, CUENTA DE DEPOSITO: CUENTA UNICA DEL TESORO</t>
  </si>
  <si>
    <t>00099021001 DEPOSITO DE EFECTIVO, DEPOSITANTE: GARCIA VEDIA DULFREDO CI.1315562, CONCEPTO: DEVOLUCION DE SALARIO EXCEDENTE AL ASIGNADO AL PRESIDENTE JULIO 2022, CUENTA DE DEPOSITO: CUENTA UNICA DEL TESORO</t>
  </si>
  <si>
    <t>00099021001 DEPOSITO DE EFECTIVO, DEPOSITANTE: GARCIA VEDIA DULFREDO CI.1315562, CONCEPTO: DEVOLUCION DE SALARIO EXCEDENTE AL ASIGNADO AL PRESIDENTE AGOSTO 2022, CUENTA DE DEPOSITO: CUENTA UNICA DEL TESORO</t>
  </si>
  <si>
    <t>00099021001 DEP.DE CHEQ.AJENOS,RET.DE CAM.,CONCEPTO: DEVOLUCION FONDOS NO COBRADOS CONCILIACION ENERO/2023,DEP.: SEGUROS PROVIDA SA , PROCEDENCIA: BANCO NACIONAL DE BOLIVIA S.A., CHEQUE: 4350643, FECHA DE EMISION:08/05/2023</t>
  </si>
  <si>
    <t>00099021001 DEP.DE CHEQ.AJENOS,RET.DE CAM.,CONCEPTO: DEVOLUCION FONDOS DE CASO SOLICITADO POR ERROR CONCILIACION ENERO/2023,DEP.: SEGUROS PROVIDA SA , PROCEDENCIA: BANCO NACIONAL DE BOLIVIA S.A., CHEQUE: 4350642, FECHA DE EMISION:08/05/2023</t>
  </si>
  <si>
    <t>00099021001 DEPOSITO DE EFECTIVO, DEPOSITANTE: RODOLFO POEPSEL BALLIVIAN, CONCEPTO: DUODECIMAS DE AGUINALDO, CUENTA DE DEPOSITO: CUENTA UNICA DEL TESORO</t>
  </si>
  <si>
    <t>00099021001 DEPOSITO DE EFECTIVO, DEPOSITANTE: RODOLFO POEPSEL BALLIVIAN, CONCEPTO: DOUDECIMAS DE AGUINALDO, CUENTA DE DEPOSITO: CUENTA UNICA DEL TESORO</t>
  </si>
  <si>
    <t>NUMERO DE LIBRETA CUT: 00099021001 OPERACIÓN E18 TRANSFERENCIA DEL SISTEMA FINANCIERO POR CUENTA DE TERCEROS A LA CUT TRANSFERENCIA DISPOSICION A LA LEY NÂ° 1356 DE FECHA 28/12/2020 VENTA SERVICIOS TELEFONIA MOVIL INTERNET</t>
  </si>
  <si>
    <t>00099021001 DEPOSITO DE EFECTIVO, DEPOSITANTE: EDGAR DANIEL LIMACHI CALLISAYA, CONCEPTO: DEVOLUCION POR PERCEPCION INDEBIDA A CUENTA UNICA DEL TESORO POR EL MES DE DICIEMBRE GESTION 2022, CUENTA DE DEPOSITO: CUENTA UNICA DEL TESORO</t>
  </si>
  <si>
    <t>00099021001 DEPOSITO DE EFECTIVO, DEPOSITANTE: EDGAR DANIEL LIMACHI CALLISAYA, CONCEPTO: DEVOLUCION POR PERCEPCION INDEBIDA A CUENTA UNICA DEL TESORO POR EL MES DE NOVIEMBRE GESTION 2022, CUENTA DE DEPOSITO: CUENTA UNICA DEL TESORO</t>
  </si>
  <si>
    <t>00099021001 DEPOSITO DE EFECTIVO, DEPOSITANTE: NORMA REBECA BARRENECHEA CUETO, CONCEPTO: DEVOLUCION POR TOPE SALARIAL CORRESPONDIENTE AL MES DE JUNIO 2020, CUENTA DE DEPOSITO: CUENTA UNICA DEL TESORO</t>
  </si>
  <si>
    <t>||TRANSFERENCIA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t>
  </si>
  <si>
    <t>00099021001 DEP.DE CHEQ.AJENOS,RET.DE CAM.,CONCEPTO: INCAPACIDAD TEMPORAL PERIODO FEBRERO 2023 LA PAZ,DEP.: CAJA DE SALUD DE LA BANCA PRIVADA , PROCEDENCIA: BANCO NACIONAL DE BOLIVIA S.A., CHEQUE: 9834425, FECHA DE EMISION:27/04/2023</t>
  </si>
  <si>
    <t>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t>
  </si>
  <si>
    <t>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t>
  </si>
  <si>
    <t>00288012001 DEPOSITO DE EFECTIVO, DEPOSITANTE: SERVICIO NACIONAL DE RIEGO, CONCEPTO: DEPÓSITO DE PAGO DEMASIA 1 DIA DE REFRIGERIO GESTION 2022, CUENTA DE DEPOSITO: CUENTA UNICA DEL TESORO</t>
  </si>
  <si>
    <t>00099021001 DEPOSITO DE EFECTIVO, DEPOSITANTE: ROMAN CHILA CHOQUETOPA, CONCEPTO: REVERSION, CUENTA DE DEPOSITO: CUENTA UNICA DEL TESORO</t>
  </si>
  <si>
    <t>TRANSFERENCIA DEL EXTERIOR SEGUN SWIFT NO.7448 Y NO.7447 DE FECHA 11/05/2023 ORDENANTE: ECO PRODUCTOS AGROPECUARIOS LTDA REF.: CRED INV YLBGCO0078 ODV23VEX LIB. 00597012001 RECURSOS PROPIOS VENTAS YLB</t>
  </si>
  <si>
    <t>NUMERO DE LIBRETA CUT: 00099021001 OPERACIÓN E18 TRANSFERENCIA DEL SISTEMA FINANCIERO POR CUENTA DE TERCEROS A LA CUT devolucion de aportes desacreditacion TGN-MEFP_VTCP_DGPOT_UAIS_No_842.2023</t>
  </si>
  <si>
    <t>COBRO COSTOS DE PAPELERIA SEGUN TRANSFERENCIA DEL EXTERIOR POR ORDEN DE ECO PRODUCTOS AGROPECUARIOS LTDA REF.: CRED INV YLBGCO0078 ODV23VEX LIB. 00597012001 RECURSOS PROPIOS VENTAS YLB</t>
  </si>
  <si>
    <t>00099021001 DEP.DE CHEQ.AJENOS,RET.DE CAM.,CONCEPTO: JUA GIANMARCO LOPEZ PACO,DEP.: BANCO UNION S.A. , PROCEDENCIA: BANCO UNION S.A., CHEQUE: 191493, FECHA DE EMISION:11/05/2023</t>
  </si>
  <si>
    <t>A:00099021001 Transferencia que realizamos a solicitud de la Empresa Nacional de Electricidad mediante nota CITE: ENDE-DEEM-5/23-23 en aplicación al Decreto Supremo No 4848 de 28 de diciembre de 2022 correspondiente al mes de abril de 2023</t>
  </si>
  <si>
    <t>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t>
  </si>
  <si>
    <t>00099021001 DEPOSITO DE EFECTIVO, DEPOSITANTE: FREDDY IVAN CONDORI CUNO, CONCEPTO: POR COBRO INDEBIDO (SEGUNDAS NUPCIAS) DE LOLA CELESTINA CUNO CANASA (QEPD), CUENTA DE DEPOSITO: CUENTA UNICA DEL TESORO</t>
  </si>
  <si>
    <t>00099021001 DEPOSITO DE EFECTIVO, DEPOSITANTE: TEOFILO BAPTISTA RAMIREZ, CONCEPTO: DEVOLUCION HABERES 2010 MES DE ABRIL DE 2023, CUENTA DE DEPOSITO: CUENTA UNICA DEL TESORO</t>
  </si>
  <si>
    <t>00548132001 DEPOSITO DE EFECTIVO, DEPOSITANTE: GERMAN LUIS AJNO CRUZ, CONCEPTO: DEVOLUCON DEL 13% POR VIATICOS, CUENTA DE DEPOSITO: CUENTA UNICA DEL TESORO</t>
  </si>
  <si>
    <t>'TRANSFERENCIA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t>
  </si>
  <si>
    <t>PAGO A BID PRÉSTAMO 4633/BL-BO VCTO. 15-05-2023 POR CUENTA DE TGN , NTI. 017345 VALOR 15-05-2023 COMISIONES USD 164.387,67 CTA. 3987 CUENTA UNICA DEL TESORO LIB. 00099021001 REF.: COMISIONES BANCARIAS</t>
  </si>
  <si>
    <t>PAGO A OPEP PRÉSTAMO 12601P VCTO. 15-05-2023 POR CUENTA DE TGN , NTI. 017338 VALOR 15-05-2023 CAPITAL USD 566.543,23 INTERESES USD 228.735,61 CTA. 3987 CUENTA UNICA DEL TESORO LIB. 00099021001 REF.: COMISIONES BANCARIAS</t>
  </si>
  <si>
    <t>00099021001 DEPOSITO DE EFECTIVO, DEPOSITANTE: NELLY CAROLINA FERAUDY FOURNIER, CONCEPTO: REMUNERACION MAXIMA PERMITIDA EN EL SECTOR PUBLICO - ABRIL 2023, CUENTA DE DEPOSITO: CUENTA UNICA DEL TESORO</t>
  </si>
  <si>
    <t>NUMERO DE LIBRETA CUT: 00099021001 OPERACIÓN E75 TRANSFERENCIA DE LA CUENTA FISCAL BUN A LA CUT EN MN TRANSFERENCIA DE FONDOS A SOLICITUD DE: GOBIERNO AUTONOMO MUNICIPAL BERMEJO , CITE G.A.M.B.I.F.M.OF.NÂ°0229/2023 CUENTA CUT 3987 LIBRETA NÂ° 00099021001 "TGN" RECURSOS ORDINARIOS.</t>
  </si>
  <si>
    <t>TRANSFERENCIA DEL EXTERIOR SEGUN SWIFT NOS.7644-7643 DE FECHA 15/05/2023 ORDENANTE: BRASILQUIMICA INDUSTRIA E COMERCIO LTDA EM RECUP, FECHA VALOR 15/05/2023 REF:INV YLBGCO0080ODV23VEX LIB. 00597012001 RECURSOS PROPIOS VENTAS YLB</t>
  </si>
  <si>
    <t>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t>
  </si>
  <si>
    <t>COBRO COSTOS DE PAPELERIA SEGUN TRANSFERENCIA DEL EXTERIOR POR ORDEN DE BRASILQUIMICA INDUSTRIA E COMERCIO LTDA EM RECUP, FECHA VALOR 15/05/2023 REF:INV YLBGCO0080ODV23VEX LIB. 00597012001 RECURSOS PROPIOS VENTAS YLB</t>
  </si>
  <si>
    <t>00099021001 DEP.DE CHEQ.AJENOS,RET.DE CAM.,CONCEPTO: FRACCION COMPLEMENTARIA MENSUAL,DEP.: FUTURO DE BOLIVIA S.A. AFP , PROCEDENCIA: BANCO DE CREDITO DE BOLIVIA S.A., CHEQUE: 69645, FECHA DE EMISION:12/05/2023</t>
  </si>
  <si>
    <t>00099021001 DEP.DE CHEQ.AJENOS,RET.DE CAM.,CONCEPTO: COMPENSACION MENSUAL DE COTIZACIONES,DEP.: FUTURO DE BOLIVIA S.A. AFP , PROCEDENCIA: BANCO DE CREDITO DE BOLIVIA S.A., CHEQUE: 69644, FECHA DE EMISION:12/05/2023</t>
  </si>
  <si>
    <t>00099021001 DEPOSITO DE EFECTIVO, DEPOSITANTE: LUIS XANDERS PADILLA CESPEDES, CONCEPTO: REVERSION TOTAL SUELDO DE FEBRERO 2023, CUENTA DE DEPOSITO: CUENTA UNICA DEL TESORO</t>
  </si>
  <si>
    <t>00548132001 DEPOSITO DE EFECTIVO, DEPOSITANTE: GABRIEL IVAN VILLAMOR NINA, CONCEPTO: DEVOLUCION DEL 13% POR VIATICOS, CUENTA DE DEPOSITO: CUENTA UNICA DEL TESORO</t>
  </si>
  <si>
    <t>00548132001 DEPOSITO DE EFECTIVO, DEPOSITANTE: EDWIN MAYTA HUANCA, CONCEPTO: DEVOLUCION DEL 13 % POR VIATICOS, CUENTA DE DEPOSITO: CUENTA UNICA DEL TESORO</t>
  </si>
  <si>
    <t>00548132001 DEPOSITO DE EFECTIVO, DEPOSITANTE: RENE GABRIEL LARUTA TOLA, CONCEPTO: DEVOLUCION DEL 13% POR VIATICOS, CUENTA DE DEPOSITO: CUENTA UNICA DEL TESORO</t>
  </si>
  <si>
    <t>00099021001 DEPOSITO DE EFECTIVO, DEPOSITANTE: MINISTERIO DE MEDIO AMBIENTE Y AGUA, CONCEPTO: DEVOLUCION DE PASAJES AEREO TICKET 9302408074719- ELIZABETH ARRATIA, CUENTA DE DEPOSITO: CUENTA UNICA DEL TESORO</t>
  </si>
  <si>
    <t>PAGO A FIDA PRÉSTAMO E-7-BO VCTO. 15-05-2023 POR CUENTA DE TGN , NTI. 017361 VALOR 16-05-2023 CAPITAL EUR 372.072,00 INTERESES EUR 71.000,73 CTA. 3987 CUENTA UNICA DEL TESORO LIB. 00099021001 REF.: COMISIONES BANCARIAS</t>
  </si>
  <si>
    <t>NUMERO DE LIBRETA CUT: 00099021001 OPERACIÓN E75 TRANSFERENCIA DE LA CUENTA FISCAL BUN A LA CUT EN MN TRANSFERENCIA DE FONDOS A SOLICITUD DE: GOBIERNO AUTONOMO MUNICIPAL DE BELLA FLOR, CITE: GAMBF 171/2023 CUENTA CUT 3987 LIBRETA NÂ° 00099021001 TGN-RECURSOS ORDINARIOS.</t>
  </si>
  <si>
    <t>TRANSFERENCIA DEL EXTERIOR SEGUN SWIFT NO.7768 Y NO.7767 DE FECHA 16/05/2023 ORDENANTE: LITECH - FZCO DUBAI DIGITAL PARK REF.: SWF OF 23/05/12 GDI PAYMENT FOR THE CONTRACT YBL.GCO.0083.ODV.23.VEX AT 09 MAY 2023 FOR LITHIUM CARBONAT LIB. 00597012001 RECURSOS PROPIOS VENTAS YLB</t>
  </si>
  <si>
    <t>COBRO COSTOS DE PAPELERIA SEGUN TRANSFERENCIA DEL EXTERIOR POR ORDEN DE LITECH - FZCO DUBAI DIGITAL PARK REF.: SWF OF 23/05/12 GDI PAYMENT FOR THE CONTRACT YBL.GCO.0083.ODV.23.VEX AT 09 MAY 2023 FOR LITHIUM CARBONAT LIB. 00597012001 RECURSOS PROPIOS VENTAS YLB</t>
  </si>
  <si>
    <t>00099021001 DEP.DE CHEQ.AJENOS,RET.DE CAM.,CONCEPTO: DEVOLUCION DE RECURSOS SG MOPSV/DGAA N°122/2023,DEP.: E.B.C. , PROCEDENCIA: BANCO UNION S.A., CHEQUE: 1805, FECHA DE EMISION:09/05/2023</t>
  </si>
  <si>
    <t>00423122001 DEPOSITO DE EFECTIVO, DEPOSITANTE: INDUSTRIA CERAMICA CERAGRES S.A., CONCEPTO: PAGO DE SERVICIOS PRESTADOS, CUENTA DE DEPOSITO: CUENTA UNICA DEL TESORO</t>
  </si>
  <si>
    <t>00099021001 DEPOSITO DE EFECTIVO, DEPOSITANTE: CARLOS DENCEL PELAEZ PACHECO, CONCEPTO: REMUNERACION MAXIMA PERMITIDA MES ABRIL 2023, CUENTA DE DEPOSITO: CUENTA UNICA DEL TESORO</t>
  </si>
  <si>
    <t>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t>
  </si>
  <si>
    <t>00099021001 DEPOSITO DE EFECTIVO, DEPOSITANTE: NANCY RAFAELA MACHICADO VDA. DE SABAT, CONCEPTO: DEVOLUCION POR SOBREPASAR DE LA DISPONIBILIDAD DE LA LETRA "A", CUENTA DE DEPOSITO: CUENTA UNICA DEL TESORO</t>
  </si>
  <si>
    <t>TRANSFERENCIA DEL EXTERIOR SEGUN SWIFT NO.8025 Y NO.8024 DE FECHA 19/05/2023 ORDENANTE: CARLOS MIGUEL VERA ALVARENGA (CAAGUAZU PARAGUAY) REF.: CRED S0631383091E01 - 0113218 LIB. 00597012001 RECURSOS PROPIOS VENTAS YLB</t>
  </si>
  <si>
    <t>00099021001 DEPOSITO DE EFECTIVO, DEPOSITANTE: ROSA PAUCARA MULLIRICONA, CONCEPTO: DEV. DE PAGO EN DEMASIA DEL ART 87 DEL SR. JAVIER CHURA MUYA CON CI6131639 DE LA FAB CORRESP OCT/22, CUENTA DE DEPOSITO: CUENTA UNICA DEL TESORO</t>
  </si>
  <si>
    <t>00099021001 DEPOSITO DE EFECTIVO, DEPOSITANTE: ROSA PAUCARA MULLIRICONA, CONCEPTO: DEV. DE PAGO EN DEMASIA DEL ART87 DEL SR JAVIER CHURA MUYA CON CI6131639 DELA FAB CORRESP SEP/22, CUENTA DE DEPOSITO: CUENTA UNICA DEL TESORO</t>
  </si>
  <si>
    <t>00099021001 DEPOSITO DE EFECTIVO, DEPOSITANTE: KAREN ROXANA RODRIGUEZ LIMACHI, CONCEPTO: DEVOLUCION AGUINALDO GESTION 2022 DEL SEDES, CUENTA DE DEPOSITO: CUENTA UNICA DEL TESORO/DJBR</t>
  </si>
  <si>
    <t>00099021001 DEPOSITO DE EFECTIVO, DEPOSITANTE: MAX FILIBERTO MENDOZA NOGALES, CONCEPTO: DEVOLUCION DE AGUINALDO 2022, CUENTA DE DEPOSITO: CUENTA UNICA DEL TESORO</t>
  </si>
  <si>
    <t>NUMERO DE LIBRETA CUT: 00099021001 OPERACIÓN E18 TRANSFERENCIA DEL SISTEMA FINANCIERO POR CUENTA DE TERCEROS A LA CUT devolucion pagos de cc no cobrados enero 2023</t>
  </si>
  <si>
    <t>COBRO COSTOS DE PAPELERIA SEGUN TRANSFERENCIA DEL EXTERIOR POR ORDEN DE CARLOS MIGUEL VERA ALVARENGA (CAAGUAZU PARAGUAY) REF.: CRED S0631383091E01 - 0113218 LIB. 00597012001 RECURSOS PROPIOS VENTAS YLB</t>
  </si>
  <si>
    <t>TRANSFERENCIA DE FONDOS AL EXTERIOR A SOLICITUD DE AGENCIA BOLIVIANA DE ENERGIA SEGUN SOLICITUD 18289 REF: INVAP SE PAGO CERTIFICADO DE AVANCE N 92 ORIGEN EXTRANJERO CORRESPONDIENTE AL COMPONENTE DE DIRECCION DE PROYECTOS GESTION Y SERVICIOS DE ORIGEN EXTRANJERO RED DE CMNYR SEGUN NOTA INTERNA 0234 LIB. 00099021001 TGN-RECURSOS ORDINARIOS (3987)</t>
  </si>
  <si>
    <t>TRANSFERENCIA DE FONDOS AL EXTERIOR A SOLICITUD DE AGENCIA BOLIVIANA DE ENERGIA SEGUN SOLICITUD 18288 REF: INVAP SE PAGO CERTIFICADO DE AVANCE N 90 ORIGEN EXTRANJERO CORRESPONDIENTE AL COMPONENTE DE DISENO DEFINITIVO E IGENIERIA Y DIRECCION DE PROYECTOS DE GESTION Y SERVICIOS DE ORIGEN EXTRANJERO R LIB. 00099021001 TGN-RECURSOS ORDINARIOS (3987)</t>
  </si>
  <si>
    <t>TRANSFERENCIA DE FONDOS AL EXTERIOR A SOLICITUD DE AGENCIA BOLIVIANA DE ENERGIA SEGUN SOLICITUD 18287 REF: INVAP SE PAGO CERTIFICADO DE AVANCE N 88 ORIGEN EXTRANJERO CORRESPONDIENTE A LOS COMPONENTES DE DISENO DEFINITIVO E IGENIERIA Y DIRECCION DE PROYECTOS DE GESTION Y SERVICIOS DE ORIGEN EXTRANJER LIB. 00099021001 TGN-RECURSOS ORDINARIOS (3987)</t>
  </si>
  <si>
    <t>VENTA DE DIVISAS CON TRANSFERENCIA DE FONDOS A SOLICITUD DE EMPRESA NACIONAL DE ELECTRICIDAD SEGUN SOLICITUD 18286 REF: ASOCIACION ACCIDENTAL LOTE III MIGUILLAS OS 9 1 2021 PAGO DEL DEVENGADO DEL CERTIFICADO DE AVANCE N6 CTO 11927 HITO DE PAGO IV B DC PMIG 40016 LIB. 00514019202 ENDE - DESEMB. BCB. PROY. HIDROELECTRICO MIGUILLAS</t>
  </si>
  <si>
    <t>00099021001 DEPOSITO DE EFECTIVO, DEPOSITANTE: LUIS MARTINEZ ARISCURINAGA, CONCEPTO: REVERSION TOTAL DE BOLETA DE HABER MENSUAL, CUENTA DE DEPOSITO: CUENTA UNICA DEL TESORO/DJBR</t>
  </si>
  <si>
    <t>00099021001 DEPOSITO DE EFECTIVO, DEPOSITANTE: LUCRECIA VELARDE VDA DE FLORES, CONCEPTO: NUEVAS NUPCIAS, CUENTA DE DEPOSITO: CUENTA UNICA DEL TESORO</t>
  </si>
  <si>
    <t>00099021001 DEPOSITO DE EFECTIVO, DEPOSITANTE: GUADALUPE QUITO MAMANI, CONCEPTO: REVERSION DE BOLETA HABER MENSUAL, CUENTA DE DEPOSITO: CUENTA UNICA DEL TESORO/DJBR</t>
  </si>
  <si>
    <t>TRANSFERENCIA DEL EXTERIOR SEGUN SWIFT NO.8131 Y NO.8130 DE FECHA 22/05/2023 ORDENANTE: BRASILQUIMICA INDUSTRIA E COMERCIO LTDA REF.: CRED SWF OF 23/05/22 LIB. 00597012001 RECURSOS PROPIOS VENTAS YLB</t>
  </si>
  <si>
    <t>COBRO COSTOS DE PAPELERIA SEGUN TRANSFERENCIA DEL EXTERIOR POR ORDEN DE BRASILQUIMICA INDUSTRIA E COMERCIO LTDA REF.: CRED SWF OF 23/05/22 LIB. 00597012001 RECURSOS PROPIOS VENTAS YLB</t>
  </si>
  <si>
    <t>||AMPLIACION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t>
  </si>
  <si>
    <t>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t>
  </si>
  <si>
    <t>00099021001 DEPOSITO DE EFECTIVO, DEPOSITANTE: VALENTIN APAZA MAURICIO, CONCEPTO: DEVOLUCION, CUENTA DE DEPOSITO: CUENTA UNICA DEL TESORO/DJBR</t>
  </si>
  <si>
    <t>NUMERO DE LIBRETA CUT: 00099021001 OPERACIÓN E18 TRANSFERENCIA DEL SISTEMA FINANCIERO POR CUENTA DE TERCEROS A LA CUT devolucion de desembolso CCG al tgn</t>
  </si>
  <si>
    <t>00099021001 DEP.DE CHEQ.AJENOS,RET.DE CAM.,CONCEPTO: PAGO INCAPACIDADES TEMPORALES (REEMBOLSO MINISTERIO DE ECONOMIA Y FINANZAS PUBLICAS,DEP.: CAJA NACIONAL DE SALUD , PROCEDENCIA: BANCO UNION S.A., CHEQUE: 32190, FECHA DE EMISION:24/05/2023</t>
  </si>
  <si>
    <t>00099021001 DEP.DE CHEQ.AJENOS,RET.DE CAM.,CONCEPTO: PAGO INCAPACIDADES TEMPORALES (REEMBOLSO MINISTERIO DE ECONOMIA Y FINANZAS PUBLICAS,DEP.: CAJA NACIONAL DE SALUD , PROCEDENCIA: BANCO UNION S.A., CHEQUE: 32208, FECHA DE EMISION:24/05/2023</t>
  </si>
  <si>
    <t>PAGO A BID PRÉSTAMO 2880/BL-BO VCTO. 25-05-2023 POR CUENTA DE TGN , NTI. 017412 VALOR 25-05-2023 COMISIONES USD 921,24 CTA. 3987 CUENTA UNICA DEL TESORO LIB. 00099021001 REF.: COMISIONES BANCARIAS</t>
  </si>
  <si>
    <t>00099021001 DEPOSITO DE EFECTIVO, DEPOSITANTE: G.A.M. POCOATA-DEYSI COLQUE CONCHA, CONCEPTO: DEVOLUCION DE RECURSOS, CUENTA DE DEPOSITO: CUENTA UNICA DEL TESORO/DJBR</t>
  </si>
  <si>
    <t>TRANSFERENCIA DEL EXTERIOR SEGUN SWIFT NO.8391 Y NO.8390 DE FECHA 25/05/2023 ORDENANTE: ECO PRODUTOS AGROPECUARIOS LTDA REF.: CRED YLB-GCO 0090-ODV 23-VEX LIB. 00597012001 RECURSOS PROPIOS VENTAS YLB</t>
  </si>
  <si>
    <t>00212012001 DEPOSITO DE EFECTIVO, DEPOSITANTE: DAHISY TATIANA MORALES LEQUIPE, CONCEPTO: REPOSICION DE CREDENCIAL, CUENTA DE DEPOSITO: CUENTA UNICA DEL TESORO</t>
  </si>
  <si>
    <t>00212012001 DEPOSITO DE EFECTIVO, DEPOSITANTE: LUIS ALBERTO CHAMBI QUISPE, CONCEPTO: REPOSICION DE CREDENCIAL, CUENTA DE DEPOSITO: CUENTA UNICA DEL TESORO</t>
  </si>
  <si>
    <t>COBRO COSTOS DE PAPELERIA SEGUN TRANSFERENCIA DEL EXTERIOR POR ORDEN DE ECO PRODUTOS AGROPECUARIOS LTDA REF.: CRED YLB-GCO 0090-ODV 23-VEX LIB. 00597012001 RECURSOS PROPIOS VENTAS YLB</t>
  </si>
  <si>
    <t>00548132001 DEPOSITO DE EFECTIVO, DEPOSITANTE: PEDRO HUANCA RODRIGUEZ, CONCEPTO: DEVOLUCION DEL 13% POR VIATICOS, CUENTA DE DEPOSITO: CUENTA UNICA DEL TESORO</t>
  </si>
  <si>
    <t>00548132001 DEPOSITO DE EFECTIVO, DEPOSITANTE: SIMEON ROGELIO AVENDAÑO MAMANI, CONCEPTO: DEVOLUCION DEL 13% POR VIATICOS, CUENTA DE DEPOSITO: CUENTA UNICA DEL TESORO</t>
  </si>
  <si>
    <t>00099021001 DEPOSITO DE EFECTIVO, DEPOSITANTE: JAVIER GOZALVES MARUPA, CONCEPTO: DEVOLUCION DE LA CANASTA FAMILIAR DE DON JAVIER GOZALVES MARUPA C.I. 1906939 BENI, CUENTA DE DEPOSITO: CUENTA UNICA DEL TESORO/DJBR</t>
  </si>
  <si>
    <t>00099021001 DEPOSITO DE EFECTIVO, DEPOSITANTE: MARCELO OPORTO ESTRADA, CONCEPTO: DEVOLUCION DE HABERES-MARCELO OPORTO ESTRADA, CUENTA DE DEPOSITO: CUENTA UNICA DEL TESORO/DJBR</t>
  </si>
  <si>
    <t>00099021001 DEPOSITO DE EFECTIVO, DEPOSITANTE: RS-2 "CNL. MANCHEGO", CONCEPTO: REVERSION SALDO NO EJECUTADO P/SERVICIO BASICO AGUA MARZO 2023, CUENTA DE DEPOSITO: CUENTA UNICA DEL TESORO</t>
  </si>
  <si>
    <t>00099021001 DEPOSITO DE EFECTIVO, DEPOSITANTE: JUAN CARLOS FERNANDEZ COLQUE, CONCEPTO: DEVOLUCION POR TOPE SALARIAL DE ABRIL DEL 2023, CUENTA DE DEPOSITO: CUENTA UNICA DEL TESORO</t>
  </si>
  <si>
    <t>00099021001 DEP.DE CHEQ.AJENOS,RET.DE CAM.,CONCEPTO: DEV P-LPZ-AUTORIDAD DE AG,DEP.: CREDINFORM INTERNATIONAL S.A. , PROCEDENCIA: BANCO MERCANTIL SANTA CRUZ S.A., CHEQUE: 128791, FECHA DE EMISION:24/05/2023</t>
  </si>
  <si>
    <t>TRANSFERENCIA DEL EXTERIOR SEGUN SWIFT NO.8428 Y NO.8427 DE FECHA 26/05/2023 ORDENANTE: LITECH-FZCO (AE/DUBAI) REF.: CRED ADVANCE PAYMENT FOR LITHIUM CARBONATE CONTRACT YLB-GCO-0083-ODV/23-VEX DATE 09/05/2023 LIB. 00597012001 RECURSOS PROPIOS VENTAS YLB</t>
  </si>
  <si>
    <t>COBRO COSTOS DE PAPELERIA SEGUN TRANSFERENCIA DEL EXTERIOR POR ORDEN DE LITECH-FZCO (AE/DUBAI) REF.: CRED ADVANCE PAYMENT FOR LITHIUM CARBONATE CONTRACT YLB-GCO-0083-ODV/23-VEX DATE 09/05/2023 LIB. 00597012001 RECURSOS PROPIOS VENTAS YLB</t>
  </si>
  <si>
    <t>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t>
  </si>
  <si>
    <t>00099021001 DEPOSITO DE EFECTIVO, DEPOSITANTE: ALVARO MARCO ANTONIO CABA OLIVAREZ, CONCEPTO: CITE: MEFP/VTCP/DGPOT/UAIS-CPI/N°030/2016 REGULARIZACION: NOVIEMBRE - DICIEMBRE 2022, CUENTA DE DEPOSITO: CUENTA UNICA DEL TESORO</t>
  </si>
  <si>
    <t>00099021001 DEP.DE CHEQ.AJENOS,RET.DE CAM.,CONCEPTO: MARIA CARMEN BILBAO BALLESTEROS,DEP.: BANCO UNION S.A. , PROCEDENCIA: BANCO UNION S.A., CHEQUE: 191504, FECHA DE EMISION:29/05/2023</t>
  </si>
  <si>
    <t>00212012001 DEPOSITO DE EFECTIVO, DEPOSITANTE: DORIS CALCINA TINTAYA, CONCEPTO: REPOCISION DE CREDENCIAL, CUENTA DE DEPOSITO: CUENTA UNICA DEL TESORO</t>
  </si>
  <si>
    <t>PAGO A FONPLATA PRÉSTAMO BOL 28/2016 VCTO. 28-05-2023 POR CUENTA DE TGN , NTI. 017515 VALOR 30-05-2023 CAPITAL USD 487.227,70 INTERESES USD 230.269,36 CTA. 3987 CUENTA UNICA DEL TESORO LIB. 00099021001 REF.: COMISIONES BANCARIAS</t>
  </si>
  <si>
    <t>REGULARIZACION DE TRANSFERENCIA DEL EXTERIOR SEGUN SWIFT NO.8121 Y NO.8120 DE FECHA 30/05/2023 ORDENANTE: INNOVATION BUSINESS ENG SA (PANAMA) REF.: CRED PAGO A PROVEEDOR SERVICIOS Y DEUDA PAYMENT FOR ODV 23V3X LIB. 00597012001 RECURSOS PROPIOS VENTAS YLB</t>
  </si>
  <si>
    <t>TRANSFERENCIA DEL EXTERIOR SEGUN SWIFT NO.8515 Y NO.8514 DE FECHA 30/05/2023 ORDENANTE: QUIMICA MAVAR S.A. (CL/LAMPA) REF.: PAGO ORDEN DE VENTA YLB GCO 0076 ODV23 VEX LIB. 00597012001 RECURSOS PROPIOS VENTAS YLB</t>
  </si>
  <si>
    <t>COBRO COSTOS DE PAPELERIA POR REGULARIZACION DE TRANSFERENCIA DEL EXTERIOR POR ORDEN DE INNOVATION BUSINESS ENG SA (PANAMA) REF.: CRED PAGO A PROVEEDOR SERVICIOS Y DEUDA PAYMENT FOR ODV 23V3X LIB. 00597012001 RECURSOS PROPIOS VENTAS YLB</t>
  </si>
  <si>
    <t>COBRO COSTOS DE PAPELERIA SEGUN TRANSFERENCIA DEL EXTERIOR POR ORDEN DE QUIMICA MAVAR S.A. (CL/LAMPA) REF.: PAGO ORDEN DE VENTA YLB GCO 0076 ODV23 VEX LIB. 00597012001 RECURSOS PROPIOS VENTAS YLB</t>
  </si>
  <si>
    <t>00212012001 DEPOSITO DE EFECTIVO, DEPOSITANTE: NELSON HUANCA ASPI, CONCEPTO: REPOCISION DE CREDENCIAL, CUENTA DE DEPOSITO: CUENTA UNICA DEL TESORO</t>
  </si>
  <si>
    <t>00046134201 DEPOSITO DE EFECTIVO, DEPOSITANTE: RODRIGO ZURITA AREVALO CI. 8010992CB, CONCEPTO: DEVOLUCION DE PASAJES TERRESTRES GESTION 2022 POR VIAJE EN COMISION DEL VICEMINISTERIO DE DEPORTES, CUENTA DE DEPOSITO: CUENTA UNICA DEL TESORO</t>
  </si>
  <si>
    <t>00099021001 DEPOSITO DE EFECTIVO, DEPOSITANTE: JAIME MITA PARIHUANA, CONCEPTO: REVERSION TOTAL, CUENTA DE DEPOSITO: CUENTA UNICA DEL TESORO</t>
  </si>
  <si>
    <t>00099021001 DEPOSITO DE EFECTIVO, DEPOSITANTE: LOURDES LAYME PADILLA, CONCEPTO: POR DOBLE PERCEPCION, CUENTA DE DEPOSITO: CUENTA UNICA DEL TESORO</t>
  </si>
  <si>
    <t>00099021001 DEPOSITO DE EFECTIVO, DEPOSITANTE: PABLO HERNAN MENDIETA OSSIO, CONCEPTO: REMUNERACIONES EN EXCESO MESES: AGOSTO Y SEPTIEMBRE 2009 Y ABRIL, MAYO,JUNIO,AGOSTO Y NOVIEMBRE 2010, CUENTA DE DEPOSITO: CUENTA UNICA DEL TESORO</t>
  </si>
  <si>
    <t>NUMERO DE LIBRETA CUT: 00015011115 OPERACIÓN E75 TRANSFERENCIA DE LA CUENTA FISCAL BUN A LA CUT EN MN TRANSF. DE FDOS.P.CIETTE DE CUENTA SG.INST.ELEXCTRONICA DE CIETTE ASF/SOL/NÂ°80721/2023 ABONO A LA CUT LIBRETA NÂ°00015011115</t>
  </si>
  <si>
    <t>De: 00099021001 De 00099021001 A:0759069001 Transferencia de recursos para la reposición adjunto TRL</t>
  </si>
  <si>
    <t>REGULARIZACION DE TRANSFERENCIA DEL EXTERIOR SEGUN SWIFT NO.4481 DE FECHA 02/05/2023 ORDENANTE: PERMANENT COURT OF ARBITRATION REF.: BCB100-6-JPA-RT+ SDVA FECHA VALOR 21/03/2023 LIB. 00513012005 YPFB-OPERACIONES EXTRAORDINARIAS USD</t>
  </si>
  <si>
    <t>AJUSTE COMPLEMENTARIO POR REVALORIZACION SALDOS DE ACTIVOS DE RESERVA Y OBLIGACIONES MONEDA EXTRANJERA (DOLARES) Saldo MO = -183021579.44 ;Bs/Mo: 6.86000000000 ;Saldo Bs: -1255528034.97</t>
  </si>
  <si>
    <t>AJUSTE COMPLEMENTARIO POR REVALORIZACION SALDOS DE ACTIVOS DE RESERVA Y OBLIGACIONES MONEDA EXTRANJERA (DOLARES) Saldo MO = -195388736.82 ;Bs/Mo: 6.86000000000 ;Saldo Bs: -1340366734.61</t>
  </si>
  <si>
    <t>AJUSTE COMPLEMENTARIO POR REVALORIZACION SALDOS DE ACTIVOS DE RESERVA Y OBLIGACIONES MONEDA EXTRANJERA (DOLARES) Saldo MO = -186396110.87 ;Bs/Mo: 6.86000000000 ;Saldo Bs: -1278677320.58</t>
  </si>
  <si>
    <t>AJUSTE COMPLEMENTARIO POR REVALORIZACION SALDOS DE ACTIVOS DE RESERVA Y OBLIGACIONES MONEDA EXTRANJERA (DOLARES) Saldo MO = -189935044.59 ;Bs/Mo: 6.86000000000 ;Saldo Bs: -1302954405.90</t>
  </si>
  <si>
    <t>AJUSTE COMPLEMENTARIO POR REVALORIZACION SALDOS DE ACTIVOS DE RESERVA Y OBLIGACIONES MONEDA EXTRANJERA (DOLARES) Saldo MO = -186944678.76 ;Bs/Mo: 6.86000000000 ;Saldo Bs: -1282440496.30</t>
  </si>
  <si>
    <t>AJUSTE COMPLEMENTARIO POR REVALORIZACION SALDOS DE ACTIVOS DE RESERVA Y OBLIGACIONES MONEDA EXTRANJERA (DOLARES) Saldo MO = -188618997.63 ;Bs/Mo: 6.86000000000 ;Saldo Bs: -1293926323.73</t>
  </si>
  <si>
    <t>AJUSTE COMPLEMENTARIO POR REVALORIZACION SALDOS DE ACTIVOS DE RESERVA Y OBLIGACIONES MONEDA EXTRANJERA (DOLARES) Saldo MO = -188085031.83 ;Bs/Mo: 6.86000000000 ;Saldo Bs: -1290263318.36</t>
  </si>
  <si>
    <t>AJUSTE COMPLEMENTARIO POR REVALORIZACION SALDOS DE ACTIVOS DE RESERVA Y OBLIGACIONES MONEDA EXTRANJERA (DOLARES) Saldo MO = -184525240.56 ;Bs/Mo: 6.86000000000 ;Saldo Bs: -1265843150.22</t>
  </si>
  <si>
    <t>PAGO A OPEP PRÉSTAMO 12601P VCTO. 15-05-2023 POR CUENTA DE TGN , NTI. 017338 VALOR 15-05-2023 CAPITAL USD 566.543,23 INTERESES USD 228.735,61 CTA. 5970 CUENTA UNICA DEL TESORO DOLARES AMERICANOS LIB. 00099021001</t>
  </si>
  <si>
    <t>PAGO A BID PRÉSTAMO 4633/BL-BO VCTO. 15-05-2023 POR CUENTA DE TGN , NTI. 017345 VALOR 15-05-2023 COMISIONES USD 164.387,67 CTA. 5970 CUENTA UNICA DEL TESORO DOLARES AMERICANOS LIB. 00099021001</t>
  </si>
  <si>
    <t>AJUSTE COMPLEMENTARIO POR REVALORIZACION SALDOS DE ACTIVOS DE RESERVA Y OBLIGACIONES MONEDA EXTRANJERA (DOLARES) Saldo MO = -150930446.72 ;Bs/Mo: 6.86000000000 ;Saldo Bs: -1035382864.48</t>
  </si>
  <si>
    <t>PAGO A FIDA PRÉSTAMO E-7-BO VCTO. 15-05-2023 POR CUENTA DE TGN , NTI. 017361 VALOR 16-05-2023 CAPITAL EUR 372.072,00 INTERESES EUR 71.000,73 CTA. 5970 CUENTA UNICA DEL TESORO DOLARES AMERICANOS LIB. 00099021001</t>
  </si>
  <si>
    <t>AJUSTE COMPLEMENTARIO POR REVALORIZACION SALDOS DE ACTIVOS DE RESERVA Y OBLIGACIONES MONEDA EXTRANJERA (DOLARES) Saldo MO = -150311605.11 ;Bs/Mo: 6.86000000000 ;Saldo Bs: -1031137611.07</t>
  </si>
  <si>
    <t>AJUSTE COMPLEMENTARIO POR REVALORIZACION SALDOS DE ACTIVOS DE RESERVA Y OBLIGACIONES MONEDA EXTRANJERA (DOLARES) Saldo MO = -144698141.52 ;Bs/Mo: 6.86000000000 ;Saldo Bs: -992629250.84</t>
  </si>
  <si>
    <t>AJUSTE COMPLEMENTARIO POR REVALORIZACION SALDOS DE ACTIVOS DE RESERVA Y OBLIGACIONES MONEDA EXTRANJERA (DOLARES) Saldo MO = -139258423.84 ;Bs/Mo: 6.86000000000 ;Saldo Bs: -955312787.53</t>
  </si>
  <si>
    <t>PAGO A BID PRÉSTAMO 2880/BL-BO VCTO. 25-05-2023 POR CUENTA DE TGN , NTI. 017412 VALOR 25-05-2023 COMISIONES USD 921,24 CTA. 5970 CUENTA UNICA DEL TESORO DOLARES AMERICANOS LIB. 00099021001</t>
  </si>
  <si>
    <t>AJUSTE COMPLEMENTARIO POR REVALORIZACION SALDOS DE ACTIVOS DE RESERVA Y OBLIGACIONES MONEDA EXTRANJERA (DOLARES) Saldo MO = -134405167.17 ;Bs/Mo: 6.86000000000 ;Saldo Bs: -922019446.80</t>
  </si>
  <si>
    <t>AJUSTE COMPLEMENTARIO POR REVALORIZACION SALDOS DE ACTIVOS DE RESERVA Y OBLIGACIONES MONEDA EXTRANJERA (DOLARES) Saldo MO = -130300256.78 ;Bs/Mo: 6.86000000000 ;Saldo Bs: -893859761.52</t>
  </si>
  <si>
    <t>PAGO A FONPLATA PRÉSTAMO BOL 28/2016 VCTO. 28-05-2023 POR CUENTA DE TGN , NTI. 017515 VALOR 30-05-2023 CAPITAL USD 487.227,70 INTERESES USD 230.269,36 CTA. 5970 CUENTA UNICA DEL TESORO DOLARES AMERICANOS LIB. 00099021001</t>
  </si>
  <si>
    <t>AJUSTE COMPLEMENTARIO POR REVALORIZACION SALDOS DE ACTIVOS DE RESERVA Y OBLIGACIONES MONEDA EXTRANJERA (DOLARES) Saldo MO = -176863444.44 ;Bs/Mo: 6.86000000000 ;Saldo Bs: -1213283228.85</t>
  </si>
  <si>
    <t>AJUSTE COMPLEMENTARIO POR REVALORIZACION SALDOS DE ACTIVOS DE RESERVA Y OBLIGACIONES MONEDA EXTRANJERA (DOLARES) Saldo MO = -184404984.11 ;Bs/Mo: 6.86000000000 ;Saldo Bs: -1265018191.01</t>
  </si>
  <si>
    <t>De: 00099021001 A:00291014359 Transferencia de recursos a solicitud de la Administradora Boliviana de Carreteras mediante nota CITE: ABC/GNA/SAF/ATE/2023-0928 (operación bimonetaria), para el pago a beneficiarios (TC 6,86) H.R 6-9474-R .</t>
  </si>
  <si>
    <t>De: 00099021001 A:00291014381 Transferencia de recursos a solicitud de la Administradora Boliviana de Carreteras mediante nota CITE: ABC/GNA/SAF/ATE/2023-0927 (operación bimonetaria), para el pago a beneficiarios (TC 6,86) H.R 6-9367-R .</t>
  </si>
  <si>
    <t>De: 00099021001 A:00086047008 Transferencia de recursos a solicitud del Ministerio de Medio Ambiente y Agua mediante nota CITE: MMAyA/VRHR/UCOORD/UCEP-MI RIEGO FINAN N° 0345/2023 (operación bimonetaria), Contrato Préstamo 4403 (TC 6,86) H.</t>
  </si>
  <si>
    <t>De: 00099021001 A:00389014301 Transferencia de recursos a solicitud de la Navegación Aérea y Aeropuertos Bolivianos dependiente del Ministerio de Obras Públicas, Servicios y Vivienda mediante nota CITE: CAR/DGE-DNAF Nº 0096/2023 (operación</t>
  </si>
  <si>
    <t>De: 00099021001 A:00291014369 Transferencia de recursos a solicitud de la Administradora Boliviana de Carreteras mediante nota CITE: ABC/GNA/SAF/ATE/2023-0973 (operación bimonetaria), para el pago a beneficiarios (TC 6,86) H.R 6-9986-R .</t>
  </si>
  <si>
    <t>De: 00099021001 A:00047137004 Transferencia de recursos a solicitud del Ministerio de Desarrollo Rural y Tierras mediante nota CITE: MDRyT/EMPODERAR/EXT-Nº01825/2023 (operación bimonetaria) Convenio de Préstamo BIRF Nº 9437-BO (TC 6,86) H</t>
  </si>
  <si>
    <t>De: 00099021001 A:00047137003 Transferencia de recursos a solicitud del Ministerio de Desarrollo Rural y Tierras mediante nota CITE: MDRyT/EMPODERAR/EXT-Nº01826/2023 (operación bimonetaria) Convenio de Préstamo BIRF Nº 8735-BO (TC 6,86) H</t>
  </si>
  <si>
    <t>De: 00099021001 A:00086077007 Transferencia de recursos a solicitud del Ministerio de Medio Ambiente y Agua mediante nota CITE: CAR/UCEP-MMAyA Nº 0446/2023 UCEP-MMAyA/2023-01626 (operación bimonetaria), para la ejecución del Programa Más I</t>
  </si>
  <si>
    <t>De: 00099021001 A:00015011107 Transferencia Bimonetaria de recursos (5 de 5) a solicitud del Ministerio de Gobierno mediante nota CITE: MG/DGAA/UF/T/Nº 128/2023 e informes adjuntos por concepto de gastos administrativos; en el marco de la L</t>
  </si>
  <si>
    <t>De: 00099021001 A:00015011107 Transferencia Bimonetaria de recursos (4 de 5) a solicitud del Ministerio de Gobierno mediante nota CITE: MG/DGAA/UF/T/Nº 128/2023 e informes adjuntos por concepto de fondo de devolución; en el marco de la Ley</t>
  </si>
  <si>
    <t>De: 00099021001 A:00015011107 Transferencia Bimonetaria de recursos (3 de 5) a solicitud del Ministerio de Gobierno mediante nota CITE: MG/DGAA/UF/T/Nº 128/2023 e informes adjuntos por concepto de distribuciones (DIPREVCON); en el marco de</t>
  </si>
  <si>
    <t>De: 00099021001 A:00015011107 Transferencia Bimonetaria de recursos (2 de 5) a solicitud del Ministerio de Gobierno mediante nota CITE: MG/DGAA/UF/T/Nº 128/2023 e informes adjuntos por concepto de distribuciones (DIRCABI); en el marco de la</t>
  </si>
  <si>
    <t>De: 00099021001 A:00015011107 Transferencia Bimonetaria de recursos (1 de 5) a solicitud del Ministerio de Gobierno mediante nota CITE: MG/DGAA/UF/T/Nº 128/2023 e informes adjuntos por concepto de distribuciones (MINISTERIO PÚBLICO); en el</t>
  </si>
  <si>
    <t>De: 00099021001 A:00046057006 Transferencia de recursos a solicitud del Ministerio de Salud y Deportes mediante nota CITE: MSyD/VGSS/DGGH/UGESPRO/PGBID3151/CE/162/2023 (operación bimonetaria), para el pago de honorarios a los consultores d</t>
  </si>
  <si>
    <t>De: 00099021001 A:00291014359 Transferencia de recursos a solicitud de la Administradora Boliviana de Carreteras mediante nota CITE: ABC/GNA/SAF/ATE/2023-1020 (operación bimonetaria), para el pago a beneficiarios (TC 6,86) H.R 6-10191-R .</t>
  </si>
  <si>
    <t>De: 00099021001 A:00291084302 Transferencia de recursos a solicitud de la Administradora Boliviana de Carreteras mediante nota CITE: ABC/GNA/SAF/ATE/2023-1015 (operación bimonetaria), para el pago a beneficiarios (TC 6,86) H.R 6-10187-R .</t>
  </si>
  <si>
    <t>De: 00086057009 A:00099021001 Transferencia de recursos a solicitud del Ministerio de Medio Ambiente y Agua mediante notas CITE: CAR/UCCPPAAP/CG/ADM Nos 0295 y 0370/2023 - E- MMAYA/2023 Nos 04700 y 04457, Informe INF/UCPPAAP/CG/ADM Nº 0205/</t>
  </si>
  <si>
    <t>De: 00099021001 A:00291014363 Transferencia de recursos a solicitud de la Administradora Boliviana de Carreteras mediante nota CITE: ABC/GNA/SAF/ATE/2023-1076 (operación bimonetaria), para el pago a beneficiarios (TC 6,86) H.R 6-10685-R.</t>
  </si>
  <si>
    <t>00020011103</t>
  </si>
  <si>
    <t>De: 00020011103 A:00548022001 Transferencia que realizamos a solicitud del Ministerio de Defensa mediante nota CITE: DGAA-UF-ST.N. 0484/2023, Informe DGAA. UF.-ST Nº 189/2023 por concepto de devolución de recursos a COFADENA H.R. 6-10880-R</t>
  </si>
  <si>
    <t>De: 00020011103 A:00548022001 Transferencia que realizamos a solicitud del Ministerio de Defensa mediante nota CITE: DGAA-UF-ST.N. 0483/2023, Informe DGAA. UF.-ST Nº 188/2023 por concepto de devolución de recursos a COFADENA H.R. 6-10881-R</t>
  </si>
  <si>
    <t>00548022001</t>
  </si>
  <si>
    <t>De: 00099021001 A:00291014378 Transferencia de recursos a solicitud de la Administradora Boliviana de Carreteras mediante nota CITE: ABC/GNA/SAF/ATE/2023-1087 (operación bimonetaria), para el pago a beneficiarios (TC 6,86) H.R 6-11382-R.</t>
  </si>
  <si>
    <t>De: 00099021001 A:00132072001 Transferencia de recursos a solicitud del Servicio de Desarrollo de las Empresas Públicas Productivas mediante nota CITE: SEDEM/GG/EV Nº 0195/2023 (operación bimonetaria), para el pago a proveedores de materia</t>
  </si>
  <si>
    <t>De: 00099021001 A:00291014380 Transferencia de recursos a solicitud de la Administradora Boliviana de Carreteras mediante nota CITE: ABC/GNA/SAF/ATE/2023-1148 (operación bimonetaria), para el pago a beneficiarios (TC 6,86) H.R 6-11603-R.</t>
  </si>
  <si>
    <t>De: 00099021001 A:00389014301 Transferencia de recursos a solicitud de la Navegación Aérea y Aeropuertos Bolivianos mediante nota CITE: CAR/DGE-DNAF Nº 0107/2023 (operación bimonetaria), para el pago de obligaciones en la ejecución del Pro</t>
  </si>
  <si>
    <t>De: 00287102007 A:00099021001 De: 00287102007 A: 00099021001 Transferencia que realizamos en virtud a las notas CITE: CAR/FPS/GFA-UFI N° 0156 y 0157/2023 del Fondo de Inversión Productivo y Social por concepto de multas, correspondiente al</t>
  </si>
  <si>
    <t>De: 00099021001 A:00291014380 Transferencia de recursos a solicitud de la Administradora Boliviana de Carreteras mediante nota CITE: ABC/GNA/SAF/ATE/2023-1220 (operación bimonetaria), para el pago a beneficiarios (TC 6,86) H.R 6-12041-R.</t>
  </si>
  <si>
    <t>De: 00099021001 A:00383012001 Transferencia de recursos a solicitud de la Agencia Boliviana de Correos dependiente del Ministerio de Obras Públicas, Servicios y Vivienda mediante nota CITE: AGBC-AGBC/DAF/TFC-CPRV-0208-CAR/2023 (operación</t>
  </si>
  <si>
    <t>De: 00291014352 A:00099021001 Transferencia de recursos a solicitud de la Administradora Boliviana de Carreteras mediante nota CITE: ABC/GNA/SAF/ATE/2023-0928 (operación bimonetaria), para el pago a beneficiarios (TC 6,86) H.R 6-9474-R .</t>
  </si>
  <si>
    <t>De: 00291014380 A:00099021001 Transferencia de recursos a solicitud de la Administradora Boliviana de Carreteras mediante nota CITE: ABC/GNA/SAF/ATE/2023-0927 (operación bimonetaria), para el pago a beneficiarios (TC 6,86) H.R 6-9367-R .</t>
  </si>
  <si>
    <t>De: 00086047007 A:00099021001 Transferencia de recursos a solicitud del Ministerio de Medio Ambiente y Agua mediante nota CITE: MMAyA/VRHR/UCOORD/UCEP-MI RIEGO FINAN N° 0345/2023 (operación bimonetaria), Contrato Préstamo 4403 (TC 6,86) H.</t>
  </si>
  <si>
    <t>De: 00389014301 A:00099021001 Transferencia de recursos a solicitud de la Navegación Aérea y Aeropuertos Bolivianos dependiente del Ministerio de Obras Públicas, Servicios y Vivienda mediante nota CITE: CAR/DGE-DNAF Nº 0096/2023 (operación</t>
  </si>
  <si>
    <t>De: 00291014362 A:00099021001 Transferencia de recursos a solicitud de la Administradora Boliviana de Carreteras mediante nota CITE: ABC/GNA/SAF/ATE/2023-0973 (operación bimonetaria), para el pago a beneficiarios (TC 6,86) H.R 6-9986-R.</t>
  </si>
  <si>
    <t>De: 00047137004 A:00099021001 Transferencia de recursos a solicitud del Ministerio de Desarrollo Rural y Tierras mediante nota CITE: MDRyT/EMPODERAR/EXT-Nº01825/2023 (operación bimonetaria) Convenio de Préstamo BIRF Nº 9437-BO (TC 6,86) H</t>
  </si>
  <si>
    <t>De: 00047137003 A:00099021001 Transferencia de recursos a solicitud del Ministerio de Desarrollo Rural y Tierras mediante nota CITE: MDRyT/EMPODERAR/EXT-Nº01826/2023 (operación bimonetaria) Convenio de Préstamo BIRF Nº 8735-BO (TC 6,86) H</t>
  </si>
  <si>
    <t>De: 00086077004 A:00099021001 Transferencia de recursos a solicitud del Ministerio de Medio Ambiente y Agua mediante nota CITE: CAR/UCEP-MMAyA Nº 0446/2023 UCEP-MMAyA/2023-01626 (operación bimonetaria), para la ejecución del Programa Más I</t>
  </si>
  <si>
    <t>De: 00015010001 A:00099021001 Transferencia Bimonetaria de recursos (5 de 5) a solicitud del Ministerio de Gobierno mediante nota CITE: MG/DGAA/UF/T/Nº 128/2023 e informes adjuntos por concepto de gastos administrativos; en el marco de la L</t>
  </si>
  <si>
    <t>De: 00015010001 A:00099021001 Transferencia Bimonetaria de recursos (4 de 5) a solicitud del Ministerio de Gobierno mediante nota CITE: MG/DGAA/UF/T/Nº 128/2023 e informes adjuntos por concepto de fondo de devolución; en el marco de la Ley</t>
  </si>
  <si>
    <t>De: 00015010001 A:00099021001 Transferencia Bimonetaria de recursos (3 de 5) a solicitud del Ministerio de Gobierno mediante nota CITE: MG/DGAA/UF/T/Nº 128/2023 e informes adjuntos por concepto de distribuciones (DIPREVCON); en el marco de</t>
  </si>
  <si>
    <t>De: 00015010001 A:00099021001 Transferencia Bimonetaria de recursos (2 de 5) a solicitud del Ministerio de Gobierno mediante nota CITE: MG/DGAA/UF/T/Nº 128/2023 e informes adjuntos por concepto de distribuciones (DIRCABI); en el marco de la</t>
  </si>
  <si>
    <t>De: 00015010001 A:00099021001 Transferencia Bimonetaria de recursos (1 de 5) a solicitud del Ministerio de Gobierno mediante nota CITE: MG/DGAA/UF/T/Nº 128/2023 e informes adjuntos por concepto de distribuciones (MINISTERIO PÚBLICO); en el</t>
  </si>
  <si>
    <t>De: 00046057006 A:00099021001 Transferencia de recursos a solicitud del Ministerio de Salud y Deportes mediante nota CITE: MSyD/VGSS/DGGH/UGESPRO/PGBID3151/CE/162/2023 (operación bimonetaria), para el pago de honorarios a los consultores d</t>
  </si>
  <si>
    <t>De: 00291014352 A:00099021001 Transferencia de recursos a solicitud de la Administradora Boliviana de Carreteras mediante nota CITE: ABC/GNA/SAF/ATE/2023-1020 (operación bimonetaria), para el pago a beneficiarios (TC 6,86) H.R 6-10191-R .</t>
  </si>
  <si>
    <t>De: 00291084302 A:00099021001 Transferencia de recursos a solicitud de la Administradora Boliviana de Carreteras mediante nota CITE: ABC/GNA/SAF/ATE/2023-1015 (operación bimonetaria), para el pago a beneficiarios (TC 6,86) H.R 6-10187-R .</t>
  </si>
  <si>
    <t>De: 00099021001 A:00086057009 Transferencia de recursos a solicitud del Ministerio de Medio Ambiente y Agua mediante notas CITE: CAR/UCCPPAAP/CG/ADM Nos 0295 y 0370/2023 - E- MMAYA/2023 Nos 04700 y 04457, Informe INF/UCPPAAP/CG/ADM Nº 0205/</t>
  </si>
  <si>
    <t>De: 00291014356 A:00099021001 Transferencia de recursos a solicitud de la Administradora Boliviana de Carreteras mediante nota CITE: ABC/GNA/SAF/ATE/2023-1076 (operación bimonetaria), para el pago a beneficiarios (TC 6,86) H.R 6-10685-R .</t>
  </si>
  <si>
    <t>De: 00291014370 A:00099021001 Transferencia de recursos a solicitud de la Administradora Boliviana de Carreteras mediante nota CITE: ABC/GNA/SAF/ATE/2023-1087 (operación bimonetaria), para el pago a beneficiarios (TC 6,86) H.R 6-11382-R.</t>
  </si>
  <si>
    <t>De: 00132072001 A:00099021001 Transferencia de recursos a solicitud del Servicio de Desarrollo de las Empresas Públicas Productivas mediante nota CITE: SEDEM/GG/EV Nº 0195/2023 (operación bimonetaria), para el pago a proveedores de materia</t>
  </si>
  <si>
    <t>De: 00291014379 A:00099021001 Transferencia de recursos a solicitud de la Administradora Boliviana de Carreteras mediante nota CITE: ABC/GNA/SAF/ATE/2023-1148 (operación bimonetaria), para el pago a beneficiarios (TC 6,86) H.R 6-11603-R.</t>
  </si>
  <si>
    <t>De: 00389014301 A:00099021001 Transferencia de recursos a solicitud de la Navegación Aérea y Aeropuertos Bolivianos mediante nota CITE: CAR/DGE-DNAF Nº 0107/2023 (operación bimonetaria), para el pago de obligaciones en la ejecución del Pro</t>
  </si>
  <si>
    <t>De: 00291014379 A:00099021001 Transferencia de recursos a solicitud de la Administradora Boliviana de Carreteras mediante nota CITE: ABC/GNA/SAF/ATE/2023-1220 (operación bimonetaria), para el pago a beneficiarios (TC 6,86) H.R 6-12041-R.</t>
  </si>
  <si>
    <t>De: 00383012002 A:00099021001 Transferencia de recursos a solicitud de la Agencia Boliviana de Correos dependiente del Ministerio de Obras Públicas, Servicios y Vivienda mediante nota CITE: AGBC-AGBC/DAF/TFC-CPRV-0208-CAR/2023 (operación</t>
  </si>
  <si>
    <t>may</t>
  </si>
  <si>
    <t>10000018815833</t>
  </si>
  <si>
    <t>10000024347614</t>
  </si>
  <si>
    <t>10000041173216</t>
  </si>
  <si>
    <t>10000047563528</t>
  </si>
  <si>
    <t>O21174450002</t>
  </si>
  <si>
    <t>O21174470002</t>
  </si>
  <si>
    <t>O21174560002</t>
  </si>
  <si>
    <t>O21175120002</t>
  </si>
  <si>
    <t>G22912110002</t>
  </si>
  <si>
    <t>G22912120001</t>
  </si>
  <si>
    <t>O21175550002</t>
  </si>
  <si>
    <t>G22914630002</t>
  </si>
  <si>
    <t>G22914650002</t>
  </si>
  <si>
    <t>Q18228730002</t>
  </si>
  <si>
    <t>Q18228750002</t>
  </si>
  <si>
    <t>G22914660001</t>
  </si>
  <si>
    <t>G22914620001</t>
  </si>
  <si>
    <t>G22914640001</t>
  </si>
  <si>
    <t>B21175040002</t>
  </si>
  <si>
    <t>O21177380002</t>
  </si>
  <si>
    <t>F0012915</t>
  </si>
  <si>
    <t>O21177660002</t>
  </si>
  <si>
    <t>O21177860002</t>
  </si>
  <si>
    <t>O21177900002</t>
  </si>
  <si>
    <t>O21177960002</t>
  </si>
  <si>
    <t>O21177970002</t>
  </si>
  <si>
    <t>O21177980002</t>
  </si>
  <si>
    <t>O21178230002</t>
  </si>
  <si>
    <t>O21178240002</t>
  </si>
  <si>
    <t>O21178260002</t>
  </si>
  <si>
    <t>O21178280002</t>
  </si>
  <si>
    <t>O21178350002</t>
  </si>
  <si>
    <t>O21178450002</t>
  </si>
  <si>
    <t>F0012921</t>
  </si>
  <si>
    <t>O21178510002</t>
  </si>
  <si>
    <t>O21178650002</t>
  </si>
  <si>
    <t>B21177810002</t>
  </si>
  <si>
    <t>B21177990002</t>
  </si>
  <si>
    <t>O21181470002</t>
  </si>
  <si>
    <t>O21181550002</t>
  </si>
  <si>
    <t>O21181580002</t>
  </si>
  <si>
    <t>O21181610002</t>
  </si>
  <si>
    <t>O21181620002</t>
  </si>
  <si>
    <t>O21181730002</t>
  </si>
  <si>
    <t>O21182110002</t>
  </si>
  <si>
    <t>O21182120002</t>
  </si>
  <si>
    <t>O21182140002</t>
  </si>
  <si>
    <t>O21182160002</t>
  </si>
  <si>
    <t>O21182170002</t>
  </si>
  <si>
    <t>O21182180002</t>
  </si>
  <si>
    <t>O21182350002</t>
  </si>
  <si>
    <t>O21182660002</t>
  </si>
  <si>
    <t>O21183000002</t>
  </si>
  <si>
    <t>B21181780002</t>
  </si>
  <si>
    <t>B21181810002</t>
  </si>
  <si>
    <t>B21181830002</t>
  </si>
  <si>
    <t>B21182040002</t>
  </si>
  <si>
    <t>B21182190002</t>
  </si>
  <si>
    <t>B21182270002</t>
  </si>
  <si>
    <t>B21182310002</t>
  </si>
  <si>
    <t>B21181800002</t>
  </si>
  <si>
    <t>O21186450002</t>
  </si>
  <si>
    <t>Q18249560002</t>
  </si>
  <si>
    <t>Q18249720002</t>
  </si>
  <si>
    <t>S10618920003</t>
  </si>
  <si>
    <t>O21188300002</t>
  </si>
  <si>
    <t>O21188340002</t>
  </si>
  <si>
    <t>O21188740002</t>
  </si>
  <si>
    <t>O21189270002</t>
  </si>
  <si>
    <t>G22977880001</t>
  </si>
  <si>
    <t>G22977860001</t>
  </si>
  <si>
    <t>G22979590003</t>
  </si>
  <si>
    <t>G22980840001</t>
  </si>
  <si>
    <t>B21188750002</t>
  </si>
  <si>
    <t>B21188530002</t>
  </si>
  <si>
    <t>O21191930002</t>
  </si>
  <si>
    <t>O21191980002</t>
  </si>
  <si>
    <t>O21192010002</t>
  </si>
  <si>
    <t>O21192020002</t>
  </si>
  <si>
    <t>O21192480002</t>
  </si>
  <si>
    <t>O21192560002</t>
  </si>
  <si>
    <t>O21192660002</t>
  </si>
  <si>
    <t>O21192730002</t>
  </si>
  <si>
    <t>O21192780002</t>
  </si>
  <si>
    <t>O21192800002</t>
  </si>
  <si>
    <t>O21192840002</t>
  </si>
  <si>
    <t>O21192870002</t>
  </si>
  <si>
    <t>O21192890002</t>
  </si>
  <si>
    <t>O21192910002</t>
  </si>
  <si>
    <t>O21192930002</t>
  </si>
  <si>
    <t>Q18264000002</t>
  </si>
  <si>
    <t>G22999290001</t>
  </si>
  <si>
    <t>G22999310001</t>
  </si>
  <si>
    <t>S10620300001</t>
  </si>
  <si>
    <t>B21191500002</t>
  </si>
  <si>
    <t>S10620610002</t>
  </si>
  <si>
    <t>O21194710002</t>
  </si>
  <si>
    <t>O21195140002</t>
  </si>
  <si>
    <t>O21195240002</t>
  </si>
  <si>
    <t>O21195430002</t>
  </si>
  <si>
    <t>O21196040002</t>
  </si>
  <si>
    <t>S10621040001</t>
  </si>
  <si>
    <t>S10621000001</t>
  </si>
  <si>
    <t>O21198640002</t>
  </si>
  <si>
    <t>O21199130002</t>
  </si>
  <si>
    <t>O21199140002</t>
  </si>
  <si>
    <t>O21199160002</t>
  </si>
  <si>
    <t>O21199240002</t>
  </si>
  <si>
    <t>G23030990002</t>
  </si>
  <si>
    <t>G23031000001</t>
  </si>
  <si>
    <t>G23031100001</t>
  </si>
  <si>
    <t>B21198450002</t>
  </si>
  <si>
    <t>B21198490002</t>
  </si>
  <si>
    <t>B21198510002</t>
  </si>
  <si>
    <t>B21198540002</t>
  </si>
  <si>
    <t>S10621670001</t>
  </si>
  <si>
    <t>S10621670004</t>
  </si>
  <si>
    <t>O21201230002</t>
  </si>
  <si>
    <t>O21201750002</t>
  </si>
  <si>
    <t>O21201780002</t>
  </si>
  <si>
    <t>O21201800002</t>
  </si>
  <si>
    <t>O21201950002</t>
  </si>
  <si>
    <t>Q18284360002</t>
  </si>
  <si>
    <t>O21202100002</t>
  </si>
  <si>
    <t>Q18288800002</t>
  </si>
  <si>
    <t>F0013045</t>
  </si>
  <si>
    <t>O21204400002</t>
  </si>
  <si>
    <t>O21204440002</t>
  </si>
  <si>
    <t>O21204450002</t>
  </si>
  <si>
    <t>O21204600002</t>
  </si>
  <si>
    <t>O21205180002</t>
  </si>
  <si>
    <t>O21205250002</t>
  </si>
  <si>
    <t>B21204620002</t>
  </si>
  <si>
    <t>B21204670002</t>
  </si>
  <si>
    <t>Q18297250002</t>
  </si>
  <si>
    <t>O21207770002</t>
  </si>
  <si>
    <t>O21207800002</t>
  </si>
  <si>
    <t>O21207910002</t>
  </si>
  <si>
    <t>O21208200002</t>
  </si>
  <si>
    <t>O21208220002</t>
  </si>
  <si>
    <t>O21208370002</t>
  </si>
  <si>
    <t>G23079860002</t>
  </si>
  <si>
    <t>G23079870001</t>
  </si>
  <si>
    <t>O21208720002</t>
  </si>
  <si>
    <t>Q18301570002</t>
  </si>
  <si>
    <t>B21207400002</t>
  </si>
  <si>
    <t>B21207460002</t>
  </si>
  <si>
    <t>B21207490002</t>
  </si>
  <si>
    <t>B21207570002</t>
  </si>
  <si>
    <t>B21207590002</t>
  </si>
  <si>
    <t>B21207640002</t>
  </si>
  <si>
    <t>B21207950002</t>
  </si>
  <si>
    <t>B21207970002</t>
  </si>
  <si>
    <t>B21208000002</t>
  </si>
  <si>
    <t>B21208010002</t>
  </si>
  <si>
    <t>O21210660002</t>
  </si>
  <si>
    <t>O21210880002</t>
  </si>
  <si>
    <t>O21210950002</t>
  </si>
  <si>
    <t>G23097910002</t>
  </si>
  <si>
    <t>G23097920001</t>
  </si>
  <si>
    <t>O21211610002</t>
  </si>
  <si>
    <t>Q18308280002</t>
  </si>
  <si>
    <t>O21211690002</t>
  </si>
  <si>
    <t>B21210550002</t>
  </si>
  <si>
    <t>B21210810002</t>
  </si>
  <si>
    <t>O21213240002</t>
  </si>
  <si>
    <t>O21213530002</t>
  </si>
  <si>
    <t>O21213570002</t>
  </si>
  <si>
    <t>O21213720002</t>
  </si>
  <si>
    <t>O21213880002</t>
  </si>
  <si>
    <t>O21214320002</t>
  </si>
  <si>
    <t>O21214550002</t>
  </si>
  <si>
    <t>O21214560002</t>
  </si>
  <si>
    <t>B21213430002</t>
  </si>
  <si>
    <t>B21213440002</t>
  </si>
  <si>
    <t>B21213450002</t>
  </si>
  <si>
    <t>B21213460002</t>
  </si>
  <si>
    <t>B21213470002</t>
  </si>
  <si>
    <t>B21213480002</t>
  </si>
  <si>
    <t>B21214010002</t>
  </si>
  <si>
    <t>B21213990002</t>
  </si>
  <si>
    <t>B21214000002</t>
  </si>
  <si>
    <t>B21214030002</t>
  </si>
  <si>
    <t>O21216670002</t>
  </si>
  <si>
    <t>G23125290003</t>
  </si>
  <si>
    <t>O21217430002</t>
  </si>
  <si>
    <t>O21217590002</t>
  </si>
  <si>
    <t>O21217710002</t>
  </si>
  <si>
    <t>O21217760002</t>
  </si>
  <si>
    <t>O21217810002</t>
  </si>
  <si>
    <t>B21216710002</t>
  </si>
  <si>
    <t>B21217020002</t>
  </si>
  <si>
    <t>G23134160002</t>
  </si>
  <si>
    <t>G23134170001</t>
  </si>
  <si>
    <t>S10629500001</t>
  </si>
  <si>
    <t>O21220340002</t>
  </si>
  <si>
    <t>O21220320002</t>
  </si>
  <si>
    <t>O21220400002</t>
  </si>
  <si>
    <t>O21220520002</t>
  </si>
  <si>
    <t>Q18329500002</t>
  </si>
  <si>
    <t>Q18332080002</t>
  </si>
  <si>
    <t>G23149440003</t>
  </si>
  <si>
    <t>G23149550003</t>
  </si>
  <si>
    <t>S10629580001</t>
  </si>
  <si>
    <t>S10629580003</t>
  </si>
  <si>
    <t>O21220800002</t>
  </si>
  <si>
    <t>O21220830002</t>
  </si>
  <si>
    <t>G23151160004</t>
  </si>
  <si>
    <t>B21220200002</t>
  </si>
  <si>
    <t>B21220310002</t>
  </si>
  <si>
    <t>G23151170002</t>
  </si>
  <si>
    <t>G23151180001</t>
  </si>
  <si>
    <t>S10630210001</t>
  </si>
  <si>
    <t>O21222850002</t>
  </si>
  <si>
    <t>O21223080002</t>
  </si>
  <si>
    <t>S10630390001</t>
  </si>
  <si>
    <t>S10630390003</t>
  </si>
  <si>
    <t>O21223270002</t>
  </si>
  <si>
    <t>O21223320002</t>
  </si>
  <si>
    <t>O21223460002</t>
  </si>
  <si>
    <t>G23166580002</t>
  </si>
  <si>
    <t>G23166590001</t>
  </si>
  <si>
    <t>B21223120002</t>
  </si>
  <si>
    <t>O21225940002</t>
  </si>
  <si>
    <t>O21227060002</t>
  </si>
  <si>
    <t>O21227070002</t>
  </si>
  <si>
    <t>O21227360002</t>
  </si>
  <si>
    <t>Q18345750002</t>
  </si>
  <si>
    <t>B21225860002</t>
  </si>
  <si>
    <t>B21226100002</t>
  </si>
  <si>
    <t>B21226570002</t>
  </si>
  <si>
    <t>B21226690002</t>
  </si>
  <si>
    <t>S10632370003</t>
  </si>
  <si>
    <t>O21229580002</t>
  </si>
  <si>
    <t>O21229780002</t>
  </si>
  <si>
    <t>S10633230001</t>
  </si>
  <si>
    <t>O21230020002</t>
  </si>
  <si>
    <t>O21230030002</t>
  </si>
  <si>
    <t>O21230040002</t>
  </si>
  <si>
    <t>O21230110002</t>
  </si>
  <si>
    <t>G23199230001</t>
  </si>
  <si>
    <t>J05537740002</t>
  </si>
  <si>
    <t>B21229600002</t>
  </si>
  <si>
    <t>O21232000002</t>
  </si>
  <si>
    <t>O21232330002</t>
  </si>
  <si>
    <t>O21232580002</t>
  </si>
  <si>
    <t>G23215360002</t>
  </si>
  <si>
    <t>O21232700002</t>
  </si>
  <si>
    <t>O21232800002</t>
  </si>
  <si>
    <t>G23215270003</t>
  </si>
  <si>
    <t>G23215350001</t>
  </si>
  <si>
    <t>G23215370001</t>
  </si>
  <si>
    <t>O21232830002</t>
  </si>
  <si>
    <t>Q18364500002</t>
  </si>
  <si>
    <t>T04466390001</t>
  </si>
  <si>
    <t>T04466410001</t>
  </si>
  <si>
    <t>T04466430001</t>
  </si>
  <si>
    <t>T04466450001</t>
  </si>
  <si>
    <t>T04466470001</t>
  </si>
  <si>
    <t>T04466490001</t>
  </si>
  <si>
    <t>T04466510001</t>
  </si>
  <si>
    <t>T04466530001</t>
  </si>
  <si>
    <t>T04466550001</t>
  </si>
  <si>
    <t>T04466570001</t>
  </si>
  <si>
    <t>T04466590001</t>
  </si>
  <si>
    <t>T04466610001</t>
  </si>
  <si>
    <t>T04466630001</t>
  </si>
  <si>
    <t>T04466650001</t>
  </si>
  <si>
    <t>T04466670001</t>
  </si>
  <si>
    <t>T04466690001</t>
  </si>
  <si>
    <t>T04466710001</t>
  </si>
  <si>
    <t>T04466730001</t>
  </si>
  <si>
    <t>T04466750001</t>
  </si>
  <si>
    <t>T04466770001</t>
  </si>
  <si>
    <t>T04466790001</t>
  </si>
  <si>
    <t>T04466810001</t>
  </si>
  <si>
    <t>T04466830001</t>
  </si>
  <si>
    <t>T04466850001</t>
  </si>
  <si>
    <t>T04466870001</t>
  </si>
  <si>
    <t>T04466890001</t>
  </si>
  <si>
    <t>T04466910001</t>
  </si>
  <si>
    <t>T04466930001</t>
  </si>
  <si>
    <t>T04466950001</t>
  </si>
  <si>
    <t>T04466970001</t>
  </si>
  <si>
    <t>T04466990001</t>
  </si>
  <si>
    <t>T04467070001</t>
  </si>
  <si>
    <t>T04467010001</t>
  </si>
  <si>
    <t>T04467030001</t>
  </si>
  <si>
    <t>T04467050001</t>
  </si>
  <si>
    <t>T04467090001</t>
  </si>
  <si>
    <t>T04467110001</t>
  </si>
  <si>
    <t>T04467130001</t>
  </si>
  <si>
    <t>T04467150001</t>
  </si>
  <si>
    <t>T04467170001</t>
  </si>
  <si>
    <t>T04467190001</t>
  </si>
  <si>
    <t>T04467210001</t>
  </si>
  <si>
    <t>T04467230001</t>
  </si>
  <si>
    <t>T04467250001</t>
  </si>
  <si>
    <t>T04467270001</t>
  </si>
  <si>
    <t>T04467290001</t>
  </si>
  <si>
    <t>T04467310001</t>
  </si>
  <si>
    <t>T04467330001</t>
  </si>
  <si>
    <t>T04467350001</t>
  </si>
  <si>
    <t>T04467370001</t>
  </si>
  <si>
    <t>T04467390001</t>
  </si>
  <si>
    <t>T04467410001</t>
  </si>
  <si>
    <t>T04467430001</t>
  </si>
  <si>
    <t>T04467450001</t>
  </si>
  <si>
    <t>T04467470001</t>
  </si>
  <si>
    <t>T04467490001</t>
  </si>
  <si>
    <t>T04467510001</t>
  </si>
  <si>
    <t>T04467530001</t>
  </si>
  <si>
    <t>T04467550001</t>
  </si>
  <si>
    <t>T04467570001</t>
  </si>
  <si>
    <t>T04467590001</t>
  </si>
  <si>
    <t>T04467610001</t>
  </si>
  <si>
    <t>T04467630001</t>
  </si>
  <si>
    <t>T04467650001</t>
  </si>
  <si>
    <t>T04467670001</t>
  </si>
  <si>
    <t>T04467750001</t>
  </si>
  <si>
    <t>T04467690001</t>
  </si>
  <si>
    <t>T04467710001</t>
  </si>
  <si>
    <t>T04467730001</t>
  </si>
  <si>
    <t>T04467770001</t>
  </si>
  <si>
    <t>T04467790001</t>
  </si>
  <si>
    <t>T04467810001</t>
  </si>
  <si>
    <t>T04467830001</t>
  </si>
  <si>
    <t>T04467850001</t>
  </si>
  <si>
    <t>T04467870001</t>
  </si>
  <si>
    <t>T04467890001</t>
  </si>
  <si>
    <t>T04467910001</t>
  </si>
  <si>
    <t>T04467930001</t>
  </si>
  <si>
    <t>T04467950001</t>
  </si>
  <si>
    <t>T04467970001</t>
  </si>
  <si>
    <t>T04468000001</t>
  </si>
  <si>
    <t>T04468020001</t>
  </si>
  <si>
    <t>T04468040001</t>
  </si>
  <si>
    <t>T04468060001</t>
  </si>
  <si>
    <t>T04468080001</t>
  </si>
  <si>
    <t>T04468100001</t>
  </si>
  <si>
    <t>T04468120001</t>
  </si>
  <si>
    <t>T04468140001</t>
  </si>
  <si>
    <t>T04468160001</t>
  </si>
  <si>
    <t>T04468180001</t>
  </si>
  <si>
    <t>T04468200001</t>
  </si>
  <si>
    <t>T04468220001</t>
  </si>
  <si>
    <t>T04468240001</t>
  </si>
  <si>
    <t>T04468260001</t>
  </si>
  <si>
    <t>T04468280001</t>
  </si>
  <si>
    <t>T04468300001</t>
  </si>
  <si>
    <t>T04468320001</t>
  </si>
  <si>
    <t>T04468340001</t>
  </si>
  <si>
    <t>T04468360001</t>
  </si>
  <si>
    <t>T04468380001</t>
  </si>
  <si>
    <t>T04468460001</t>
  </si>
  <si>
    <t>T04468400001</t>
  </si>
  <si>
    <t>T04468420001</t>
  </si>
  <si>
    <t>T04468440001</t>
  </si>
  <si>
    <t>T04468480001</t>
  </si>
  <si>
    <t>B21232280002</t>
  </si>
  <si>
    <t>O21234500002</t>
  </si>
  <si>
    <t>O21234540002</t>
  </si>
  <si>
    <t>O21234690002</t>
  </si>
  <si>
    <t>O21234700002</t>
  </si>
  <si>
    <t>O21234710002</t>
  </si>
  <si>
    <t>O21234890002</t>
  </si>
  <si>
    <t>O21234930002</t>
  </si>
  <si>
    <t>O21234970002</t>
  </si>
  <si>
    <t>O21235310002</t>
  </si>
  <si>
    <t>O21235350002</t>
  </si>
  <si>
    <t>F0013216</t>
  </si>
  <si>
    <t>F0013217</t>
  </si>
  <si>
    <t>G23229310001</t>
  </si>
  <si>
    <t>G23229320001</t>
  </si>
  <si>
    <t>G23229330001</t>
  </si>
  <si>
    <t>G23229340001</t>
  </si>
  <si>
    <t>O21235730002</t>
  </si>
  <si>
    <t>O21235900002</t>
  </si>
  <si>
    <t>O21235930002</t>
  </si>
  <si>
    <t>B21235290002</t>
  </si>
  <si>
    <t>B21235340002</t>
  </si>
  <si>
    <t>G23233810002</t>
  </si>
  <si>
    <t>O21235980002</t>
  </si>
  <si>
    <t>G23233840001</t>
  </si>
  <si>
    <t>G23233860001</t>
  </si>
  <si>
    <t>Q18373980002</t>
  </si>
  <si>
    <t>G23233960001</t>
  </si>
  <si>
    <t>G23233960003</t>
  </si>
  <si>
    <t>G23233970001</t>
  </si>
  <si>
    <t>G23233970003</t>
  </si>
  <si>
    <t>S10636720003</t>
  </si>
  <si>
    <t>00099021001 DEPOSITO DE EFECTIVO, DEPOSITANTE: JACINTA LAZCANO GUTIERREZ, CONCEPTO: REVERSION DE BOLETA HABER MENSUAL MES DE ABRIL, CUENTA DE DEPOSITO: CUENTA UNICA DEL TESORO</t>
  </si>
  <si>
    <t>00099021001 DEPOSITO DE EFECTIVO, DEPOSITANTE: LIZETH NINA, CONCEPTO: REVERSION DE BOLETA HABER MENSUAL DEL MES DE ABRIL, CUENTA DE DEPOSITO: CUENTA UNICA DEL TESORO/DJBR</t>
  </si>
  <si>
    <t>00099021001 DEPOSITO DE EFECTIVO, DEPOSITANTE: OSCAR CESPEDES ESTRADA, CONCEPTO: DEVOLUCION POR DEPÓSITO EN DEMASIA POR HABERES SR. OSCAR CESPEDES ESTRADA, CUENTA DE DEPOSITO: CUENTA UNICA DEL TESORO/DJBR</t>
  </si>
  <si>
    <t>REGULARIZACION DE TRANSFERENCIA DEL EXTERIOR SEGUN SWIFT NO.8788 Y NO.8787 DE FECHA 01/06/2023 ORDENANTE: YASTER TRADING S.A. (URUGUAY) REF.: 20230531-00320626 LIB. 00597012001 RECURSOS PROPIOS VENTAS YLB</t>
  </si>
  <si>
    <t>COBRO COSTOS DE PAPELERIA POR REGULARIZACION DE TRANSFERENCIA DEL EXTERIOR POR ORDEN DE YASTER TRADING S.A. (URUGUAY) REF.: 20230531-00320626 LIB. 00597012001 RECURSOS PROPIOS VENTAS YLB</t>
  </si>
  <si>
    <t>00099021001 DEPOSITO DE EFECTIVO, DEPOSITANTE: SONIA ELDER VILDOZO VDA. DE TARQUI, CONCEPTO: COBRO INDEBIDO, CUENTA DE DEPOSITO: CUENTA UNICA DEL TESORO/DJBR</t>
  </si>
  <si>
    <t>00099021001 DEPOSITO DE EFECTIVO, DEPOSITANTE: JUAN CARLOS FERNANDEZ COLQUE, CONCEPTO: DEVOLUCION POR TOPE SALARIAL DE MARZO DEL 2023, CUENTA DE DEPOSITO: CUENTA UNICA DEL TESORO</t>
  </si>
  <si>
    <t>TRANSFERENCIA DEL EXTERIOR SEGUN SWIFT NO.8817 Y NO.8816 DE FECHA 01/06/2023 ORDENANTE: WENFOR SA (MONTEVIDEO URUGUAY) REF.: CRED YLB GCO 0097 ODV/VEX LIB. 00597012001 RECURSOS PROPIOS VENTAS YLB</t>
  </si>
  <si>
    <t>TRANSFERENCIA DEL EXTERIOR SEGUN SWIFT NO.8819 Y NO.8818 DE FECHA 01/06/2023 ORDENANTE: WENFOR SA (MONTEVIDEO URUGUAY) REF.: CRED YLB GCO 0096 ODV/VEX LIB. 00597012001 RECURSOS PROPIOS VENTAS YLB</t>
  </si>
  <si>
    <t>NUMERO DE LIBRETA CUT: 00302014201 OPERACIÓN E75 TRANSFERENCIA DE LA CUENTA FISCAL BUN A LA CUT EN MN TRANSFERENCIA DE FONDOS A SOLICITUD DE: SERVICIO DEPARTAMENTAL DE RIEGO POTOSI CITE:SEDERI/PT/83/2023 CTA. 3987 LIBRETA NÂ°00302014201 BANCO CENTRAL DE BOLIVIA</t>
  </si>
  <si>
    <t>NUMERO DE LIBRETA CUT: 00086071101 OPERACIÓN E75 TRANSFERENCIA DE LA CUENTA FISCAL BUN A LA CUT EN MN TRANSFERENCIA DE FONDOS A SOLICITUD DE: GOB. AUTONOMO MUNICIPAL DE UYUNI CITE:OF/GAMU/DESP/MAE NÂ° 0649/2023 CTA. 3987 LIBRETA NÂ°00086071101 BANCO CENTRAL DE BOLIVIA</t>
  </si>
  <si>
    <t>COBRO COSTOS DE PAPELERIA SEGUN TRANSFERENCIA DEL EXTERIOR POR ORDEN DE WENFOR SA (MONTEVIDEO URUGUAY) REF.: CRED YLB GCO 0096 ODV/VEX LIB. 00597012001 RECURSOS PROPIOS VENTAS YLB</t>
  </si>
  <si>
    <t>COBRO COSTOS DE PAPELERIA SEGUN TRANSFERENCIA DEL EXTERIOR POR ORDEN DE RAINBOW GATE INTERNATIONAL LIMITED REF.: CRED 21.00 FEE DECTED - 0149357 LIB. 00593012001 EMPRESA ESTATAL YACANA - RECURSOS PROPIOS</t>
  </si>
  <si>
    <t>COBRO COSTOS DE PAPELERIA SEGUN TRANSFERENCIA DEL EXTERIOR POR ORDEN DE WENFOR SA (MONTEVIDEO URUGUAY) REF.: CRED YLB GCO 0097 ODV/VEX LIB. 00597012001 RECURSOS PROPIOS VENTAS YLB</t>
  </si>
  <si>
    <t>00099021001 DEP.DE CHEQ.AJENOS,RET.DE CAM.,CONCEPTO: DEPÓSITOS NO IDENTIFICADOS A LA CTA OP. VARIAS POR CONCEPTO DE REFRIGERIOS F41-OF111,DEP.: SERVICIO GENERAL DE IDENTIFICACION-SEGIP</t>
  </si>
  <si>
    <t>00099021001 DEPOSITO DE EFECTIVO, DEPOSITANTE: OSCAR JULIO ARCE PERALTA, CONCEPTO: DOBLE PERCEPCION, CUENTA DE DEPOSITO: CUENTA UNICA DEL TESORO/DJBR</t>
  </si>
  <si>
    <t>De: 00249012001 TRANSFERNCIA POR DEVOLUCION DE RECURSOS AL TGN SEGUN RESOLUCION ADMINISTRATIVA CEASS/UAJ/RA 108/2022 Y DOCUMENTACION ADJUNTA.</t>
  </si>
  <si>
    <t>00099021001 DEPOSITO DE EFECTIVO, DEPOSITANTE: MINISTERIO DE EDUCACION, CONCEPTO: REVERSION TOTAL, CUENTA DE DEPOSITO: CUENTA UNICA DEL TESORO</t>
  </si>
  <si>
    <t>00099021001 DEPOSITO DE EFECTIVO, DEPOSITANTE: JORGE NINA BERNAL, CONCEPTO: DEVOLUCION POR DOBLE PERCEPCION DE ACUERDO A CONVENIO DE PAGO N°004/2021, CUENTA DE DEPOSITO: CUENTA UNICA DEL TESORO</t>
  </si>
  <si>
    <t>00099021001 DEPOSITO DE EFECTIVO, DEPOSITANTE: AIDA VIRGINIA CHOQUE DE MENDOZA, CONCEPTO: REGULARIZACION POR TOPE SALARIAL, CUENTA DE DEPOSITO: CUENTA UNICA DEL TESORO</t>
  </si>
  <si>
    <t>00099021001 DEPOSITO DE EFECTIVO, DEPOSITANTE: RAFAEL IVAN SAGARNAGA CASTAÑOS, CONCEPTO: DEVOLUCION TOPE SALARIAL - SEPTIEMBRE - OCTUBRE - NOVIEMBRE - DICIEMBRE 2022, CUENTA DE DEPOSITO: CUENTA UNICA DEL TESORO/DJBR</t>
  </si>
  <si>
    <t>00020031101 DEPOSITO DE EFECTIVO, DEPOSITANTE: CRISTHIAN ROLANDO SALAS QUISPE, CONCEPTO: DEVOLUCION DE PASAJES Y VIATICOS, CUENTA DE DEPOSITO: CUENTA UNICA DEL TESORO</t>
  </si>
  <si>
    <t>00099021001 DEPOSITO DE EFECTIVO, DEPOSITANTE: WINNER JESUS TICONA PAREDES, CONCEPTO: REGULARIZACION POR TOPE SALARIAL, CUENTA DE DEPOSITO: CUENTA UNICA DEL TESORO</t>
  </si>
  <si>
    <t>00099021001 DEPOSITO DE EFECTIVO, DEPOSITANTE: FELIPE CALLISAYA MAMANI, CONCEPTO: REGULARIZACIONES POR TOPE SALARIAL, CUENTA DE DEPOSITO: CUENTA UNICA DEL TESORO/DJBR</t>
  </si>
  <si>
    <t>00099021001 DEPOSITO DE EFECTIVO, DEPOSITANTE: DANNY RONALD ROCA JIMENEZ, CONCEPTO: REGULARIZACION SUELDO MES DE MAYO 2023, CUENTA DE DEPOSITO: CUENTA UNICA DEL TESORO/DJBR</t>
  </si>
  <si>
    <t>00099021001 DEPOSITO DE EFECTIVO, DEPOSITANTE: LUIS ADOLFO SUCUJAYO CHAVEZ, CONCEPTO: REGULARIZACION POR TOPE SALARIAL MES DE MAYO, CUENTA DE DEPOSITO: CUENTA UNICA DEL TESORO</t>
  </si>
  <si>
    <t>00099021001 DEPOSITO DE EFECTIVO, DEPOSITANTE: CONSERVATORIO PLURINACIONAL DE MUSICA, CONCEPTO: DEVOLUCION POR PAGO EN DEMASIA EN EL RETROACTIVO HABER BASICO, CUENTA DE DEPOSITO: CUENTA UNICA DEL TESORO</t>
  </si>
  <si>
    <t>00086047006 DEPOSITO DE EFECTIVO, DEPOSITANTE: RAMIRO JAVIER ORELLANO VALENZUELA, CONCEPTO: DEVOLUCION DE DE SALDO DE FONDOS EN AVANCE RAMIRO JAVIER ORELLANO VALENZUELA, CUENTA DE DEPOSITO: CUENTA UNICA DEL TESORO</t>
  </si>
  <si>
    <t>A:00099021001 Pago de capital e intereses a favor del TGN, adeudado por el GAD Santa Cruz, del vcto. 02-jun-2023 correspondiente al Préstamo Convenios Subsidiarios CAF 2324, Proyecto Sistema de Electrificación San Antonio de Lomerío Fase I y II.</t>
  </si>
  <si>
    <t>00099021001 DEPOSITO DE EFECTIVO, DEPOSITANTE: WILFREDO MATIAS POMA, CONCEPTO: DEV. POR CONCEPTO DE TOPE SALARIAL, CUENTA DE DEPOSITO: CUENTA UNICA DEL TESORO</t>
  </si>
  <si>
    <t>00099021001 DEP.DE CHEQ.AJENOS,RET.DE CAM.,CONCEPTO: REEMBOLSO DE CAJA DE SALUD CORDES A : SERVICIO ESTATAL DE AUTONOMIAS SEA,DEP.: CAJA DE SALUD CORDES , PROCEDENCIA: BANCO UNION S.A., CHEQUE: 31122, FECHA DE EMISION:19/05/2023</t>
  </si>
  <si>
    <t>00099021001 DEP.DE CHEQ.AJENOS,RET.DE CAM.,CONCEPTO: LUIS FERNANDO FRAIJA SAUMA,DEP.: BANCO UNION S.A. , PROCEDENCIA: BANCO UNION S.A., CHEQUE: 191506, FECHA DE EMISION:02/06/2023</t>
  </si>
  <si>
    <t>00099021001 DEPOSITO DE EFECTIVO, DEPOSITANTE: ARCIENEGA TITO PATRICIA LEONOR, CONCEPTO: DEVOLUCION, CUENTA DE DEPOSITO: CUENTA UNICA DEL TESORO/DJBR</t>
  </si>
  <si>
    <t>00099021001 DEPOSITO DE EFECTIVO, DEPOSITANTE: MIRIAN VILLALPANDO GUERRERO, CONCEPTO: DEVOLUCION DE SUELDOS Y SALARIOS, CUENTA DE DEPOSITO: CUENTA UNICA DEL TESORO</t>
  </si>
  <si>
    <t>00099021001 DEPOSITO DE EFECTIVO, DEPOSITANTE: RUBEN JUAN ROCHA AGUILAR, CONCEPTO: TOPE SALARIAL, CUENTA DE DEPOSITO: CUENTA UNICA DEL TESORO</t>
  </si>
  <si>
    <t>00099021001 DEPOSITO DE EFECTIVO, DEPOSITANTE: ROSARIO MARTHA LARREA ALVAREZ, CONCEPTO: POR EXCEDENTE DEL TOPE SALARIAL, CUENTA DE DEPOSITO: CUENTA UNICA DEL TESORO</t>
  </si>
  <si>
    <t>00099021001 DEPOSITO DE EFECTIVO, DEPOSITANTE: JUAN FELIX QUISPE MEDRANO, CONCEPTO: REGULARIZACIONES POR TOPE SALARIAL, CUENTA DE DEPOSITO: CUENTA UNICA DEL TESORO</t>
  </si>
  <si>
    <t>00596012001 DEPOSITO DE EFECTIVO, DEPOSITANTE: EMPRESA PUBLICA TRANSPORTE AEREO MILITAR, CONCEPTO: REVERSION DE GASTOS NO EJECUTADOS PREV:202, CUENTA DE DEPOSITO: CUENTA UNICA DEL TESORO</t>
  </si>
  <si>
    <t>00596012001 DEPOSITO DE EFECTIVO, DEPOSITANTE: EMPRESA PUBLICA TRANSPORTE AEREO MILITAR, CONCEPTO: REVERSION DE GASTOS NO EJECUTADOS PREV : 209, CUENTA DE DEPOSITO: CUENTA UNICA DEL TESORO</t>
  </si>
  <si>
    <t>00099021001 DEPOSITO DE EFECTIVO, DEPOSITANTE: ROLADO VALENTIN MARIN IBAÑEZ, CONCEPTO: REGULARIZACON POR TOPE SALARIAL, CUENTA DE DEPOSITO: CUENTA UNICA DEL TESORO</t>
  </si>
  <si>
    <t>00099021001 DEPOSITO DE EFECTIVO, DEPOSITANTE: BENSI COAQUIRA YUJRA, CONCEPTO: REGULARIZACION POR TOPE SALARIAL, CUENTA DE DEPOSITO: CUENTA UNICA DEL TESORO</t>
  </si>
  <si>
    <t>00099021001 DEPOSITO DE EFECTIVO, DEPOSITANTE: JUAN RODOLFO SALDAÑA VILLEGAS, CONCEPTO: COMPLEMENTO DEVOLUCION REMUNERACIONES EN EXCESO (UMSA 2008-2009) DEPÓSITO DE FECHA 30-07-2013, CUENTA DE DEPOSITO: CUENTA UNICA DEL TESORO</t>
  </si>
  <si>
    <t>00099021001 DEP.DE CHEQ.AJENOS,RET.DE CAM.,CONCEPTO: DEVOLUCION DE CC NO COBRADO FEBRERO 2023,DEP.: LA VITALICIA SEGUROS Y REASEGUROS DE VIDA S.A. , PROCEDENCIA: BANCO BISA S.A., CHEQUE: 80418, FECHA DE EMISION:02/06/2023</t>
  </si>
  <si>
    <t>00099021001 DEP.DE CHEQ.AJENOS,RET.DE CAM.,CONCEPTO: DEVOLUCION DE CC NO COBRADA FEBRERO 2023,DEP.: LA VITALICIA SEGUROS Y REASEGUROS DE VIDA S.A. , PROCEDENCIA: BANCO BISA S.A., CHEQUE: 1867433, FECHA DE EMISION:02/06/2023</t>
  </si>
  <si>
    <t>00099021001 DEP.DE CHEQ.AJENOS,RET.DE CAM.,CONCEPTO: PAGO DENTRO DEL PROCESO CIVIL SEGUIDO POR MEFP C/ EMPRELPAZ,DEP.: MINISTERIO DE ECONOMIA Y FINANZAS PUBLICAS , PROCEDENCIA: BANCO UNION S.A., CHEQUE: 20250, FECHA DE EMISION:10/05/2023</t>
  </si>
  <si>
    <t>00099021001 DEP.DE CHEQ.AJENOS,RET.DE CAM.,CONCEPTO: ABEL LOPEZ ARRUETA,DEP.: BANCO UNION S.A. , PROCEDENCIA: BANCO UNION S.A., CHEQUE: 191507, FECHA DE EMISION:05/06/2023</t>
  </si>
  <si>
    <t>00513032001 DEP.DE CHEQ.AJENOS,RET.DE CAM.,CONCEPTO: REVERSION DE SALDO NO EJECUTADO,DEP.: Y.P.F.B. , PROCEDENCIA: BANCO UNION S.A., CHEQUE: 8632, FECHA DE EMISION:30/05/2023</t>
  </si>
  <si>
    <t>00099021001 DEP.DE CHEQ.AJENOS,RET.DE CAM.,CONCEPTO: PAGO POR DESCUENTO RECURSOS PUBLICOS,DEP.: CAJA NACIONAL DE SALUD , PROCEDENCIA: BANCO UNION S.A., CHEQUE: 68265, FECHA DE EMISION:01/06/2023</t>
  </si>
  <si>
    <t>00253012002 DEPOSITO DE EFECTIVO, DEPOSITANTE: JUAN CARLOS COAQUIRA NINA, CONCEPTO: DEVOLUCION DE VIATICOS DEL 16 AL 17 DE MAYO DE 2023, CUENTA DE DEPOSITO: CUENTA UNICA DEL TESORO</t>
  </si>
  <si>
    <t>NUMERO DE LIBRETA CUT: 00597012001 OPERACIÓN E18 TRANSFERENCIA DEL SISTEMA FINANCIERO POR CUENTA DE TERCEROS A LA CUT SOL.CHINA MACHINERY ENGINEERING CORPORAT</t>
  </si>
  <si>
    <t>NUMERO DE LIBRETA CUT: 00597029201 OPERACIÓN E18 TRANSFERENCIA DEL SISTEMA FINANCIERO POR CUENTA DE TERCEROS A LA CUT SOL.CHINA MACHINERY ENGINEERING CORPORAT</t>
  </si>
  <si>
    <t>||PAGO A FONPLATA PRÉSTAMO BOL 23/2014 VCTO. 06-06-2023 POR CUENTA DE TGN, NTI. 017476 VALOR 06-06-2023 CAPITAL USD 1.085.322,54 INTERESES USD 556.062,46 CTA. 3987 CUENTA UNICA DEL TESORO LIB. 00099021001 REF.: COMISIONES BANCARIAS</t>
  </si>
  <si>
    <t>00099021001 DEPOSITO DE EFECTIVO, DEPOSITANTE: LOURDES ALIAGA ZAPATA, CONCEPTO: DOBLE PERCEPCION DEL MES DE JUNIO 2023, CUENTA DE DEPOSITO: CUENTA UNICA DEL TESORO</t>
  </si>
  <si>
    <t>00086011102 DEPOSITO DE EFECTIVO, DEPOSITANTE: INSERTRANS SRL, CONCEPTO: MULTAS POR CONTRAVENCIONES A LA LEY DE MEDIO AMBIENTE, CUENTA DE DEPOSITO: CUENTA UNICA DEL TESORO</t>
  </si>
  <si>
    <t>00099021001 DEPOSITO DE EFECTIVO, DEPOSITANTE: JUANITO QUIUCHACA, CONCEPTO: RENUNCIA VOLUNTARIA, CUENTA DE DEPOSITO: CUENTA UNICA DEL TESORO</t>
  </si>
  <si>
    <t>00099021001 DEPOSITO DE EFECTIVO, DEPOSITANTE: CLAUDIA VERONICA SILVA CORINI, CONCEPTO: DEVOLUCION REMUNERACION MAXIMA NOVIEMBRE Y DICIEMBRE GESTION 2022, CUENTA DE DEPOSITO: CUENTA UNICA DEL TESORO</t>
  </si>
  <si>
    <t>COBRO COSTOS DE PAPELERIA SEGUN TRANSFERENCIA DEL EXTERIOR POR ORDEN DE FIDEICOMISO HERCO-CKM (LIMA PERU) REF.: EMB 11 YPFB 2023 - 06 CIST HERCO FECHA VALOR 7/06/2023 LIB. 00513062002 YPFB - EXPORTACIÓN DE GLP Y OTROS-BOLIVIANOS</t>
  </si>
  <si>
    <t>COBRO COSTOS DE PAPELERIA SEGUN TRANSFERENCIA DEL EXTERIOR POR ORDEN DE SUPERGASBRAS ENERGIA LTDA. (BR/RIO DE JANEIRO) REF.: CRED SWF OF 23/06/06 - 0478429 FECHA VALOR 6/06/2023 LIB. 00513062002 YPFB - EXPORTACIÓN DE GLP Y OTROS-BOLIVIANOS</t>
  </si>
  <si>
    <t>TRANSFERENCIA DE FONDOS AL EXTERIOR A SOLICITUD DE AGENCIA BOLIVIANA DE ENERGIA SEGUN SOLICITUD 18443 REF: NUCADVISOR PAGO CORRESPONDIENTE AL AC N 40 DEL CONTRATO DE ADHESION SERVICIO DE SEGUIMIENTO Y MONITOREO Y CONTROL CON NUCADVISOR PARA EL CONTRATO DE CIDTN SEGUN INFORME 0172 2023 NOTA INTERNA 0 LIB. 00099021001 TGN-RECURSOS ORDINARIOS (3987)</t>
  </si>
  <si>
    <t>COBRO COSTOS DE PAPELERIA SEGUN TRANSFERENCIA DEL EXTERIOR POR ORDEN DE COPA ENERGIA DISTRIBUIDORA DE GAS S.A. (SAP PAULO BRASIL) REF.: CRED INV.879, 883, 884, 885, 886, 87/88/89 FECHA VALOR 7/06/2023 LIB. 00513062002 YPFB - EXPORTACIÓN DE GLP Y OTROS-BOLIVIANOS</t>
  </si>
  <si>
    <t>00016191101 DEP.DE CHEQ.AJENOS,RET.DE CAM.,CONCEPTO: DEPÓSITO DE RECURSOS,DEP.: MINISTERIO DE EDUCACION-ESFM SIMON BOLIVAR SUCRE , PROCEDENCIA: BANCO UNION S.A., CHEQUE: 3346, FECHA DE EMISION:31/05/2023</t>
  </si>
  <si>
    <t>00099021001 DEP.DE CHEQ.AJENOS,RET.DE CAM.,CONCEPTO: DEVOLUCION FONDOS NO COBRADOS CONCILIACION FEBRERO / 2023,DEP.: SEGUROS PROVIDA S.A. , PROCEDENCIA: BANCO NACIONAL DE BOLIVIA S.A., CHEQUE: 2312862, FECHA DE EMISION:07/06/2023</t>
  </si>
  <si>
    <t>00099021001 DEPOSITO DE EFECTIVO, DEPOSITANTE: R1-3 GRAL PEREZ, CONCEPTO: REVERSION MONTO NO EJECUTADO DE SERVICIOS BASICOS, CUENTA DE DEPOSITO: CUENTA UNICA DEL TESORO</t>
  </si>
  <si>
    <t>00099021001 DEPOSITO DE EFECTIVO, DEPOSITANTE: ELEUTERIO QUISPE ANGULO, CONCEPTO: DEVOLUCION DE DUODECIMO AGUINALDO 2022, CUENTA DE DEPOSITO: CUENTA UNICA DEL TESORO</t>
  </si>
  <si>
    <t>00099031004 DEPOSITO DE EFECTIVO, DEPOSITANTE: MINISTERIO DE ECONOMIA Y FINANZAS PUBLICAS, CONCEPTO: POR ANULACION DE NOCRE, CUENTA DE DEPOSITO: CUENTA UNICA DEL TESORO</t>
  </si>
  <si>
    <t>00099021001 DEPOSITO DE EFECTIVO, DEPOSITANTE: JUAN PABLO CAMPERO PARADA - IPDSA, CONCEPTO: SOLICITUD DE COBRO POR REPETICION DE PAGO DE IMPUESTOS, CUENTA DE DEPOSITO: CUENTA UNICA DEL TESORO</t>
  </si>
  <si>
    <t>00099021001 DEPOSITO DE EFECTIVO, DEPOSITANTE: LUIS SANTIAGO CATERING &amp; EVENTOS, CONCEPTO: PAGO DE SERVICIOS BÁSICOS, CUENTA DE DEPOSITO: CUENTA UNICA DEL TESORO</t>
  </si>
  <si>
    <t>00099021001 DEPOSITO DE EFECTIVO, DEPOSITANTE: SEVERO MAMANI GUTIERREZ, CONCEPTO: DEPÓSITO POR FACTURAS NAABOL, CUENTA DE DEPOSITO: CUENTA UNICA DEL TESORO</t>
  </si>
  <si>
    <t>00548132001 DEPOSITO DE EFECTIVO, DEPOSITANTE: JOSE ANTONIO GUERRERO FLORES, CONCEPTO: DEVOLUCION DE 13% POR VIATICOS, CUENTA DE DEPOSITO: CUENTA UNICA DEL TESORO</t>
  </si>
  <si>
    <t>00548132001 DEPOSITO DE EFECTIVO, DEPOSITANTE: ALFONZO ALAVI TORREZ, CONCEPTO: DEVOLUCION DEL 13% POR VIATICOS, CUENTA DE DEPOSITO: CUENTA UNICA DEL TESORO</t>
  </si>
  <si>
    <t>00548132001 DEPOSITO DE EFECTIVO, DEPOSITANTE: HERNAN CHOQUE CHAVEZ, CONCEPTO: DEVOLUCION DEL 13% POR VIATICOS, CUENTA DE DEPOSITO: CUENTA UNICA DEL TESORO</t>
  </si>
  <si>
    <t>00548132001 DEPOSITO DE EFECTIVO, DEPOSITANTE: VLADIMIR TROCHE QUISPE, CONCEPTO: DEVOLUCION DEL 13% POR VIATICOS, CUENTA DE DEPOSITO: CUENTA UNICA DEL TESORO</t>
  </si>
  <si>
    <t>NUMERO DE LIBRETA CUT: 00048011101 OPERACIÓN E75 TRANSFERENCIA DE LA CUENTA FISCAL BUN A LA CUT EN MN TRANSFERENCIA DE FONDOS A SOLICITUD DE: EMPRESA LOCAL DE AGUA POTABLE Y ALCANTARILLADO SUCRE, CITE:ELAPAS-G.A.F.NÂ°169/2023 CUENTA CUT 3987 LIBRETA NÂ° 00048011101 MIN. DEP - REC. ALQUILERES CE</t>
  </si>
  <si>
    <t>COBRO COSTOS DE PAPELERIA SEGUN TRANSFERENCIA DEL EXTERIOR POR ORDEN DE MINGA GAS SA (PARAGUAY) REF.: ORDEN DE VENTA YPFB-OV-UEHL-05-2023 PROCESO DE VENTA DE GAS LICUADO DE PETROLEO (GLP) FECHA VALOR 8/06/2023 LIB. 00513062002 YPFB - EXPORTACIÓN DE GLP Y OTROS-BOLIVIANOS</t>
  </si>
  <si>
    <t>COBRO COSTOS DE PAPELERIA SEGUN TRANSFERENCIA DEL EXTERIOR POR ORDEN DE LATIN OIL S.A. (UY/MALDONADO) REF.: CRED IB23F089828499-0426355 FECHA VALOR 8/06/2023 LIB. 00513062002 YPFB - EXPORTACIÓN DE GLP Y OTROS-BOLIVIANOS</t>
  </si>
  <si>
    <t>COBRO DE||ÚTILES DE ESCRITORIO POR EL REGISTRO DEL COMPROBANTE CONTABLE N°1062017 REF: SEGUNDO DESEMBOLSO DE RECURSOS A FAVOR YLB PROY. 3RA FASE DES. INT. DE LA SALMUERA DEL SALAR DE UYUNI, SG CORREO ADJUNTO. COSTO DE ÚTILES DE ESCRITORIO DE LA CUT LIBRETA N° 00597012001 RECURSOS PROPIOS VENTAS YLB</t>
  </si>
  <si>
    <t>00099021001 DEP.DE CHEQ.AJENOS,RET.DE CAM.,CONCEPTO: DEVOLUCION DE SALDO PAGO DE REFRIGERIOS PERSONAL EVENTUAL MES DE MARZO 2023 SENASBA,DEP.: MARIA EUGENIA TORREZ MAMANI , PROCEDENCIA: BANCO UNION S.A., CHEQUE: 106, FECHA DE EMISION:07/06/2023</t>
  </si>
  <si>
    <t>||TRANSFERENCIA A LA CUENTA UNICA DEL TESORO POR REMUNERACION MAXIMA DEL SECTOR PUBLICO DE ROLANDO SERGIO COLQUE SOLDADO, CORRESPONDIENTE AL MES DE MAYO/2023 Y RETROACTIVO, SEGUN DOCUMENTOS ADJUNTOS Y ROC N° 463/2023 DEL DCR TRANSF REM. MAXIMA DE ROLANDO SERGIO COLQUE SOLDADO MAYO Y RETROACTIVO 2023 LIBRETA 00099021001</t>
  </si>
  <si>
    <t>00099021001 DEPOSITO DE EFECTIVO, DEPOSITANTE: FREDDY IVAN CONDORI CUNO, CONCEPTO: POR COBRO INDEVIDO (SEGUNDAS NUPCIAS) DE LOLA CELESTINA CUNO CANASA Q.E.P.D., CUENTA DE DEPOSITO: CUENTA UNICA DEL TESORO</t>
  </si>
  <si>
    <t>00598012001 DEPOSITO DE EFECTIVO, DEPOSITANTE: CARLOS ALARCON C., CONCEPTO: DEVOLUCION PARCIAL IMPUESTOS, CUENTA DE DEPOSITO: CUENTA UNICA DEL TESORO</t>
  </si>
  <si>
    <t>00099021001 DEPOSITO DE EFECTIVO, DEPOSITANTE: ANGEL FELIX REYNA ZACONETA - IPDSA, CONCEPTO: SOLICITUD DE COBRO POR REPETICION DE PAGO DE IMPUESTOS, CUENTA DE DEPOSITO: CUENTA UNICA DEL TESORO</t>
  </si>
  <si>
    <t>00099021001 DEPOSITO DE EFECTIVO, DEPOSITANTE: FERNANDA WILMA MENDEZBIRBUET, CONCEPTO: REVERSION TOTAL, CUENTA DE DEPOSITO: CUENTA UNICA DEL TESORO/DJBR</t>
  </si>
  <si>
    <t>00099021001 DEPOSITO DE EFECTIVO, DEPOSITANTE: INGRIT CINTHIA GARCIA FLORES, CONCEPTO: DEVOLUCION DEL PAGO EN DEMASIA DEL AGUINALDO EN LA GESTION 2020, CUENTA DE DEPOSITO: CUENTA UNICA DEL TESORO</t>
  </si>
  <si>
    <t>COBRO DE||COSTO ÚTILES DE ESCRITORIO SG. CORREO ADJ. POR REGISTRO DE 5 COMPROBANTES CONT. DE LA FECHA COBRO DE CAPITAL E INTERESES CRED.EXTRA.YLB DES. INT. DE LA SALMUERA DEL SALAR DE UYUNI  PTA. IND. FASE II (5 DESEMB.) SG. RD N°052/2011, CONT. SANO N°178/2011 Y MODIF. COSTO ÚTILES DE ESCRITORIO DE LA CUT, LIBRETA N°00597012001 RECURSOS PROPIOS VENTAS YLB</t>
  </si>
  <si>
    <t>COBRO DE||COSTO ÚTILES DE ESCRITORIO SG. CORREO ADJUNTO POR EL REGISTRO DE 3 COMPROBANTES CONTABLES DE LA FECHA COBRO DE CAPITAL E INTERESES CRED.EXTRA.YLB PROY. BATERIAS DE LITIO EN BOL FASE III (3 DESEMB.) SG RD N°053/2011, CONT. SANO N° 179/2011 Y MODIF. COSTO ÚTILES DE ESCRITORIO DE LA CUT, LIBRETA N°00597012001 RECURSOS PROPIOS VENTAS YLB</t>
  </si>
  <si>
    <t>00099021001 DEPOSITO DE EFECTIVO, DEPOSITANTE: NANCY RAFAELA MACHICADO VDA. DE SABAT, CONCEPTO: DEVOLUCION POR SOBREPASAR DE LA DISPONIBILIDAD DE LA LETRA A, CUENTA DE DEPOSITO: CUENTA UNICA DEL TESORO</t>
  </si>
  <si>
    <t>00099021001 DEPOSITO DE EFECTIVO, DEPOSITANTE: TEOFILO BAPTISTA RAMIREZ, CONCEPTO: DEVOLUCION DE HABERES 2010, MES DE MAYO DE 2023, CUENTA DE DEPOSITO: CUENTA UNICA DEL TESORO</t>
  </si>
  <si>
    <t>00099021001 DEPOSITO DE EFECTIVO, DEPOSITANTE: ROLANDO CARLOS YUJRA MAGNANI, CONCEPTO: FACTURAS NAABOL, CUENTA DE DEPOSITO: CUENTA UNICA DEL TESORO</t>
  </si>
  <si>
    <t>00099021001 DEPOSITO DE EFECTIVO, DEPOSITANTE: CARLOS TRUJILLO LARA, CONCEPTO: DEVOLUCION PAGO EXCESO SUELDO MAYO/2023, CUENTA DE DEPOSITO: CUENTA UNICA DEL TESORO</t>
  </si>
  <si>
    <t>00099021001 DEPOSITO DE EFECTIVO, DEPOSITANTE: CARLOS DENCEL PELAEZ PACHECO, CONCEPTO: REMUNERACION MAXIMA PERMITIDA MES DE MAYO 2023, CUENTA DE DEPOSITO: CUENTA UNICA DEL TESORO</t>
  </si>
  <si>
    <t>TRANSFERENCIA DEL EXTERIOR SEGUN SWIFT NO.9362 Y NO.9361 DE FECHA 13/06/2023 ORDENANTE: FERTILIZANTES DEL SUR SAC (LIMA PERU) REF.: CRED COMPRA CLORURO DE POTASIO LIB. 00597012001 RECURSOS PROPIOS VENTAS YLB</t>
  </si>
  <si>
    <t>COBRO COSTOS DE PAPELERIA SEGUN TRANSFERENCIA DEL EXTERIOR POR ORDEN DE FERTILIZANTES DEL SUR SAC (LIMA PERU) REF.: CRED COMPRA CLORURO DE POTASIO LIB. 00597012001 RECURSOS PROPIOS VENTAS YLB</t>
  </si>
  <si>
    <t>COBRO COSTOS DE PAPELERIA POR REGULARIZACION DE TRANSFERENCIA DEL EXTERIOR POR ORDEN DE CANACOL ENERGY LTD REF.: CRED 81516554 PROFORMA NO.6 10.00 FEE DEDUCTED FECHA VALOR 6/06/2023 LIB. 00513012003 LBP-YPFB (2011349681373)</t>
  </si>
  <si>
    <t>00099021001 DEP.DE CHEQ.AJENOS,RET.DE CAM.,CONCEPTO: JHENNY MENA MAMANI,DEP.: BANCO UNION S.A. , PROCEDENCIA: BANCO UNION S.A., CHEQUE: 191509, FECHA DE EMISION:13/06/2023</t>
  </si>
  <si>
    <t>00099021001 DEP.DE CHEQ.AJENOS,RET.DE CAM.,CONCEPTO: CINTYA ACHA AUCA,DEP.: BANCO UNION S.A. , PROCEDENCIA: BANCO UNION S.A., CHEQUE: 191512, FECHA DE EMISION:13/06/2023</t>
  </si>
  <si>
    <t>00099021001 DEP.DE CHEQ.AJENOS,RET.DE CAM.,CONCEPTO: JHENNY MENA MAMANI,DEP.: BANCO UNION S.A. , PROCEDENCIA: BANCO UNION S.A., CHEQUE: 191511, FECHA DE EMISION:13/06/2023</t>
  </si>
  <si>
    <t>00099021001 DEP.DE CHEQ.AJENOS,RET.DE CAM.,CONCEPTO: CINTYA ACHA AUCA,DEP.: BANCO UNION S.A. , PROCEDENCIA: BANCO UNION S.A., CHEQUE: 191510, FECHA DE EMISION:13/06/2023</t>
  </si>
  <si>
    <t>||REGULARZACION DEL COMP. S-1062058 DEL 9/06/2023 DEL COBRO DE COMISIONES DE INVESTIGACION DEL BANQUERO REF.: SOLICITUD NO.045240-18130 DE LA CGE TRANSF.POR USD 7.100.- F.V. 26/04/2023, DEVOLUCIÓN DE FONDOS DEL EXTERIOR DEBIDO A QUE EL BANCO DEL BENEF. NO ADMINISTRARÁ LOS FONDOS. LIB.00680012001 CONTRALORIA GENERAL DEL ESTADO-INGRESOS COMIS.BANQ.EQUIV.A USD 50.-</t>
  </si>
  <si>
    <t>||REGULARZACION DEL COMP. S-1062058 DEL 9/06/2023 DEL COBRO DE COMISIONES DE INVESTIGACION DEL BANQUERO REF.: SOLICITUD NO.045240-18130 DE LA CGE TRANSF.POR USD 7.100.- F.V. 26/04/2023, DEVOLUCIÓN DE FONDOS DEL EXTERIOR DEBIDO A QUE EL BANCO DEL BENEF. NO ADMINISTRARÁ LOS FONDOS. LIB.00680012001 CONTRALORIA GENERAL DEL ESTADO-INGRESOS COBRO UTILES DE ESCRITORIO</t>
  </si>
  <si>
    <t>00099021001 DEPOSITO DE EFECTIVO, DEPOSITANTE: OMAR WILLIAM ESPAÑA ZALLES, CONCEPTO: FACTURAS NAABOL EMITIDAS 25 Y 28 DE ABRIL 2023 NO PRESENTADAS, CUENTA DE DEPOSITO: CUENTA UNICA DEL TESORO</t>
  </si>
  <si>
    <t>00099021001 DEPOSITO DE EFECTIVO, DEPOSITANTE: ALVARO ALVARADO ATAHUICHI, CONCEPTO: FACTURAS NAABOL, CUENTA DE DEPOSITO: CUENTA UNICA DEL TESORO</t>
  </si>
  <si>
    <t>00099021001 DEPOSITO DE EFECTIVO, DEPOSITANTE: EVA AGUILAR AGUILAR, CONCEPTO: FACTURAS NAABOL, CUENTA DE DEPOSITO: CUENTA UNICA DEL TESORO</t>
  </si>
  <si>
    <t>00099021001 DEPOSITO DE EFECTIVO, DEPOSITANTE: JUAN CARLOS HERRERA ARANDA, CONCEPTO: FACTURAS NAABOL, CUENTA DE DEPOSITO: CUENTA UNICA DEL TESORO</t>
  </si>
  <si>
    <t>00099021001 DEPOSITO DE EFECTIVO, DEPOSITANTE: ROXANA QUISBERT CRUZ, CONCEPTO: DEVOLUCION, CUENTA DE DEPOSITO: CUENTA UNICA DEL TESORO</t>
  </si>
  <si>
    <t>NUMERO DE LIBRETA CUT: 00099021001 OPERACIÓN E75 TRANSFERENCIA DE LA CUENTA FISCAL BUN A LA CUT EN MN TRANSFERENCIA DE FONDOS A SOLICITUD DE: GOBIERNO AUTONOMO MCPAL. VILLA GUALBERTO VILLARROEL CITE : G.A.M.V.G.V./NÂ° 155/2023 CUENTA CUT 3987 LIBRETA NÂ° 00099021001 "TGN RECURSOS ORDINARIOS".</t>
  </si>
  <si>
    <t>00099021001 DEPOSITO DE EFECTIVO, DEPOSITANTE: JAVIER EDUARDO ZENTENO RAMIREZ, CONCEPTO: FACTURA NAABOL, CUENTA DE DEPOSITO: CUENTA UNICA DEL TESORO/DJBR</t>
  </si>
  <si>
    <t>NUMERO DE LIBRETA CUT: 00099021001 OPERACIÓN E18 TRANSFERENCIA DEL SISTEMA FINANCIERO POR CUENTA DE TERCEROS A LA CUT devolucion pagos de cc no cobrados febrero 2023</t>
  </si>
  <si>
    <t>A:00099021001 A: 00099021001 Transferencia que realizamos a solicitud de la Empresa Nacional de Electricidad mediante nota CITE: ENDE-DEEM-6/8-23 en aplicación al Decreto Supremo No 4848 de 28 de diciembre de 2022 correspondiente al mes de mayo 2023 (HR 6-13203-R).</t>
  </si>
  <si>
    <t>00099021001 DEPOSITO DE EFECTIVO, DEPOSITANTE: SERNAP ARCELIA GONZALES HUANCA, CONCEPTO: INGRESO: DEVOLUCION, CUENTA DE DEPOSITO: CUENTA UNICA DEL TESORO</t>
  </si>
  <si>
    <t>00099021001 DEPOSITO DE EFECTIVO, DEPOSITANTE: MARCO ANTONIO ALCAZAR BALLESTEROS, CONCEPTO: FACTURAS NAABOL EMITIDAS NO PRESENTADAS PARA SU DECLARACION EN LIBRO DE COMPRAS IVA, CUENTA DE DEPOSITO: CUENTA UNICA DEL TESORO</t>
  </si>
  <si>
    <t>00099021001 DEPOSITO DE EFECTIVO, DEPOSITANTE: NOEMY CASSO VILTE, CONCEPTO: FACTURAS NAABOL EMITIDAS, NO PRESENTADAS PARA SU DECLARACION EN LIBRO DE COMPRAS IVA, CUENTA DE DEPOSITO: CUENTA UNICA DEL TESORO</t>
  </si>
  <si>
    <t>00099021001 DEPOSITO DE EFECTIVO, DEPOSITANTE: JUSTA MENDOZA DE CARVAJAL, CONCEPTO: COBRO INDEVIDO DEVOLUCION RETROACTIVO, CUENTA DE DEPOSITO: CUENTA UNICA DEL TESORO</t>
  </si>
  <si>
    <t>00099021001 DEPOSITO DE EFECTIVO, DEPOSITANTE: JAWER EDRILL MEJA GUZMAN, CONCEPTO: REVERSION DE SERVICIOS BASICOS TELEFONIA JUNIO/22, CUENTA DE DEPOSITO: CUENTA UNICA DEL TESORO</t>
  </si>
  <si>
    <t>00099021001 DEP.DE CHEQ.AJENOS,RET.DE CAM.,CONCEPTO: REEMBOLSO DE: CAJA DE SALUD CORDES A: AUTORIDAD PLURINACIONAL DE LA MADRE TIERRA,DEP.: CAJA DE SALUD CORDES , PROCEDENCIA: BANCO UNION S.A., CHEQUE: 31528, FECHA DE EMISION:09/06/2023</t>
  </si>
  <si>
    <t>00099021001 DEP.DE CHEQ.AJENOS,RET.DE CAM.,CONCEPTO: REEMBOLSO DE: CAJA DE SALUD CORDES A: MINISTERIO MEDIO AMBIENTE Y AGUA,DEP.: CAJA DE SALUD CORDES , PROCEDENCIA: BANCO UNION S.A., CHEQUE: 31199, FECHA DE EMISION:24/05/2023</t>
  </si>
  <si>
    <t>NUMERO DE LIBRETA CUT: 00099021001 OPERACIÓN E18 TRANSFERENCIA DEL SISTEMA FINANCIERO POR CUENTA DE TERCEROS A LA CUT TRANSFERENCIA DEVOLUCION DE RECURSOS DEL FIDEICOMISO Y DISMINUCION DEL PATRIMONIO AUTONOMO SOLICITUD FIDEICOMISO PARA EL DESARROLLO PRODUCTIVO - BDP S.A.M.</t>
  </si>
  <si>
    <t>00099021001 DEPOSITO DE EFECTIVO, DEPOSITANTE: JHONNY HUANCA MAMANI, CONCEPTO: DEVOLUCION DE BONO FRONTERA, CUENTA DE DEPOSITO: CUENTA UNICA DEL TESORO</t>
  </si>
  <si>
    <t>00086011102 DEPOSITO DE EFECTIVO, DEPOSITANTE: SAM TRANSPORT SRL., CONCEPTO: PAGO DE MULTA AMBIENTAL, CUENTA DE DEPOSITO: CUENTA UNICA DEL TESORO</t>
  </si>
  <si>
    <t>00099021001 DEPOSITO DE EFECTIVO, DEPOSITANTE: AVEL TOURS DE ELVIRA AVENDAÑO CHIPANA, CONCEPTO: DEVOLUCION DE BOLETOS NO UTILIZADOS, CUENTA DE DEPOSITO: CUENTA UNICA DEL TESORO</t>
  </si>
  <si>
    <t>00099021001 DEPOSITO DE EFECTIVO, DEPOSITANTE: MANUEL FERNANDO TORO RUILOBA, CONCEPTO: DEVOLUCION SUELDOS Y SALARIOS, CUENTA DE DEPOSITO: CUENTA UNICA DEL TESORO</t>
  </si>
  <si>
    <t>00099021001 DEPOSITO DE EFECTIVO, DEPOSITANTE: JAVIER OSCAR ESCOBAR YUPANQUI, CONCEPTO: DEVOLUCION REVERSION DE AGUINALDO DICIEMBRE 2022, CUENTA DE DEPOSITO: CUENTA UNICA DEL TESORO/DJBR</t>
  </si>
  <si>
    <t>REGULARIZACION DE TRANSFERENCIA DEL EXTERIOR SEGUN SWIFT NO.9558 Y NO.9557 DE FECHA 16/06/2023 ORDENANTE: TALSEN INTERNATIONAL GROUP LIIMITED (CHINA) REF.: CRED 2023061500243021 - 0615L2B77Q1C001262 DO NOT CONVERT LIB. 00594012001 ASP-B FONDO DE OPERACIONES</t>
  </si>
  <si>
    <t>COBRO COSTOS DE PAPELERIA POR REGULARIZACION DE TRANSFERENCIA DEL EXTERIOR POR ORDEN DE TALSEN INTERNATIONAL GROUP LIIMITED (CHINA) REF.: CRED 2023061500243021 - 0615L2B77Q1C001262 DO NOT CONVERT LIB. 00594012001 ASP-B FONDO DE OPERACIONES</t>
  </si>
  <si>
    <t>00086011102 DEPOSITO DE EFECTIVO, DEPOSITANTE: NUEVOS TRAMOS SRL, CONCEPTO: MULTAS POR CONTRAVENCIONES A LA LEY DE MEDIO AMBIENTE, CUENTA DE DEPOSITO: CUENTA UNICA DEL TESORO</t>
  </si>
  <si>
    <t>NUMERO DE LIBRETA CUT: 00099021001 OPERACIÓN E75 TRANSFERENCIA DE LA CUENTA FISCAL BUN A LA CUT EN MN TRANSFERENCIA DE FONDOS A SOLICITUD DE: GOBIERNO AUTONOMO MCPAL. MIZQUE CITE : GAMM/DEP. NÂ° 361-E/2023 CUENTA CUT 3987069001 LIBRETA NÂ° 00099021001 "TGN RECURSOS ORDINARIOS".</t>
  </si>
  <si>
    <t>00099021001 DEP.DE CHEQ.AJENOS,RET.DE CAM.,CONCEPTO: AGETIC DEVOLUCON INCAPACIDAD TEMPORAL DICIEMBRE/22,DEP.: CAJA PETROLERA DE SALUD , PROCEDENCIA: BANCO UNION S.A., CHEQUE: 20460, FECHA DE EMISION:16/06/2023</t>
  </si>
  <si>
    <t>00597019202 DEP.DE CHEQ.AJENOS,RET.DE CAM.,CONCEPTO: YACIMIENTOS DE LITIO BOLIVIANOS DEVOLUCION INCAPACIDAD TEMPORAL DICIEMBRE/22,DEP.: CAJA PETROLERA DE SALUD , PROCEDENCIA: BANCO UNION S.A., CHEQUE: 20465, FECHA DE EMISION:16/06/2023</t>
  </si>
  <si>
    <t>00099021001 DEP.DE CHEQ.AJENOS,RET.DE CAM.,CONCEPTO: AUTORIDAD FISCALIZACION EMPRESAS DEVOLUCION INCAPACIDAD TEMPORAL DIC/22,DEP.: CAJA PETROLERA DE SALUD , PROCEDENCIA: BANCO UNION S.A., CHEQUE: 20464, FECHA DE EMISION:16/06/2023</t>
  </si>
  <si>
    <t>00099021001 DEP.DE CHEQ.AJENOS,RET.DE CAM.,CONCEPTO: CAMARA DE DIPUTADOS DEVOLUCION INCAPACIDAD TEMPORAL DICIEMBRE/22,DEP.: CAJA PETROLERA DE SALUD , PROCEDENCIA: BANCO UNION S.A., CHEQUE: 20471, FECHA DE EMISION:16/06/2023</t>
  </si>
  <si>
    <t>00047081101 DEP.DE CHEQ.AJENOS,RET.DE CAM.,CONCEPTO: SENASAG DEVOLUCION INCAPACIDAD TEMPORAL POR DICIEMBRE/22,DEP.: CAJA PETROLERA DE SALUD , PROCEDENCIA: BANCO UNION S.A., CHEQUE: 20473, FECHA DE EMISION:16/06/2023</t>
  </si>
  <si>
    <t>00099021001 DEP.DE CHEQ.AJENOS,RET.DE CAM.,CONCEPTO: AGENCIA DE INFRESTRUCTURA EN SALUD Y EQUIPAMIENTO MEDICO-AISEM INCAPACIDAD TEMPORAL DICIEMBRE/22,DEP.: CAJA PETROLERA DE SALUD , PROCEDENCIA: BANCO UNION S.A., CHEQUE: 20495, FECHA DE EMISION:16/06/2023</t>
  </si>
  <si>
    <t>00099021001 DEP.DE CHEQ.AJENOS,RET.DE CAM.,CONCEPTO: GLORIA NARDY ANGULO SALAZAR,DEP.: BANCO UNION S.A. , PROCEDENCIA: BANCO UNION S.A., CHEQUE: 191519, FECHA DE EMISION:16/06/2023</t>
  </si>
  <si>
    <t>00099021001 DEP.DE CHEQ.AJENOS,RET.DE CAM.,CONCEPTO: GLORIA NARDY ANGULO SALAZAR,DEP.: BANCO UNION S.A. , PROCEDENCIA: BANCO UNION S.A., CHEQUE: 191520, FECHA DE EMISION:16/06/2023</t>
  </si>
  <si>
    <t>00099021001 DEP.DE CHEQ.AJENOS,RET.DE CAM.,CONCEPTO: GLORIA NARDY ANGULO SALAZAR,DEP.: BANCO UNION S.A. , PROCEDENCIA: BANCO UNION S.A., CHEQUE: 191517, FECHA DE EMISION:16/06/2023</t>
  </si>
  <si>
    <t>00099021001 DEP.DE CHEQ.AJENOS,RET.DE CAM.,CONCEPTO: GLORIA NARDY ANGULO SALAZAR,DEP.: BANCO UNION S.A. , PROCEDENCIA: BANCO UNION S.A., CHEQUE: 191518, FECHA DE EMISION:16/06/2023</t>
  </si>
  <si>
    <t>00099021001 DEPOSITO DE EFECTIVO, DEPOSITANTE: ASFI - KENNY MORALES, CONCEPTO: DEPÓSITO DE FACTURA NAABOL DEL 17 Y 21 DE 4.2023, NO DECLARADAS., CUENTA DE DEPOSITO: CUENTA UNICA DEL TESORO</t>
  </si>
  <si>
    <t>00099021001 DEPOSITO DE EFECTIVO, DEPOSITANTE: EDGAR PATTY HUANCA, CONCEPTO: DEVOLUCION DEL PAGO FRONTERA DE LOS MESES FEBRERO, MARZO Y ABRIL DE LA GESTION 2020, CUENTA DE DEPOSITO: CUENTA UNICA DEL TESORO</t>
  </si>
  <si>
    <t>00099021001 DEPOSITO DE EFECTIVO, DEPOSITANTE: FRANCISCO LUQUE MAMANI, CONCEPTO: DEVOLUCION DE BONO FRONTERA DE LOS MESES FEBRERO, MARZO, ABRIL DE LA GESTION 2020, CUENTA DE DEPOSITO: CUENTA UNICA DEL TESORO</t>
  </si>
  <si>
    <t>00213012001 DEPOSITO DE EFECTIVO, DEPOSITANTE: RUIZ ATANACIO NIHEL, CONCEPTO: DEVOLUCION DE FONDOS, CUENTA DE DEPOSITO: CUENTA UNICA DEL TESORO</t>
  </si>
  <si>
    <t>TRANSFERENCIA DEL EXTERIOR SEGUN SWIFT NO.9719 Y NO.9718 DE FECHA 19/06/2023 ORDENANTE: WENFOR SA (MONTEVUIDEO URUGUAY) REF.: CRED YLB GCO 0099 ODV 23 VEX LIB. 00597012001 RECURSOS PROPIOS VENTAS YLB</t>
  </si>
  <si>
    <t>COBRO COSTOS DE PAPELERIA SEGUN TRANSFERENCIA DEL EXTERIOR POR ORDEN DE WENFOR SA (MONTEVUIDEO URUGUAY) REF.: CRED YLB GCO 0099 ODV 23 VEX LIB. 00597012001 RECURSOS PROPIOS VENTAS YLB</t>
  </si>
  <si>
    <t>NUMERO DE LIBRETA CUT: 00099021001 OPERACIÓN E75 TRANSFERENCIA DE LA CUENTA FISCAL BUN A LA CUT EN MN TRANSFERENCIA DE FONDOS A SOLICITUD DE: GOB. AUTONOMO DEPTAL. POTOSI - CUENTA UNICA GOBERNACION - CUG CITE:/GADP/SAF/TES/ NÂ°204/2023CTA. 3987 LIBRETA NÂ°00099021001 BANCO CENTRAL DE BOLIVIA</t>
  </si>
  <si>
    <t>00099021001 DEPOSITO DE EFECTIVO, DEPOSITANTE: SOF. MY DEPSS. JHONNY CAMA VILLCA, CONCEPTO: REVERSION P/MONTO NO CORRESPONDIENTE DE CAMBIO DE DESTINO PREV 1949, CUENTA DE DEPOSITO: CUENTA UNICA DEL TESORO</t>
  </si>
  <si>
    <t>00099021001 DEP.DE CHEQ.AJENOS,RET.DE CAM.,CONCEPTO: REEMBOLSO DEL BENEFICIARIO EIBH AL FIDEICOMISO IMPL DE LA PLANTA DE PRODUCCION DE FER. GRAN. CBBA.,DEP.: MINISTERIO DE HIDROCARBUROS Y ENERGIAS</t>
  </si>
  <si>
    <t>00099021001 DEP.DE CHEQ.AJENOS,RET.DE CAM.,CONCEPTO: CONTRALORIA GENERAL DEL ESTADO MARZO/23,DEP.: CAJA DE SALUD DE LA BANCA PRIVADA , PROCEDENCIA: BANCO NACIONAL DE BOLIVIA S.A., CHEQUE: 9837037, FECHA DE EMISION:29/05/2023</t>
  </si>
  <si>
    <t>00099021001 DEPOSITO DE EFECTIVO, DEPOSITANTE: EMILIANA LIMACHI POMA, CONCEPTO: COBRO INDEBIDO DEVOLUCION, CUENTA DE DEPOSITO: CUENTA UNICA DEL TESORO</t>
  </si>
  <si>
    <t>00099021001 DEPOSITO DE EFECTIVO, DEPOSITANTE: MINISTERIO DE DEFENSA, CONCEPTO: DEVOLUCION BONO FRONTERA GESTION 2020, CUENTA DE DEPOSITO: CUENTA UNICA DEL TESORO</t>
  </si>
  <si>
    <t>00099021001 DEPOSITO DE EFECTIVO, DEPOSITANTE: MINISTERIO DE DEFENSA-VALOIS GUARACHI ASCENCIO, CONCEPTO: DEVOLUCION BONO FRONTERA GESTION 2020, CUENTA DE DEPOSITO: CUENTA UNICA DEL TESORO</t>
  </si>
  <si>
    <t>00099021001 DEPOSITO DE EFECTIVO, DEPOSITANTE: REYNALDO QUISBERT COARITA-MINISTERIO DE DEFENSA, CONCEPTO: DEVOLUCION BONO FRONTERA GESTION 2020, CUENTA DE DEPOSITO: CUENTA UNICA DEL TESORO</t>
  </si>
  <si>
    <t>00099021001 DEPOSITO DE EFECTIVO, DEPOSITANTE: FAVIOLA ANDREA SANTALLA ZAPATA, CONCEPTO: DEVOLUCION DE PAGO DE HABERES EN DEMASIA, CUENTA DE DEPOSITO: CUENTA UNICA DEL TESORO</t>
  </si>
  <si>
    <t>00099021001 DEPOSITO DE EFECTIVO, DEPOSITANTE: HANAI MELISSA AVENDAÑO SAAVEDRA, CONCEPTO: POR FACTURA NAABOL DE 27/4/23 NO PRESENTADA PARA SU DECLARACION, CUENTA DE DEPOSITO: CUENTA UNICA DEL TESORO</t>
  </si>
  <si>
    <t>00099021001 DEPOSITO DE EFECTIVO, DEPOSITANTE: CLAUDIA FABIANA SALVATIERRA MENA, CONCEPTO: POR FACTURA NAABOL EMITIDAS EN FECHAS 25 Y 27 DE ABRIL DE 2023, CUENTA DE DEPOSITO: CUENTA UNICA DEL TESORO</t>
  </si>
  <si>
    <t>00099021001 DEP.DE CHEQ.AJENOS,RET.DE CAM.,CONCEPTO: COMPENSACION MENSUAL DE COTIZACIONES,DEP.: FUTURO DE BOLIVIA S.A. AFP , PROCEDENCIA: BANCO DE CREDITO DE BOLIVIA S.A., CHEQUE: 69646, FECHA DE EMISION:19/06/2023</t>
  </si>
  <si>
    <t>00035031101 DEP.DE CHEQ.AJENOS,RET.DE CAM.,CONCEPTO: DEVOLUCION DE RECURSOS EVENTO : "SUPER SONRISAS BROS ",DEP.: MEFP - UCPP , PROCEDENCIA: BANCO UNION S.A., CHEQUE: 339, FECHA DE EMISION:14/06/2023</t>
  </si>
  <si>
    <t>00099021001 DEP.DE CHEQ.AJENOS,RET.DE CAM.,CONCEPTO: FRACCION COMPLEMENTARIA MENSUAL,DEP.: FUTURO DE BOLIVIA S.A. AFP , PROCEDENCIA: BANCO DE CREDITO DE BOLIVIA S.A., CHEQUE: 69647, FECHA DE EMISION:19/06/2023</t>
  </si>
  <si>
    <t>00035031101 DEP.DE CHEQ.AJENOS,RET.DE CAM.,CONCEPTO: DEVOLUCION DE RECURSOS EVENTO : " JORNADAS ACADEMICAS UTB ",DEP.: MEFP - UCPP , PROCEDENCIA: BANCO UNION S.A., CHEQUE: 337, FECHA DE EMISION:14/06/2023</t>
  </si>
  <si>
    <t>00035031101 DEP.DE CHEQ.AJENOS,RET.DE CAM.,CONCEPTO: DEVOLUCION DE RECURSOS EVENTO: " EXPO 3.6",DEP.: MEFP - UCPP , PROCEDENCIA: BANCO UNION S.A., CHEQUE: 336, FECHA DE EMISION:14/06/2023</t>
  </si>
  <si>
    <t>00035031101 DEP.DE CHEQ.AJENOS,RET.DE CAM.,CONCEPTO: DEVOLUCION DE RECURSOS EVENTO : " SALON INTERNACIONAL DEL AUTOMOVIL 7° VERSION ",DEP.: MEFP - UCPP , PROCEDENCIA: BANCO UNION S.A., CHEQUE: 338, FECHA DE EMISION:14/06/2023</t>
  </si>
  <si>
    <t>00016231101 DEP.DE CHEQ.AJENOS,RET.DE CAM.,CONCEPTO: DEPÓSITO RECURSOS,DEP.: ESFM MANUEL ASCENCIO VILLARROEL , PROCEDENCIA: BANCO UNION S.A., CHEQUE: 1349, FECHA DE EMISION:16/06/2023</t>
  </si>
  <si>
    <t>00016211101 DEP.DE CHEQ.AJENOS,RET.DE CAM.,CONCEPTO: DEPÓSITO RECURSOS,DEP.: MINISTERIO DE EDUCACION ESFM SANTIAGO DE HUATA , PROCEDENCIA: BANCO UNION S.A., CHEQUE: 1171, FECHA DE EMISION:19/06/2023</t>
  </si>
  <si>
    <t>00099021001 DEP.DE CHEQ.AJENOS,RET.DE CAM.,CONCEPTO: DEVOLUCION VIATICO -MARIA ANGELA PARDO ALCOCER-FUENTE 41 OF 111,DEP.: SEGIP , PROCEDENCIA: BANCO UNION S.A., CHEQUE: 16267, FECHA DE EMISION:15/06/2023</t>
  </si>
  <si>
    <t>00099021001 DEP.DE CHEQ.AJENOS,RET.DE CAM.,CONCEPTO: DEVOLUCION VIATICOS-DARIA CLAUDIA FLORES HUANCA-FUENTE 41 OF 111,DEP.: SEGIP , PROCEDENCIA: BANCO UNION S.A., CHEQUE: 16266, FECHA DE EMISION:15/06/2023</t>
  </si>
  <si>
    <t>00099021001 DEPOSITO DE EFECTIVO, DEPOSITANTE: MARICELA BAUTISTA SEGALES, CONCEPTO: DEVOLUCION DE SUELDO DEL MES DE MAYO, CUENTA DE DEPOSITO: CUENTA UNICA DEL TESORO</t>
  </si>
  <si>
    <t>PAGO A CAF PRÉSTAMO CAF011752 VCTO. 22-06-2023 POR CUENTA DE TGN , NTI. 017455 VALOR 22-06-2023 COMISIONES USD 61.930,56 CTA. 3987 CUENTA UNICA DEL TESORO LIB. 00099021001 REF.: COMISIONES BANCARIAS</t>
  </si>
  <si>
    <t>00099021001 DEPOSITO DE EFECTIVO, DEPOSITANTE: GABRIELA HERBAS VILLCA, CONCEPTO: REPOSICION PASE MAGNETICO CAMARA DE DIPUTADOS, CUENTA DE DEPOSITO: CUENTA UNICA DEL TESORO</t>
  </si>
  <si>
    <t>00099021001 DEPOSITO DE EFECTIVO, DEPOSITANTE: WENDY LIZZETH PEREZ GORRITTY, CONCEPTO: REMUNERACIONES DE MAYO-2023, CUENTA DE DEPOSITO: CUENTA UNICA DEL TESORO</t>
  </si>
  <si>
    <t>00099021001 DEPOSITO DE EFECTIVO, DEPOSITANTE: TEODORA VALERIA MAMANI MAMANI, CONCEPTO: FACTURAS NAABOL EMITIDAS EN FECHAS 25 Y 27 DE ABRIL DE 2023, CUENTA DE DEPOSITO: CUENTA UNICA DEL TESORO</t>
  </si>
  <si>
    <t>00099021001 DEPOSITO DE EFECTIVO, DEPOSITANTE: TEODORA VALERIA MAMANI MAMANI, CONCEPTO: FACTURAS NAABOL EMITIDAS EN FECHAS 18 Y 20 DE ABRIL DE 2023, CUENTA DE DEPOSITO: CUENTA UNICA DEL TESORO</t>
  </si>
  <si>
    <t>00099021001 DEPOSITO DE EFECTIVO, DEPOSITANTE: DELIA YUCRA RODAS, CONCEPTO: DEVOLUCION DE PAGO EN EXCESO DE SUELDO DEL MES DE MAYO DE 2023, CUENTA DE DEPOSITO: CUENTA UNICA DEL TESORO</t>
  </si>
  <si>
    <t>00301014201 DEP.DE CHEQ.AJENOS,RET.DE CAM.,CONCEPTO: TRANSFERENCIA SEGUN CONVENIO DE FINANCIAMIENTO DE LA GADOR AL SEDERI - ORURO,DEP.: GONZALO EDDY POMA SANGA , PROCEDENCIA: BANCO UNION S.A., CHEQUE: 414, FECHA DE EMISION:20/06/2023</t>
  </si>
  <si>
    <t>00016201101 DEP.DE CHEQ.AJENOS,RET.DE CAM.,CONCEPTO: DEPÓSITO RECURSOS,DEP.: MINISTERIO DE EDUCACION ESFM WARISATA , PROCEDENCIA: BANCO UNION S.A., CHEQUE: 1178, FECHA DE EMISION:20/06/2023</t>
  </si>
  <si>
    <t>TRANSFERENCIA DEL EXTERIOR SEGUN SWIFT NOS.10061-10060 DE FECHA 22/06/2023 ORDENANTE: CAMPO MAXX AGROINSUMOS INDUSTRIA E COMERCIO LTDA FECHA VALOR 22/06/2023 REF:INV YLB-GCO-0103 ODV/23 VEX YLB GC 0-0102 ODV/23-VEX LIB. 00597012001 RECURSOS PROPIOS VENTAS YLB</t>
  </si>
  <si>
    <t>COBRO COSTOS DE PAPELERIA SEGUN TRANSFERENCIA DEL EXTERIOR POR ORDEN DE CAMPO MAXX AGROINSUMOS INDUSTRIA E COMERCIO LTDA FECHA VALOR 22/06/2023 REF:INV YLB-GCO-0103 ODV/23 VEX YLB GC 0-0102 ODV/23-VEX LIB. 00597012001 RECURSOS PROPIOS VENTAS YLB</t>
  </si>
  <si>
    <t>||COBRO DE ÚTILES DE ESCRITORIO POR REGULARIZACIÓN DE NUESTRO COMPROBANTE S-1062014 DE 9/06/2023 POR COBRO DE COMISIONES QUE EFECTÚA EL BANCO DE ESPAÑA POR PAGO DEL PRÉSTAMO FIDA E-7-BO SEGÚN NOTA MEFP/VTCP/DGCP/UODP/N° 546/2023 DE 22/06/2023 LIBRETA 00099021001 TGN RECURSOS ORDINARIOS (3987) REF.: ÚTILES DE ESCRITORIO</t>
  </si>
  <si>
    <t>00212012001 DEPOSITO DE EFECTIVO, DEPOSITANTE: ROBERTO CARLOS ANTEZANA MEZA, CONCEPTO: REPOSICION DE CREDENCIAL, CUENTA DE DEPOSITO: CUENTA UNICA DEL TESORO</t>
  </si>
  <si>
    <t>00099021001 DEPOSITO DE EFECTIVO, DEPOSITANTE: MIGUEL ANGEL CHOQUE CONDORI, CONCEPTO: MONTOS EXCEDENTARIOS A LA RENUMERACION MAXIMA MAYO / 2023, CUENTA DE DEPOSITO: CUENTA UNICA DEL TESORO</t>
  </si>
  <si>
    <t>00099021001 DEPOSITO DE EFECTIVO, DEPOSITANTE: DRA. LUCY CALLE DE BENAVIDES, CONCEPTO: DEVOLUCION DINERO SUELDO MES MAYO 2023, CUENTA DE DEPOSITO: CUENTA UNICA DEL TESORO</t>
  </si>
  <si>
    <t>NUMERO DE LIBRETA CUT: 00344018001 OPERACIÓN E18 TRANSFERENCIA DEL SISTEMA FINANCIERO POR CUENTA DE TERCEROS A LA CUT UNICEF PAYMENT NUMBER 3230178120</t>
  </si>
  <si>
    <t>NUMERO DE LIBRETA CUT: 00099021001 OPERACIÓN E75 TRANSFERENCIA DE LA CUENTA FISCAL BUN A LA CUT EN MN TRANSFERENCIA DE FONDOS A SOLICITUD DE: GOBIERNO AUTONOMO MUNICIPAL SAN PABLO DE HUACARETA, CITE:GAMSPH NÂ° 321/2023 CUENTA CUT 3987 LIBRETA NÂ° 00099021001 TGN-RECURSOS ORDINARIOS</t>
  </si>
  <si>
    <t>TRANSFERENCIA DE FONDOS AL EXTERIOR A SOLICITUD DE AGENCIA BOLIVIANA DE ENERGIA SEGUN SOLICITUD 18563 REF: NUCADVISOR PAGO CORRESPONDIENTE AL AC N 39 DEL CONTRATO DE ADHESION SERVICIO DE SEGUIMIENTO Y MONITOREO Y CONTROL CON NUCADVISOR PARA EL CONTRATO DE CIDTN SEGUN INFORME 0131 2023 NOTA INTERNA 0 LIB. 00099021001 TGN-RECURSOS ORDINARIOS (3987)</t>
  </si>
  <si>
    <t>TRANSFERENCIA DE FONDOS AL EXTERIOR A SOLICITUD DE AGENCIA BOLIVIANA DE ENERGIA SEGUN SOLICITUD 18562 REF: INVAP SE PAGO CERTIFICADO DE AVANCE N 93 ORIGEN EXTRANJERO CORRESPONDIENTE A LOS COMPONENTES DE DISENO DEFINITIVO E IGENIERIA DIRECCION DE PROYECTOS GESTION Y SERVICIOS DE ORIGEN EXTRANJERO RED LIB. 00099021001 TGN-RECURSOS ORDINARIOS (3987)</t>
  </si>
  <si>
    <t>||PAGO A CAF PRÉSTAMO CFA011250 VCTO. 23-06-2023 POR CUENTA DEL TGN, SEGÚN NOTA MEFP/VTCP/DGCP/UODP/N° 554/2023 DE 23-06-2023, VALOR 23-06-2023 CAPITAL USD2.506.265,66 INTERESES USD1.189.463,02 COMISIONES USD21.388,89 LIB. 00099021001 TGN-RECURSOS ORDINARIOS (3987)</t>
  </si>
  <si>
    <t>||PAGO A CAF PRÉSTAMO CFA011250 VCTO. 23-06-2023 POR CUENTA DEL TGN, SEGÚN NOTA MEFP/VTCP/DGCP/UODP/N° 554/2023 DE 23-06-2023, VALOR 23-06-2023 CAPITAL USD2.506.265,66 INTERESES USD1.189.463,02 COMISIONES USD21.388,89 LIB. 00099021001 TGN-RECURSOS ORDINARIOS (3987) REF.: COMISIONES BANCARIAS</t>
  </si>
  <si>
    <t>00099021001 DEPOSITO DE EFECTIVO, DEPOSITANTE: ADRIANA MOLINA ROSALES, CONCEPTO: DEVOLUCION DE REMUNERACION MAXIMA PERMITIDA EN EL SECTOR PUBLICO MAYO 2023, CUENTA DE DEPOSITO: CUENTA UNICA DEL TESORO</t>
  </si>
  <si>
    <t>00099021001 DEPOSITO DE EFECTIVO, DEPOSITANTE: MARCELO OPORTO ESTRADA, CONCEPTO: DEVOLUCION DE RETROACTIVO, CUENTA DE DEPOSITO: CUENTA UNICA DEL TESORO</t>
  </si>
  <si>
    <t>I-2023-26 VTA. DIV. S/G NOTAS SEDEM/GG/KB NO0062 I-17003 Y 0063/23 I-17114, F.31/5/23 Y ASIG. DIV. P/MEFP, 22/6/23 REF:P/C EPP KOKABOL A/F HENAN OCEAN MACH.EQUIP. CO.LTD COM.EMI.0.15% S/USD 132.856 POR 99 DIAS, REEM GTS.COM BS220 Y EMI.CBTE.BS50 LIB. 00132102001 KOKABOL-GESTIÓN OPERATIVA REF: COMISIONES EMISION I-2023-26</t>
  </si>
  <si>
    <t>00099021001 DEP.DE CHEQ.AJENOS,RET.DE CAM.,CONCEPTO: PAGO POR DESCUENTO RECURSOS PUBLICOS,DEP.: CAJA NACIONAL DE SALUD , PROCEDENCIA: BANCO UNION S.A., CHEQUE: 68709, FECHA DE EMISION:23/06/2023</t>
  </si>
  <si>
    <t>00099021001 DEP.DE CHEQ.AJENOS,RET.DE CAM.,CONCEPTO: DORA BALDERRAMA JIMENEZ,DEP.: BANCO UNION S.A. , PROCEDENCIA: BANCO UNION S.A., CHEQUE: 191529, FECHA DE EMISION:23/06/2023</t>
  </si>
  <si>
    <t>TRANSFERENCIA DEL EXTERIOR SEGUN SWIFT NOS.10179-10178 DE FECHA 23/06/2023 ORDENANTE: ECO PRODUCTOS AGROPECUARIOS LTDA, FECHA VALOR 23/06/2023 REF:INV YLB-GCO-0098-ODV/23-VEX LIB. 00597012001 RECURSOS PROPIOS VENTAS YLB</t>
  </si>
  <si>
    <t>COBRO COSTOS DE PAPELERIA SEGUN TRANSFERENCIA DEL EXTERIOR POR ORDEN DE ECO PRODUCTOS AGROPECUARIOS LTDA, FECHA VALOR 23/06/2023 REF:INV YLB-GCO-0098-ODV/23-VEX LIB. 00597012001 RECURSOS PROPIOS VENTAS YLB</t>
  </si>
  <si>
    <t>COBRO DE||COSTO ÚTILES DE ESCRIT. SG. CORREO ADJ. POR REGISTRO DE 7 COMP. CONT. DE LA FECHA COBRO DE CAP. E INTERESES CRED.EXTRA.YLB SEGUNDA FASE DES. INT. DE LA SALMUERA DEL SALAR DE UYUNI  PTA. IND. FASE II (7 DESEMB.) SG. RD N°069/2015, CONTRATO SANO N°169/2015 Y MOD. COSTO ÚTILES DE ESCRITORIO DE LA CUT, LIBRETA N°00597012001 RECURSOS PROPIOS VENTAS YLB</t>
  </si>
  <si>
    <t>00099021001 DEPOSITO DE EFECTIVO, DEPOSITANTE: FELIZA ROXANA JUSTINIANO VACA C.I. 3927213 SCZ., CONCEPTO: DEVOLUCION DE RECURSOS NO UTILIZADOS - FONDOS EN AVANCE, CUENTA DE DEPOSITO: CUENTA UNICA DEL TESORO</t>
  </si>
  <si>
    <t>00099021001 DEPOSITO DE EFECTIVO, DEPOSITANTE: FREDY MOISES FLORES MAMANI, CONCEPTO: COBRO INDEBIDO DEL PRA, CUENTA DE DEPOSITO: CUENTA UNICA DEL TESORO</t>
  </si>
  <si>
    <t>||PAGO A BEI PRÉSTAMO FIN 82800 TRAMO 5 VCTO. 25-06-2023 POR CUENTA DEL TGN, SEGÚN NOTA MEFP/VTCP/DGCP/UODP/N° 554/2023 DE 23-06-2023, VALOR 26-06-2023 CAPITAL USD291.482,49 INTERESES USD269.703,04 LIB. 00099021001 TGN-RECURSOS ORDINARIOS (3987)</t>
  </si>
  <si>
    <t>||PAGO A BEI PRÉSTAMO FIN 82800 TRAMO 5 VCTO. 25-06-2023 POR CUENTA DEL TGN, SEGÚN NOTA MEFP/VTCP/DGCP/UODP/N° 554/2023 DE 23-06-2023, VALOR 26-06-2023 CAPITAL USD291.482,49 INTERESES USD269.703,04 LIB. 00099021001 TGN-RECURSOS ORDINARIOS (3987) REF.: COMISIONES BANCARIAS</t>
  </si>
  <si>
    <t>00099021001 DEPOSITO DE EFECTIVO, DEPOSITANTE: ROSELYNN CADIMA BALDERRAMA, CONCEPTO: INCOMPATIBILIDAD SALARIAL, CUENTA DE DEPOSITO: CUENTA UNICA DEL TESORO</t>
  </si>
  <si>
    <t>00099021001 DEPOSITO DE EFECTIVO, DEPOSITANTE: LUDY LUDGARDA CRUZ VILLCA, CONCEPTO: DEPÓSITO AL BCB RECURSOS ORDINARIOS, MES MAYO 2023, CUENTA DE DEPOSITO: CUENTA UNICA DEL TESORO</t>
  </si>
  <si>
    <t>00099021001 DEPOSITO DE EFECTIVO, DEPOSITANTE: AUTORIDAD DE SUPERVISION DEL SISTEMA FINANCIERO, CONCEPTO: REPOSICION DE TASA DE PASAJES NAABOL, CUENTA DE DEPOSITO: CUENTA UNICA DEL TESORO</t>
  </si>
  <si>
    <t>TRANSFERENCIA DEL EXTERIOR SEGUN SWIFT NO.10285 Y NO.10284 DE FECHA 26/06/2023 ORDENANTE: PTC S A C (LIMA PERU) REF.: CRED 6613902177FS - 0499912 LIB. 00597012001 RECURSOS PROPIOS VENTAS YLB</t>
  </si>
  <si>
    <t>COBRO COSTOS DE PAPELERIA SEGUN TRANSFERENCIA DEL EXTERIOR POR ORDEN DE PTC S A C (LIMA PERU) REF.: CRED 6613902177FS - 0499912 LIB. 00597012001 RECURSOS PROPIOS VENTAS YLB</t>
  </si>
  <si>
    <t>00099021001 DEP.DE CHEQ.AJENOS,RET.DE CAM.,CONCEPTO: JOSE ANTONIO CLAURE MAYORGA,DEP.: BANCO UNION S.A. , PROCEDENCIA: BANCO UNION S.A., CHEQUE: 191530, FECHA DE EMISION:26/06/2023</t>
  </si>
  <si>
    <t>00548132001 DEPOSITO DE EFECTIVO, DEPOSITANTE: MARTIN HERMENEGILDO HUANCA QUISPE, CONCEPTO: DEVOLUCION DEL 13% POR VIATICOS, CUENTA DE DEPOSITO: CUENTA UNICA DEL TESORO</t>
  </si>
  <si>
    <t>00594012001 DEPOSITO DE EFECTIVO, DEPOSITANTE: EDWIN ARMANDO RENGEL GONZALES CI.3350479LP, CONCEPTO: PAGO POR RESPONSABILIDAD SOLIDARIA, POR EL PAGO DE MULTAS A LA CNS, DE LA ASP-B, CUENTA DE DEPOSITO: CUENTA UNICA DEL TESORO</t>
  </si>
  <si>
    <t>NUMERO DE LIBRETA CUT: 00099021001 OPERACIÓN E75 TRANSFERENCIA DE LA CUENTA FISCAL BUN A LA CUT EN MN TRANSFERENCIA DE FONDOS A SOLICITUD DE: GOBIERNO AUTONOMO MUNICIPAL DE VILLA DE HUACAYA, CITE:GAMVH/DAF NÂ° 035/2023 CUENTA CUT 3987 LIBRETA NÂ° 00099021001 TGN - RECURSOS ORDINARIOS</t>
  </si>
  <si>
    <t>00099021001 DEP.DE CHEQ.AJENOS,RET.DE CAM.,CONCEPTO: DEVOLUCION DE RECURSOS, DESCONTADOS POR ENTREGA DE FONDOS EN AVANCE,DEP.: RAUL VILLCA QUISPE , PROCEDENCIA: BANCO UNION S.A., CHEQUE: 3580, FECHA DE EMISION:20/06/2023</t>
  </si>
  <si>
    <t>00016291101 DEP.DE CHEQ.AJENOS,RET.DE CAM.,CONCEPTO: DEPÓSITO RECURSOS,DEP.: MIN. EDUCACION-ESFM RAFAEL CHAVEZ ORTIZ , PROCEDENCIA: BANCO UNION S.A., CHEQUE: 1635, FECHA DE EMISION:23/06/2023</t>
  </si>
  <si>
    <t>00016251101 DEP.DE CHEQ.AJENOS,RET.DE CAM.,CONCEPTO: DEPÓSITO RECURSOS,DEP.: MINISTERIO DE EDUCACION ESFM CARACOLLO , PROCEDENCIA: BANCO UNION S.A., CHEQUE: 1169, FECHA DE EMISION:23/06/2023</t>
  </si>
  <si>
    <t>||TRANSFERENCIA DE FONDOS SEGÚN MENSAJES SWIFT NROS. 10288 Y 10287 DE LA FECHA Y NOTA CITE: AGBC-AGBC/DAF/TFC-CPRV-0231-CAR/2023 DE FECHA 14/06/2023 (HRE-TGL-9340) DE LA AGENCIA BOLIVIANA DE CORREOS. DÉBITO DE LA LIB.000383012001 INGRESOS AGENCIA BOLIVIANA DE CORREOS, REPOSICIÓN ÚTILES DE ESCRITORIO</t>
  </si>
  <si>
    <t>00099021001 DEPOSITO DE EFECTIVO, DEPOSITANTE: ADRIANA NICOLE RIOS CORTEZ, CONCEPTO: DEVOLUCION DE VIATICOS, CUENTA DE DEPOSITO: CUENTA UNICA DEL TESORO</t>
  </si>
  <si>
    <t>00099021001 DEPOSITO DE EFECTIVO, DEPOSITANTE: DORA MARY CHIPANA MAMANI, CONCEPTO: LEY FINANCIAL-DEVOLUCION, CUENTA DE DEPOSITO: CUENTA UNICA DEL TESORO</t>
  </si>
  <si>
    <t>||TRANSFERENCIA DE FONDOS SEGÚN NOTA CITE: MEFP/VTCP/DGPOT/UPCFTGN/N°1031/2023 DE LA FECHA ENVIADA POR EL MINISTERIO DE ECONOMÍA Y FINANZAS PÚBLICAS (HRE-TSO-938). DEBITO DE LA LIBRETA N°00513012015 YPFB - HEROES DEL CHACO - BS. (VENTA DIVISAS)</t>
  </si>
  <si>
    <t>00099021001 DEPOSITO DE EFECTIVO, DEPOSITANTE: WILSON ROBERT MOROCHI LIMA, CONCEPTO: DEVOLUCION DE SALARIO MES DE MAYO - 2023 MONTO EXCEDENTARIO, CUENTA DE DEPOSITO: CUENTA UNICA DEL TESORO</t>
  </si>
  <si>
    <t>00548132001 DEPOSITO DE EFECTIVO, DEPOSITANTE: OSCAR PATTY HUANCA, CONCEPTO: DEVOLUCION DE 13% POR VIATICOS, CUENTA DE DEPOSITO: CUENTA UNICA DEL TESORO</t>
  </si>
  <si>
    <t>00212012001 DEPOSITO DE EFECTIVO, DEPOSITANTE: RODRIGO MORALES PAUCARA, CONCEPTO: DEVOLUCION, CUENTA DE DEPOSITO: CUENTA UNICA DEL TESORO</t>
  </si>
  <si>
    <t>COBRO COSTOS DE PAPELERIA SEGUN TRANSFERENCIA DEL EXTERIOR POR ORDEN DE SOLGAS SA (LIMA PERU) REF.: CRED GLP FECHA VALOR 28/06/2023 LIB. 00513062002 YPFB - EXPORTACIÓN DE GLP Y OTROS-BOLIVIANOS</t>
  </si>
  <si>
    <t>A:00099021001 Transferencia de recursos a la Libreta 00099021001 TGN-RECURSOS ORDINARIOS (3987), de acuerdo a extracto bancario adjunto.</t>
  </si>
  <si>
    <t>00099021001 DEP.DE CHEQ.AJENOS,RET.DE CAM.,CONCEPTO: MARIA LUISA ZEBALLOS CASTRO,DEP.: BANCO UNION S.A. , PROCEDENCIA: BANCO UNION S.A., CHEQUE: 191533, FECHA DE EMISION:28/06/2023</t>
  </si>
  <si>
    <t>00099021001 DEPOSITO DE EFECTIVO, DEPOSITANTE: CARLOS SALINAS VARGAS, CONCEPTO: DEVOLUCION POR EXCEDENTE DE LLAMADAS CORRESPONDIENTE AL MES DE MAYO 2023, CUENTA DE DEPOSITO: CUENTA UNICA DEL TESORO</t>
  </si>
  <si>
    <t>00213012001 DEPOSITO DE EFECTIVO, DEPOSITANTE: GUTIERREZ MOREIRA FREDDY, CONCEPTO: DEVOLUCION DE PASAJES, CUENTA DE DEPOSITO: CUENTA UNICA DEL TESORO</t>
  </si>
  <si>
    <t>00099021001 DEPOSITO DE EFECTIVO, DEPOSITANTE: ELIZABETH ANA FERREL ALVAREZ, CONCEPTO: DEVOLUCION PAGO SIN GOCE DE HABERES - RETROACTIVO, CUENTA DE DEPOSITO: CUENTA UNICA DEL TESORO</t>
  </si>
  <si>
    <t>TRANSFERENCIA DEL EXTERIOR SEGUN SWIFT NO.10459 DE FECHA 29/06/2023 ORDENANTE: FASS INDUSTRIA E COMERCIO DE P (BRAZIL RIBERAO PRETO) REF.: CRED INV NRO. YLB-GCO-0109-OD LIB. 00597012001 RECURSOS PROPIOS VENTAS YLB</t>
  </si>
  <si>
    <t>00099021001 DEPOSITO DE EFECTIVO, DEPOSITANTE: LENIN POMARI RODRIGUEZ, CONCEPTO: DEVOLUCION DEL PAGO DE AGUINALDO DE DICIEMBRE 2022, CUENTA DE DEPOSITO: CUENTA UNICA DEL TESORO</t>
  </si>
  <si>
    <t>00099021001 DEPOSITO DE EFECTIVO, DEPOSITANTE: VIVIANA MARTHA OSSIO YAPUR, CONCEPTO: DEVOLUCION FACTURAS NAABOL, CUENTA DE DEPOSITO: CUENTA UNICA DEL TESORO</t>
  </si>
  <si>
    <t>TRANSFERENCIA DE FONDOS AL EXTERIOR A SOLICITUD DE YACIMIENTOS PETROLIFEROS FISCALES BOLIVIANOS SEGUN SOLICITUD YPFB-0042-2023 REF: PAGO A REPRESENTACION DE YPFB EN RIO DE JANEIRO BRASIL PARA CUBRIR GASTOS OPERATIVOS 2DO TRIMESTRE 2023 LIB. 00513012003 LBP-YPFB (2011349681373)</t>
  </si>
  <si>
    <t>COBRO COSTOS DE PAPELERIA POR REGULARIZACION DE TRANSFERENCIA DEL EXTERIOR POR ORDEN DE BOTRADING SA (ASUNCION PARAGUAY) REF.: YPFB OPERAC FIN EXT GARANTIA DE SERIEDAD DE PROPUESTA PAC4113 SUM CRUDO Y COND AL MER INT FECHA VALOR 26/06/2023 LIB. 00513012003 LBP-YPFB (2011349681373)</t>
  </si>
  <si>
    <t>COBRO COSTOS DE PAPELERIA SEGUN TRANSFERENCIA DEL EXTERIOR POR ORDEN DE FASS INDUSTRIA E COMERCIO DE P (BRAZIL RIBERAO PRETO) REF.: CRED INV NRO. YLB-GCO-0109-OD LIB. 00597012001 RECURSOS PROPIOS VENTAS YLB</t>
  </si>
  <si>
    <t>00099021001 DEPOSITO DE EFECTIVO, DEPOSITANTE: MARTIN FERRUFINO MAIDANA, CONCEPTO: FACTURA NAABOL, CUENTA DE DEPOSITO: CUENTA UNICA DEL TESORO</t>
  </si>
  <si>
    <t>NUMERO DE LIBRETA CUT: 00086014407 OPERACIÓN E75 TRANSFERENCIA DE LA CUENTA FISCAL BUN A LA CUT EN MN TRANSFERENCIA DE FONDOS A SOLICITUD DE: SEARPI, CITE:OF.SEARPI NÂ° 430/2023 CUENTA CUT 3987 LIBRETA NÂ° 00086014407 MMAYA- BS-PLAN NACIONAL DE CUENCAS PROYECTOS (99 13 -17).</t>
  </si>
  <si>
    <t>00016281101 DEP.DE CHEQ.AJENOS,RET.DE CAM.,CONCEPTO: DEPÓSITO RECURSOS,DEP.: MIN EDUCACION - ESFM MULTIETNICA INDIGENA , PROCEDENCIA: BANCO UNION S.A., CHEQUE: 1288, FECHA DE EMISION:22/06/2023</t>
  </si>
  <si>
    <t>00099021001 DEPOSITO DE EFECTIVO, DEPOSITANTE: ANGELA ALEJANDRA MEDRANO ROCHA 3384880 LP, CONCEPTO: FACTURA NAABOL, CUENTA DE DEPOSITO: CUENTA UNICA DEL TESORO</t>
  </si>
  <si>
    <t>00099021001 DEPOSITO DE EFECTIVO, DEPOSITANTE: HERBERT LOT ARRIAGUE ALTUZARRA, CONCEPTO: DEVOLUCION AL TESORO GENERAL DE LA NACION, CUENTA DE DEPOSITO: CUENTA UNICA DEL TESORO</t>
  </si>
  <si>
    <t>00099021001 DEPOSITO DE EFECTIVO, DEPOSITANTE: TEODORA VALERIA MAMANI MAMANI, CONCEPTO: DEVOLUCION FACTURA NAABOL, CUENTA DE DEPOSITO: CUENTA UNICA DEL TESORO</t>
  </si>
  <si>
    <t>00099021001 DEPOSITO DE EFECTIVO, DEPOSITANTE: FREDDY JHAMIL ZUBIETA JADUE, CONCEPTO: DEVOLUCION FACTURA NAABOL, CUENTA DE DEPOSITO: CUENTA UNICA DEL TESORO</t>
  </si>
  <si>
    <t>00099021001 DEPOSITO DE EFECTIVO, DEPOSITANTE: EDGAR OVANDO BUHEZO, CONCEPTO: FACTURAS NAABOL - EDGAR OVANDO BUHEZO, CUENTA DE DEPOSITO: CUENTA UNICA DEL TESORO</t>
  </si>
  <si>
    <t>00099021001 DEPOSITO DE EFECTIVO, DEPOSITANTE: FELIZA ROXANA JUSTINIANO VACA C.I. 3927213 SCZ., CONCEPTO: DEVOLUCION DE FONDOS NO UTILIZADOS, CUENTA DE DEPOSITO: CUENTA UNICA DEL TESORO</t>
  </si>
  <si>
    <t>00099021001 DEPOSITO DE EFECTIVO, DEPOSITANTE: JOSE NICOLAS CUARITA MAYDANA, CONCEPTO: DEVOLUCION, SALARIO DE MARZO/23, POR REVERSION DE PAGO DE JOSE N. CUARITA MAYDANA (FORM 991/23), CUENTA DE DEPOSITO: CUENTA UNICA DEL TESORO</t>
  </si>
  <si>
    <t>A:00099021001 DEVOLUCION DEUDA AL TGN POR PARTE DEL SR. GUILLERMO ARAMAYO HERRERA CORRESPONDIENTE AL MES DE MAYO/2023. S/G. INF. SENASIR UAF-ITES Nº 0210/2023, DE FECHA 26/06/2023</t>
  </si>
  <si>
    <t>De: 00086051101 DEVOLUCION DE RECURSOS AL TESORO GENERAL DE LA NACION, SEGUN COMUNICADO MEFP/VTCP/DGPOT N° 9/2023. EN CUMPLIMIENTO A H.R. 2540/2023. PAGO DE COMISIONES POR SALDOS NO DESEMBOLSADOS EN CONVENIOS DE CREDITO EXTERNO DS 1841.</t>
  </si>
  <si>
    <t>PAGO PRÉSTAMO KFW ALEMANIA I-H-047 VCTO. 30-06-2023 POR CUENTA DE TGN SEGÚN NOTA COD.LIQ. 017487 DE FECHA 20-06-2023, VALOR 30-06-2023 LIBRETA NRO.00099021001 TGN-RECURSOS ORDINARIOS - 3987 REF.: COMISIONES BANCARIAS</t>
  </si>
  <si>
    <t>PAGO PRÉSTAMO KFW ALEMANIA I-H-047 VCTO. 30-06-2023 POR CUENTA DE TGN SEGÚN NOTA COD.LIQ. 017487 DE FECHA 20-06-2023, VALOR 30-06-2023 CAPITAL UFV 947.536,15 INTERESES UFV 67.511,94 LIBRETA NRO.00099021001 TGN-RECURSOS ORDINARIOS - 3987</t>
  </si>
  <si>
    <t>PAGO PRÉSTAMO KFW ALEMANIA 1993 65 263 VCTO. 30-12-2022 POR CUENTA DE TGN SEGÚN NOTA COD.LIQ. 017488 DE FECHA 20-06-2023, VALOR 30-06-2023 LIBRETA NRO.00099021001 TGN-RECURSOS ORDINARIOS - 3987 REF.: COMISIONES BANCARIAS</t>
  </si>
  <si>
    <t>PAGO PRÉSTAMO KFW ALEMANIA 1993 65 263 VCTO. 30-12-2022 POR CUENTA DE TGN SEGÚN NOTA COD.LIQ. 017488 DE FECHA 20-06-2023, VALOR 30-06-2023 CAPITAL UFV 663.953,72 INTERESES UFV 54.776,19 LIBRETA NRO.00099021001 TGN-RECURSOS ORDINARIOS - 3987</t>
  </si>
  <si>
    <t>00099021001 DEPOSITO DE EFECTIVO, DEPOSITANTE: LILY GLADYS FERNANDEZ VARGAS, CONCEPTO: DEVOLUCION DIFERENCIA DE PASAJES CAMARA DE DIPUTADOS, CUENTA DE DEPOSITO: CUENTA UNICA DEL TESORO</t>
  </si>
  <si>
    <t>00099021001 DEPOSITO DE EFECTIVO, DEPOSITANTE: SIMON VENTURA CONDORI, CONCEPTO: DEVOLUCION DE SALARIOS, CUENTA DE DEPOSITO: CUENTA UNICA DEL TESORO</t>
  </si>
  <si>
    <t>00015011107 DEPOSITO DE EFECTIVO, DEPOSITANTE: PROMID, CONCEPTO: PAGO CONSUMO ENERGIA ELECTRICA (JUNIO/23), CUENTA DE DEPOSITO: CUENTA UNICA DEL TESORO</t>
  </si>
  <si>
    <t>00099021001 DEP.DE CHEQ.AJENOS,RET.DE CAM.,CONCEPTO: DEVOLUCION DE BOLETOS BOA GESTION 2022,DEP.: TROPICAL TOURS , PROCEDENCIA: BANCO UNION S.A., CHEQUE: 16589, FECHA DE EMISION:01/06/2023</t>
  </si>
  <si>
    <t>00099021001 DEP.DE CHEQ.AJENOS,RET.DE CAM.,CONCEPTO: REEMBOLSO POR BAJAS MEDICAS DE: CAJA DE SALUD CORDES A:AUTORIDAD PLURINACIONAL DE LA MADRE TIERRA,DEP.: CAJA DE SALUD CORDES , PROCEDENCIA: BANCO UNION S.A., CHEQUE: 31586, FECHA DE EMISION:16/06/2023</t>
  </si>
  <si>
    <t>TRANSFERENCIA DEL EXTERIOR SEGUN SWIFT NO.10599 Y NO.10598 DE FECHA 30/06/2023 ORDENANTE: TCC DEL PERU SAC (CALLAO PERU) REF.: CRED SWF OF 23/06/30 TAB VLO 28 JUN 2023 LIB. 00525012001 LBP-TRANSPORTES AEREOS BOLIVIANOS (4030001162)</t>
  </si>
  <si>
    <t>00253012002 DEPOSITO DE EFECTIVO, DEPOSITANTE: CRISTHIAN UBER CASTRO PEREIRA CI. 10651259, CONCEPTO: DEVOLUCION DE VIATICOS DEL 13 DE MAYO DE 2023, CUENTA DE DEPOSITO: CUENTA UNICA DEL TESORO</t>
  </si>
  <si>
    <t>COBRO COSTOS DE PAPELERIA SEGUN TRANSFERENCIA DEL EXTERIOR POR ORDEN DE FIDEICOMISO HERCO-CKM (LIMA PERU) REF.: EMB 15 YPFB - 2023 - 12 CIST HERCO FECHA VALOR 30/06/2023 LIB. 00513062002 YPFB - EXPORTACIÓN DE GLP Y OTROS-BOLIVIANOS</t>
  </si>
  <si>
    <t>COBRO COSTOS DE PAPELERIA SEGUN TRANSFERENCIA DEL EXTERIOR POR ORDEN DE SUPERGASBRAS ENERGIA LTDA (BRAZIL RIO DE JANEIRO) REF.: CRED INV 523/2023, 524/2023 FECHA VALOR 29/06/2023 LIB. 00513062002 YPFB - EXPORTACIÓN DE GLP Y OTROS-BOLIVIANOS</t>
  </si>
  <si>
    <t>NUMERO DE LIBRETA CUT: 00099021001 OPERACIÓN E75 TRANSFERENCIA DE LA CUENTA FISCAL BUN A LA CUT EN MN TRANSFERENCIA DE FONDOS A SOLICITUD DE: GOBIERNO AUTONOMO MUNICIPAL DE PADILLA, CITE:OF. G.A.M.P. 11/2023 CUENTA CUT 3987 LIBRETA NÂ° 00099021001 TGN-RECURSOS ORDINARIOS</t>
  </si>
  <si>
    <t>PAGO PRÉSTAMO KFW ALEMANIA KfW 198866352 VCTO. 30-06-2023 POR CUENTA DE TGN , NTI. 017518 VALOR 30-06-2023 CAPITAL BS 1.036.648,58 INTERESES BS 116.776,01 CTA. 3987 CUENTA UNICA DEL TESORO LIB. 00099021001</t>
  </si>
  <si>
    <t>PAGO PRÉSTAMO KFW ALEMANIA KfW 198866352 VCTO. 30-06-2023 POR CUENTA DE TGN , NTI. 017518 VALOR 30-06-2023 CAPITAL BS 1.036.648,58 INTERESES BS 116.776,01 CTA. 3987 CUENTA UNICA DEL TESORO LIB. 00099021001 REF.: COMISIONES BANCARIAS</t>
  </si>
  <si>
    <t>PAGO PRÉSTAMO KFW ALEMANIA KfW 199365263 VCTO. 30-06-2023 POR CUENTA DE TGN , NTI. 017473 VALOR 30-06-2023 CAPITAL EUR 60.857,12 INTERESES EUR 5.020,71 CTA. 3987 CUENTA UNICA DEL TESORO LIB. 00099021001</t>
  </si>
  <si>
    <t>PAGO PRÉSTAMO KFW ALEMANIA KfW 199365263 VCTO. 30-06-2023 POR CUENTA DE TGN , NTI. 017473 VALOR 30-06-2023 CAPITAL EUR 60.857,12 INTERESES EUR 5.020,71 CTA. 3987 CUENTA UNICA DEL TESORO LIB. 00099021001 REF.: COMISIONES BANCARIAS</t>
  </si>
  <si>
    <t>||PAGO PRÉSTAMO KFW ALEMANIA KFW 200666040 VCTO. 30-06-2023 POR CUENTA DEL TGN, SEGÚN NOTA MEFP/VTCP/DGCP/UODP/N° 577/2023 DE FECHA 29-06-2023, VALOR 30-06-2023 INTERESES EUR36.250,00 CTA. 3987 CUENTA ÚNICA DEL TESORO LIB. 00099021001 REF.: COMISIONES BANCARIAS</t>
  </si>
  <si>
    <t>AJUSTE COMPLEMENTARIO POR REVALORIZACION SALDOS DE ACTIVOS DE RESERVA Y OBLIGACIONES MONEDA EXTRANJERA (DOLARES) Saldo MO = -174040345.53 ;Bs/Mo: 6.86000000000 ;Saldo Bs: -1193916770.35</t>
  </si>
  <si>
    <t>AJUSTE COMPLEMENTARIO POR REVALORIZACION SALDOS DE ACTIVOS DE RESERVA Y OBLIGACIONES MONEDA EXTRANJERA (DOLARES) Saldo MO = -173247386.76 ;Bs/Mo: 6.86000000000 ;Saldo Bs: -1188477073.18</t>
  </si>
  <si>
    <t>||PAGO A FONPLATA PRÉSTAMO BOL 23/2014 VCTO. 06-06-2023 POR CUENTA DE TGN, NTI. 017476 VALOR 06-06-2023 CAPITAL USD 1.085.322,54 INTERESES USD 556.062,46 CTA. 5970 CUENTA UNICA DEL TESORO DOLARES AMERICANOS LIB. 00099021001</t>
  </si>
  <si>
    <t>TRANSFERENCIA DE FONDOS AL EXTERIOR A SOLICITUD DE MINISTERIO DE EDUCACION SEGUN SOLICITUD 18435 REF: TRANSFER TO THE UNIVERSITY OF SHEFFIELD FOR PAYMENT OF THE TUITION FOR THE FOURTH YEAR OF THE MARIA FERNANDA ROJAS MICHAGA SCHOLARSHIP WHICH IS STUDYING A DOCTORATE IN ENERGY GENERATION EQUIVALENTES LIB. 00099021001 TGN-RECURSOS ORDINARIOS-DOLARES AMERICANOS (5970) POR DIFERENCIAL CAMBIARIO</t>
  </si>
  <si>
    <t>AJUSTE COMPLEMENTARIO POR REVALORIZACION SALDOS DE ACTIVOS DE RESERVA Y OBLIGACIONES MONEDA EXTRANJERA (DOLARES) Saldo MO = -160779768.79 ;Bs/Mo: 6.86000000000 ;Saldo Bs: -1102949213.92</t>
  </si>
  <si>
    <t>||TRANSFERENCIA DE FONDOS S/G MENSAJES SWIFT NROS. 9158 Y 9157 DE LA FECHA. Y NOTA CITE: ABE-DGE 431/2022 DE F.25.05.2022 REMITIDA POR LA AGENCIA BOLIVIANA ESAPACIAL (HRE-TGL-8147) (SECTOR PUBLICO) A LA LIBRETA 00585012001 - ABE VENTA DE SERVICIOS DE COMUNICACIÓN EN M/E; P/CTA DE SES SA</t>
  </si>
  <si>
    <t>AJUSTE COMPLEMENTARIO POR REVALORIZACION SALDOS DE ACTIVOS DE RESERVA Y OBLIGACIONES MONEDA EXTRANJERA (DOLARES) Saldo MO = -116678488.20 ;Bs/Mo: 6.86000000000 ;Saldo Bs: -800414429.04</t>
  </si>
  <si>
    <t>AJUSTE COMPLEMENTARIO POR REVALORIZACION SALDOS DE ACTIVOS DE RESERVA Y OBLIGACIONES MONEDA EXTRANJERA (DOLARES) Saldo MO = -103652143.11 ;Bs/Mo: 6.86000000000 ;Saldo Bs: -711053701.74</t>
  </si>
  <si>
    <t>REGULARIZACION DE TRANSFERENCIA DEL EXTERIOR SEGUN SWIFT NO.9449 DE FECHA 15/06/2023 ORDENANTE: CONSULADO DE BOLIVIA EN BILBAO REF.: DEVOLUCIÓN SALDOS OEP LIB. 00099021001 TGN-RECURSOS ORDINARIOS-DOLARES AMERICANOS (5970)</t>
  </si>
  <si>
    <t>AJUSTE COMPLEMENTARIO POR REVALORIZACION SALDOS DE ACTIVOS DE RESERVA Y OBLIGACIONES MONEDA EXTRANJERA (DOLARES) Saldo MO = -82329337.28 ;Bs/Mo: 6.86000000000 ;Saldo Bs: -564779253.71</t>
  </si>
  <si>
    <t>REGULARIZACION DE TRANSFERENCIA DEL EXTERIOR SEGUN SWIFT NO.9366 DE FECHA 16/06/2023 ORDENANTE: CONSULADO DE BOLIVIA EN VALENCIA REF.: DEVOLUCIONES SALDOS TSE DE LA GESTIÓN 2019/2020 38.00 FEE DEDUCTED LIB. 00099021001 TGN-RECURSOS ORDINARIOS-DOLARES AMERICANOS (5970)</t>
  </si>
  <si>
    <t>AJUSTE COMPLEMENTARIO POR REVALORIZACION SALDOS DE ACTIVOS DE RESERVA Y OBLIGACIONES MONEDA EXTRANJERA (DOLARES) Saldo MO = -56416501.29 ;Bs/Mo: 6.86000000000 ;Saldo Bs: -387017198.84</t>
  </si>
  <si>
    <t>AJUSTE COMPLEMENTARIO POR REVALORIZACION SALDOS DE ACTIVOS DE RESERVA Y OBLIGACIONES MONEDA EXTRANJERA (DOLARES) Saldo MO = -55733316.85 ;Bs/Mo: 6.86000000000 ;Saldo Bs: -382330553.58</t>
  </si>
  <si>
    <t>AJUSTE COMPLEMENTARIO POR REVALORIZACION SALDOS DE ACTIVOS DE RESERVA Y OBLIGACIONES MONEDA EXTRANJERA (DOLARES) Saldo MO = -39201907.78 ;Bs/Mo: 6.86000000000 ;Saldo Bs: -268925087.38</t>
  </si>
  <si>
    <t>PAGO A CAF PRÉSTAMO CAF011752 VCTO. 22-06-2023 POR CUENTA DE TGN , NTI. 017455 VALOR 22-06-2023 COMISIONES USD 61.930,56 CTA. 5970 CUENTA UNICA DEL TESORO DOLARES AMERICANOS LIB. 00099021001</t>
  </si>
  <si>
    <t>||REGULARIZACIÓN DE NUESTRO COMPROBANTE S-1062014 DE 9/06/2023 POR COBRO DE COMISIONES QUE EFECTÚA EL BANCO DE ESPAÑA POR PAGO DEL PRÉSTAMO FIDA E-7-BO SEGÚN NOTA MEFP/VTCP/DGCP/UODP/N° 546/2023 DE 22/06/2023 LIBRETA 00099021001 TGN RECURSOS ORDINARIOS DÓLARES AMERICANOS (5970)</t>
  </si>
  <si>
    <t>AJUSTE COMPLEMENTARIO POR REVALORIZACION SALDOS DE ACTIVOS DE RESERVA Y OBLIGACIONES MONEDA EXTRANJERA (DOLARES) Saldo MO = -34048815.38 ;Bs/Mo: 6.86000000000 ;Saldo Bs: -233574873.49</t>
  </si>
  <si>
    <t>AJUSTE COMPLEMENTARIO POR REVALORIZACION SALDOS DE ACTIVOS DE RESERVA Y OBLIGACIONES MONEDA EXTRANJERA (DOLARES) Saldo MO = -33604193.64 ;Bs/Mo: 6.86000000000 ;Saldo Bs: -230524768.39</t>
  </si>
  <si>
    <t>TRANSFERENCIA DE FONDOS AL EXTERIOR A SOLICITUD DE AUT. DE FISC.DE ELECTRICIDAD Y TECNOLOGIA SEGUN SOLICITUD 18566 REF: ASOCIACION IBEROAMERICANA DE ENTIDADES REGULADORAS DE LA ENERGIA ARIAE, PAGO DE LA CUOTA TOTAL AUTORIZADO: ANUAL POR LA MENBRESIA DE LA GESTION 2023, ESTABLECIDA EN LA XI JUNTA ANU LIB. 00099021001 TGN-RECURSOS ORDINARIOS-DOLARES AMERICANOS (5970) POR DIFERENCIAL CAMBIARIO</t>
  </si>
  <si>
    <t>AJUSTE COMPLEMENTARIO POR REVALORIZACION SALDOS DE ACTIVOS DE RESERVA Y OBLIGACIONES MONEDA EXTRANJERA (DOLARES) Saldo MO = -34017604.18 ;Bs/Mo: 6.86000000000 ;Saldo Bs: -233360764.68</t>
  </si>
  <si>
    <t>||TRANSFERENCIA DE FONDOS SEGÚN NOTA CITE: MEFP/VTCP/DGPOT/UPCFTGN/N°1031/2023 DE LA FECHA ENVIADA POR EL MINISTERIO DE ECONOMÍA Y FINANZAS PÚBLICAS (HRE-TSO-938). ABONO A LA LIBRETA N°00513012005 YPFB - OPERACIONES EXTRAORDINARIAS USD</t>
  </si>
  <si>
    <t>AJUSTE COMPLEMENTARIO POR REVALORIZACION SALDOS DE ACTIVOS DE RESERVA Y OBLIGACIONES MONEDA EXTRANJERA (DOLARES) Saldo MO = -38939054.86 ;Bs/Mo: 6.86000000000 ;Saldo Bs: -267121916.33</t>
  </si>
  <si>
    <t>TRANSFERENCIA DE FONDOS AL EXTERIOR A SOLICITUD DE AGENCIA NACIONAL DE HIDROCARBUROS SEGUN SOLICITUD 18596 REF: TRF. ARIAE PAGO A LA ASOCIACION IBEROAMERICANA DE ENTIDADES REGULADORAS DE ENERGIA ARIAE POR CUOTA ANUAL CORRESPONDIENTE A LA GESTION 2022 COMO MIEMBRO ACTIVO DE LA ASOCIACION DE ARIAE SEG LIB. 00099021001 TGN-RECURSOS ORDINARIOS-DOLARES AMERICANOS (5970) POR DIFERENCIAL CAMBIARIO</t>
  </si>
  <si>
    <t>||PAGO PRÉSTAMO KFW ALEMANIA KFW 200666040 VCTO. 30-06-2023 POR CUENTA DEL TGN, SEGÚN NOTA MEFP/VTCP/DGCP/UODP/N° 577/2023 DE FECHA 29-06-2023, VALOR 30-06-2023 INTERESES EUR36.250,00 CTA. 5970 CUENTA ÚNICA DEL TESORO DOLARES AMERICANOS LIB. 00099021001</t>
  </si>
  <si>
    <t>De: 00099021001 A:00117012001 De: 00099021001 A: 00117012001 Transferencia de recursos a solicitud de la Dirección General de Aeronáutica Civil mediante nota CITE: DAF-1152/2023 DGAC-021057/2023 (operación bimonetaria), recursos depositados</t>
  </si>
  <si>
    <t>De: 00099021001 A:00291014372 Transferencia de recursos a solicitud de la Administradora Boliviana de Carreteras mediante nota CITE: ABC/GNA/SAF/ATE/2023-1227 (operación bimonetaria), para el pago a beneficiarios (TC 6,86) H.R 6-12327-R.</t>
  </si>
  <si>
    <t>De: 00099021001 A:00291014369 Transferencia de recursos a solicitud de la Administradora Boliviana de Carreteras mediante nota CITE: ABC/GNA/SAF/ATE/2023-1227 (operación bimonetaria), para el pago a beneficiarios (TC 6,86) H.R 6-12327-R.</t>
  </si>
  <si>
    <t>De: 00099021001 A:00086047004 De: 00099021001 A: 00086047004 Transferencia de recursos a solicitud de UCEP MI RIEGO dependiente del Ministerio de Medio Ambiente y Agua mediante nota CITE: MMAyA/VRHR/UCOORD/UCEP – MI RIEGO FINAN N°00448/2023</t>
  </si>
  <si>
    <t>00086047004</t>
  </si>
  <si>
    <t>De: 00099021001 A:00389014301 De: 00099021001 A: 00389014301 Transferencia de recursos a solicitud de NNABOL dependiente del Ministerio de Obras Públicas, Servicio y Vivienda mediante nota CITE: CAR/DGE/-DNAF N°0116/2023 (operación bimoneta</t>
  </si>
  <si>
    <t>De: 00099021001 A:00597012001 Transferencia de recursos a solicitud de Yacimientos de Litio Bolivianos dependiente del Ministerio de Hidrocarburos y Energías mediante nota CITE: YLB-GAF-0141-CAR/23 (operación bimonetaria), para el pago de</t>
  </si>
  <si>
    <t>00597012001</t>
  </si>
  <si>
    <t>De: 00099021001 A:00086057007 De: 00099021001 A: 00086057007 Transferencia de recursos a solicitud del Ministerio de Medio Ambiente y Agua mediante nota CITE: CAR/UCPPAP/CG/ADM N°0295/2023 (operación bimonetaria) con el objeto de destinar l</t>
  </si>
  <si>
    <t>00340012005</t>
  </si>
  <si>
    <t>De: 00340012005 A:00099021001 De: 00340012005 A: 00099021001Transferencia de recursos a solicitud del Servicio General de Identificaciones Personal mediante nota CITE: SEGIP/DNAF/NE/106/2023 por concepto de devolución de Gastos de Funcionam</t>
  </si>
  <si>
    <t>De: 00340012005 A:00010011102 De: 00340012005 A: 00010011102 Transferencia de recursos a solicitud del Servicio General de Identificaciones Personal mediante nota CITE: SEGIP/DNAF/NE/106/2023 por concepto de recaudación Gestoría Consular po</t>
  </si>
  <si>
    <t>00010011102</t>
  </si>
  <si>
    <t>De: 00389012001 A:00099021001 Transferencia de recursos a solicitud de la Navegación Aérea y Aeropuertos Bolivianos mediante nota CITE: CAR/DGE-DNAF Nº 0123/2023 en el marco de de la Adenda Nº 2 al Convenio de Desempeño Institucional Fina</t>
  </si>
  <si>
    <t>De: 00117012001 A:00099021001 Transferencia que realizamos a solicitud de la Dirección General de Aeronáutica Civil mediante nota CITE: DGAC/3546/2023 DAF-1253/2023 con vencimiento al 15 de junio de 2023 en virtud a los Decretos supremos No</t>
  </si>
  <si>
    <t>De: 00099021001 A:00291014380 De: 00099021001 A: 00291014380 Transferencia de recursos a solicitud de la Administradora Boliviana de Carreteras mediante nota CITE: ABC/GNA/SAF/ATE/2023-1337 (operación bimonetaria) debido que los desembolsos</t>
  </si>
  <si>
    <t>De: 00291012009 A:00099021001 Transferencia que realizamos a solicitud de la Dirección General de Crédito Público mediante nota CITE: MEFP/VTCP/DGCP/UODP/Nº536/2023 en cumplimiento a lo establecido en el parágrafo III de la Disposición Adi</t>
  </si>
  <si>
    <t>00047011110</t>
  </si>
  <si>
    <t>De: 00099021001 A:00212014306 De: 00099021001 A: 00212014306 Transferencia de recursos a solicitud del Ministerio de Desarrollo Rural y Tierras mediante nota rectificatoria DGAF- C - EXT N°225/2023 realizada a la nota DGAF-C-EXT N°219/2023</t>
  </si>
  <si>
    <t>De: 00099021001 A:00597012001 Transferencia de recursos a solicitud de Yacimientos de Litio Bolivianos mediante nota CITE: YLB-GAF-0144-CAR/23 (operación bimonetaria), para el cumplimiento de obligaciones, pago de Servicio de la Deuda Públ</t>
  </si>
  <si>
    <t>De: 00389012001 A:00099021001 Transferencia a solicitud de la Dirección General de Administración y Finanzas Territoriales mediante nota interna CITE: MEFP/VTCP/DGAFT/USCFT/N°94/2023, por concepto de recuperaciones de la deuda emergente del</t>
  </si>
  <si>
    <t>De: 00099021001 A:00046057006 De: 00099021001 A: 00046057006 Transferencia de recursos a solicitud del Ministerio de Salud y Deportes mediante nota CITE: MSyD/VGSS/DGGH/UGESPRO/PGBID3151/CE/259/2023 (operación bimonetaria) para los gastos</t>
  </si>
  <si>
    <t>De: 00099021001 A:00253014306 Transferencia de recursos a solicitud de la Entidad Ejecutora de Medio Ambiente y Agua dependiente del Ministerio de Medio Ambiente y Agua mediante nota CITE: GM-0756-EMAGUA/2023 (operación bimonetaria) para e</t>
  </si>
  <si>
    <t>De: 00099021001 A:00253018011 Transferencia de recursos a solicitud de la Entidad Ejecutora de Medio Ambiente y Agua dependiente del Ministerio de Medio Ambiente y Agua mediante nota CITE: GM-0756-EMAGUA/2023 (operación bimonetaria) para e</t>
  </si>
  <si>
    <t>00253014306</t>
  </si>
  <si>
    <t>00253018011</t>
  </si>
  <si>
    <t>00312012001</t>
  </si>
  <si>
    <t>De: 00312012001 A:00203012007 Transferencia de recursos a solicitud de la Autoridad de Fiscalización y Control Social de Bosques y Tierra mediante nota CITE: ABT-DGAF-061/2023 Informe INF.ABT-DGAF-015/2023 H.R. 6-14399-R</t>
  </si>
  <si>
    <t>00203012007</t>
  </si>
  <si>
    <t>De: 00117012001 A:00099021001 De: 00117012001 A: 00099021001 Transferencia de recursos a solicitud de la Dirección General de Aeronáutica Civil mediante nota CITE: DAF-1152/2023 DGAC-021057/2023 (operación bimonetaria), recursos depositados</t>
  </si>
  <si>
    <t>De: 00291014371 A:00099021001 Transferencia de recursos a solicitud de la Administradora Boliviana de Carreteras mediante nota CITE: ABC/GNA/SAF/ATE/2023-1227 (operación bimonetaria), para el pago a beneficiarios (TC 6,86) H.R 6-12327-R.</t>
  </si>
  <si>
    <t>De: 00291014362 A:00099021001 Transferencia de recursos a solicitud de la Administradora Boliviana de Carreteras mediante nota CITE: ABC/GNA/SAF/ATE/2023-1227 (operación bimonetaria), para el pago a beneficiarios (TC 6,86) H.R 6-12327-R.</t>
  </si>
  <si>
    <t>De: 00086047004 A:00099021001 De: 00086047004 A: 00099021001 Transferencia de recursos a solicitud de UCEP MI RIEGO dependiente del Ministerio de Medio Ambiente y Agua mediante nota CITE: MMAyA/VRHR/UCOORD/UCEP – MI RIEGO FINAN N°00448/2023</t>
  </si>
  <si>
    <t>De: 00389014301 A:00099021001 De: 00389014301 A: 00099021001 Transferencia de recursos a solicitud de NNABOL dependiente del Ministerio de Obras Públicas, Servicio y Vivienda mediante nota CITE: CAR/DGE/-DNAF N°0116/2023 (operación bimoneta</t>
  </si>
  <si>
    <t>De: 00597012001 A:00099021001 Transferencia de recursos a solicitud de Yacimientos de Litio Bolivianos dependiente del Ministerio de Hidrocarburos y Energías mediante nota CITE: YLB-GAF-0141-CAR/23 (operación bimonetaria), para el pago de</t>
  </si>
  <si>
    <t>De: 00086057007 A:00099021001 De: 00086057007 A: 00099021001 Transferencia de recursos a solicitud del Ministerio de Medio Ambiente y Agua mediante nota CITE: CAR/UCPPAP/CG/ADM N°0295/2023 (operación bimonetaria) con el objeto de destinar l</t>
  </si>
  <si>
    <t>De: 00291014379 A:00099021001 De: 00291014379 A: 00099021001 Transferencia de recursos a solicitud de la Administradora Boliviana de Carreteras mediante nota CITE: ABC/GNA/SAF/ATE/2023-1337 (operación bimonetaria) debido que los desembolsos</t>
  </si>
  <si>
    <t>De: 00212014302 A:00099021001 De: 00212014302 A: 00099021001 Transferencia de recursos a solicitud del Ministerio de Desarrollo Rural y Tierras mediante nota rectificatoria DGAF- C - EXT N°225/2023 realizada a la nota DGAF-C-EXT N°219/2023</t>
  </si>
  <si>
    <t>De: 00597012001 A:00099021001 Transferencia de recursos a solicitud de Yacimientos de Litio Bolivianos mediante nota CITE: YLB-GAF-0144-CAR/23 (operación bimonetaria), para el cumplimiento de obligaciones, pago de Servicio de la Deuda Públ</t>
  </si>
  <si>
    <t>De: 00046057006 A:00099021001 De: 00046057006 A: 00099021001 Transferencia de recursos a solicitud del Ministerio de Salud y Deportes mediante nota CITE: MSyD/VGSS/DGGH/UGESPRO/PGBID3151/CE/259/2023 (operación bimonetaria) para los gastos</t>
  </si>
  <si>
    <t>De: 00253014301 A:00099021001 Transferencia de recursos a solicitud de la Entidad Ejecutora de Medio Ambiente y Agua dependiente del Ministerio de Medio Ambiente y Agua mediante nota CITE: GM-0756-EMAGUA/2023 (operación bimonetaria) para e</t>
  </si>
  <si>
    <t>00253018001</t>
  </si>
  <si>
    <t>De: 00253018001 A:00099021001 Transferencia de recursos a solicitud de la Entidad Ejecutora de Medio Ambiente y Agua dependiente del Ministerio de Medio Ambiente y Agua mediante nota CITE: GM-0756-EMAGUA/2023 (operación bimonetaria) para e</t>
  </si>
  <si>
    <t xml:space="preserve">MINISTERIO DE EDUCACIÓN - UNIVERSIDAD PEDAGOGICA - VALORES HABILITACION </t>
  </si>
  <si>
    <t xml:space="preserve">MINISTERIO DE EDUCACION - UNIVERSIDAD PEDAGOGICA </t>
  </si>
  <si>
    <t>10000029113482</t>
  </si>
  <si>
    <t>MIN. EDU. - ESFM ENRIQUE FINOT - RECAUDADORA</t>
  </si>
  <si>
    <t>10000028697312</t>
  </si>
  <si>
    <t xml:space="preserve">MIN. EDU. ESFM MARISCAL SUCRE - CTA. RECAUDADORA. </t>
  </si>
  <si>
    <t>10000051920342</t>
  </si>
  <si>
    <t xml:space="preserve">MIN. EDUCACIÓN - ESFM PLURIÉTNICA DEL ORIENTE Y CHACO - RECAUDADORA </t>
  </si>
  <si>
    <t>10000051920558</t>
  </si>
  <si>
    <t xml:space="preserve">MIN. EDUCACIÓN - ESFM RAFAEL CHAVEZ ORTIZ </t>
  </si>
  <si>
    <t>10000051945506</t>
  </si>
  <si>
    <t xml:space="preserve">MIN. EDUCACIÓN - ESFM SIMON BOLIVAR CORORO </t>
  </si>
  <si>
    <t>10000051964415</t>
  </si>
  <si>
    <t xml:space="preserve">MIN. EDUCACIÓN - ESFM - CARACOLLO </t>
  </si>
  <si>
    <t xml:space="preserve">MIN. PRESIDENCIA – OTROS INGRESOS </t>
  </si>
  <si>
    <t xml:space="preserve">MINISTERIO DE SALUD Y DEPORTES - CENETROP - RECURSOS PROPIOS </t>
  </si>
  <si>
    <t>10000047764126</t>
  </si>
  <si>
    <t xml:space="preserve">MMAYA-LEGALIZACIONES LICENCIAS AMBIENTALES Y OTROS </t>
  </si>
  <si>
    <t>TGN - REC. POR GARANTÍAS SUBASTA ELECTRÓNICA Y MERCADO VIRTUAL</t>
  </si>
  <si>
    <t>10000004668379</t>
  </si>
  <si>
    <t xml:space="preserve">FPS HAM BENI </t>
  </si>
  <si>
    <t xml:space="preserve">UNIBOL - APIAGUAIKI TUPA - FUNCIONAMIENTO </t>
  </si>
  <si>
    <t xml:space="preserve">SERVICIO DEPARTAMENTAL DE RIEGO - LA PAZ - INGRESOS </t>
  </si>
  <si>
    <t xml:space="preserve">AUTORIDAD DE FISC. Y CTROL. SOC. DE AGUA POTABLE Y SANEAM. BASICO </t>
  </si>
  <si>
    <t xml:space="preserve">ASUSS - CUENTA CORRIENTE FISCAL - RECAUDADORA </t>
  </si>
  <si>
    <t>8852069001</t>
  </si>
  <si>
    <t xml:space="preserve">YPFB - CUENTA EXPORTACIÓN DE GLP Y OTROS - EN BOLIVIANOS </t>
  </si>
  <si>
    <t>0764034001</t>
  </si>
  <si>
    <t>TGN ART. 1308 CÓDIGO DE COMERCIO</t>
  </si>
  <si>
    <t>00099021001 DEP.DE CHEQ.AJENOS,RET.DE NO_CONCILIADO CAM.,CONCEPTO: PAGO INCAPACIDADES TEMPORALES (REEMBOLSO MINISTERIO DE ECONOMIA Y FINANZAS PUBLICAS),DEP.: CAJA NACIONAL DE SALUD , PROCEDENCIA: BANCO UNION S.A., CHEQUE: 32300, FECHA DE EMISION:05/06/2023
DT - 404  P - 1761</t>
  </si>
  <si>
    <t>00099021001 DEP.DE CHEQ.AJENOS,RET.DE CAM.,CONCEPTO: PAGO POR INCAPACIDADES TEMPORALES (REEMBOLSO MINISTERIO DE ECONOMIA Y FINANZAS PUBLICAS),DEP.: CAJA NACIONAL DE SALUD , PROCEDENCIA: BANCO UNION
S.A., CHEQUE: 32290, FECHA DE EMISION:02/06/2023
DT - 404  P - 1747</t>
  </si>
  <si>
    <t>jun</t>
  </si>
  <si>
    <t>GCP</t>
  </si>
  <si>
    <t>HNV</t>
  </si>
  <si>
    <t>JVS</t>
  </si>
  <si>
    <t>JRC</t>
  </si>
  <si>
    <t>VCK</t>
  </si>
  <si>
    <t>VHM</t>
  </si>
  <si>
    <t>De: 00383012002 A:00099021001 Transferencia que realizamos a solicitud de la Agencia Boliviana de Correos mediante nota CITE: AGBC-AGBC/DAF/TFC-CPRV-0058-CAR/2023, Inorme Técnico INF/AGBC/DAF/TFC Nº 0014/2023 (operación bimonetaria), (TC 6</t>
  </si>
  <si>
    <r>
      <rPr>
        <sz val="12"/>
        <rFont val="Arial"/>
        <family val="2"/>
      </rPr>
      <t>Fecha:</t>
    </r>
    <r>
      <rPr>
        <b/>
        <sz val="12"/>
        <rFont val="Arial"/>
        <family val="2"/>
      </rPr>
      <t xml:space="preserve"> 4 - AGOSTO - 2023</t>
    </r>
  </si>
  <si>
    <t>Nº Correlativo: 8</t>
  </si>
  <si>
    <t>CORRESPONDIENTE AL PERIODO DE ENERO A JULIO DE 2023</t>
  </si>
  <si>
    <t>ACTUALIZADO AL : 4 de agosto de 2023 Hrs. 15:45</t>
  </si>
  <si>
    <t>O21237680002</t>
  </si>
  <si>
    <t>O21237750002</t>
  </si>
  <si>
    <t>O21237870002</t>
  </si>
  <si>
    <t>O21238110002</t>
  </si>
  <si>
    <t>O21238130002</t>
  </si>
  <si>
    <t>O21238220002</t>
  </si>
  <si>
    <t>O21238240002</t>
  </si>
  <si>
    <t>O21238250002</t>
  </si>
  <si>
    <t>O21238260002</t>
  </si>
  <si>
    <t>O21238290002</t>
  </si>
  <si>
    <t>Q18378060002</t>
  </si>
  <si>
    <t>O21238320002</t>
  </si>
  <si>
    <t>O21238470002</t>
  </si>
  <si>
    <t>O21238490002</t>
  </si>
  <si>
    <t>O21238520002</t>
  </si>
  <si>
    <t>O21238700002</t>
  </si>
  <si>
    <t>O21238670002</t>
  </si>
  <si>
    <t>O21238680002</t>
  </si>
  <si>
    <t>O21238690002</t>
  </si>
  <si>
    <t>O21238710002</t>
  </si>
  <si>
    <t>Q18380270002</t>
  </si>
  <si>
    <t>B21237800002</t>
  </si>
  <si>
    <t>B21237950002</t>
  </si>
  <si>
    <t>B21238020002</t>
  </si>
  <si>
    <t>B21238030002</t>
  </si>
  <si>
    <t>B21238170002</t>
  </si>
  <si>
    <t>B21238190002</t>
  </si>
  <si>
    <t>O21238720002</t>
  </si>
  <si>
    <t>O21238730002</t>
  </si>
  <si>
    <t>O21238740002</t>
  </si>
  <si>
    <t>O21238780002</t>
  </si>
  <si>
    <t>O21238920002</t>
  </si>
  <si>
    <t>O21238940002</t>
  </si>
  <si>
    <t>O21238980002</t>
  </si>
  <si>
    <t>O21238990002</t>
  </si>
  <si>
    <t>G23256070002</t>
  </si>
  <si>
    <t>G23256080001</t>
  </si>
  <si>
    <t>G23256100001</t>
  </si>
  <si>
    <t>S10637260003</t>
  </si>
  <si>
    <t>S10637290001</t>
  </si>
  <si>
    <t>S10637490003</t>
  </si>
  <si>
    <t>S10637540003</t>
  </si>
  <si>
    <t>O21240480002</t>
  </si>
  <si>
    <t>O21240490002</t>
  </si>
  <si>
    <t>O21240530002</t>
  </si>
  <si>
    <t>O21240620002</t>
  </si>
  <si>
    <t>O21240680002</t>
  </si>
  <si>
    <t>O21240720002</t>
  </si>
  <si>
    <t>O21240830002</t>
  </si>
  <si>
    <t>O21240840002</t>
  </si>
  <si>
    <t>O21240990002</t>
  </si>
  <si>
    <t>O21241180002</t>
  </si>
  <si>
    <t>O21241360002</t>
  </si>
  <si>
    <t>O21241500002</t>
  </si>
  <si>
    <t>O21241540002</t>
  </si>
  <si>
    <t>O21241550002</t>
  </si>
  <si>
    <t>O21241560002</t>
  </si>
  <si>
    <t>O21241570002</t>
  </si>
  <si>
    <t>O21241620002</t>
  </si>
  <si>
    <t>O21241580002</t>
  </si>
  <si>
    <t>O21241590002</t>
  </si>
  <si>
    <t>O21241610002</t>
  </si>
  <si>
    <t>O21241640002</t>
  </si>
  <si>
    <t>O21241650002</t>
  </si>
  <si>
    <t>O21241660002</t>
  </si>
  <si>
    <t>O21241680002</t>
  </si>
  <si>
    <t>Q18385260002</t>
  </si>
  <si>
    <t>Q18385280002</t>
  </si>
  <si>
    <t>O21241960002</t>
  </si>
  <si>
    <t>O21241970002</t>
  </si>
  <si>
    <t>O21241980002</t>
  </si>
  <si>
    <t>O21242060002</t>
  </si>
  <si>
    <t>O21242070002</t>
  </si>
  <si>
    <t>O21242100002</t>
  </si>
  <si>
    <t>B21240780002</t>
  </si>
  <si>
    <t>B21240700002</t>
  </si>
  <si>
    <t>B21240810002</t>
  </si>
  <si>
    <t>F0013244</t>
  </si>
  <si>
    <t>G23271450001</t>
  </si>
  <si>
    <t>S10637810001</t>
  </si>
  <si>
    <t>S10637810004</t>
  </si>
  <si>
    <t>S10637820001</t>
  </si>
  <si>
    <t>S10637820004</t>
  </si>
  <si>
    <t>S10637900004</t>
  </si>
  <si>
    <t>S10637900001</t>
  </si>
  <si>
    <t>S10638060001</t>
  </si>
  <si>
    <t>O21243590002</t>
  </si>
  <si>
    <t>O21243640002</t>
  </si>
  <si>
    <t>O21243730002</t>
  </si>
  <si>
    <t>O21243960002</t>
  </si>
  <si>
    <t>O21244060002</t>
  </si>
  <si>
    <t>O21244070002</t>
  </si>
  <si>
    <t>O21244100002</t>
  </si>
  <si>
    <t>O21244140002</t>
  </si>
  <si>
    <t>O21244240002</t>
  </si>
  <si>
    <t>O21244170002</t>
  </si>
  <si>
    <t>O21244280002</t>
  </si>
  <si>
    <t>O21244320002</t>
  </si>
  <si>
    <t>Q18390150002</t>
  </si>
  <si>
    <t>O21244480002</t>
  </si>
  <si>
    <t>O21244540002</t>
  </si>
  <si>
    <t>O21244550002</t>
  </si>
  <si>
    <t>O21244590002</t>
  </si>
  <si>
    <t>O21244600002</t>
  </si>
  <si>
    <t>O21244620002</t>
  </si>
  <si>
    <t>O21244630002</t>
  </si>
  <si>
    <t>O21244640002</t>
  </si>
  <si>
    <t>O21244650002</t>
  </si>
  <si>
    <t>O21244660002</t>
  </si>
  <si>
    <t>O21244690002</t>
  </si>
  <si>
    <t>O21244930002</t>
  </si>
  <si>
    <t>B21243670002</t>
  </si>
  <si>
    <t>B21243680002</t>
  </si>
  <si>
    <t>B21243980002</t>
  </si>
  <si>
    <t>B21244020002</t>
  </si>
  <si>
    <t>B21244080002</t>
  </si>
  <si>
    <t>B21244090002</t>
  </si>
  <si>
    <t>B21244130002</t>
  </si>
  <si>
    <t>B21244150002</t>
  </si>
  <si>
    <t>B21244250002</t>
  </si>
  <si>
    <t>G23284910003</t>
  </si>
  <si>
    <t>G23284920003</t>
  </si>
  <si>
    <t>G23286680001</t>
  </si>
  <si>
    <t>G23286660001</t>
  </si>
  <si>
    <t>G23286720001</t>
  </si>
  <si>
    <t>G23286740001</t>
  </si>
  <si>
    <t>G23288830002</t>
  </si>
  <si>
    <t>G23288840001</t>
  </si>
  <si>
    <t>G23288250001</t>
  </si>
  <si>
    <t>G23289980003</t>
  </si>
  <si>
    <t>G23290410003</t>
  </si>
  <si>
    <t>S10638380001</t>
  </si>
  <si>
    <t>O21246440002</t>
  </si>
  <si>
    <t>O21246560002</t>
  </si>
  <si>
    <t>O21246570002</t>
  </si>
  <si>
    <t>O21246620002</t>
  </si>
  <si>
    <t>O21246630002</t>
  </si>
  <si>
    <t>O21246640002</t>
  </si>
  <si>
    <t>O21246660002</t>
  </si>
  <si>
    <t>O21246700002</t>
  </si>
  <si>
    <t>O21246710002</t>
  </si>
  <si>
    <t>O21246730002</t>
  </si>
  <si>
    <t>O21246870002</t>
  </si>
  <si>
    <t>Q18397990002</t>
  </si>
  <si>
    <t>O21246990002</t>
  </si>
  <si>
    <t>O21246960002</t>
  </si>
  <si>
    <t>O21246980002</t>
  </si>
  <si>
    <t>O21247000002</t>
  </si>
  <si>
    <t>O21247010002</t>
  </si>
  <si>
    <t>O21247030002</t>
  </si>
  <si>
    <t>O21247040002</t>
  </si>
  <si>
    <t>O21247060002</t>
  </si>
  <si>
    <t>O21247100002</t>
  </si>
  <si>
    <t>O21247150002</t>
  </si>
  <si>
    <t>O21247160002</t>
  </si>
  <si>
    <t>O21247240002</t>
  </si>
  <si>
    <t>O21247250002</t>
  </si>
  <si>
    <t>O21247260002</t>
  </si>
  <si>
    <t>O21247270002</t>
  </si>
  <si>
    <t>O21247280002</t>
  </si>
  <si>
    <t>O21247290002</t>
  </si>
  <si>
    <t>O21247310002</t>
  </si>
  <si>
    <t>O21247600002</t>
  </si>
  <si>
    <t>O21247610002</t>
  </si>
  <si>
    <t>G23303280003</t>
  </si>
  <si>
    <t>B21246750002</t>
  </si>
  <si>
    <t>B21246770002</t>
  </si>
  <si>
    <t>B21246790002</t>
  </si>
  <si>
    <t>B21246810002</t>
  </si>
  <si>
    <t>B21247020002</t>
  </si>
  <si>
    <t>G23303290003</t>
  </si>
  <si>
    <t>G23304890003</t>
  </si>
  <si>
    <t>G23304990002</t>
  </si>
  <si>
    <t>G23304950002</t>
  </si>
  <si>
    <t>G23304970002</t>
  </si>
  <si>
    <t>G23305050002</t>
  </si>
  <si>
    <t>G23304960001</t>
  </si>
  <si>
    <t>G23304980001</t>
  </si>
  <si>
    <t>G23305000001</t>
  </si>
  <si>
    <t>G23305040001</t>
  </si>
  <si>
    <t>G23305060001</t>
  </si>
  <si>
    <t>G23305730004</t>
  </si>
  <si>
    <t>G23305730005</t>
  </si>
  <si>
    <t>S10638470002</t>
  </si>
  <si>
    <t>S10638480002</t>
  </si>
  <si>
    <t>G23305740004</t>
  </si>
  <si>
    <t>G23305740005</t>
  </si>
  <si>
    <t>S10638470003</t>
  </si>
  <si>
    <t>S10638480003</t>
  </si>
  <si>
    <t>S10638850001</t>
  </si>
  <si>
    <t>S10638870001</t>
  </si>
  <si>
    <t>S10639020001</t>
  </si>
  <si>
    <t>S10639070001</t>
  </si>
  <si>
    <t>O21246820002</t>
  </si>
  <si>
    <t>O21246800002</t>
  </si>
  <si>
    <t>O21249180002</t>
  </si>
  <si>
    <t>O21249290002</t>
  </si>
  <si>
    <t>O21249300002</t>
  </si>
  <si>
    <t>O21249310002</t>
  </si>
  <si>
    <t>O21249320002</t>
  </si>
  <si>
    <t>O21249330002</t>
  </si>
  <si>
    <t>O21249580002</t>
  </si>
  <si>
    <t>O21249650002</t>
  </si>
  <si>
    <t>O21249700002</t>
  </si>
  <si>
    <t>O21249710002</t>
  </si>
  <si>
    <t>O21249960002</t>
  </si>
  <si>
    <t>O21249970002</t>
  </si>
  <si>
    <t>O21249990002</t>
  </si>
  <si>
    <t>O21250010002</t>
  </si>
  <si>
    <t>O21250050002</t>
  </si>
  <si>
    <t>O21250150002</t>
  </si>
  <si>
    <t>O21250210002</t>
  </si>
  <si>
    <t>O21250230002</t>
  </si>
  <si>
    <t>O21250240002</t>
  </si>
  <si>
    <t>O21250260002</t>
  </si>
  <si>
    <t>Q18408780002</t>
  </si>
  <si>
    <t>O21250490002</t>
  </si>
  <si>
    <t>O21250520002</t>
  </si>
  <si>
    <t>B21249270002</t>
  </si>
  <si>
    <t>B21249280002</t>
  </si>
  <si>
    <t>B21249560002</t>
  </si>
  <si>
    <t>B21249760002</t>
  </si>
  <si>
    <t>B21249790002</t>
  </si>
  <si>
    <t>B21249810002</t>
  </si>
  <si>
    <t>B21249830002</t>
  </si>
  <si>
    <t>B21249840002</t>
  </si>
  <si>
    <t>G23318120038</t>
  </si>
  <si>
    <t>G23322040001</t>
  </si>
  <si>
    <t>G23322060001</t>
  </si>
  <si>
    <t>G23322090002</t>
  </si>
  <si>
    <t>G23322110002</t>
  </si>
  <si>
    <t>G23322130002</t>
  </si>
  <si>
    <t>J05555650002</t>
  </si>
  <si>
    <t>G23322140001</t>
  </si>
  <si>
    <t>G23322100001</t>
  </si>
  <si>
    <t>S10639270001</t>
  </si>
  <si>
    <t>J05555640001</t>
  </si>
  <si>
    <t>G23322120001</t>
  </si>
  <si>
    <t>G23322160001</t>
  </si>
  <si>
    <t>G23323310002</t>
  </si>
  <si>
    <t>G23323330002</t>
  </si>
  <si>
    <t>G23323410002</t>
  </si>
  <si>
    <t>G23323430002</t>
  </si>
  <si>
    <t>G23323320001</t>
  </si>
  <si>
    <t>G23323340001</t>
  </si>
  <si>
    <t>S10639250003</t>
  </si>
  <si>
    <t>G23323440001</t>
  </si>
  <si>
    <t>G23323420001</t>
  </si>
  <si>
    <t>G23323400001</t>
  </si>
  <si>
    <t>G23323460001</t>
  </si>
  <si>
    <t>S10639460001</t>
  </si>
  <si>
    <t>S10639420001</t>
  </si>
  <si>
    <t>S10639430001</t>
  </si>
  <si>
    <t>S10639440001</t>
  </si>
  <si>
    <t>S10639480001</t>
  </si>
  <si>
    <t>O21252030002</t>
  </si>
  <si>
    <t>O21252080002</t>
  </si>
  <si>
    <t>O21252290002</t>
  </si>
  <si>
    <t>O21252340002</t>
  </si>
  <si>
    <t>O21252500002</t>
  </si>
  <si>
    <t>O21252520002</t>
  </si>
  <si>
    <t>O21252570002</t>
  </si>
  <si>
    <t>O21252970002</t>
  </si>
  <si>
    <t>O21253080002</t>
  </si>
  <si>
    <t>O21253110002</t>
  </si>
  <si>
    <t>O21253200002</t>
  </si>
  <si>
    <t>O21253220002</t>
  </si>
  <si>
    <t>O21253230002</t>
  </si>
  <si>
    <t>O21253240002</t>
  </si>
  <si>
    <t>Q18417620002</t>
  </si>
  <si>
    <t>B21252270002</t>
  </si>
  <si>
    <t>B21252440002</t>
  </si>
  <si>
    <t>B21252390002</t>
  </si>
  <si>
    <t>B21252400002</t>
  </si>
  <si>
    <t>B21252430002</t>
  </si>
  <si>
    <t>B21252510002</t>
  </si>
  <si>
    <t>B21252530002</t>
  </si>
  <si>
    <t>B21252540002</t>
  </si>
  <si>
    <t>B21252550002</t>
  </si>
  <si>
    <t>B21252730002</t>
  </si>
  <si>
    <t>G23342530001</t>
  </si>
  <si>
    <t>G23342550001</t>
  </si>
  <si>
    <t>G23343190004</t>
  </si>
  <si>
    <t>S10639820001</t>
  </si>
  <si>
    <t>S10639880001</t>
  </si>
  <si>
    <t>S10639950003</t>
  </si>
  <si>
    <t>S10639970003</t>
  </si>
  <si>
    <t>S10640020003</t>
  </si>
  <si>
    <t>O21254980002</t>
  </si>
  <si>
    <t>O21254990002</t>
  </si>
  <si>
    <t>O21255000002</t>
  </si>
  <si>
    <t>O21255250002</t>
  </si>
  <si>
    <t>O21255290002</t>
  </si>
  <si>
    <t>O21255510002</t>
  </si>
  <si>
    <t>O21255790002</t>
  </si>
  <si>
    <t>O21255870002</t>
  </si>
  <si>
    <t>O21255910002</t>
  </si>
  <si>
    <t>O21255990002</t>
  </si>
  <si>
    <t>O21256030002</t>
  </si>
  <si>
    <t>Q18422850002</t>
  </si>
  <si>
    <t>O21256130002</t>
  </si>
  <si>
    <t>O21256300002</t>
  </si>
  <si>
    <t>G23355430001</t>
  </si>
  <si>
    <t>G23355450001</t>
  </si>
  <si>
    <t>G23355470001</t>
  </si>
  <si>
    <t>B21254890002</t>
  </si>
  <si>
    <t>B21254900002</t>
  </si>
  <si>
    <t>B21254950002</t>
  </si>
  <si>
    <t>B21255050002</t>
  </si>
  <si>
    <t>B21255100002</t>
  </si>
  <si>
    <t>B21255380002</t>
  </si>
  <si>
    <t>B21255400002</t>
  </si>
  <si>
    <t>B21255410002</t>
  </si>
  <si>
    <t>G23357120002</t>
  </si>
  <si>
    <t>G23357110001</t>
  </si>
  <si>
    <t>G23357130001</t>
  </si>
  <si>
    <t>J05559900002</t>
  </si>
  <si>
    <t>J05559910002</t>
  </si>
  <si>
    <t>F0013334</t>
  </si>
  <si>
    <t>S10640590001</t>
  </si>
  <si>
    <t>O21255080002</t>
  </si>
  <si>
    <t>O21257980002</t>
  </si>
  <si>
    <t>O21258090002</t>
  </si>
  <si>
    <t>O21258180002</t>
  </si>
  <si>
    <t>O21258330002</t>
  </si>
  <si>
    <t>O21258340002</t>
  </si>
  <si>
    <t>O21258350002</t>
  </si>
  <si>
    <t>O21258480002</t>
  </si>
  <si>
    <t>O21258590002</t>
  </si>
  <si>
    <t>O21258710002</t>
  </si>
  <si>
    <t>O21258720002</t>
  </si>
  <si>
    <t>O21258740002</t>
  </si>
  <si>
    <t>Q18427390002</t>
  </si>
  <si>
    <t>Q18427400002</t>
  </si>
  <si>
    <t>B21258370002</t>
  </si>
  <si>
    <t>B21258400002</t>
  </si>
  <si>
    <t>B21258410002</t>
  </si>
  <si>
    <t>B21258440002</t>
  </si>
  <si>
    <t>B21258470002</t>
  </si>
  <si>
    <t>B21258630002</t>
  </si>
  <si>
    <t>B21258490002</t>
  </si>
  <si>
    <t>B21258650002</t>
  </si>
  <si>
    <t>B21258670002</t>
  </si>
  <si>
    <t>B21258680002</t>
  </si>
  <si>
    <t>B21258690002</t>
  </si>
  <si>
    <t>S10640970003</t>
  </si>
  <si>
    <t>G23374910001</t>
  </si>
  <si>
    <t>S10641180003</t>
  </si>
  <si>
    <t>S10641280001</t>
  </si>
  <si>
    <t>S10641310001</t>
  </si>
  <si>
    <t>Q18432980002</t>
  </si>
  <si>
    <t>O21261190002</t>
  </si>
  <si>
    <t>O21261280002</t>
  </si>
  <si>
    <t>O21261350002</t>
  </si>
  <si>
    <t>O21261370002</t>
  </si>
  <si>
    <t>O21261400002</t>
  </si>
  <si>
    <t>O21261450002</t>
  </si>
  <si>
    <t>O21261550002</t>
  </si>
  <si>
    <t>Q18437770002</t>
  </si>
  <si>
    <t>O21261700002</t>
  </si>
  <si>
    <t>O21261720002</t>
  </si>
  <si>
    <t>O21261740002</t>
  </si>
  <si>
    <t>O21261750002</t>
  </si>
  <si>
    <t>O21261760002</t>
  </si>
  <si>
    <t>Q18439240002</t>
  </si>
  <si>
    <t>B21260910002</t>
  </si>
  <si>
    <t>S10641720003</t>
  </si>
  <si>
    <t>G23389110001</t>
  </si>
  <si>
    <t>G23389150001</t>
  </si>
  <si>
    <t>S10641540001</t>
  </si>
  <si>
    <t>S10641710001</t>
  </si>
  <si>
    <t>S10641710004</t>
  </si>
  <si>
    <t>G23391980001</t>
  </si>
  <si>
    <t>G23392480001</t>
  </si>
  <si>
    <t>G23392500001</t>
  </si>
  <si>
    <t>G23392520001</t>
  </si>
  <si>
    <t>G23392540001</t>
  </si>
  <si>
    <t>G23392560001</t>
  </si>
  <si>
    <t>G23392580001</t>
  </si>
  <si>
    <t>S10641790001</t>
  </si>
  <si>
    <t>O21263660002</t>
  </si>
  <si>
    <t>O21264150002</t>
  </si>
  <si>
    <t>F0013370</t>
  </si>
  <si>
    <t>O21264300002</t>
  </si>
  <si>
    <t>O21264360002</t>
  </si>
  <si>
    <t>O21264410002</t>
  </si>
  <si>
    <t>O21264450002</t>
  </si>
  <si>
    <t>O21264470002</t>
  </si>
  <si>
    <t>O21264850002</t>
  </si>
  <si>
    <t>O21264610002</t>
  </si>
  <si>
    <t>O21264650002</t>
  </si>
  <si>
    <t>O21264670002</t>
  </si>
  <si>
    <t>S10642170003</t>
  </si>
  <si>
    <t>G23405510001</t>
  </si>
  <si>
    <t>G23405530001</t>
  </si>
  <si>
    <t>G23405550001</t>
  </si>
  <si>
    <t>G23405570001</t>
  </si>
  <si>
    <t>G23407850003</t>
  </si>
  <si>
    <t>G23407860003</t>
  </si>
  <si>
    <t>G23407870002</t>
  </si>
  <si>
    <t>G23407880001</t>
  </si>
  <si>
    <t>S10642500001</t>
  </si>
  <si>
    <t>S10642240001</t>
  </si>
  <si>
    <t>S10642460001</t>
  </si>
  <si>
    <t>S10642480003</t>
  </si>
  <si>
    <t>S10642530001</t>
  </si>
  <si>
    <t>F0013381</t>
  </si>
  <si>
    <t>B21263760002</t>
  </si>
  <si>
    <t>B21263880002</t>
  </si>
  <si>
    <t>B21263920002</t>
  </si>
  <si>
    <t>B21264090002</t>
  </si>
  <si>
    <t>B21264110002</t>
  </si>
  <si>
    <t>B21264170002</t>
  </si>
  <si>
    <t>B21264190002</t>
  </si>
  <si>
    <t>B21264210002</t>
  </si>
  <si>
    <t>B21264240002</t>
  </si>
  <si>
    <t>B21264250002</t>
  </si>
  <si>
    <t>G23409170002</t>
  </si>
  <si>
    <t>G23409160001</t>
  </si>
  <si>
    <t>G23409180001</t>
  </si>
  <si>
    <t>S10642250002</t>
  </si>
  <si>
    <t>S10642260001</t>
  </si>
  <si>
    <t>S10642340001</t>
  </si>
  <si>
    <t>S10642370001</t>
  </si>
  <si>
    <t>S10642390001</t>
  </si>
  <si>
    <t>S10642410001</t>
  </si>
  <si>
    <t>O21266750002</t>
  </si>
  <si>
    <t>O21266770002</t>
  </si>
  <si>
    <t>O21266860002</t>
  </si>
  <si>
    <t>G23418510003</t>
  </si>
  <si>
    <t>O21266960002</t>
  </si>
  <si>
    <t>O21266990002</t>
  </si>
  <si>
    <t>O21267010002</t>
  </si>
  <si>
    <t>O21267090002</t>
  </si>
  <si>
    <t>O21267400002</t>
  </si>
  <si>
    <t>O21267660002</t>
  </si>
  <si>
    <t>O21267900002</t>
  </si>
  <si>
    <t>O21267950002</t>
  </si>
  <si>
    <t>O21267970002</t>
  </si>
  <si>
    <t>O21267980002</t>
  </si>
  <si>
    <t>O21267990002</t>
  </si>
  <si>
    <t>O21268510002</t>
  </si>
  <si>
    <t>Q18456130002</t>
  </si>
  <si>
    <t>B21266780002</t>
  </si>
  <si>
    <t>B21266790002</t>
  </si>
  <si>
    <t>B21267190002</t>
  </si>
  <si>
    <t>B21267210002</t>
  </si>
  <si>
    <t>B21267250002</t>
  </si>
  <si>
    <t>B21267260002</t>
  </si>
  <si>
    <t>B21267290002</t>
  </si>
  <si>
    <t>O21268710002</t>
  </si>
  <si>
    <t>O21268720002</t>
  </si>
  <si>
    <t>G23425860001</t>
  </si>
  <si>
    <t>G23425880001</t>
  </si>
  <si>
    <t>G23425900001</t>
  </si>
  <si>
    <t>F0013398</t>
  </si>
  <si>
    <t>G23430710002</t>
  </si>
  <si>
    <t>G23430580001</t>
  </si>
  <si>
    <t>G23430600001</t>
  </si>
  <si>
    <t>G23430620001</t>
  </si>
  <si>
    <t>G23430700001</t>
  </si>
  <si>
    <t>G23430640001</t>
  </si>
  <si>
    <t>G23430660001</t>
  </si>
  <si>
    <t>G23430680001</t>
  </si>
  <si>
    <t>G23430720001</t>
  </si>
  <si>
    <t>S10645180003</t>
  </si>
  <si>
    <t>S10645670001</t>
  </si>
  <si>
    <t>S10645690001</t>
  </si>
  <si>
    <t>S10645710003</t>
  </si>
  <si>
    <t>S10645820003</t>
  </si>
  <si>
    <t>S10646310003</t>
  </si>
  <si>
    <t>S10646410003</t>
  </si>
  <si>
    <t>S10645860001</t>
  </si>
  <si>
    <t>O21270330002</t>
  </si>
  <si>
    <t>O21270580002</t>
  </si>
  <si>
    <t>O21270570002</t>
  </si>
  <si>
    <t>O21270600002</t>
  </si>
  <si>
    <t>O21270730002</t>
  </si>
  <si>
    <t>O21270620002</t>
  </si>
  <si>
    <t>O21270720002</t>
  </si>
  <si>
    <t>O21270820002</t>
  </si>
  <si>
    <t>O21270830002</t>
  </si>
  <si>
    <t>O21270850002</t>
  </si>
  <si>
    <t>O21270870002</t>
  </si>
  <si>
    <t>O21270890002</t>
  </si>
  <si>
    <t>O21270960002</t>
  </si>
  <si>
    <t>O21271140002</t>
  </si>
  <si>
    <t>O21271260002</t>
  </si>
  <si>
    <t>O21271270002</t>
  </si>
  <si>
    <t>Q18461860002</t>
  </si>
  <si>
    <t>O21271450002</t>
  </si>
  <si>
    <t>O21271460002</t>
  </si>
  <si>
    <t>O21271670002</t>
  </si>
  <si>
    <t>O21271760002</t>
  </si>
  <si>
    <t>O21271780002</t>
  </si>
  <si>
    <t>O21271810002</t>
  </si>
  <si>
    <t>O21271880002</t>
  </si>
  <si>
    <t>B21270420002</t>
  </si>
  <si>
    <t>B21270590002</t>
  </si>
  <si>
    <t>B21270740002</t>
  </si>
  <si>
    <t>B21271000002</t>
  </si>
  <si>
    <t>B21271100002</t>
  </si>
  <si>
    <t>G23446620004</t>
  </si>
  <si>
    <t>G23446630004</t>
  </si>
  <si>
    <t>G23446780002</t>
  </si>
  <si>
    <t>G23446650001</t>
  </si>
  <si>
    <t>G23446670001</t>
  </si>
  <si>
    <t>S10647340003</t>
  </si>
  <si>
    <t>G23446690001</t>
  </si>
  <si>
    <t>G23446710001</t>
  </si>
  <si>
    <t>G23446730001</t>
  </si>
  <si>
    <t>G23446750001</t>
  </si>
  <si>
    <t>G23446870001</t>
  </si>
  <si>
    <t>G23446810001</t>
  </si>
  <si>
    <t>G23446830001</t>
  </si>
  <si>
    <t>G23446850001</t>
  </si>
  <si>
    <t>G23446890001</t>
  </si>
  <si>
    <t>G23446910001</t>
  </si>
  <si>
    <t>G23446930001</t>
  </si>
  <si>
    <t>G23446950001</t>
  </si>
  <si>
    <t>S10647060003</t>
  </si>
  <si>
    <t>S10647170003</t>
  </si>
  <si>
    <t>O21273540002</t>
  </si>
  <si>
    <t>O21273550002</t>
  </si>
  <si>
    <t>O21273600002</t>
  </si>
  <si>
    <t>O21273660002</t>
  </si>
  <si>
    <t>O21273690002</t>
  </si>
  <si>
    <t>O21273720002</t>
  </si>
  <si>
    <t>O21273790002</t>
  </si>
  <si>
    <t>O21273860002</t>
  </si>
  <si>
    <t>O21273890002</t>
  </si>
  <si>
    <t>O21274050002</t>
  </si>
  <si>
    <t>O21274070002</t>
  </si>
  <si>
    <t>O21274080002</t>
  </si>
  <si>
    <t>O21274190002</t>
  </si>
  <si>
    <t>O21274230002</t>
  </si>
  <si>
    <t>O21274260002</t>
  </si>
  <si>
    <t>O21274460002</t>
  </si>
  <si>
    <t>O21274470002</t>
  </si>
  <si>
    <t>O21274340002</t>
  </si>
  <si>
    <t>O21274350002</t>
  </si>
  <si>
    <t>O21274430002</t>
  </si>
  <si>
    <t>F0013435</t>
  </si>
  <si>
    <t>O21274550002</t>
  </si>
  <si>
    <t>O21274560002</t>
  </si>
  <si>
    <t>O21274570002</t>
  </si>
  <si>
    <t>O21274580002</t>
  </si>
  <si>
    <t>G23457850001</t>
  </si>
  <si>
    <t>G23457910068</t>
  </si>
  <si>
    <t>B21273630002</t>
  </si>
  <si>
    <t>B21273640002</t>
  </si>
  <si>
    <t>B21273650002</t>
  </si>
  <si>
    <t>B21273750002</t>
  </si>
  <si>
    <t>S10647580001</t>
  </si>
  <si>
    <t>S10647770003</t>
  </si>
  <si>
    <t>S10647940003</t>
  </si>
  <si>
    <t>S10647930003</t>
  </si>
  <si>
    <t>O21276270002</t>
  </si>
  <si>
    <t>O21276290002</t>
  </si>
  <si>
    <t>O21276530002</t>
  </si>
  <si>
    <t>O21276760002</t>
  </si>
  <si>
    <t>O21277000002</t>
  </si>
  <si>
    <t>O21277020002</t>
  </si>
  <si>
    <t>O21277210002</t>
  </si>
  <si>
    <t>O21277700002</t>
  </si>
  <si>
    <t>Q18478320002</t>
  </si>
  <si>
    <t>S10648100003</t>
  </si>
  <si>
    <t>G23473550038</t>
  </si>
  <si>
    <t>B21276230002</t>
  </si>
  <si>
    <t>B21276240002</t>
  </si>
  <si>
    <t>B21276500002</t>
  </si>
  <si>
    <t>B21276620002</t>
  </si>
  <si>
    <t>B21276730002</t>
  </si>
  <si>
    <t>B21276780002</t>
  </si>
  <si>
    <t>B21276810002</t>
  </si>
  <si>
    <t>B21276820002</t>
  </si>
  <si>
    <t>B21276890002</t>
  </si>
  <si>
    <t>B21276920002</t>
  </si>
  <si>
    <t>Q18478650002</t>
  </si>
  <si>
    <t>G23473570003</t>
  </si>
  <si>
    <t>S10648190003</t>
  </si>
  <si>
    <t>S10648120003</t>
  </si>
  <si>
    <t>G23475120003</t>
  </si>
  <si>
    <t>G23475140001</t>
  </si>
  <si>
    <t>G23475160001</t>
  </si>
  <si>
    <t>G23475180001</t>
  </si>
  <si>
    <t>G23475200001</t>
  </si>
  <si>
    <t>G23475220001</t>
  </si>
  <si>
    <t>S10648230001</t>
  </si>
  <si>
    <t>S10648230003</t>
  </si>
  <si>
    <t>S10648300001</t>
  </si>
  <si>
    <t>F0013445</t>
  </si>
  <si>
    <t>S10648420003</t>
  </si>
  <si>
    <t>S10648440003</t>
  </si>
  <si>
    <t>G23478130002</t>
  </si>
  <si>
    <t>J05574080002</t>
  </si>
  <si>
    <t>J05574090002</t>
  </si>
  <si>
    <t>S10648800003</t>
  </si>
  <si>
    <t>S10648790003</t>
  </si>
  <si>
    <t>S10648560001</t>
  </si>
  <si>
    <t>S10648520003</t>
  </si>
  <si>
    <t>S10648500003</t>
  </si>
  <si>
    <t>G23478140001</t>
  </si>
  <si>
    <t>S10648510003</t>
  </si>
  <si>
    <t>S10648150001</t>
  </si>
  <si>
    <t>S10648080004</t>
  </si>
  <si>
    <t>G23478660004</t>
  </si>
  <si>
    <t>O21279450002</t>
  </si>
  <si>
    <t>O21279590002</t>
  </si>
  <si>
    <t>O21279560002</t>
  </si>
  <si>
    <t>O21279570002</t>
  </si>
  <si>
    <t>O21279580002</t>
  </si>
  <si>
    <t>O21279610002</t>
  </si>
  <si>
    <t>O21279620002</t>
  </si>
  <si>
    <t>O21279740002</t>
  </si>
  <si>
    <t>O21279840002</t>
  </si>
  <si>
    <t>O21279870002</t>
  </si>
  <si>
    <t>O21279970002</t>
  </si>
  <si>
    <t>O21280010002</t>
  </si>
  <si>
    <t>O21280150002</t>
  </si>
  <si>
    <t>O21280160002</t>
  </si>
  <si>
    <t>O21280170002</t>
  </si>
  <si>
    <t>O21280310002</t>
  </si>
  <si>
    <t>O21280410002</t>
  </si>
  <si>
    <t>G23491840003</t>
  </si>
  <si>
    <t>G23491850003</t>
  </si>
  <si>
    <t>F0013462</t>
  </si>
  <si>
    <t>B21279800002</t>
  </si>
  <si>
    <t>B21279850002</t>
  </si>
  <si>
    <t>B21279920002</t>
  </si>
  <si>
    <t>B21279940002</t>
  </si>
  <si>
    <t>B21279950002</t>
  </si>
  <si>
    <t>B21279960002</t>
  </si>
  <si>
    <t>B21280100002</t>
  </si>
  <si>
    <t>B21280110002</t>
  </si>
  <si>
    <t>G23493600004</t>
  </si>
  <si>
    <t>S10649540002</t>
  </si>
  <si>
    <t>S10649550002</t>
  </si>
  <si>
    <t>S10649560002</t>
  </si>
  <si>
    <t>G23496360001</t>
  </si>
  <si>
    <t>G23496380001</t>
  </si>
  <si>
    <t>G23496400001</t>
  </si>
  <si>
    <t>S10649590001</t>
  </si>
  <si>
    <t>S10649830003</t>
  </si>
  <si>
    <t>S10649670001</t>
  </si>
  <si>
    <t>S10649710003</t>
  </si>
  <si>
    <t>S10649720003</t>
  </si>
  <si>
    <t>S10649770001</t>
  </si>
  <si>
    <t>S10649600003</t>
  </si>
  <si>
    <t>O21282440002</t>
  </si>
  <si>
    <t>O21282460002</t>
  </si>
  <si>
    <t>O21282490002</t>
  </si>
  <si>
    <t>O21282500002</t>
  </si>
  <si>
    <t>O21282510002</t>
  </si>
  <si>
    <t>F0013470</t>
  </si>
  <si>
    <t>O21282570002</t>
  </si>
  <si>
    <t>O21282590002</t>
  </si>
  <si>
    <t>O21282710002</t>
  </si>
  <si>
    <t>O21282720002</t>
  </si>
  <si>
    <t>O21282730002</t>
  </si>
  <si>
    <t>G23500200003</t>
  </si>
  <si>
    <t>O21282740002</t>
  </si>
  <si>
    <t>O21282750002</t>
  </si>
  <si>
    <t>O21283040002</t>
  </si>
  <si>
    <t>O21283170002</t>
  </si>
  <si>
    <t>G23501730004</t>
  </si>
  <si>
    <t>O21283190002</t>
  </si>
  <si>
    <t>O21283200002</t>
  </si>
  <si>
    <t>O21283220002</t>
  </si>
  <si>
    <t>O21283270002</t>
  </si>
  <si>
    <t>O21283300002</t>
  </si>
  <si>
    <t>O21283320002</t>
  </si>
  <si>
    <t>O21283340002</t>
  </si>
  <si>
    <t>O21283350002</t>
  </si>
  <si>
    <t>Q18491140002</t>
  </si>
  <si>
    <t>O21283450002</t>
  </si>
  <si>
    <t>O21283470002</t>
  </si>
  <si>
    <t>O21283480002</t>
  </si>
  <si>
    <t>O21283540002</t>
  </si>
  <si>
    <t>Q18492090002</t>
  </si>
  <si>
    <t>O21283710002</t>
  </si>
  <si>
    <t>O21283720002</t>
  </si>
  <si>
    <t>B21282370002</t>
  </si>
  <si>
    <t>B21282680002</t>
  </si>
  <si>
    <t>B21282940002</t>
  </si>
  <si>
    <t>B21283020002</t>
  </si>
  <si>
    <t>G23508960067</t>
  </si>
  <si>
    <t>S10650170002</t>
  </si>
  <si>
    <t>S10650170003</t>
  </si>
  <si>
    <t>S10650560003</t>
  </si>
  <si>
    <t>S10650580001</t>
  </si>
  <si>
    <t>S10650710001</t>
  </si>
  <si>
    <t>F0013478</t>
  </si>
  <si>
    <t>F0013480</t>
  </si>
  <si>
    <t>S10650650001</t>
  </si>
  <si>
    <t>S10650650004</t>
  </si>
  <si>
    <t>G23512450002</t>
  </si>
  <si>
    <t>G23512440001</t>
  </si>
  <si>
    <t>G23512460001</t>
  </si>
  <si>
    <t>S10650600003</t>
  </si>
  <si>
    <t>S10650810003</t>
  </si>
  <si>
    <t>S10650840001</t>
  </si>
  <si>
    <t>S10650870003</t>
  </si>
  <si>
    <t>G23512800002</t>
  </si>
  <si>
    <t>G23512810001</t>
  </si>
  <si>
    <t>J05576040002</t>
  </si>
  <si>
    <t>J05576050002</t>
  </si>
  <si>
    <t>O21285520002</t>
  </si>
  <si>
    <t>O21285540002</t>
  </si>
  <si>
    <t>O21285630002</t>
  </si>
  <si>
    <t>O21285750002</t>
  </si>
  <si>
    <t>O21285760002</t>
  </si>
  <si>
    <t>O21285860002</t>
  </si>
  <si>
    <t>O21285900002</t>
  </si>
  <si>
    <t>O21285930002</t>
  </si>
  <si>
    <t>O21286020002</t>
  </si>
  <si>
    <t>O21286060002</t>
  </si>
  <si>
    <t>O21286080002</t>
  </si>
  <si>
    <t>O21286150002</t>
  </si>
  <si>
    <t>O21286230002</t>
  </si>
  <si>
    <t>O21286370002</t>
  </si>
  <si>
    <t>O21286420002</t>
  </si>
  <si>
    <t>O21286510002</t>
  </si>
  <si>
    <t>G23520390003</t>
  </si>
  <si>
    <t>G23520400003</t>
  </si>
  <si>
    <t>G23520410003</t>
  </si>
  <si>
    <t>O21286660002</t>
  </si>
  <si>
    <t>O21286670002</t>
  </si>
  <si>
    <t>O21286680002</t>
  </si>
  <si>
    <t>O21286720002</t>
  </si>
  <si>
    <t>O21286760002</t>
  </si>
  <si>
    <t>O21286770002</t>
  </si>
  <si>
    <t>Q18499650002</t>
  </si>
  <si>
    <t>Q18499660002</t>
  </si>
  <si>
    <t>O21286910002</t>
  </si>
  <si>
    <t>O21286920002</t>
  </si>
  <si>
    <t>O21286940002</t>
  </si>
  <si>
    <t>O21286960002</t>
  </si>
  <si>
    <t>Q18503020002</t>
  </si>
  <si>
    <t>B21285700002</t>
  </si>
  <si>
    <t>B21285810002</t>
  </si>
  <si>
    <t>B21285880002</t>
  </si>
  <si>
    <t>B21286260002</t>
  </si>
  <si>
    <t>G23526220001</t>
  </si>
  <si>
    <t>S10651340003</t>
  </si>
  <si>
    <t>S10651490003</t>
  </si>
  <si>
    <t>S10651530003</t>
  </si>
  <si>
    <t>S10651550003</t>
  </si>
  <si>
    <t>S10651580003</t>
  </si>
  <si>
    <t>S10651620003</t>
  </si>
  <si>
    <t>S10651670003</t>
  </si>
  <si>
    <t>S10651650003</t>
  </si>
  <si>
    <t>S10651630003</t>
  </si>
  <si>
    <t>S10651090001</t>
  </si>
  <si>
    <t>G23528950001</t>
  </si>
  <si>
    <t>G23528910001</t>
  </si>
  <si>
    <t>S10651200001</t>
  </si>
  <si>
    <t>S10651730003</t>
  </si>
  <si>
    <t>S10651750001</t>
  </si>
  <si>
    <t>S10651770003</t>
  </si>
  <si>
    <t>S10651780003</t>
  </si>
  <si>
    <t>S10651830001</t>
  </si>
  <si>
    <t>S10651860003</t>
  </si>
  <si>
    <t>S10651870003</t>
  </si>
  <si>
    <t>S10651880003</t>
  </si>
  <si>
    <t>F0013501</t>
  </si>
  <si>
    <t>F0013498</t>
  </si>
  <si>
    <t>O21288700002</t>
  </si>
  <si>
    <t>O21288760002</t>
  </si>
  <si>
    <t>O21288800002</t>
  </si>
  <si>
    <t>O21288850002</t>
  </si>
  <si>
    <t>G23534450003</t>
  </si>
  <si>
    <t>O21289000002</t>
  </si>
  <si>
    <t>O21289010002</t>
  </si>
  <si>
    <t>O21289100002</t>
  </si>
  <si>
    <t>O21289190002</t>
  </si>
  <si>
    <t>O21289220002</t>
  </si>
  <si>
    <t>O21289230002</t>
  </si>
  <si>
    <t>O21289470002</t>
  </si>
  <si>
    <t>O21289380002</t>
  </si>
  <si>
    <t>O21289390002</t>
  </si>
  <si>
    <t>G23540040004</t>
  </si>
  <si>
    <t>G23540020004</t>
  </si>
  <si>
    <t>O21289520002</t>
  </si>
  <si>
    <t>O21289540002</t>
  </si>
  <si>
    <t>O21289550002</t>
  </si>
  <si>
    <t>O21289560002</t>
  </si>
  <si>
    <t>O21289570002</t>
  </si>
  <si>
    <t>O21289580002</t>
  </si>
  <si>
    <t>O21289590002</t>
  </si>
  <si>
    <t>O21289600002</t>
  </si>
  <si>
    <t>O21289610002</t>
  </si>
  <si>
    <t>O21289670002</t>
  </si>
  <si>
    <t>O21289620002</t>
  </si>
  <si>
    <t>O21289640002</t>
  </si>
  <si>
    <t>O21289660002</t>
  </si>
  <si>
    <t>F0013514</t>
  </si>
  <si>
    <t>B21288770002</t>
  </si>
  <si>
    <t>B21288950002</t>
  </si>
  <si>
    <t>B21288790002</t>
  </si>
  <si>
    <t>B21288810002</t>
  </si>
  <si>
    <t>B21288820002</t>
  </si>
  <si>
    <t>B21288960002</t>
  </si>
  <si>
    <t>B21288970002</t>
  </si>
  <si>
    <t>B21288980002</t>
  </si>
  <si>
    <t>B21288990002</t>
  </si>
  <si>
    <t>B21289050002</t>
  </si>
  <si>
    <t>G23541610002</t>
  </si>
  <si>
    <t>T04477500001</t>
  </si>
  <si>
    <t>T04477520001</t>
  </si>
  <si>
    <t>T04477540001</t>
  </si>
  <si>
    <t>T04477560001</t>
  </si>
  <si>
    <t>T04477580001</t>
  </si>
  <si>
    <t>T04477600001</t>
  </si>
  <si>
    <t>T04477620001</t>
  </si>
  <si>
    <t>T04477640001</t>
  </si>
  <si>
    <t>T04477660001</t>
  </si>
  <si>
    <t>T04477680001</t>
  </si>
  <si>
    <t>T04477700001</t>
  </si>
  <si>
    <t>T04477720001</t>
  </si>
  <si>
    <t>T04477740001</t>
  </si>
  <si>
    <t>T04477760001</t>
  </si>
  <si>
    <t>T04477780001</t>
  </si>
  <si>
    <t>T04477800001</t>
  </si>
  <si>
    <t>T04477820001</t>
  </si>
  <si>
    <t>T04477840001</t>
  </si>
  <si>
    <t>T04477860001</t>
  </si>
  <si>
    <t>T04477880001</t>
  </si>
  <si>
    <t>T04477900001</t>
  </si>
  <si>
    <t>T04477920001</t>
  </si>
  <si>
    <t>T04478000001</t>
  </si>
  <si>
    <t>T04477940001</t>
  </si>
  <si>
    <t>T04477960001</t>
  </si>
  <si>
    <t>T04477980001</t>
  </si>
  <si>
    <t>T04478020001</t>
  </si>
  <si>
    <t>G23541620001</t>
  </si>
  <si>
    <t>G23541640001</t>
  </si>
  <si>
    <t>T04476480001</t>
  </si>
  <si>
    <t>T04476500001</t>
  </si>
  <si>
    <t>T04476520001</t>
  </si>
  <si>
    <t>T04476540001</t>
  </si>
  <si>
    <t>T04476560001</t>
  </si>
  <si>
    <t>T04476640001</t>
  </si>
  <si>
    <t>T04476580001</t>
  </si>
  <si>
    <t>T04476600001</t>
  </si>
  <si>
    <t>T04476620001</t>
  </si>
  <si>
    <t>T04476660001</t>
  </si>
  <si>
    <t>T04476680001</t>
  </si>
  <si>
    <t>T04476700001</t>
  </si>
  <si>
    <t>T04476720001</t>
  </si>
  <si>
    <t>T04476740001</t>
  </si>
  <si>
    <t>T04478040001</t>
  </si>
  <si>
    <t>T04478060001</t>
  </si>
  <si>
    <t>T04478080001</t>
  </si>
  <si>
    <t>T04478100001</t>
  </si>
  <si>
    <t>T04478120001</t>
  </si>
  <si>
    <t>T04478140001</t>
  </si>
  <si>
    <t>T04478160001</t>
  </si>
  <si>
    <t>T04478180001</t>
  </si>
  <si>
    <t>T04478200001</t>
  </si>
  <si>
    <t>T04478220001</t>
  </si>
  <si>
    <t>T04478240001</t>
  </si>
  <si>
    <t>T04478260001</t>
  </si>
  <si>
    <t>T04478280001</t>
  </si>
  <si>
    <t>T04478300001</t>
  </si>
  <si>
    <t>T04478320001</t>
  </si>
  <si>
    <t>T04478340001</t>
  </si>
  <si>
    <t>T04478360001</t>
  </si>
  <si>
    <t>T04478380001</t>
  </si>
  <si>
    <t>T04478400001</t>
  </si>
  <si>
    <t>T04478420001</t>
  </si>
  <si>
    <t>T04478440001</t>
  </si>
  <si>
    <t>T04478460001</t>
  </si>
  <si>
    <t>T04478480001</t>
  </si>
  <si>
    <t>T04478500001</t>
  </si>
  <si>
    <t>T04478520001</t>
  </si>
  <si>
    <t>T04478540001</t>
  </si>
  <si>
    <t>T04478560001</t>
  </si>
  <si>
    <t>T04476760001</t>
  </si>
  <si>
    <t>T04476780001</t>
  </si>
  <si>
    <t>T04476800001</t>
  </si>
  <si>
    <t>T04476820001</t>
  </si>
  <si>
    <t>T04476840001</t>
  </si>
  <si>
    <t>T04476860001</t>
  </si>
  <si>
    <t>T04476880001</t>
  </si>
  <si>
    <t>T04476900001</t>
  </si>
  <si>
    <t>T04476920001</t>
  </si>
  <si>
    <t>T04476940001</t>
  </si>
  <si>
    <t>T04476960001</t>
  </si>
  <si>
    <t>T04476980001</t>
  </si>
  <si>
    <t>T04477000001</t>
  </si>
  <si>
    <t>T04477020001</t>
  </si>
  <si>
    <t>T04477040001</t>
  </si>
  <si>
    <t>T04477060001</t>
  </si>
  <si>
    <t>T04477080001</t>
  </si>
  <si>
    <t>T04477100001</t>
  </si>
  <si>
    <t>T04477120001</t>
  </si>
  <si>
    <t>T04477140001</t>
  </si>
  <si>
    <t>T04477160001</t>
  </si>
  <si>
    <t>T04477180001</t>
  </si>
  <si>
    <t>T04477200001</t>
  </si>
  <si>
    <t>T04477220001</t>
  </si>
  <si>
    <t>T04477240001</t>
  </si>
  <si>
    <t>T04477320001</t>
  </si>
  <si>
    <t>T04477260001</t>
  </si>
  <si>
    <t>T04477280001</t>
  </si>
  <si>
    <t>T04477300001</t>
  </si>
  <si>
    <t>T04477340001</t>
  </si>
  <si>
    <t>T04477360001</t>
  </si>
  <si>
    <t>T04477380001</t>
  </si>
  <si>
    <t>T04477400001</t>
  </si>
  <si>
    <t>T04477420001</t>
  </si>
  <si>
    <t>T04477440001</t>
  </si>
  <si>
    <t>T04477460001</t>
  </si>
  <si>
    <t>T04477480001</t>
  </si>
  <si>
    <t>G23543590001</t>
  </si>
  <si>
    <t>S10652680003</t>
  </si>
  <si>
    <t>S10652880004</t>
  </si>
  <si>
    <t>S10652710003</t>
  </si>
  <si>
    <t>S10652850001</t>
  </si>
  <si>
    <t>S10652880001</t>
  </si>
  <si>
    <t>S10653260002</t>
  </si>
  <si>
    <t>S10652980003</t>
  </si>
  <si>
    <t>S10652720003</t>
  </si>
  <si>
    <t>S10652730003</t>
  </si>
  <si>
    <t>S10652830003</t>
  </si>
  <si>
    <t>S10653070003</t>
  </si>
  <si>
    <t>S10653290001</t>
  </si>
  <si>
    <t>S10653010001</t>
  </si>
  <si>
    <t>F0013522</t>
  </si>
  <si>
    <t>O21291560002</t>
  </si>
  <si>
    <t>O21291590002</t>
  </si>
  <si>
    <t>O21291630002</t>
  </si>
  <si>
    <t>O21291650002</t>
  </si>
  <si>
    <t>O21291660002</t>
  </si>
  <si>
    <t>O21291680002</t>
  </si>
  <si>
    <t>O21291690002</t>
  </si>
  <si>
    <t>O21291750002</t>
  </si>
  <si>
    <t>O21291780002</t>
  </si>
  <si>
    <t>O21291790002</t>
  </si>
  <si>
    <t>O21291820002</t>
  </si>
  <si>
    <t>O21291850002</t>
  </si>
  <si>
    <t>O21291880002</t>
  </si>
  <si>
    <t>G23549610003</t>
  </si>
  <si>
    <t>G23549580003</t>
  </si>
  <si>
    <t>G23549590003</t>
  </si>
  <si>
    <t>G23549600003</t>
  </si>
  <si>
    <t>O21291960002</t>
  </si>
  <si>
    <t>O21291970002</t>
  </si>
  <si>
    <t>O21292060002</t>
  </si>
  <si>
    <t>O21292080002</t>
  </si>
  <si>
    <t>O21292240002</t>
  </si>
  <si>
    <t>O21292310002</t>
  </si>
  <si>
    <t>O21292480002</t>
  </si>
  <si>
    <t>Q18514710002</t>
  </si>
  <si>
    <t>Q18514730002</t>
  </si>
  <si>
    <t>Q18515780002</t>
  </si>
  <si>
    <t>G23551410001</t>
  </si>
  <si>
    <t>O21292600002</t>
  </si>
  <si>
    <t>O21292930002</t>
  </si>
  <si>
    <t>O21292940002</t>
  </si>
  <si>
    <t>O21292960002</t>
  </si>
  <si>
    <t>O21292990002</t>
  </si>
  <si>
    <t>O21293000002</t>
  </si>
  <si>
    <t>O21293020002</t>
  </si>
  <si>
    <t>O21293040002</t>
  </si>
  <si>
    <t>O21293060002</t>
  </si>
  <si>
    <t>O21293140002</t>
  </si>
  <si>
    <t>Q18517460002</t>
  </si>
  <si>
    <t>Q18517470002</t>
  </si>
  <si>
    <t>B21291350002</t>
  </si>
  <si>
    <t>B21291360002</t>
  </si>
  <si>
    <t>B21291390002</t>
  </si>
  <si>
    <t>B21291400002</t>
  </si>
  <si>
    <t>B21291940002</t>
  </si>
  <si>
    <t>B21292000002</t>
  </si>
  <si>
    <t>B21292010002</t>
  </si>
  <si>
    <t>B21292050002</t>
  </si>
  <si>
    <t>B21292320002</t>
  </si>
  <si>
    <t>B21292340002</t>
  </si>
  <si>
    <t>B21292350002</t>
  </si>
  <si>
    <t>O21293230002</t>
  </si>
  <si>
    <t>G23555840003</t>
  </si>
  <si>
    <t>G23557260002</t>
  </si>
  <si>
    <t>S10653630002</t>
  </si>
  <si>
    <t>G23557270001</t>
  </si>
  <si>
    <t>F0013530</t>
  </si>
  <si>
    <t>S10653650001</t>
  </si>
  <si>
    <t>S10653710001</t>
  </si>
  <si>
    <t>S10654200003</t>
  </si>
  <si>
    <t>S10654230003</t>
  </si>
  <si>
    <t>S10654240003</t>
  </si>
  <si>
    <t>O21294900002</t>
  </si>
  <si>
    <t>F0013535</t>
  </si>
  <si>
    <t>O21294920002</t>
  </si>
  <si>
    <t>O21295040002</t>
  </si>
  <si>
    <t>F0013538</t>
  </si>
  <si>
    <t>O21295290002</t>
  </si>
  <si>
    <t>J05580070002</t>
  </si>
  <si>
    <t>O21295190002</t>
  </si>
  <si>
    <t>O21295310002</t>
  </si>
  <si>
    <t>O21295320002</t>
  </si>
  <si>
    <t>O21295350002</t>
  </si>
  <si>
    <t>O21295360002</t>
  </si>
  <si>
    <t>O21295370002</t>
  </si>
  <si>
    <t>O21295380002</t>
  </si>
  <si>
    <t>G23567690003</t>
  </si>
  <si>
    <t>G23567680003</t>
  </si>
  <si>
    <t>G23567700003</t>
  </si>
  <si>
    <t>O21295390002</t>
  </si>
  <si>
    <t>O21295410002</t>
  </si>
  <si>
    <t>O21295450002</t>
  </si>
  <si>
    <t>O21295460002</t>
  </si>
  <si>
    <t>O21295480002</t>
  </si>
  <si>
    <t>O21295510002</t>
  </si>
  <si>
    <t>O21295800002</t>
  </si>
  <si>
    <t>O21295770002</t>
  </si>
  <si>
    <t>O21295780002</t>
  </si>
  <si>
    <t>O21295820002</t>
  </si>
  <si>
    <t>O21295850002</t>
  </si>
  <si>
    <t>S10654640001</t>
  </si>
  <si>
    <t>O21295910002</t>
  </si>
  <si>
    <t>O21296070002</t>
  </si>
  <si>
    <t>O21296040002</t>
  </si>
  <si>
    <t>O21296050002</t>
  </si>
  <si>
    <t>O21296090002</t>
  </si>
  <si>
    <t>O21296120002</t>
  </si>
  <si>
    <t>O21296290002</t>
  </si>
  <si>
    <t>O21296330002</t>
  </si>
  <si>
    <t>G23570850001</t>
  </si>
  <si>
    <t>O21296350002</t>
  </si>
  <si>
    <t>O21296480002</t>
  </si>
  <si>
    <t>O21296420002</t>
  </si>
  <si>
    <t>O21296440002</t>
  </si>
  <si>
    <t>O21296470002</t>
  </si>
  <si>
    <t>G23572310003</t>
  </si>
  <si>
    <t>O21296580002</t>
  </si>
  <si>
    <t>O21296600002</t>
  </si>
  <si>
    <t>O21296640002</t>
  </si>
  <si>
    <t>O21296660002</t>
  </si>
  <si>
    <t>O21296670002</t>
  </si>
  <si>
    <t>O21296690002</t>
  </si>
  <si>
    <t>O21296700002</t>
  </si>
  <si>
    <t>O21296710002</t>
  </si>
  <si>
    <t>S10654790003</t>
  </si>
  <si>
    <t>S10655050001</t>
  </si>
  <si>
    <t>S10655340003</t>
  </si>
  <si>
    <t>S10654680001</t>
  </si>
  <si>
    <t>S10654710001</t>
  </si>
  <si>
    <t>S10655940001</t>
  </si>
  <si>
    <t>S10655940004</t>
  </si>
  <si>
    <t>S10656070001</t>
  </si>
  <si>
    <t>S10656070004</t>
  </si>
  <si>
    <t>B21295020002</t>
  </si>
  <si>
    <t>B21295650002</t>
  </si>
  <si>
    <t>B21295220002</t>
  </si>
  <si>
    <t>B21295520002</t>
  </si>
  <si>
    <t>B21295590002</t>
  </si>
  <si>
    <t>B21295630002</t>
  </si>
  <si>
    <t>B21295140002</t>
  </si>
  <si>
    <t>S10656670001</t>
  </si>
  <si>
    <t>F0013550</t>
  </si>
  <si>
    <t>O21295870002</t>
  </si>
  <si>
    <t>00099021001 DEPOSITO DE EFECTIVO, DEPOSITANTE: ROGER APAZA VASQUEZ, CONCEPTO: REGULARIZACION POR TOPE SALARIAL, CUENTA DE DEPOSITO: CUENTA UNICA DEL TESORO</t>
  </si>
  <si>
    <t>00099021001 DEP.DE CHEQ.AJENOS,RET.DE NO_CONCILIADO CAM.,CONCEPTO: PAGO INCAPACIDADES TEMPORALES (REEMBOLSO MINISTERIO DE ECONOMIA Y FINANZAS PUBLICAS),DEP.: CAJA NACIONAL DE SALUD , PROCEDENCIA: BANCO UNION S.A., CHEQUE: 32399, FECHA DE EMISION:15/06/2023
DT - 500 P - 1911</t>
  </si>
  <si>
    <t>00099021001 DEPOSITO DE EFECTIVO, DEPOSITANTE: JUAN ROGELIO CHOQUEHUANCA ALANOCA, CONCEPTO: POR DEVOLUCION DE RECURSOS DEL C-31 0.0.179, CUENTA DE DEPOSITO: CUENTA UNICA DEL TESORO/DJBR</t>
  </si>
  <si>
    <t>00086011109 DEPOSITO DE EFECTIVO, DEPOSITANTE: JORGE LUIS VILLEGAS, CONCEPTO: REPOSICION DE CREDENCIAL JORGE LUIS VILLEGAS, CUENTA DE DEPOSITO: CUENTA UNICA DEL TESORO</t>
  </si>
  <si>
    <t>00099021001 DEPOSITO DE EFECTIVO, DEPOSITANTE: FRANKLIN HUGO MORALES SOLIZ CI 2683040LP, CONCEPTO: DEVOLUCION REMUNERACION MAXIMA SECTOR PUBLICO CGE/DRC 032/2022, CUENTA DE DEPOSITO: CUENTA UNICA DEL TESORO</t>
  </si>
  <si>
    <t>00099021001 DEPOSITO DE EFECTIVO, DEPOSITANTE: EDGAR OVANDO BUHEZO, CONCEPTO: DEVOLUCION FACTURA NAABOL, CUENTA DE DEPOSITO: CUENTA UNICA DEL TESORO/DJBR</t>
  </si>
  <si>
    <t>00099021001 DEPOSITO DE EFECTIVO, DEPOSITANTE: GABRIELA CORALY SUAREZ CANDIA, CONCEPTO: DEVOLUCION FACTURA NAABOL, CUENTA DE DEPOSITO: CUENTA UNICA DEL TESORO/DJBR</t>
  </si>
  <si>
    <t>00099021001 DEPOSITO DE EFECTIVO, DEPOSITANTE: PAOLA JANNETTE SAINZ MOYA, CONCEPTO: DEVOLUCION FACTURA NAABOL, CUENTA DE DEPOSITO: CUENTA UNICA DEL TESORO/DJBR</t>
  </si>
  <si>
    <t>00099021001 DEPOSITO DE EFECTIVO, DEPOSITANTE: ANGELA ALEJANDRA MEDRANO ROCHA, CONCEPTO: DEVOLUCION FACTURAS NAABOL, CUENTA DE DEPOSITO: CUENTA UNICA DEL TESORO/DJBR</t>
  </si>
  <si>
    <t>00099021001 DEPOSITO DE EFECTIVO, DEPOSITANTE: OSCAR GUERY VELASQUEZ QUISBERT, CONCEPTO: DEVOLUCION POR EXCEDER LA REMUNERACION MAXIMA MAYO/2023, CUENTA DE DEPOSITO: CUENTA UNICA DEL TESORO</t>
  </si>
  <si>
    <t>NUMERO DE LIBRETA CUT: 00283012001 OPERACIÓN E18 TRANSFERENCIA DEL SISTEMA FINANCIERO POR CUENTA DE TERCEROS A LA CUT SOL.ALMACENERIA BOLIVIANA SA</t>
  </si>
  <si>
    <t>00046171101 DEPOSITO DE EFECTIVO, DEPOSITANTE: MEDIC SHIELD S.R.L., CONCEPTO: SANCION POR INCUMPLIMIENTO GESTION 2023, CUENTA DE DEPOSITO: CUENTA UNICA DEL TESORO</t>
  </si>
  <si>
    <t>00099021001 DEPOSITO DE EFECTIVO, DEPOSITANTE: DELIA MAMANI CALLIZAYA, CONCEPTO: DEVOLUCION DE SALDOS NO UTILIZADOS A FAVOR DEL INIAF C-31 (3403), CUENTA DE DEPOSITO: CUENTA UNICA DEL TESORO</t>
  </si>
  <si>
    <t>00099021001 DEPOSITO DE EFECTIVO, DEPOSITANTE: MARTIN FERRUFINO MAIDANA, CONCEPTO: FACTURAS NAABOL, CUENTA DE DEPOSITO: CUENTA UNICA DEL TESORO/DJBR</t>
  </si>
  <si>
    <t>00099021001 DEPOSITO DE EFECTIVO, DEPOSITANTE: ALVARO CASTILLO MONJE, CONCEPTO: DEVOLUCION FONDOS EN AVANCE, CUENTA DE DEPOSITO: CUENTA UNICA DEL TESORO/DJBR</t>
  </si>
  <si>
    <t>00099021001 DEPOSITO DE EFECTIVO, DEPOSITANTE: ASFI-NELVY VILLARROEL HERRERA, CONCEPTO: DEVOLUCION DE VIATICOS, CUENTA DE DEPOSITO: CUENTA UNICA DEL TESORO</t>
  </si>
  <si>
    <t>00053014101 DEPOSITO DE EFECTIVO, DEPOSITANTE: ALVARO CASTILLO MONJE, CONCEPTO: DEVOLUCION DE FONDOS EN AVANCE, CUENTA DE DEPOSITO: CUENTA UNICA DEL TESORO</t>
  </si>
  <si>
    <t>00099021001 DEPOSITO DE EFECTIVO, DEPOSITANTE: ALAN VICENTE TORREZ, CONCEPTO: FACTURAS NAABOL ALAN VICENTE TORREZ, CUENTA DE DEPOSITO: CUENTA UNICA DEL TESORO/DJBR</t>
  </si>
  <si>
    <t>00099021001 DEPOSITO DE EFECTIVO, DEPOSITANTE: ASFI-JAVIER APAZA NINA, CONCEPTO: DEVOLUCION DE VIATICOS, CUENTA DE DEPOSITO: CUENTA UNICA DEL TESORO</t>
  </si>
  <si>
    <t>NUMERO DE LIBRETA CUT: 0086011102 OPERACIÓN E18 TRANSFERENCIA DEL SISTEMA FINANCIERO POR CUENTA DE TERCEROS A LA CUT SOL PETROBRAS BOLIVIA SA</t>
  </si>
  <si>
    <t>00513022001 DEP.DE CHEQ.AJENOS,RET.DE CAM.,CONCEPTO: DEVOLUCION SALDO NO EJECUTADO P/CIERRE FONDO DE VIATICOS DA-2,DEP.: YPFB , PROCEDENCIA: BANCO UNION S.A., CHEQUE: 1407, FECHA DE EMISION:29/06/2023</t>
  </si>
  <si>
    <t>00597029201 DEP.DE CHEQ.AJENOS,RET.DE CAM.,CONCEPTO: DEVOLUCION DE ENDE POR RELIQUIDACION DE SUMINISTRO DE ENERGIA Y POTENCIA ENERO A OCTUBRE/2022,DEP.: YLB , PROCEDENCIA: BANCO UNION S.A., CHEQUE: 218, FECHA DE EMISION:28/06/2023</t>
  </si>
  <si>
    <t>00099021001 DEP.DE CHEQ.AJENOS,RET.DE CAM.,CONCEPTO: ROMULO ERNESTO FREIRE GAMBOA,DEP.: BANCO UNION S.A. , PROCEDENCIA: BANCO UNION S.A., CHEQUE: 191540, FECHA DE EMISION:03/07/2023</t>
  </si>
  <si>
    <t>00099021001 DEP.DE CHEQ.AJENOS,RET.DE CAM.,CONCEPTO: ANA LUCIA REYES ANGAMARCA,DEP.: BANCO UNION S.A. , PROCEDENCIA: BANCO UNION S.A., CHEQUE: 191539, FECHA DE EMISION:03/07/2023</t>
  </si>
  <si>
    <t>00514012001 DEP.DE CHEQ.AJENOS,RET.DE CAM.,CONCEPTO: TRANSFERENCIA DE RECURSOS,DEP.: ENDE , PROCEDENCIA: BANCO UNION S.A., CHEQUE: 25470, FECHA DE EMISION:29/06/2023</t>
  </si>
  <si>
    <t>00514017001 DEP.DE CHEQ.AJENOS,RET.DE CAM.,CONCEPTO: TRANSFERENCIA DE RECURSOS,DEP.: ENDE , PROCEDENCIA: BANCO UNION S.A., CHEQUE: 25471, FECHA DE EMISION:29/06/2023</t>
  </si>
  <si>
    <t>00099021001 DEPOSITO DE EFECTIVO, DEPOSITANTE: ASFI-KEVIN PEREIRA AREVALO, CONCEPTO: DEVOLUCION DE VIATICOS, CUENTA DE DEPOSITO: CUENTA UNICA DEL TESORO</t>
  </si>
  <si>
    <t>00099021001 DEPOSITO DE EFECTIVO, DEPOSITANTE: ASFI-JORGE RODRIGO VALDEZ BAHOZ, CONCEPTO: FACTURA NAABOL - JORGE RODRIGO VALDEZ BAHOZ, CUENTA DE DEPOSITO: CUENTA UNICA DEL TESORO</t>
  </si>
  <si>
    <t>00099021001 DEPOSITO DE EFECTIVO, DEPOSITANTE: ASFI-JORGE RODRIGO VALDEZ BAHOZ, CONCEPTO: DEVOLUCION DE VIATICOS, CUENTA DE DEPOSITO: CUENTA UNICA DEL TESORO</t>
  </si>
  <si>
    <t>00099021001 DEPOSITO DE EFECTIVO, DEPOSITANTE: ASFI- GABRIELA SILVETTY LOUP, CONCEPTO: FACTURAS NAABOL - GABRIELA SILVETTY LOUP, CUENTA DE DEPOSITO: CUENTA UNICA DEL TESORO</t>
  </si>
  <si>
    <t>00099021001 DEPOSITO DE EFECTIVO, DEPOSITANTE: ASFI - DAVID RAFAEL SANCHEZ ARANIBAR, CONCEPTO: DEVOLUCION DE FONDOS POR VIATICOS/PAGO TASA AEROPUERTO, CUENTA DE DEPOSITO: CUENTA UNICA DEL TESORO</t>
  </si>
  <si>
    <t>00099021001 DEPOSITO DE EFECTIVO, DEPOSITANTE: ASFI - KATHERINE ALBA ESTRADA MARQUEZ, CONCEPTO: DEVOLUCION DE FONDOS POR VIATICOS/ PAGO TASA AEROPUERTO, CUENTA DE DEPOSITO: CUENTA UNICA DEL TESORO</t>
  </si>
  <si>
    <t>00099021001 DEPOSITO DE EFECTIVO, DEPOSITANTE: LUIS GUSTAVO BECERRA PILLCO, CONCEPTO: POR FACTURAS NAABOL EMITIDAS EN FECHAS 25 Y 27 DE ABRIL DE 2023 NO PRESENTADAS PARA SU DECLARACION, CUENTA DE DEPOSITO: CUENTA UNICA DEL TESORO/DJBR</t>
  </si>
  <si>
    <t>00099021001 DEPOSITO DE EFECTIVO, DEPOSITANTE: DANIELA SOLANGE ESTEPHANIE REQUE EGUEZ, CONCEPTO: POR FACTURAS NAABOL EMITIDAS EN FECHA 25 Y 27 DE ABRIL DE 2023 NO PRESENTADAS PARA SU DECLARACION, CUENTA DE DEPOSITO: CUENTA UNICA DEL TESORO/DJBR</t>
  </si>
  <si>
    <t>REGULARIZACION DE TRANSFERENCIA DEL EXTERIOR SEGUN SWIFT NO.10556 Y NO.10555 DE FECHA 03/07/2023 ORDENANTE: INNOVATION BUSINESS ENG SA (PA/PANAMA) REF.: PAGO A PROVEEDOR SERVICIOS Y DEUDA PAYMENT FOR KCL TO YLB ODV 23 LIB. 00597012001 RECURSOS PROPIOS VENTAS YLB</t>
  </si>
  <si>
    <t>COBRO COSTOS DE PAPELERIA POR REGULARIZACION DE TRANSFERENCIA DEL EXTERIOR POR ORDEN DE INNOVATION BUSINESS ENG SA (PA/PANAMA) REF.: PAGO A PROVEEDOR SERVICIOS Y DEUDA PAYMENT FOR KCL TO YLB ODV 23 LIB. 00597012001 RECURSOS PROPIOS VENTAS YLB</t>
  </si>
  <si>
    <t>COBRO COSTOS DE PAPELERIA SEGUN TRANSFERENCIA DEL EXTERIOR POR ORDEN DE COPA ENERGIA DISTRIBUIDORA DE GAS S A (SAO PAULO BRASIL) REF.: CRED INV 953 FECHA VALOR 3/07/2023 LIB. 00513062002 YPFB - EXPORTACIÓN DE GLP Y OTROS-BOLIVIANOS</t>
  </si>
  <si>
    <t>||TRANSFERENCIA DE FONDOS S/G MENSAJE SWIFT NRO. 10606 DE LA FECHA Y NOTA CITE DGAC/3568/2023 DE F.15.06.2023 (HRE-TGL-9395) DE LA DIRECCION GENERAL DE AERONAUTICA CIVIL (SECTOR PÚBLICO). DEBITO DE LA LIBRETA 00117012001 DGAC, REPOSICIÓN DE ÚTILES DE ESCRITORIO.</t>
  </si>
  <si>
    <t>'COBRO DE'||ÚTILES DE ESCRITORIO POR EL COMPROBANTE N°1063727 SEGÚN NOTA CITE: PRS/GAFC-1382 DFC-423/2023 DE FECHA 14/06/2023 (HRE-TGL-9344) DE YACIMIENTOS PETROLÍFEROS FISCALES BOLIVIANOS. (SECTOR PÚBLICO). DÉBITO DE LA LIBRETA 00513022001 YPFB - OPERACIONES, REPOSICIÓN DE ÚTILES DE ESCRITORIO.</t>
  </si>
  <si>
    <t>||TRANSFERENCIA DE FONDOS S/G. MENSAJE SWIFT NRO. 10674 DE LA FECHA, Y NOTA REMITIDA POR LA DIRECCIÓN GENERAL DE AERONAUTICA CIVIL CITE: DGAC/3568/2023 DE FECHA 15/06/2023 (HRE-TGL-9395) (SECTOR PÚBLICO). DÉBITO DE LA LIBRETA 00117012001 DGAC, REPOSICIÓN ÚTILES DE ESCRITORIO.</t>
  </si>
  <si>
    <t>||TRANSFERENCIA DE FONDOS S/G MENSAJE SWIFT NRO.10675 EN ATENCION A NOTA: DGAC/3568/2023 DE F.15/6/2023 (HRE-TGL-9395) ENVIADO POR LA DIRECCION GENERAL DE AERONAUTICA CIVIL (SECTOR PÚBLICO). DEBITO DE LA LIBRETA 00117012001 DGAC, REPOSICION ÚTILES DE ESCRITORIO.</t>
  </si>
  <si>
    <t>00099021001 DEPOSITO DE EFECTIVO, DEPOSITANTE: IVAN ALEXEI GUZMAN LIMA, CONCEPTO: DEVOLUCION DE NAABOL, CUENTA DE DEPOSITO: CUENTA UNICA DEL TESORO/DJBR</t>
  </si>
  <si>
    <t>00099021001 DEPOSITO DE EFECTIVO, DEPOSITANTE: ADRIANA ELIZABETH PEREZ MAMANI, CONCEPTO: DEVOLUCION DE NAABOL, CUENTA DE DEPOSITO: CUENTA UNICA DEL TESORO/DJBR</t>
  </si>
  <si>
    <t>00548132001 DEPOSITO DE EFECTIVO, DEPOSITANTE: VICTOR HUGO FLORES CAPO, CONCEPTO: DEVOLUCION DEL 13% POR VIATICOS, CUENTA DE DEPOSITO: CUENTA UNICA DEL TESORO</t>
  </si>
  <si>
    <t>00099021001 DEPOSITO DE EFECTIVO, DEPOSITANTE: JORGE NINA BERNAL, CONCEPTO: DEVOLUCION POR DOBLE PERCEPCION DE ACUERDO A CONVENIO, CUENTA DE DEPOSITO: CUENTA UNICA DEL TESORO</t>
  </si>
  <si>
    <t>00283012001 DEPOSITO DE EFECTIVO, DEPOSITANTE: ALMACENERA BOLIVIANA S.A., CONCEPTO: AJUSTE DE INTERESES Y ACTUALIZACION DEL DERECHO DE EXPLOTACION MARZO/ 2023, CUENTA DE DEPOSITO: CUENTA UNICA DEL TESORO</t>
  </si>
  <si>
    <t>00099021001 DEPOSITO DE EFECTIVO, DEPOSITANTE: RODOLFO PRIN SALMON, CONCEPTO: FACTURAS NAABOL EMITIDAS 24 Y 27 DE ABRIL DE 2023 NO PRESENTADAS, CUENTA DE DEPOSITO: CUENTA UNICA DEL TESORO/DJBR</t>
  </si>
  <si>
    <t>00099021001 DEPOSITO DE EFECTIVO, DEPOSITANTE: PAOLA JULIA TICONIPA GUTIERREZ, CONCEPTO: POR FACTURAS NAABOL EMITIDAS EN FECHAS 25 Y 27 DE ABRIL DE 2023, NO PRESENTADAS, CUENTA DE DEPOSITO: CUENTA UNICA DEL TESORO/DJBR</t>
  </si>
  <si>
    <t>00099021001 DEPOSITO DE EFECTIVO, DEPOSITANTE: ASFI - EDUARDO ANGEL APAZA GIRONDA, CONCEPTO: DEVOLUCION DE VIATICOS , BS 519,40, CUENTA DE DEPOSITO: CUENTA UNICA DEL TESORO</t>
  </si>
  <si>
    <t>00190012003 DEPOSITO DE EFECTIVO, DEPOSITANTE: CONSEJEROS DE VIAJE SRL, CONCEPTO: DEVOLUCION DE PASAJE AEREO DE AMAZONAS DE LA SEÑORA BRENDA LA FUENTE, CUENTA DE DEPOSITO: CUENTA UNICA DEL TESORO</t>
  </si>
  <si>
    <t>00086011109 DEPOSITO DE EFECTIVO, DEPOSITANTE: JOSUE ERICK GONZALES HUANCA, CONCEPTO: REPOSICION DE CREDENCIAL, CUENTA DE DEPOSITO: CUENTA UNICA DEL TESORO</t>
  </si>
  <si>
    <t>00099021001 DEPOSITO DE EFECTIVO, DEPOSITANTE: ASFI-KEVIN PEREIRA AREVALO, CONCEPTO: FACTURAS NAABOL-KEVIN PEREIRA AREVALO, CUENTA DE DEPOSITO: CUENTA UNICA DEL TESORO</t>
  </si>
  <si>
    <t>00099021001 DEPOSITO DE EFECTIVO, DEPOSITANTE: ASFI - JAVIER APAZA NINA, CONCEPTO: FACTURA NAABOL - JAVIER APAZA, CUENTA DE DEPOSITO: CUENTA UNICA DEL TESORO</t>
  </si>
  <si>
    <t>00099021001 DEPOSITO DE EFECTIVO, DEPOSITANTE: ASFI-ROGER ALBERTO SAENZ BEJAR, CONCEPTO: DEVOLOCION DE VIATICOS, CUENTA DE DEPOSITO: CUENTA UNICA DEL TESORO</t>
  </si>
  <si>
    <t>00099021001 DEPOSITO DE EFECTIVO, DEPOSITANTE: ASFI - JAVIER APAZA NINA, CONCEPTO: FACTURA NAABOL - JAVIER APAZA N., CUENTA DE DEPOSITO: CUENTA UNICA DEL TESORO</t>
  </si>
  <si>
    <t>00099021001 DEPOSITO DE EFECTIVO, DEPOSITANTE: ASFI-OLIVER NINA SANCHEZ, CONCEPTO: FACTURAS NAABOL, CUENTA DE DEPOSITO: CUENTA UNICA DEL TESORO</t>
  </si>
  <si>
    <t>00099021001 DEPOSITO DE EFECTIVO, DEPOSITANTE: ASFI - JAVIER APAZA NINA, CONCEPTO: FACTURA NAABOL - JAVIER APAZA NINA, CUENTA DE DEPOSITO: CUENTA UNICA DEL TESORO</t>
  </si>
  <si>
    <t>00099021001 DEPOSITO DE EFECTIVO, DEPOSITANTE: ASFI-ROGER ALBERTO SAENZ BEJAR, CONCEPTO: FACTURAS NAABOL, CUENTA DE DEPOSITO: CUENTA UNICA DEL TESORO</t>
  </si>
  <si>
    <t>NUMERO DE LIBRETA CUT: 00373024105 OPERACIÓN E75 TRANSFERENCIA DE LA CUENTA FISCAL BUN A LA CUT EN MN TRANSFERENCIA DE FONDOS A SOLICITUD DE: GOBIERNO AUTONOMO MUNICIPAL DE ALTO BENI CITE: GAMAB/MAE/BMS/DESP-227/2023 CUENTA CUT 3987 LIBRETA NÂ° 00373024105 FDI-TRASFERENCIAS PROGRAMADAS Y/O PROYEC</t>
  </si>
  <si>
    <t>NUMERO DE LIBRETA CUT: 00373024105 OPERACIÓN E75 TRANSFERENCIA DE LA CUENTA FISCAL BUN A LA CUT EN MN TRANSFERENCIA DE FONDOS A SOLICITUD DE: GOBIERNO AUTONOMO MUNICIPAL DE INCAHUASI, CITE:G.A.M. INC./DESPACHO MAE NÂ°479/2023 CUENTA CUT 3987 LIBRETA NÂ° 00373024105 "FDI-TRANSFERENCIAS PROGRAMAD</t>
  </si>
  <si>
    <t>00016011101 DEPOSITO DE EFECTIVO, DEPOSITANTE: MINISTERIO DE EDUCACION, CONCEPTO: VENTA DE MATERIAL BIBLIOGRAFICO Y/O MULTIMEDIA DE LA LIBRERIA DEL MINISTERIO DE EDUCACION, CUENTA DE DEPOSITO: CUENTA UNICA DEL TESORO</t>
  </si>
  <si>
    <t>00046021109 DEPOSITO DE EFECTIVO, DEPOSITANTE: GAM CAIZA D, CONCEPTO: PAGO PARA SALUD, CUENTA DE DEPOSITO: CUENTA UNICA DEL TESORO</t>
  </si>
  <si>
    <t>00594012001 DEPOSITO DE EFECTIVO, DEPOSITANTE: MAURO REYNALDO OVIEDO MENDOZA, CONCEPTO: PAGO A NOTA ASP-B/DAJ/CE-901/2023 REFERIDO A INFORME ASP-B/UAI/INF-CB-005/2023, CUENTA DE DEPOSITO: CUENTA UNICA DEL TESORO</t>
  </si>
  <si>
    <t>00594012001 DEPOSITO DE EFECTIVO, DEPOSITANTE: SULMA QUINTANILLA VIDAURRE, CONCEPTO: PAGO A NOTA ASP-B/DAJ/CE-901/2023 REFERIDO A INFORME ASP-B/UAI/INF-CB-005/23 DE 7/03/23, CUENTA DE DEPOSITO: CUENTA UNICA DEL TESORO</t>
  </si>
  <si>
    <t>00099021001 DEP.DE CHEQ.AJENOS,RET.DE CAM.,CONCEPTO: COMPENSACION DE GASTOS DE RETORNO DE WILLIAMS ELOY MEDRANO,DEP.: MINISTERIO DE RELACIONES EXTERIORES , PROCEDENCIA: BANCO UNION S.A., CHEQUE: 128, FECHA DE EMISION:29/06/2023</t>
  </si>
  <si>
    <t>00155010001 DEP.DE CHEQ.AJENOS,RET.DE CAM.,CONCEPTO: FIANZAS ECONOMICAS DE NOTARIOS DE FE PUBLICA,DEP.: DIRNOPLU , PROCEDENCIA: BANCO UNION S.A., CHEQUE: 835, FECHA DE EMISION:30/06/2023</t>
  </si>
  <si>
    <t>00016301101 DEP.DE CHEQ.AJENOS,RET.DE CAM.,CONCEPTO: DEPÓSITO RECURSOS,DEP.: MIN EDUCACION -ESFM P. O. C. , PROCEDENCIA: BANCO UNION S.A., CHEQUE: 1703, FECHA DE EMISION:29/06/2023</t>
  </si>
  <si>
    <t>A:00373024105 Débito Automático por incumplimiento del Gobierno Autónomo Municipal de Roboré (GAM ROB), al Convenio Intergubernativo de Financiamiento FDI/CONV/N°216/2018 de 21 de septiembre de 2018, suscrito entre el Fondo de Desarrollo Indígena y el GAM ROB.</t>
  </si>
  <si>
    <t>COBRO COSTOS DE PAPELERIA POR REGULARIZACION DE TRANSFERENCIA DEL EXTERIOR POR ORDEN DE CONSULADO DE BOLIVIA EN MENDOZA ARGENTINA REF.: RECAUDACION GESTORÍA CONSULAR POR EL MES DE JUNIO 2023 LIB. 00010011102 MIN.RELACIONES EXTERIORES - GESTORIA CONSULAR LEY Nº 3108</t>
  </si>
  <si>
    <t>||RESPUESTA A DEBITO DEL BANQUERO S/G SWIFT NO.10747 DE LA FECHA POR COBRO COMIS.DEL BANQUERO POR TRANSF.AL EXTERIOR POR EUR 75.590,85 A FAVOR DE BDF INDUSTRIES S.P.A. POR ORDEN DE SEDEM-ENVIBOL F.V. 22/05/2023 LIB.00132072001 SEDEM-ADMINISTRACIÓN RECAUDACIÓN ENVIBOL EN BOLIVIANOS COMIS.EQUIV.EUR 4.-</t>
  </si>
  <si>
    <t>||RESPUESTA A DEBITO DEL BANQUERO S/G SWIFT NO.10747 DE LA FECHA POR COBRO COMIS.DEL BANQUERO POR TRANSF.AL EXTERIOR POR EUR 75.590,85 A FAVOR DE BDF INDUSTRIES S.P.A. POR ORDEN DE SEDEM-ENVIBOL F.V. 22/05/2023 LIB.00132072001 SEDEM-ADMINISTRACIÓN RECAUDACIÓN ENVIBOL EN BOLIVIANOS COBRO UTILES DE ESCRITORIO</t>
  </si>
  <si>
    <t>||RESPUESTA A DEBITO DEL BANQUERO SG MJE.SWIFT NO. 10748 DE LA FECHA REF:COBRO COMIS.POR TRANSFERENCIA EUR 849.034,47, FECHA VALOR 22-05-2023 SG SOLICITUD SEDEM A FAVOR DE BDF INDUSTRIES S.P.A. REF:CONTRATO DE VENTA COD.SEDEM/ENVIBOL/CDE/2023-046. LIB.00132072001 SEDEM-ADMINISTRACION RECAUDACION ENVIBOL EQUIV.EUR 4.-</t>
  </si>
  <si>
    <t>||RESPUESTA A DEBITO DEL BANQUERO SG MJE.SWIFT NO. 10748 DE LA FECHA REF:COBRO COMIS.POR TRANSFERENCIA EUR 849.034,47, FECHA VALOR 22-05-2023 SG SOLICITUD SEDEM A FAVOR DE BDF INDUSTRIES S.P.A. REF:CONTRATO DE VENTA COD.SEDEM/ENVIBOL/CDE/2023-046. CGO.LIB.00132072001 SEDEM-ADMINISTRACION RECAUDACION ENVIBOL (UTILES DE ESCRITORIO)</t>
  </si>
  <si>
    <t>||RESPUESTA A DEBITO DEL BANQUERO S/G MJE. SWIFT NO.10746 DE LA FECHA, POR COBRO COMIS. DEL BANQUERO POR TRANSFERENCIA AL EXTERIOR POR EUR 42.755,07 A FAVOR DE BDF INDUSTRIES S.P.A. F.V. 22/05/2023 S/G SOL. DE SEDEM REF: CONTRATO DE VENTA COD.SEDEM/ENVIBOL/CDE/2023-046. LIB. 00132072001 SEDEM-ADMINISTRACION RECAUDACION ENVIBOL (COBRO DE UTILES DE ESCRITORIO)</t>
  </si>
  <si>
    <t>||RESPUESTA A DEBITO DEL BANQUERO S/G MJE. SWIFT NO.10746 DE LA FECHA, POR COBRO COMIS. DEL BANQUERO POR TRANSFERENCIA AL EXTERIOR POR EUR 42.755,07 A FAVOR DE BDF INDUSTRIES S.P.A. F.V. 22/05/2023 S/G SOL. DE SEDEM REF: CONTRATO DE VENTA COD.SEDEM/ENVIBOL/CDE/2023-046. LIB. 00132072001 SEDEM-ADMINISTRACION RECAUDACION ENVIBOL COMIS. EQUIVALENTE A EUR 4.</t>
  </si>
  <si>
    <t>'COBRO DE'||ÚTILES DE ESCRITORIO POR EL COMPROBANTE NRO. 1063805 DE LA FECHA S/G NOTA CITE GAFC/1582 DFC/URTE-256/2023 (HRE-TSO-961) DE LA FECHA. ENVIADA POR YACIMIENTOS PETROLIFEROS FISCALES BOLIVIANOS DEBITO DE LA LIBRETA 00513022001 YPFB  OPERACIONES</t>
  </si>
  <si>
    <t>00099021001 DEPOSITO DE EFECTIVO, DEPOSITANTE: JUAN MARCOS CHURATA CALAMANI, CONCEPTO: DEVOLUCION FACTURA NAABOL, CUENTA DE DEPOSITO: CUENTA UNICA DEL TESORO/DJBR</t>
  </si>
  <si>
    <t>00670012002 DEPOSITO DE EFECTIVO, DEPOSITANTE: MARCELO MORALES SUAREZ, CONCEPTO: DEVOLUCION DE PASAJES NO UTILIZADOS, CUENTA DE DEPOSITO: CUENTA UNICA DEL TESORO</t>
  </si>
  <si>
    <t>00099021001 DEPOSITO DE EFECTIVO, DEPOSITANTE: SAMUEL JULIO CUSSI CABRERA, CONCEPTO: DICTAMEN DE RESPONSABILIDAD CIVIL N° CGE/DRC-032/2022, CUENTA DE DEPOSITO: CUENTA UNICA DEL TESORO</t>
  </si>
  <si>
    <t>00099021001 DEPOSITO DE EFECTIVO, DEPOSITANTE: ARIEL ADALID CARRASCO FERNANDEZ, CONCEPTO: POR CONCEPTO DE FACTURAS NAABOL EMITIDAS EN FECHA 24 DE ABRIL DE 2023 BS 15 NO PRESENTADAS, CUENTA DE DEPOSITO: CUENTA UNICA DEL TESORO/DJBR</t>
  </si>
  <si>
    <t>00099021001 DEPOSITO DE EFECTIVO, DEPOSITANTE: VICENTE CONDORI RODRIGUEZ, CONCEPTO: DEVOLUCION DE PASAJES TERRESTRES INTERNACIONALES, CUENTA DE DEPOSITO: CUENTA UNICA DEL TESORO/DJBR</t>
  </si>
  <si>
    <t>00206012001 DEPOSITO DE EFECTIVO, DEPOSITANTE: INSTITUTO NACIONAL DE ESTADISTICA, CONCEPTO: DEPÓSITO POR VENTA DE LA OFICINA CENTRAL LA PAZ DE FECHA 04/07/2023, CUENTA DE DEPOSITO: CUENTA UNICA DEL TESORO</t>
  </si>
  <si>
    <t>00099021001 DEPOSITO DE EFECTIVO, DEPOSITANTE: MINISTERIO DE DEFENSA, CONCEPTO: DEVOLUCION DE BONO FRONTERA GESTION 2020, CUENTA DE DEPOSITO: CUENTA UNICA DEL TESORO</t>
  </si>
  <si>
    <t>00099021001 DEPOSITO DE EFECTIVO, DEPOSITANTE: ASFI-CARLOS GUTIERREZ LUQUE, CONCEPTO: FACTURA NAABOL-CALOS GUTIERREZ LUQUE, CUENTA DE DEPOSITO: CUENTA UNICA DEL TESORO</t>
  </si>
  <si>
    <t>NUMERO DE LIBRETA CUT: 03420102001 OPERACIÓN E18 TRANSFERENCIA DEL SISTEMA FINANCIERO POR CUENTA DE TERCEROS A LA CUT TRANSFERENCIA RECURSOS DEL FIDEICOMISO AEVIVIENDA</t>
  </si>
  <si>
    <t>00099021001 DEPOSITO DE EFECTIVO, DEPOSITANTE: CARLOS RENE MENDOZA YAVI, CONCEPTO: REVERSION DE BOLETA HABER MENSUAL, CUENTA DE DEPOSITO: CUENTA UNICA DEL TESORO</t>
  </si>
  <si>
    <t>00099021001 DEPOSITO DE EFECTIVO, DEPOSITANTE: SERGIO I. BEJARANO CARVAJAL, CONCEPTO: DICTAMEN DE RESPONSABILIDAD CIVIL RECTIFICATORIO AL DICTAMEN RECTIFICATORIO N°CGE/DRC-010/2021, CUENTA DE DEPOSITO: CUENTA UNICA DEL TESORO/DJBR</t>
  </si>
  <si>
    <t>00099021001 DEPOSITO DE EFECTIVO, DEPOSITANTE: GONZALO WALTHER BUSTOS JIMENEZ, CONCEPTO: FACTURAS NAABOL GONZALO BUSTOS JIMENEZ, CUENTA DE DEPOSITO: CUENTA UNICA DEL TESORO/DJBR</t>
  </si>
  <si>
    <t>00099021001 DEPOSITO DE EFECTIVO, DEPOSITANTE: MARCELO MARTIN CHAVEZ LIMA-ASFI, CONCEPTO: FACTURA NAABOL EMITIDA EN FECHA 2 DE MAYO, CUENTA DE DEPOSITO: CUENTA UNICA DEL TESORO</t>
  </si>
  <si>
    <t>00099021001 DEPOSITO DE EFECTIVO, DEPOSITANTE: LUCIO CONDORI MAMANI - ASFI, CONCEPTO: POR CONCEPTO DE FACTURA NAABOL EMITIDO EN FECHA 22 DE MAYO, CUENTA DE DEPOSITO: CUENTA UNICA DEL TESORO</t>
  </si>
  <si>
    <t>00099021001 DEPOSITO DE EFECTIVO, DEPOSITANTE: IVONE ADRIANA ANDRADE-ASFI, CONCEPTO: FACTURA NAABOL EMITIDA EN FECHA 27/04/2023, CUENTA DE DEPOSITO: CUENTA UNICA DEL TESORO</t>
  </si>
  <si>
    <t>00099021001 DEPOSITO DE EFECTIVO, DEPOSITANTE: ASFI - ANGEL LUIS ACEBO, CONCEPTO: POR FACTURAS NAABOL FECHAS 25 Y 28 DE ABRIL DE 2023, NO PRESENTADAS EN EL LIBRO DE COMPRAS IVA, CUENTA DE DEPOSITO: CUENTA UNICA DEL TESORO</t>
  </si>
  <si>
    <t>00099021001 DEPOSITO DE EFECTIVO, DEPOSITANTE: JUAN ANGEL CORONEL SARDON C.I. 6136125 L.P., CONCEPTO: DEVOLUCION AL SENASIR COACTIVO SOCIAL, CUENTA DE DEPOSITO: CUENTA UNICA DEL TESORO</t>
  </si>
  <si>
    <t>00086057007 DEPOSITO DE EFECTIVO, DEPOSITANTE: CLAUDIO NELSON VICHEVICH CASTEDO, CONCEPTO: DEVOLUCION DE RECURSOS, CUENTA DE DEPOSITO: CUENTA UNICA DEL TESORO</t>
  </si>
  <si>
    <t>00099021001 DEP.DE CHEQ.AJENOS,RET.DE CAM.,CONCEPTO: DEVOLUCION DE CC NO COBRADA MARZO 2023,DEP.: LA VITALICIA SEGUROS Y REASEGUROS DE VIDA S.A. , PROCEDENCIA: BANCO BISA S.A., CHEQUE: 80440, FECHA DE EMISION:04/07/2023</t>
  </si>
  <si>
    <t>00099021001 DEP.DE CHEQ.AJENOS,RET.DE CAM.,CONCEPTO: DEVOLUCION DE CC NO COBRADA MARZO 2023,DEP.: LA VITALICIA SEGUROS Y REASEGUROS DE VIDA S.A. , PROCEDENCIA: BANCO BISA S.A., CHEQUE: 1867448, FECHA DE EMISION:04/07/2023</t>
  </si>
  <si>
    <t>00041014202 DEP.DE CHEQ.AJENOS,RET.DE CAM.,CONCEPTO: TRANSFERENCIA DE RECURSOS POR DÉPOSITO DEL GAD-TARIJA ADQUISICION DE PISOS TECNOLOGICOS S/G D.S.2013,DEP.: MDPYEP , PROCEDENCIA: BANCO UNION S.A., CHEQUE: 3001, FECHA DE EMISION:27/06/2023</t>
  </si>
  <si>
    <t>00099021001 DEP.DE CHEQ.AJENOS,RET.DE CAM.,CONCEPTO: ABEL LOPEZ ARRUETA,DEP.: BANCO UNION SA , PROCEDENCIA: BANCO UNION S.A., CHEQUE: 191541, FECHA DE EMISION:05/07/2023/DJBR</t>
  </si>
  <si>
    <t>00206012001 DEP.DE CHEQ.AJENOS,RET.DE CAM.,CONCEPTO: DEPÓSITO POR OTROS INGRESOS,DEP.: INSTITUTO NACIONAL DE ESTADISTICA , PROCEDENCIA: BANCO UNION S.A., CHEQUE: 5010, FECHA DE EMISION:04/07/2023</t>
  </si>
  <si>
    <t>00206012001 DEP.DE CHEQ.AJENOS,RET.DE CAM.,CONCEPTO: DEPÓSITO POR OTROS INGRESOS,DEP.: INSTITUTO NACIONAL DE ESTADISTICA , PROCEDENCIA: BANCO UNION S.A., CHEQUE: 5537, FECHA DE EMISION:04/07/2023</t>
  </si>
  <si>
    <t>00290012001 DEP.DE CHEQ.AJENOS,RET.DE CAM.,CONCEPTO: TRAMITE N°9208316 DESCUENTO PASAJES Y VIATICOS,DEP.: SERVICIO DE IMPUESTOS NACIONALES , PROCEDENCIA: BANCO UNION S.A., CHEQUE: 7189, FECHA DE EMISION:30/06/2023</t>
  </si>
  <si>
    <t>00099021001 DEP.DE CHEQ.AJENOS,RET.DE CAM.,CONCEPTO: TRAMITE N°9208316 ABRIL/2023 CONVENIO SENASIR,DEP.: SERVICIO DE IMPUESTOS NACIONALES , PROCEDENCIA: BANCO UNION S.A., CHEQUE: 7190, FECHA DE EMISION:30/06/2023</t>
  </si>
  <si>
    <t>00099021001 DEP.DE CHEQ.AJENOS,RET.DE CAM.,CONCEPTO: DEVOLUCION DE RECURSOS DEL C31 281-1-3 DE GESTION 2022,DEP.: HILDA ROSA SUYO CARBAJAL , PROCEDENCIA: BANCO UNION S.A., CHEQUE: 16694, FECHA DE EMISION:29/06/2023/DJBR</t>
  </si>
  <si>
    <t>TRANSFERENCIA DE FONDOS AL EXTERIOR A SOLICITUD DE INSTITUTO NACIONAL DE INNOVACION AGROPECUARIA Y FORESTAL (INIAF) SEGUN SOLICITUD 18653 REF: SEGUNDO PAGO POR LA ADQUISICION DE SEMILLA DE PALMA ACEITERA GERMINADA SEGUN CONTRATO DE ADHESION SN DE FECHA 24 DE FEBRERO DE 2023 A LA EMPRESA AGROPECUARIA LIB. 00099021001 TGN-RECURSOS ORDINARIOS (3987)</t>
  </si>
  <si>
    <t>TRANSFERENCIA DE FONDOS AL EXTERIOR A SOLICITUD DE INSTITUTO NACIONAL DE INNOVACION AGROPECUARIA Y FORESTAL (INIAF) SEGUN SOLICITUD 18654 REF: SEGUNDO PAGO POR COMPRA DE SEMILLA DE PALMA ACEITERA PARA SER GERMINADA SEGUN CONTRATO DE ADHESION SN DE FECHA 24 DE FEBRERO DE 2023 A LA EMPRESA AGROPECUARI LIB. 00099021001 TGN-RECURSOS ORDINARIOS (3987)</t>
  </si>
  <si>
    <t>COBRO COSTOS DE PAPELERIA SEGUN TRANSFERENCIA DEL EXTERIOR POR ORDEN DE COPA ENERGIA DISTRIBUIDORA DE GAS S A (SAO PAULO BRASIL) REF.: CRED INV 956, 957, 958, 959, 961, 962 FECHA VALOR 5/07/2023 LIB. 00513062002 YPFB - EXPORTACIÓN DE GLP Y OTROS-BOLIVIANOS</t>
  </si>
  <si>
    <t>COBRO COSTOS DE PAPELERIA SEGUN TRANSFERENCIA DEL EXTERIOR POR ORDEN DE OILY LUBRIFICANTES E QUIMICOS LTDA. (BR/CAMPO GRANDE) REF.: CRED SWF 23/07/05 INV 009/2023 FECHA VALOR 5/07/2023 LIB. 00513062002 YPFB - EXPORTACIÓN DE GLP Y OTROS-BOLIVIANOS</t>
  </si>
  <si>
    <t>COBRO COSTOS DE PAPELERIA SEGUN TRANSFERENCIA DEL EXTERIOR POR ORDEN DE FIDEICOMISO HERCO-CKM (LIMA PERU) REF.: CRED PARA COMPLETAR EMBARQUE 15 - HERCO FECHA VALOR 5/07/2023 LIB. 00513062002 YPFB - EXPORTACIÓN DE GLP Y OTROS-BOLIVIANOS</t>
  </si>
  <si>
    <t>COBRO COSTOS DE PAPELERIA POR REGULARIZACION DE TRANSFERENCIA DEL EXTERIOR POR ORDEN DE CONSULADO GENERAL DE BOLIVIA EN NUEVA YORK EEUU REF.: RECAUDACIONES GESTORÍA CONSULAR JUNIO 2023 LIB. 00010011102 MIN.RELACIONES EXTERIORES - GESTORIA CONSULAR LEY Nº 3108</t>
  </si>
  <si>
    <t>TRANSFERENCIA DEL EXTERIOR SEGUN SWIFT NO.10811 Y NO.10810 DE FECHA 05/07/2023 ORDENANTE: FASS INDUSTRIA E COMERCIO DE P (BRAZIL RIBEIRAO PRETO) REF.: CRED INV YLBGCO0117ODV23VEX LIB. 00597012001 RECURSOS PROPIOS VENTAS YLB</t>
  </si>
  <si>
    <t>COBRO COSTOS DE PAPELERIA SEGUN TRANSFERENCIA DEL EXTERIOR POR ORDEN DE FASS INDUSTRIA E COMERCIO DE P (BRAZIL RIBEIRAO PRETO) REF.: CRED INV YLBGCO0117ODV23VEX LIB. 00597012001 RECURSOS PROPIOS VENTAS YLB</t>
  </si>
  <si>
    <t>COBRO COSTOS DE PAPELERIA SEGUN TRANSFERENCIA DEL EXTERIOR POR ORDEN DE OILY LUBRIFICANTES E QUIMICOS LTDA (BR/CAMPO GRANDE) REF.: CRED SWF OF 23/07/05 INV/010/2023 FECHA VALOR 5/07/2023 LIB. 00513012007 YPFB - RECURSOS NACIONALIZACIÓN</t>
  </si>
  <si>
    <t>TRANSFERENCIA RECIBIDA DEL EXTERIOR SEGÚN MENSAJES SWIFT Nos. 10790-10789 (REM.EXT.) DE FECHA 05-07-2023 POR DESEMBOLSO DE CAF PRÉSTAMO CFA11691 PROG. DE OBRAS COMPLEMENTARIAS LIBRETA N° 00291012002 ABC-RECURSOS PROPIOS REF.: UTILES DE ESCRITORIO</t>
  </si>
  <si>
    <t>TRANSFERENCIA RECIBIDA DEL EXTERIOR SEGÚN MENSAJES SWIFT Nos. 10788-10787 (REM.EXT.) DE FECHA 05-07-2023 POR DESEMBOLSO DE CAF PRÉSTAMO CFA11691 PROG. DE OBRAS COMPLEMENTARIAS LIBRETA N° 00291012002 ABC-RECURSOS PROPIOS REF.: UTILES DE ESCRITORIO</t>
  </si>
  <si>
    <t>'COBRO DE'||UTILES DE ESCRITORIO POR EL COMPROBANTE NRO.1063837 DE LA FECHA, S/G.NOTA PRS/GAFC-1382-DFC-423/2023 DE FECHA 14/6/2023 (HRE-TGL-2023-9344) ENVIADO POR YACIMIENTOS PETROLIFEROS FISCALES BOLIVIANOS. DÉBITO DE LA LIBRETA 00513022001 YPFB-"OPERACIONES" COBRO DE ÚTILES DE ESCRITORIO.</t>
  </si>
  <si>
    <t>00099021001 DEPOSITO DE EFECTIVO, DEPOSITANTE: MINISTERIO DE DEFENSA-MAXIMO MOYA QUISPE, CONCEPTO: DEVOLUCION BONO FRONTERA GESTION 2020, CUENTA DE DEPOSITO: CUENTA UNICA DEL TESORO</t>
  </si>
  <si>
    <t>00099021001 DEPOSITO DE EFECTIVO, DEPOSITANTE: MINISTERIO DE DESARROLO RURAL Y TIERRAS, CONCEPTO: PAGO SERVICIO DE AGUA POTABLE EPSAS UC - CNAPE CORRESPONDIENTE AL MES DE MAYO 2023, CUENTA DE DEPOSITO: CUENTA UNICA DEL TESORO</t>
  </si>
  <si>
    <t>00099021001 DEPOSITO DE EFECTIVO, DEPOSITANTE: LILIANA JULIETA VILLEGAS ARROYO, CONCEPTO: DEVOLUCION POR CONCEPTO DE FACTURAS NAABOL NO PRESENTADOS FECHA 12 DE MAYO, CUENTA DE DEPOSITO: CUENTA UNICA DEL TESORO/DJBR</t>
  </si>
  <si>
    <t>00099021001 DEPOSITO DE EFECTIVO, DEPOSITANTE: LILIANA JULIETA VILLEGAS ARROYO, CONCEPTO: DEVOLUCION POR CONCEPTO DE FACTURAS NAABOL NO PRESENTADAS EN FECHAS 24 Y 27 DE ABRIL DE 2023, CUENTA DE DEPOSITO: CUENTA UNICA DEL TESORO/DJBR</t>
  </si>
  <si>
    <t>00081011101 DEPOSITO DE EFECTIVO, DEPOSITANTE: ISMAEL QUINO CONDORI, CONCEPTO: REPOSICION DE CREDENCIAL, CUENTA DE DEPOSITO: CUENTA UNICA DEL TESORO</t>
  </si>
  <si>
    <t>00132072001 DEPOSITO DE EFECTIVO, DEPOSITANTE: SAMUEL JOAQUIN FLORES CATACORA, CONCEPTO: DEPÓSITO POR FACTURA NO DECLARADA DEL MES DE JUNIO N° 21;23, CUENTA DE DEPOSITO: CUENTA UNICA DEL TESORO</t>
  </si>
  <si>
    <t>00099021001 DEPOSITO DE EFECTIVO, DEPOSITANTE: VICEMINISTERIO DE DEPORTES, CONCEPTO: DEVOLUCION DE PASAJES AEREOS SR. JAVIER HUANCA APAZA NO UTILIZADOS, CUENTA DE DEPOSITO: CUENTA UNICA DEL TESORO</t>
  </si>
  <si>
    <t>00099021001 DEPOSITO DE EFECTIVO, DEPOSITANTE: ROMINA GRISELDA GOMEZ JIMENEZ, CONCEPTO: MAXIMA REMUNERACION MES DE MAYO/2023, CUENTA DE DEPOSITO: CUENTA UNICA DEL TESORO/DJBR</t>
  </si>
  <si>
    <t>00099021001 DEPOSITO DE EFECTIVO, DEPOSITANTE: JOSE LUIS CORI CHUQUIMIA, CONCEPTO: DEVOLUCION POR INCOMPATIBILIDAD SALARIAL DE REMUNERACION MAXIMA SECTOR PUBLICO MAYO 2023, CUENTA DE DEPOSITO: CUENTA UNICA DEL TESORO/DJBR</t>
  </si>
  <si>
    <t>00099021001 DEPOSITO DE EFECTIVO, DEPOSITANTE: MINISTERIO DE GOBIERNO - DIPREVCON, CONCEPTO: DEV. DE RECURSOS DEL PAGO A ENDE CORP. POR ENERGIA ELECTRICA MES OCTUBRE 2022 PREV: 3799, CUENTA DE DEPOSITO: CUENTA UNICA DEL TESORO</t>
  </si>
  <si>
    <t>NUMERO DE LIBRETA CUT: 00283012001 OPERACIÓN E18 TRANSFERENCIA DEL SISTEMA FINANCIERO POR CUENTA DE TERCEROS A LA CUT A SOL SOCIEDAD JENNEFER SRL</t>
  </si>
  <si>
    <t>00099021001 DEPOSITO DE EFECTIVO, DEPOSITANTE: ABEL RAMOS CONDORI ASFI, CONCEPTO: PAGO FACTURA NAABOL FECHA 27/04/2023, CUENTA DE DEPOSITO: CUENTA UNICA DEL TESORO</t>
  </si>
  <si>
    <t>00099021001 DEPOSITO DE EFECTIVO, DEPOSITANTE: ABEL RAMOS CONDORI ASFI, CONCEPTO: PAGO FACTURA NAABOL FECHA 02/05/2023, CUENTA DE DEPOSITO: CUENTA UNICA DEL TESORO</t>
  </si>
  <si>
    <t>00099021001 DEPOSITO DE EFECTIVO, DEPOSITANTE: ABEL RAMOS CONDORI ASFI, CONCEPTO: PAGO FACTURA NAABOL FECHA 25/04/2023, CUENTA DE DEPOSITO: CUENTA UNICA DEL TESORO</t>
  </si>
  <si>
    <t>00099021001 DEPOSITO DE EFECTIVO, DEPOSITANTE: MIGUEL ANGEL POSTO CUSI, CONCEPTO: DEVOLUCION DE VIATICOS NO UTILIZADOS, CUENTA DE DEPOSITO: CUENTA UNICA DEL TESORO/DJBR</t>
  </si>
  <si>
    <t>00010011102 DEPOSITO DE EFECTIVO, DEPOSITANTE: EMBAJADA DE BOLIVIA EN MOSCÚ - RUSIA, CONCEPTO: RECAUDACION GESTORIA CONSULAR DESDE MARZO/2023 HASTA JUNIO/2023 - EMB. DE BOLIVIA EN RUSIA, CUENTA DE DEPOSITO: CUENTA UNICA DEL TESORO</t>
  </si>
  <si>
    <t>00053011103 DEPOSITO DE EFECTIVO, DEPOSITANTE: JUAN EDWIN CHUQUIMIA VELEZ, CONCEPTO: REPOSICION DE CREDENCIAL Y PORTACREDENCIAL, CUENTA DE DEPOSITO: CUENTA UNICA DEL TESORO</t>
  </si>
  <si>
    <t>00598012001 DEPOSITO DE EFECTIVO, DEPOSITANTE: EDITORIAL DEL ESTADO MARIO VARGAS CONDORI, CONCEPTO: DEVOLUCION DE VIATICO POR 1 DIA, CUENTA DE DEPOSITO: CUENTA UNICA DEL TESORO</t>
  </si>
  <si>
    <t>00016011101 DEPOSITO DE EFECTIVO, DEPOSITANTE: EDGAR ANCE CRUZ -MINISTERIO DE EDUCACION, CONCEPTO: DEVOLUCON DE CARGO DE CUENTA, CUENTA DE DEPOSITO: CUENTA UNICA DEL TESORO</t>
  </si>
  <si>
    <t>00046171101 DEPOSITO DE EFECTIVO, DEPOSITANTE: EMPRESA: JAMPIRI IMPORT S.R.L., CONCEPTO: SANCION POR INCUMPLIMIENTO A REINSCRIPCION GESTION 2023, CUENTA DE DEPOSITO: CUENTA UNICA DEL TESORO</t>
  </si>
  <si>
    <t>00099021001 DEPOSITO DE EFECTIVO, DEPOSITANTE: TERESA MAYA PACHECO MACHICADO, CONCEPTO: DEVOLUCION SIN GOCE DE HABERES - MES DE JUNIO/2023, CUENTA DE DEPOSITO: CUENTA UNICA DEL TESORO/DJBR</t>
  </si>
  <si>
    <t>00020051101 DEPOSITO DE EFECTIVO, DEPOSITANTE: EDSON HAROLD MERCADO ORTIZ, CONCEPTO: REVERSION, CUENTA DE DEPOSITO: CUENTA UNICA DEL TESORO</t>
  </si>
  <si>
    <t>00099021001 DEPOSITO DE EFECTIVO, DEPOSITANTE: RICARDO LOAYZA LIMA, CONCEPTO: DEVOLUCION DE VIATICOS, CUENTA DE DEPOSITO: CUENTA UNICA DEL TESORO/DJBR</t>
  </si>
  <si>
    <t>00099021001 DEPOSITO DE EFECTIVO, DEPOSITANTE: FABIOLA ADRIANA MERCADO SANDI CI 4768749 LP, CONCEPTO: DEVOLUCION DE FACTURA NAABOL, CUENTA DE DEPOSITO: CUENTA UNICA DEL TESORO/DJBR</t>
  </si>
  <si>
    <t>00099021001 DEPOSITO DE EFECTIVO, DEPOSITANTE: HERIBERTO GONZALES CUSI CI 6853368, CONCEPTO: DEVOLUCION DE FACTURA NAABOL, CUENTA DE DEPOSITO: CUENTA UNICA DEL TESORO/DJBR</t>
  </si>
  <si>
    <t>00099021001 DEPOSITO DE EFECTIVO, DEPOSITANTE: LUIS RUBEN LOPEZ GUACHALLA CI 13087217 LP, CONCEPTO: DEVOLUCION DE FACTURA NAABOL, CUENTA DE DEPOSITO: CUENTA UNICA DEL TESORO/DJBR</t>
  </si>
  <si>
    <t>00099021001 DEPOSITO DE EFECTIVO, DEPOSITANTE: ANDREA BERENICE GUISBERT FLOR CI 4771379 LP, CONCEPTO: DEVOLUCION DE FACTURA NAABOL, CUENTA DE DEPOSITO: CUENTA UNICA DEL TESORO/DJBR</t>
  </si>
  <si>
    <t>00035051101 DEPOSITO DE EFECTIVO, DEPOSITANTE: SHIRLEY GLADYS MAMANI APANQUI, CONCEPTO: REPOSICION DE CREDENCIAL, CUENTA DE DEPOSITO: CUENTA UNICA DEL TESORO</t>
  </si>
  <si>
    <t>00099021001 DEPOSITO DE EFECTIVO, DEPOSITANTE: ANA MARIA MOYA CARVAJAL-ASFI, CONCEPTO: FACTURAS DE NAABOL EMITIDAS EN FECHAS 25 Y 27 DE ABRIL DE 2023, CUENTA DE DEPOSITO: CUENTA UNICA DEL TESORO</t>
  </si>
  <si>
    <t>00206012001 DEPOSITO DE EFECTIVO, DEPOSITANTE: INSTITUTO NACIONAL DE ESTADISTICA, CONCEPTO: DEPÓSITO POR VENTAS DE LA OFICINA CENTRAL LA PAZ, DE FECHA 05/07/2023, CUENTA DE DEPOSITO: CUENTA UNICA DEL TESORO</t>
  </si>
  <si>
    <t>TRANSFERENCIA RECIBIDA DEL EXTERIOR SEGÚN MENSAJES SWIFT Nos. 10815-10814 (REM.EXT.) DE FECHA 06-07-2023 POR DESEMBOLSO DE BID PRÉSTAMO 3385/BL-BO REQ 00030 BO 2023161279A LIBRETA N° 00291012002 ABC-RECURSOS PROPIOS REF.: UTILES DE ESCRITORIO</t>
  </si>
  <si>
    <t>00670012002 DEP.DE CHEQ.AJENOS,RET.DE CAM.,CONCEPTO: DEVOLUCION DE SUBSIDIO FRONTERA, MES DE JUNIO/23,DEP.: CLEDY CALDERON CRUZ , PROCEDENCIA: BANCO UNION S.A., CHEQUE: 628, FECHA DE EMISION:03/07/2023</t>
  </si>
  <si>
    <t>00670012002 DEP.DE CHEQ.AJENOS,RET.DE CAM.,CONCEPTO: DEVOLUCION DE SUBSIDIO FRONTERA MES JUNIO/2023,DEP.: JOSEPH LUIGI F. MORON ZARCO , PROCEDENCIA: BANCO UNION S.A., CHEQUE: 629, FECHA DE EMISION:03/07/2023</t>
  </si>
  <si>
    <t>00670012003 DEP.DE CHEQ.AJENOS,RET.DE CAM.,CONCEPTO: DESCUENTO "SECCION HUMANA" ROMULO OJOPI RIVERA, PROCESO SUMARIO RESP. ADM.,DEP.: ROMULO OJOPI RIVERO , PROCEDENCIA: BANCO UNION S.A., CHEQUE: 630, FECHA DE EMISION:03/07/2023</t>
  </si>
  <si>
    <t>00670012002 DEP.DE CHEQ.AJENOS,RET.DE CAM.,CONCEPTO: DESCUENTO MEDIANTE PLANILLA, POR ATRASOS Y SANCIONES,DEP.: ABDON FERNANDO TICONA ZABALA , PROCEDENCIA: BANCO UNION S.A., CHEQUE: 631, FECHA DE EMISION:03/07/2023</t>
  </si>
  <si>
    <t>00291084302 DEP.DE CHEQ.AJENOS,RET.DE CAM.,CONCEPTO: DEVOLUCION AFECTACION CARRETERA SAN JOSE DE CHIQUITOS - SAN IGNACION DE VELASCO,DEP.: GERENCIA REGIONAL SANTA CRUZ - ABC , PROCEDENCIA: BANCO UNION S.A., CHEQUE: 599, FECHA DE EMISION:28/06/2023</t>
  </si>
  <si>
    <t>TRANSFERENCIA RECIBIDA DEL EXTERIOR SEGÚN MENSAJES SWIFT Nos. 10917-10916 (REM.EXT.) DE FECHA 06-07-2023 POR DESEMBOLSO DE IDA PRÉSTAMO 5744-BO 25 LIBRETA N° 00291012002 ABC-RECURSOS PROPIOS REF.: UTILES DE ESCRITORIO</t>
  </si>
  <si>
    <t>TRANSFERENCIA DE FONDOS AL EXTERIOR A SOLICITUD DE INSTITUTO NACIONAL DE ESTADISTICA SEGUN SOLICITUD 18667 REF: 43 411 SOLICITUD DE PRIMER PAGO M AND C SAATCHI SA CONSULTORIA POR PRODUCTO CREATIVIDAD E IMAGEN PARA CAMPANA COMUNICACIONAL DE ACUERDO A CONTRATO FACTURA Y DOCUMENTACION ADJUNTO LIB. 00206044301 INE-BS-IMPLEM.CENSO DE POBLACIÓN Y VIVIENDA-BID</t>
  </si>
  <si>
    <t>TRANSFERENCIA DEL EXTERIOR SEGUN SWIFT NO.10882 DE FECHA 06/07/2023 ORDENANTE: CONSULADO GENERAL DE BOLIVIA EN WASHINGTON REF.: RECAUDACIONES EXTERIOR JUNIO 2023 CEDULAS DE IDENTIDAD LIB. 00340012005 SEGIP - RECAUDACION EXTERIOR - CEDULAS DE IDENTIDAD</t>
  </si>
  <si>
    <t>TRANSFERENCIA DEL EXTERIOR SEGUN SWIFT NO.10922 DE FECHA 06/07/2023 ORDENANTE: CONSULADO DE BOLIVIA EN MADRID REF.: RECAUDACIÓN EXTERIOR CEDULAS DE IDENTIDAD 491 CEDULAS DE IDENTIDAD CORRESPONDIENTES AL MES DE JUNIO 8.838,00 LIB. 00340012005 SEGIP - RECAUDACION EXTERIOR - CEDULAS DE IDENTIDAD</t>
  </si>
  <si>
    <t>TRANSFERENCIA DEL EXTERIOR SEGUN SWIFT NO.10923 DE FECHA 06/07/2023 ORDENANTE: CONSULADO DE BOLIVIA EN MADRID REF.: RECAUDACIÓN EXTERIOR LICENCIAS DE CONDUCIR 47 LICENCIAS DE CONDUCIR CORRESPONDIENTES AL MES DE JUNIO 2.820,00 LIB. 00340012004 SEGIP-RECAUDACION EXTERIOR-LICENCIAS DE CONDUCIR</t>
  </si>
  <si>
    <t>TRANSFERENCIA DEL EXTERIOR SEGUN SWIFT NO.10949 Y NO.10948 DE FECHA 06/07/2023 ORDENANTE: FERTITEX TRADING LLC REF.: CRED IBG OF 23/07/06 FOR CREDIT INVOICE PAYMENT LIB. 00597012001 RECURSOS PROPIOS VENTAS YLB</t>
  </si>
  <si>
    <t>COBRO COSTOS DE PAPELERIA SEGUN TRANSFERENCIA DEL EXTERIOR POR ORDEN DE CONSULADO DE BOLIVIA EN MADRID REF.: RECAUDACIÓN EXTERIOR CEDULAS DE IDENTIDAD 491 CEDULAS DE IDENTIDAD CORRESPONDIENTES AL MES DE JUNIO 8.838,00 LIB. 00340012003 RECAUDACION EXTRANJERIA - C.I. -L.C.</t>
  </si>
  <si>
    <t>COBRO COSTOS DE PAPELERIA SEGUN TRANSFERENCIA DEL EXTERIOR POR ORDEN DE CONSULADO DE BOLIVIA EN MADRID REF.: RECAUDACIÓN EXTERIOR LICENCIAS DE CONDUCIR 47 LICENCIAS DE CONDUCIR CORRESPONDIENTES AL MES DE JUNIO 2.820,00 LIB. 00340012003 RECAUDACION EXTRANJERIA - C.I. -L.C.</t>
  </si>
  <si>
    <t>COBRO COSTOS DE PAPELERIA SEGUN TRANSFERENCIA DEL EXTERIOR POR ORDEN DE CONSULADO GENERAL DE BOLIVIA EN WASHINGTON REF.: RECAUDACIONES EXTERIOR JUNIO 2023 CEDULAS DE IDENTIDAD LIB. 00340012003 RECAUDACION EXTRANJERIA - C.I. -L.C.</t>
  </si>
  <si>
    <t>COBRO COSTOS DE PAPELERIA SEGUN TRANSFERENCIA DEL EXTERIOR POR ORDEN DE LATIN OIL S.A. (UY/MALDONADO) REF.: CRED IB23G069828497 - 0459530 FECHA VALOR 6/07/2023 LIB. 00513062002 YPFB - EXPORTACIÓN DE GLP Y OTROS-BOLIVIANOS</t>
  </si>
  <si>
    <t>COBRO COSTOS DE PAPELERIA SEGUN TRANSFERENCIA DEL EXTERIOR POR ORDEN DE FERTITEX TRADING LLC REF.: CRED IBG OF 23/07/06 FOR CREDIT INVOICE PAYMENT LIB. 00597012001 RECURSOS PROPIOS VENTAS YLB</t>
  </si>
  <si>
    <t>VTA.DIV.SG NOT.SEDEM/GG/EV N°0200/23,25/05/23;N°0231/23,19/06/23;N°0241/23,29/06/23;N°0242/23,29/06/23;N°0243/23,30/06/23 RF.:EMIS.LC I-2023-28,COM.EMIS.LC 0,15% S/USD2.975.161,15(EQ.EUR2.740.570,70)P/699 DIAS,REMB.GST.COM.BS220 Y EMIS.CC BS50 LIB. 00132072001 SEDEM-ADMINISTRACION RECAUDACION ENVIBOL EN BOLIVIANOS POR DIFERENCIAL CAMBIARIO</t>
  </si>
  <si>
    <t>VTA.DIV.SG NOT.SEDEM/GG/EV N°0200/23,25/05/23;N°0231/23,19/06/23;N°0241/23,29/06/23;N°0242/23,29/06/23;N°0243/23,30/06/23 RF.:EMIS.LC I-2023-28,COM.EMIS.LC 0,15% S/USD2.975.161,15(EQ.EUR2.740.570,70)P/699 DIAS,REMB.GST.COM.BS220 Y EMIS.CC BS50 LIB. 00132072001 SEDEM-ADMINISTRACION RECAUDACION ENVIBOL EN BOLIVIANOS REF: COMISIONES EMISION I-2023-28</t>
  </si>
  <si>
    <t>||REGULARIZACION PARCIAL DEL COMP.G-2305382 DEL 14/06/2023 TRANSFERENCIA DEL EXTERIOR SEGUN SWIFT NO.9464, ORDENANTE CONSULADO GENERAL DE BOLIVIA (BUENOS AIRES ARGENTINA) REF.: GOVERNMENT SERVI LIB.00340012005 SEGIP-RECAUDACIÓN EXTERIOR -CEDULAS DE IDENTIDAD EQUIV.A USD 7.480,83</t>
  </si>
  <si>
    <t>||REGULARIZACION DEL SALDO DEL COMP.G-2305382 DEL 14/06/2023 TRANSFERENCIA DEL EXTERIOR SEGUN SWIFT NO.9464, ORDENANTE CONSULADO GENERAL DE BOLIVIA (BUENOS AIRES ARGENTINA) REF.: GOVERNMENT SERVI RECAUDACIONES GESTORIA CONSULAR MAYO 2023 LIB.00010011102 MIN.DE RELACIONES EXTERIORES GESTORIA CONSULAR LEY NO.3108 EQUIV.A USD 9.469,88</t>
  </si>
  <si>
    <t>I-2023-27 VTA.DIV. S/G NOTAS SEDEM/GG/EV NO 197,232,239,242/23, F. 25/5 Y 19,29/6/23 Y AUT.VTA.DIV.P/MEFP 6/7/23 REF:EMISION L/C. COMIS.EMIS.L/C 0,15% S/USD799.815,16(EQUIV.EUR736.750)POR 699 DIAS REEMB GSTS.COM.BS220 Y EMIS.COMP.CONT.BS50 LIB. 00132072001 SEDEM-ADMINISTRACION RECAUDACION ENVIBOL EN BOLIVIANOS POR DIFERENCIAL CAMBIARIO</t>
  </si>
  <si>
    <t>I-2023-27 VTA.DIV. S/G NOTAS SEDEM/GG/EV NO 197,232,239,242/23, F. 25/5 Y 19,29/6/23 Y AUT.VTA.DIV.P/MEFP 6/7/23 REF:EMISION L/C. COMIS.EMIS.L/C 0,15% S/USD799.815,16(EQUIV.EUR736.750)POR 699 DIAS REEMB GSTS.COM.BS220 Y EMIS.COMP.CONT.BS50 LIB. 00132072001 SEDEM-ADMINISTRACION RECAUDACION ENVIBOL EN BOLIVIANOS REF: COMISIONES EMISION I-2023-27</t>
  </si>
  <si>
    <t>||REGULARIZACION PARCIAL DEL COMP.G-2305382 DEL 14/06/2023 TRANSFERENCIA DEL EXTERIOR SEGUN SWIFT NO.9464, ORDENANTE CONSULADO GENERAL DE BOLIVIA (BUENOS AIRES ARGENTINA) REF.: GOVERNMENT SERVI LIB.00340012003 RECAUDACIÓN EXTRANJERA-C.I. - L.C. COBRO UTILES DE ESCRITORIO</t>
  </si>
  <si>
    <t>||REGULARIZACION DEL SALDO DEL COMP.G-2305382 DEL 14/06/2023 TRANSFERENCIA DEL EXTERIOR SEGUN SWIFT NO.9464, ORDENANTE CONSULADO GENERAL DE BOLIVIA (BUENOS AIRES ARGENTINA) REF.: GOVERNMENT SERVI RECAUDACIONES GESTORIA CONSULAR MAYO 2023 LIB.00010011102 MIN.DE RELACIONES EXTERIORES GESTORIA CONSULAR LEY NO.3108 UTILES DE ESCRITORIO</t>
  </si>
  <si>
    <t>'COBRO DE'||ÚTILES DE ESCRITORIO POR EL COMPROBANTE NRO. 1063884 DE LA FECHA, S/G. NOTA CITE PRS/GAFC-1382 DFC-423/2023 DE FECHA 14/06/2023 (HRE-TGL-9344) ENVIADA POR YACIMIENTOS PETROLIFEROS FISCALES BOLIVIANOS. DEBITO DE LA LIBRETA 00513022001 YPFB  OPERACIONES.</t>
  </si>
  <si>
    <t>'COBRO DE'||ÚTILES DE ESCRITORIO POR EL COMPROBANTE NRO.1063886 DE LA FECHA S/G. NOTA PRS/GAFC-1382-DFC- 423/2023 DE F.14.06.2023 (HRE-TGL-9344), ENVIADA POR YACIMIENTOS PETROLIFEROS FISCALES BOLIVIANOS DEBITO DE LA LIBRETA 00513022001 YPFB  OPERACIONES</t>
  </si>
  <si>
    <t>'COBRO DE'||ÚTILES DE ESCRITORIO POR EL COMPROBANTE NRO. 1063900 DE LA FECHA, S/G. NOTA CITE PRS/GAFC-1382 DFC-423/2023 DE FECHA 14/06/2023 (HRE-TGL-9344) ENVIADA POR YACIMIENTOS PETROLIFEROS FISCALES BOLIVIANOS. DEBITO DE LA LIBRETA 00513022001 YPFB  OPERACIONES.</t>
  </si>
  <si>
    <t>'COBRO DE'||ÚTILES DE ESCRITORIO POR EL COMPROBANTE N°1063906 SEGÚN NOTA CITE: PRS/GAFC-1382 DFC-423/2023 DE FECHA 14/06/2023 (HRE-TGL-9344) DE YACIMIENTOS PETROLÍFEROS FISCALES BOLIVIANOS. (SECTOR PÚBLICO). DÉBITO DE LA LIBRETA 00513022001 YPFB - OPERACIONES, REPOSICIÓN DE ÚTILES DE ESCRITORIO.</t>
  </si>
  <si>
    <t>00099021001 DEPOSITO DE EFECTIVO, DEPOSITANTE: CAFETERIA "ELY", CONCEPTO: SERVICIOS BASICOS, CUENTA DE DEPOSITO: CUENTA UNICA DEL TESORO</t>
  </si>
  <si>
    <t>00099021001 DEPOSITO DE EFECTIVO, DEPOSITANTE: VICTORIANO RYDER VARGAS YUCRA, CONCEPTO: DEV. DE RECURSOS POR EL CONTRATO DE CONSULTORIA POR PRODUCTO N° CCTO-JUJ-CPP-001/2020 DE 24/04/2023, CUENTA DE DEPOSITO: CUENTA UNICA DEL TESORO</t>
  </si>
  <si>
    <t>00046024204 DEPOSITO DE EFECTIVO, DEPOSITANTE: ROGER ZARATE BARRIENTOS, CONCEPTO: DEVOLUCION DE BOLETO CIJ LPB CIJ PAX ROGER ZARATE BARRIENTOS, CUENTA DE DEPOSITO: CUENTA UNICA DEL TESORO</t>
  </si>
  <si>
    <t>00046024204 DEPOSITO DE EFECTIVO, DEPOSITANTE: HUASCAR BALDERRAMA, CONCEPTO: DEVOLUCION DE BOLETO LPB SCRE LPB BALDERRAMA ORELLANA HUASCAR, CUENTA DE DEPOSITO: CUENTA UNICA DEL TESORO</t>
  </si>
  <si>
    <t>00099021001 DEPOSITO DE EFECTIVO, DEPOSITANTE: WALTER VILLARROEL CHUQUIMIA, CONCEPTO: DEVOLUCION COBRO INDEBIDO DE SENASIR, CUENTA DE DEPOSITO: CUENTA UNICA DEL TESORO</t>
  </si>
  <si>
    <t>00046024204 DEPOSITO DE EFECTIVO, DEPOSITANTE: LUIS GANTIER CAMACHO, CONCEPTO: DEVOLUCION DE BOLETO SRE LPB PAX LUIS GANTIER CAMACHO, CUENTA DE DEPOSITO: CUENTA UNICA DEL TESORO</t>
  </si>
  <si>
    <t>00046024204 DEPOSITO DE EFECTIVO, DEPOSITANTE: ERNESTO LIMA GUTIERREZ, CONCEPTO: DEVOLUCION DE BOLETO LPB CIJ LPB ERNESTO LIMA GUTIERREZ, CUENTA DE DEPOSITO: CUENTA UNICA DEL TESORO</t>
  </si>
  <si>
    <t>00046171101 DEPOSITO DE EFECTIVO, DEPOSITANTE: EMPRESA EVOLUCIONMEDIC SRL, CONCEPTO: SANCION POR IMCUMPLIMIENTO A LA NORMA, SEGUN RES. ADM. S/175 DE FECHA 23/12/2022, CUENTA DE DEPOSITO: CUENTA UNICA DEL TESORO</t>
  </si>
  <si>
    <t>00046171101 DEPOSITO DE EFECTIVO, DEPOSITANTE: BIOTRAUMA SRL, CONCEPTO: SANCION POR INCUMPLIMIENTO A LA NORMA R.A. N° 5/116 31/10/22, CUENTA DE DEPOSITO: CUENTA UNICA DEL TESORO</t>
  </si>
  <si>
    <t>00548132001 DEPOSITO DE EFECTIVO, DEPOSITANTE: OSCAR ELIAS ADUVIRI QUISPE, CONCEPTO: DEVOLUCION DEL 13% POR VIATICOS, CUENTA DE DEPOSITO: CUENTA UNICA DEL TESORO</t>
  </si>
  <si>
    <t>00099021001 DEPOSITO DE EFECTIVO, DEPOSITANTE: OTN - PB ENT 281, CONCEPTO: POR DEVOLUCION PAGO ERRONEO DE PLANILLA ESTUDIO CUENTA 3987069001, CUENTA DE DEPOSITO: CUENTA UNICA DEL TESORO</t>
  </si>
  <si>
    <t>00099021001 DEPOSITO DE EFECTIVO, DEPOSITANTE: ROMER EDILSON CONDORI FERNANDEZ CI 7006540, CONCEPTO: REVERSION TOTAL MES DE JUNIO, CUENTA DE DEPOSITO: CUENTA UNICA DEL TESORO</t>
  </si>
  <si>
    <t>00099021001 DEPOSITO DE EFECTIVO, DEPOSITANTE: ROMER EDILSON CONDORI FERNANDEZ CI 7006540, CONCEPTO: REVERSION TOTAL MES DE MAYO, CUENTA DE DEPOSITO: CUENTA UNICA DEL TESORO</t>
  </si>
  <si>
    <t>00378012002 DEPOSITO DE EFECTIVO, DEPOSITANTE: CESAR JOSE MOYA VARGAS, CONCEPTO: FOTOCOPIAS PROCESO SUMARIO MARIANA CRUZ, CUENTA DE DEPOSITO: CUENTA UNICA DEL TESORO</t>
  </si>
  <si>
    <t>00099021001 DEPOSITO DE EFECTIVO, DEPOSITANTE: HORTENSIA JIMENEZ RIVERA, CONCEPTO: DEVOLUCION DE VIATICOS, CUENTA DE DEPOSITO: CUENTA UNICA DEL TESORO/DJBR</t>
  </si>
  <si>
    <t>00046171101 DEPOSITO DE EFECTIVO, DEPOSITANTE: RODISOL IMPORTASIONES - EXPORTACIONES, CONCEPTO: SANCION POR INCUMPLIMIENTO DE REINSCRIPCION, SEGUN RES, ADM. XX/2021 DE FECHA XX/XX/XX,, CUENTA DE DEPOSITO: CUENTA UNICA DEL TESORO</t>
  </si>
  <si>
    <t>00099021001 DEPOSITO DE EFECTIVO, DEPOSITANTE: ASFI - TONINO HUMBERTO MITA CANZAYA, CONCEPTO: FACTURA NAABOL DE FECHA 25 DE ABRIL DE 2023, CUENTA DE DEPOSITO: CUENTA UNICA DEL TESORO</t>
  </si>
  <si>
    <t>00099021001 DEPOSITO DE EFECTIVO, DEPOSITANTE: SABINO RAUL YUJRA HEREDIA, CONCEPTO: DEVOLUCION DE VIATICOS, CUENTA DE DEPOSITO: CUENTA UNICA DEL TESORO/DJBR</t>
  </si>
  <si>
    <t>00099021001 DEPOSITO DE EFECTIVO, DEPOSITANTE: LUIS SANTIAGO CATERING Y EVENTOS, CONCEPTO: PAGO DE SERVICIOS BASICOS, CUENTA DE DEPOSITO: CUENTA UNICA DEL TESORO</t>
  </si>
  <si>
    <t>00099021001 DEPOSITO DE EFECTIVO, DEPOSITANTE: LIZETH VERONICA DEL BARRIO DEL CARPIO, CONCEPTO: DEVOLUCION DE UN (1) DIA DE VIATICO, CUENTA DE DEPOSITO: CUENTA UNICA DEL TESORO/DJBR</t>
  </si>
  <si>
    <t>00099021001 DEPOSITO DE EFECTIVO, DEPOSITANTE: "HUGO AUGUSTO SALAZAR MACHICADO", CONCEPTO: (SEGUNDO PAGO) DEVOLUCION DE GASTOS DE INSTALACION Y RETORNO DEL MINISTERIO DE RELACIONES EXTERIORES, CUENTA DE DEPOSITO: CUENTA UNICA DEL TESORO</t>
  </si>
  <si>
    <t>NUMERO DE LIBRETA CUT: 00010011101 OPERACIÓN E18 TRANSFERENCIA DEL SISTEMA FINANCIERO POR CUENTA DE TERCEROS A LA CUT SOL. DHL BOLIVIA SRL</t>
  </si>
  <si>
    <t>00099021001 DEPOSITO DE EFECTIVO, DEPOSITANTE: SKARLY EMMA LLANQUE TAPIA, CONCEPTO: DEVOLUCION DE VIATICOS, CUENTA DE DEPOSITO: CUENTA UNICA DEL TESORO/DJBR</t>
  </si>
  <si>
    <t>00015021101 DEPOSITO DE EFECTIVO, DEPOSITANTE: FREDDY EDWIN UTURUNCO TITO, CONCEPTO: DEVOLUCION, CUENTA DE DEPOSITO: CUENTA UNICA DEL TESORO</t>
  </si>
  <si>
    <t>00580012001 DEP.DE CHEQ.AJENOS,RET.DE CAM.,CONCEPTO: DEPÓSITO SR. RENE CALAMANI MAMANI, REPARACION DAÑO POR PROCESO PENAL SEGUIDO POR DAB,DEP.: DEPÓSITOS ADUANEROS BOLIVIANOS , PROCEDENCIA: BANCO UNION S.A., CHEQUE: 1052, FECHA DE EMISION:04/07/2023</t>
  </si>
  <si>
    <t>00580012001 DEP.DE CHEQ.AJENOS,RET.DE CAM.,CONCEPTO: DESCUENTO LICENCIA SIN GOCE DE HABERES MESES ABRIL Y MAYO 2023,DEP.: DEPÓSITOS ADUANEROS BOLIVIANOS , PROCEDENCIA: BANCO UNION S.A., CHEQUE: 1051, FECHA DE EMISION:04/07/2023</t>
  </si>
  <si>
    <t>00283012003 DEP.DE CHEQ.AJENOS,RET.DE CAM.,CONCEPTO: DEVOLUCION SIDEA -GERENCIA REGIONAL TARIJA GESTION 2022,DEP.: ADUANA NACIONAL , PROCEDENCIA: BANCO UNION S.A., CHEQUE: 4763, FECHA DE EMISION:09/06/2023</t>
  </si>
  <si>
    <t>00253014220 DEP.DE CHEQ.AJENOS,RET.DE CAM.,CONCEPTO: DEP. DEB AUT GAD CHUQUISACA G/INV PROY CONST SIST RIEGO ANFAYA DEL PERAL,DEP.: GAD CHUQUISACA , PROCEDENCIA: BANCO UNION S.A., CHEQUE: 1718, FECHA DE EMISION:05/07/2023</t>
  </si>
  <si>
    <t>00253014213 DEP.DE CHEQ.AJENOS,RET.DE CAM.,CONCEPTO: DEP EPSAS SA G/INV PROY MEJOR Y AMPL SAP 19 COMUNIDADES ALTO PEÑAS,DEP.: EPSAS SA , PROCEDENCIA: BANCO UNION S.A., CHEQUE: 1719, FECHA DE EMISION:05/07/2023</t>
  </si>
  <si>
    <t>00253014220 DEP.DE CHEQ.AJENOS,RET.DE CAM.,CONCEPTO: DEP DEB AUT GAD CHUQUISACA GINV PROY CONST PRESA Y SIST RIEGO VALLES TARABUCO,DEP.: GAD CHUQUISACA , PROCEDENCIA: BANCO UNION S.A., CHEQUE: 1723, FECHA DE EMISION:06/07/2023</t>
  </si>
  <si>
    <t>00253014213 DEP.DE CHEQ.AJENOS,RET.DE CAM.,CONCEPTO: DEP EPSAS SA G/INV PROY AMPLIACION SAS 6TA FASE ETAPA II DIST 7 - EL ALTO PROASRED,DEP.: EPSAS SA , PROCEDENCIA: BANCO UNION S.A., CHEQUE: 1720, FECHA DE EMISION:06/07/2023</t>
  </si>
  <si>
    <t>00253014204 DEP.DE CHEQ.AJENOS,RET.DE CAM.,CONCEPTO: DEP EPASQA SA G/ADM PROY AMPLIACION SAS 6TA FASE ETAPA II DIST 7-EL ALTO PROASRED,DEP.: EPSAS SA , PROCEDENCIA: BANCO UNION S.A., CHEQUE: 1721, FECHA DE EMISION:06/07/2023</t>
  </si>
  <si>
    <t>TRANSFERENCIA DE FONDOS AL EXTERIOR A SOLICITUD DE MINISTERIO DE RELACIONES EXTERIORES SEGUN SOLICITUD 18672 REF: ENVIO GASTOS DE FUNCIONAMIENTO DE JULIO Y AGOSTO 2023 A LAS MISIONES DIPLOMATICAS Y REPRESENTACIONES ANTE ORGANISMOS INTERNACIONALES LIB. 00099021001 TGN-RECURSOS ORDINARIOS (3987)</t>
  </si>
  <si>
    <t>COBRO COSTOS DE PAPELERIA POR REGULARIZACION DE TRANSFERENCIA DEL EXTERIOR POR ORDEN DE CONSULADO DE BOLIVIA EN SEVILLA ESPAÑA REF.: RECAUDACION GESTORÍA CONSULAR POR EL MES DE JUNIO 2023 LIB. 00010011102 MIN.RELACIONES EXTERIORES - GESTORIA CONSULAR LEY Nº 3108</t>
  </si>
  <si>
    <t>COBRO COSTOS DE PAPELERIA POR REGULARIZACION DE TRANSFERENCIA DEL EXTERIOR POR ORDEN DE VICECONSULADO DE BOLIVIA EN PILAR ARGENTINA REF.: DEVOLUCIÓN GASTOS DE FUNCIONAMIENTO GESTIÓN 2022 LIB. 00099021001 TGN-RECURSOS ORDINARIOS (3987)</t>
  </si>
  <si>
    <t>TRANSFERENCIA DEL EXTERIOR SEGUN SWIFT NO.10969 Y NO.10968 DE FECHA 07/07/2023 ORDENANTE: YASTER TRADING S.A. (URUGUAY) REF.: CRED FT2318678269 LIB. 00597012001 RECURSOS PROPIOS VENTAS YLB</t>
  </si>
  <si>
    <t>TRANSFERENCIA DEL EXTERIOR SEGUN SWIFT NO.10984 Y NO.10983 DE FECHA 07/07/2023 ORDENANTE: COMERCIAL MINERALS CO SPA (ANTOFAGASTA CHILE) REF.: CRED YLB-GCO-0124-ODV-VEX LIB. 00597012001 RECURSOS PROPIOS VENTAS YLB</t>
  </si>
  <si>
    <t>TRANSFERENCIA DEL EXTERIOR SEGUN SWIFT NO.11000 DE FECHA 07/07/2023 ORDENANTE: CONSULADO GENERAL DE BOLIVIA (BARCELONA) REF.: RECAUDACIÓN EXTERIOR CEDULAS DE IDENTIDAD LIB. 00340012005 SEGIP - RECAUDACION EXTERIOR - CEDULAS DE IDENTIDAD</t>
  </si>
  <si>
    <t>A:00373024107 Transferencia de recursos a solicitud del Fondo de Desarrollo Indígena mediante nota CITE: FDI/DGE/EXT/Nº 0404/2023 para el Fortalecimiento del Seguimiento a la Ejecución de Proyectos del FDI a Nivel Nacional del mes de julio 2023, en virtud al Informe MEFP/VTCP/DGPOT/UPCFTGN/INF/N° 58/2023, H.R. 6-15024-R.</t>
  </si>
  <si>
    <t>COBRO COSTOS DE PAPELERIA SEGUN TRANSFERENCIA DEL EXTERIOR POR ORDEN DE CONSULADO GENERAL DE BOLIVIA (BARCELONA) REF.: RECAUDACIÓN EXTERIOR CEDULAS DE IDENTIDAD LIB. 00340012003 RECAUDACION EXTRANJERIA - C.I. -L.C.</t>
  </si>
  <si>
    <t>COBRO COSTOS DE PAPELERIA SEGUN TRANSFERENCIA DEL EXTERIOR POR ORDEN DE YASTER TRADING S.A. (URUGUAY) REF.: CRED FT2318678269 LIB. 00597012001 RECURSOS PROPIOS VENTAS YLB</t>
  </si>
  <si>
    <t>COBRO DE||ÚTILES DE ESCRITORIO POR EL REGISTRO DEL COMPROBANTE CONTABLE N°1063924 REF: TERCER DESEMBOLSO DE RECURSOS A FAVOR DE YLB PROY. 3RA. FASE DESARROLLO INTEGRAL DE LA SALMUERA DEL SALAR DE UYUNI SG CORREO ADJUNTO DE LA CUT LIBRETA N°00597012001 RECURSOS PROPIOS VENTAS YLB</t>
  </si>
  <si>
    <t>De: 00099021001 Transferencia de recursos para la reposición de la TEC Nº 172 reporte adjunto</t>
  </si>
  <si>
    <t>COBRO COSTOS DE PAPELERIA SEGUN TRANSFERENCIA DEL EXTERIOR POR ORDEN DE COMERCIAL MINERALS CO SPA (ANTOFAGASTA CHILE) REF.: CRED YLB-GCO-0124-ODV-VEX LIB. 00597012001 RECURSOS PROPIOS VENTAS YLB</t>
  </si>
  <si>
    <t>COBRO COSTOS DE PAPELERIA SEGUN TRANSFERENCIA DEL EXTERIOR POR ORDEN DE FIDEICOMISO HERCO-CKM (LIMA PERU) REF.: CRED EMB 16 YPFB - 2023 - 12 CIST HERCO FECHA VALOR 7/07/2023 LIB. 00513062002 YPFB - EXPORTACIÓN DE GLP Y OTROS-BOLIVIANOS</t>
  </si>
  <si>
    <t>TRANSFERENCIA DEL EXTERIOR SEGUN SWIFT NO.11017 DE FECHA 07/07/2023 ORDENANTE: CONSULADO GENERAL DE BOLIVIA (BARCELONA) REF.: RECAUDACIONES EXTERIOR LICENCIAS DE CONDUCIR LIB. 00340012004 SEGIP-RECAUDACION EXTERIOR-LICENCIAS DE CONDUCIR</t>
  </si>
  <si>
    <t>TRANSFERENCIA DEL EXTERIOR SEGUN SWIFT NOS.10965-10964 DE FECHA 07/07/2023 ORDENANTE: CAMMESA P CO MEM REF: FACT.NRO 10 LIB. 00514012005 ENDE-Bs. ING EGR INTERCAMBIO INTERNAL ENERGIA ELECTRICA</t>
  </si>
  <si>
    <t>TRANSFERENCIA DEL EXTERIOR SEGUN SWIFT NOS. 11041-11040 DE FECHA 07/07/2023 ORDENANTE: QUIMICA MAVAR SA, FECHA VALOR 07/07/2023 REF:COMPRA MATERIA PRIMA ORDEN DE VENTA YLB GCO 0113 ODV 23 VEX LIB. 00597012001 RECURSOS PROPIOS VENTAS YLB</t>
  </si>
  <si>
    <t>TRANSFERENCIA DEL EXTERIOR SEGUN SWIFT NO.11034 DE FECHA 07/07/2023 ORDENANTE: CONSULADO GERAL DA BOLIVIA - SAO PAULO LIB. 00340012005 SEGIP - RECAUDACION EXTERIOR - CEDULAS DE IDENTIDAD</t>
  </si>
  <si>
    <t>COBRO COSTOS DE PAPELERIA SEGUN TRANSFERENCIA DEL EXTERIOR POR ORDEN DE CONSULADO GENERAL DE BOLIVIA (BARCELONA) REF.: RECAUDACIONES EXTERIOR LICENCIAS DE CONDUCIR LIB. 00340012003 RECAUDACION EXTRANJERIA - C.I. -L.C.</t>
  </si>
  <si>
    <t>COBRO COSTOS DE PAPELERIA SEGUN TRANSFERENCIA DEL EXTERIOR POR ORDEN DE CAMMESA P CO MEM REF: FACT.NRO 10 LIB. 00514012005 ENDE-Bs. ING EGR INTERCAMBIO INTERNAL ENERGIA ELECTRICA</t>
  </si>
  <si>
    <t>||REGULARIZACION DE NUESTRA OPERACION N°1062974 DE F.23/06/2023 EN ATENCION A NOTAS CAR/DGE-UNC N°0128/2023 DE F.06.07.23 (ORIG.CURSA EN CMPTE.1063899) (HRE-TGL-10467) Y DGAC/3695/2023 DE F.26.06.2023 (ORIG.CURSA EN CMPTE.1063179) (HRE-TSO-927) ENVIADAS POR NAABOL Y DGAC. DEBITO DE LA LIBRETA 00117012001 DGAC, REPOSICIÓN DE ÚTILES DE ESCRITORIO.</t>
  </si>
  <si>
    <t>COBRO COSTOS DE PAPELERIA SEGUN TRANSFERENCIA DEL EXTERIOR POR ORDEN DE CONSULADO GERAL DA BOLIVIA - SAO PAULO LIB. 00340012003 RECAUDACION EXTRANJERIA - C.I. -L.C.</t>
  </si>
  <si>
    <t>COBRO COSTOS DE PAPELERIA SEGUN TRANSFERENCIA DEL EXTERIOR POR ORDEN DE QUIMICA MAVAR SA, FECHA VALOR 07/07/2023 REF:COMPRA MATERIA PRIMA ORDEN DE VENTA YLB GCO 0113 ODV 23 VEX LIB. 00597012001 RECURSOS PROPIOS VENTAS YLB</t>
  </si>
  <si>
    <t>COBRO COSTOS DE PAPELERIA SEGUN TRANSFERENCIA DEL EXTERIOR POR ORDEN DE COPA ENERGÍA DISTRIBUIDORA DE GAS SA, FECHA VALOR 07/07/2023 REF:INV.981,980,979,978,974,973 LIB. 00513062002 YPFB - EXPORTACIÓN DE GLP Y OTROS-BOLIVIANOS</t>
  </si>
  <si>
    <t>COBRO COSTOS DE PAPELERIA POR REGULARIZACION DE TRANSFERENCIA DEL EXTERIOR POR ORDEN DE MAKEEN GAS SOLUTIONS A/S REF.: 3318413539 OPERACIONES FINANCIERAS EXTRAORDINARIAS FECHA VALOR 6/07/2023 LIB. 00513072001 YPFB - OPERACIONES G N R G D</t>
  </si>
  <si>
    <t>'COBRO DE'||ÚTILES DE ESCRITORIO POR EL COMPROBANTE N°1063945 SEGÚN NOTA CITE: GAFC-1619/DFC/URTE-0264/2023 DE YACIMIENTOS PETROLÍFEROS FISCALES BOLIVIANOS DE FECHA 07/07/2023 (HRE-TGL10587) (ORIGINAL CURSA EN COMP. N°1063940). (SECTOR PÚBLICO). DÉBITO DE LA LIBRETA 00513022001 YPFB - OPERACIONES, REPOSICIÓN DE ÚTILES DE ESCRITORIO.</t>
  </si>
  <si>
    <t>'COBRO DE'||ÚTILES DE ESCRITORIO POR EL COMPROBANTE NRO. 1063939 DE LA FECHA, S/G. NOTA CITE GAFC-1619/DFC/URTE-0264/2023 DE FECHA 07/07/2023 (HRE-TGL-10587) ENVIADA POR YACIMIENTOS PETROLIFEROS FISCALES BOLIVIANOS. DEBITO DE LA LIBRETA 00513022001 YPFB  OPERACIONES.</t>
  </si>
  <si>
    <t>'COBRO DE'||UTILES DE ESCRITORIO POR EL COMPROBANTE N° 1063940 DE LA FECHA, SEGUN NOTA CITE: GAFC-1619/DFC/URTE-0264/2023 (HRE-TGL-10587) DE LA FECHA. ENVIADA POR YACIMIENTOS PETROLIFEROS FISCALES BOLIVIANOS. (SECTOR PÚBLICO). DÉBITO DE LA LIBRETA 00513022001 YPFB - OPERACIONES.</t>
  </si>
  <si>
    <t>'COBRO DE'||ÚTILES DE ESCRITORIO POR EL COMPROBANTE NRO.1063941 DE LA FECHA S/G. NOTA CITE GAFC-1619/DFC/URTE-0264/2023 DE LA FECHA (HRE-TGL-10587), ENVIADA POR YACIMIENTOS PETROLIFEROS FISCALES BOLIVIANOS DEBITO DE LA LIBRETA 00513022001 YPFB  OPERACIONES</t>
  </si>
  <si>
    <t>'COBRO DE'||UTILES DE ESCRITORIO POR EL COMPROBANTE NRO.1063947 DE LA FECHA, S/G GAFC-1619/DFC/URTE-0264/2023 DE FECHA 7/7/2023 (HRE-TGL-2023-10587) ENVIADO POR YACIMIENTOS PETROLIFEROS FISCALES BOLIVIANOS DÉBITO DE LA LIBRETA 00513022001 YPFB-"OPERACIONES" COBRO DE ÚTILES DE ESCRITORIO.</t>
  </si>
  <si>
    <t>00016011101 DEPOSITO DE EFECTIVO, DEPOSITANTE: NANCY VERA SOTO, CONCEPTO: DEVOLUCION DE COSTO DE CURSO, CUENTA DE DEPOSITO: CUENTA UNICA DEL TESORO</t>
  </si>
  <si>
    <t>00099021001 DEPOSITO DE EFECTIVO, DEPOSITANTE: ROSSMARY BARRERA VINO, CONCEPTO: DEVOLUCION CON SENASIR, CUENTA DE DEPOSITO: CUENTA UNICA DEL TESORO</t>
  </si>
  <si>
    <t>00099021001 DEPOSITO DE EFECTIVO, DEPOSITANTE: PAOLA FABIOLA CARRASCO VASQUEZ - ADEMAF, CONCEPTO: DEVOLUCION DE FONDOS NO UTILIZADOS, CUENTA DE DEPOSITO: CUENTA UNICA DEL TESORO/DJBR</t>
  </si>
  <si>
    <t>00099021001 DEPOSITO DE EFECTIVO, DEPOSITANTE: GROVER ANTONIO FLORES ARANIBAR, CONCEPTO: CONVENIO DOBLE PERCEPCION - SENASIR, CUENTA DE DEPOSITO: CUENTA UNICA DEL TESORO</t>
  </si>
  <si>
    <t>00066047003 DEPOSITO DE EFECTIVO, DEPOSITANTE: PATRICIA C. VALENCIA ANTEZANA, CONCEPTO: DEPÓSITO POR UN DIA DE HABER MES DE JUNIO 2023, CUENTA DE DEPOSITO: CUENTA UNICA DEL TESORO</t>
  </si>
  <si>
    <t>00099021001 DEPOSITO DE EFECTIVO, DEPOSITANTE: LUIS ALFREDO ZARATE ENTRAMBASAGUAS, CONCEPTO: DEVOLUCION PASAJES AEREOS N° LIBRETA 00099021001, CUENTA DE DEPOSITO: CUENTA UNICA DEL TESORO/DJBR</t>
  </si>
  <si>
    <t>00099021001 DEPOSITO DE EFECTIVO, DEPOSITANTE: FRANKLIN HUGO MORALES SOLIZ CI 2683040 LP, CONCEPTO: DEVOLUCION REMUNERACION MAXIMA SECTOR PUBLICO CGE/DRC 032/2022, CUENTA DE DEPOSITO: CUENTA UNICA DEL TESORO</t>
  </si>
  <si>
    <t>00595012002 DEPOSITO DE EFECTIVO, DEPOSITANTE: ALEX ALBERTO MACHICADO BOTETANO, CONCEPTO: DEVOLUCION POR PAGOS EN EXCESO EFECTUADOS A MI PERSONA, CUENTA DE DEPOSITO: CUENTA UNICA DEL TESORO</t>
  </si>
  <si>
    <t>00190012002 DEPOSITO DE EFECTIVO, DEPOSITANTE: SERVICIO GEOLOGICO MINERO, CONCEPTO: DÉPOSITO POR LA TRNSFERENCIA DE RECURSOS POR PATENTE MINERA ABRIL Y MAYO, CUENTA DE DEPOSITO: CUENTA UNICA DEL TESORO</t>
  </si>
  <si>
    <t>00291012006 DEPOSITO DE EFECTIVO, DEPOSITANTE: ADUANA NACIONAL, CONCEPTO: USO DE DERECHO A VIA DE LA ADUANA NACIONAL PARA EL EMPLAZAMIENTO DE PUNTO DE INSPECCION EN CHAUAYA, CUENTA DE DEPOSITO: CUENTA UNICA DEL TESORO</t>
  </si>
  <si>
    <t>00155012001 DEPOSITO DE EFECTIVO, DEPOSITANTE: MILDRED AMPARO GONZALES GONZALES, CONCEPTO: DEVOLUCION PAGO EN DEMASIA REFRIGERIO MARZO 2023, CUENTA DE DEPOSITO: CUENTA UNICA DEL TESORO</t>
  </si>
  <si>
    <t>00155012001 DEPOSITO DE EFECTIVO, DEPOSITANTE: JORGE ADALBERTO QUINO ESPEJO, CONCEPTO: DEVOLUCION PAGO EN DEMASIA REFRIGERIO MARZO 2023, CUENTA DE DEPOSITO: CUENTA UNICA DEL TESORO</t>
  </si>
  <si>
    <t>00291012006 DEPOSITO DE EFECTIVO, DEPOSITANTE: ADUANAN NACIONAL, CONCEPTO: USO DE DERECHO A VIA DE LA ADUANA NACIONAL PARA EL EMPLAZAMIENTO DE PUNTO DE CONTROL EN GUAQUI, CUENTA DE DEPOSITO: CUENTA UNICA DEL TESORO</t>
  </si>
  <si>
    <t>NUMERO DE LIBRETA CUT: 00373024105 OPERACIÓN E75 TRANSFERENCIA DE LA CUENTA FISCAL BUN A LA CUT EN MN TRANSFERENCIA DE FONDOS A SOLICITUD DE: GOBIERNO AUTONOMO MUNICIPAL DE CARAPARI, CITE: G.A.M.C CITE E.P.V./0721/2023 CUENTA CUT 3987 LIBRETA NÂ° 00373024105 FDI - TRANSFERENCIAS PROGRAMAS Y/O P</t>
  </si>
  <si>
    <t>00291012002 DEP.DE CHEQ.AJENOS,RET.DE CAM.,CONCEPTO: REPOSICION DE CREDENCIAL,DEP.: LISSET ERIKA AMAYA LOPERA , PROCEDENCIA: BANCO UNION S.A., CHEQUE: 600, FECHA DE EMISION:30/06/2023</t>
  </si>
  <si>
    <t>00587012023 DEP.DE CHEQ.AJENOS,RET.DE CAM.,CONCEPTO: PLLA 7-ABRIL/23 - ICHILO,DEP.: E.B..C. , PROCEDENCIA: BANCO UNION S.A., CHEQUE: 1861, FECHA DE EMISION:10/07/2023</t>
  </si>
  <si>
    <t>00587012001 DEP.DE CHEQ.AJENOS,RET.DE CAM.,CONCEPTO: ANTICIPO ESPECIAL-EL SENA,DEP.: E.B.C. , PROCEDENCIA: BANCO UNION S.A., CHEQUE: 1866, FECHA DE EMISION:10/07/2023</t>
  </si>
  <si>
    <t>00587012020 DEP.DE CHEQ.AJENOS,RET.DE CAM.,CONCEPTO: PLLA 5-JUNIO/23- RURRENABAQUE,DEP.: E.B.C. , PROCEDENCIA: BANCO UNION S.A., CHEQUE: 1865, FECHA DE EMISION:10/07/2023</t>
  </si>
  <si>
    <t>00587012001 DEP.DE CHEQ.AJENOS,RET.DE CAM.,CONCEPTO: PLLA 8 Y 9 MAY/23 JUN/23 EL SENA,DEP.: E.B.C. , PROCEDENCIA: BANCO UNION S.A., CHEQUE: 1864, FECHA DE EMISION:10/07/2023</t>
  </si>
  <si>
    <t>00660012002 DEP.DE CHEQ.AJENOS,RET.DE CAM.,CONCEPTO: REV POR ERROR EN DIAS TRABAJADOS ANDREINA GARCIA TDJ PTS MAYO/2023 PLA ,71 PREV 999,DEP.: ORGANO JUDICIAL -DAF NACIONAL , PROCEDENCIA: BANCO UNION S.A., CHEQUE: 742, FECHA DE EMISION:06/07/2023</t>
  </si>
  <si>
    <t>00660012002 DEP.DE CHEQ.AJENOS,RET.DE CAM.,CONCEPTO: REV POR ERROR EN DIAS TRABAJADOS ALICIA CHAMBI TDJ PTS MAYO/2023 PLA. 71 PREV 999,DEP.: ORGANO JUDICIAL -DAF NACIONAL , PROCEDENCIA: BANCO UNION S.A., CHEQUE: 741, FECHA DE EMISION:06/07/2023</t>
  </si>
  <si>
    <t>00660012002 DEP.DE CHEQ.AJENOS,RET.DE CAM.,CONCEPTO: REVERSION POR ERROR EN DIAS TRABAJADOS DALENIA VALDIVIA TDJ-PTS MAYO 2023 PLA 71 PREV 999,DEP.: ORGANO JUDICIAL -DAF NACIONAL , PROCEDENCIA: BANCO UNION S.A., CHEQUE: 740, FECHA DE EMISION:06/07/2023</t>
  </si>
  <si>
    <t>00099021001 DEP.DE CHEQ.AJENOS,RET.DE CAM.,CONCEPTO: DEVOLUCION DE PRIMA,DEP.: UNIBIENES S.A. , PROCEDENCIA: BANCO UNION S.A., CHEQUE: 4028, FECHA DE EMISION:03/07/2023</t>
  </si>
  <si>
    <t>00099021001 DEP.DE CHEQ.AJENOS,RET.DE CAM.,CONCEPTO: REEMBOLSO POR BAJAS MEDICAS DE CAJA DE SALUD CORDES A AUTORIDAD REGULACION Y FISCALIZACION ATT,DEP.: CAJA DE SALUD CORDES , PROCEDENCIA: BANCO UNION S.A., CHEQUE: 31710, FECHA DE EMISION:30/06/2023</t>
  </si>
  <si>
    <t>COBRO COSTOS DE PAPELERIA SEGUN TRANSFERENCIA DEL EXTERIOR POR ORDEN DE PETROLEO BRASILEIRO SA PETROBRAS REF.: CAP OF 23/07/06 NO. INV-EXB-GAS-288-/6.7.2023 FECHA VALOR 10/07/2023 LIB. 00513012007 YPFB - RECURSOS NACIONALIZACIÓN</t>
  </si>
  <si>
    <t>COBRO COSTOS DE PAPELERIA SEGUN TRANSFERENCIA DEL EXTERIOR POR ORDEN DE LIMA GAS S A (LIMA PERU) REF.: CRED 0855606191FS FECHA VALOR 10/07/2023 LIB. 00513062002 YPFB - EXPORTACIÓN DE GLP Y OTROS-BOLIVIANOS</t>
  </si>
  <si>
    <t>VENTA DE DIVISAS CON TRANSFERENCIA DE FONDOS A SOLICITUD DE EMPRESA PUBLICA DE TRANSPORTE AEREO MILITAR SEGUN SOLICITUD 18668 REF: TRANSFER TO THE COMPANY BAE SYSTEM FOR THE SUBSCRIPTION AND UPDATING OF MANUALS TECHNICAL SUPPORT (SAPPHIRE) OF THE AIRCRAFT AVRO RJ70 REGISTRATION CP-3106 ACCORDING TO LIB. 00596012001 EP-TAM GESTION ADMINISTRATIVA POR DIFERENCIAL CAMBIARIO</t>
  </si>
  <si>
    <t>'COBRO DE'||ÚTILES DE ESCRITORIO POR EL COMPROBANTE NRO.1063980 DE LA FECHA S/G. NOTA CITE PRS/GAFC-1382 DFC 423/2023 DE F.14.06.2023 (HRE-TGL-9344), ENVIADA POR YACIMIENTOS PETROLIFEROS FISCALES BOLIVIANOS DEBITO DE LA LIBRETA 00513022001 YPFB  OPERACIONES</t>
  </si>
  <si>
    <t>'COBRO DE'||UTILES DE ESCRITORIO POR EL COMPROBANTE NRO.1063987 DE LA FECHA, S/G.NOTA PRS/GAFC-1382-DFC-423/2023 DE FECHA 14/6/2023 (HRE-TGL-2023-9344) ENVIADO POR YACIMIENTOS PETROLIFEROS FISCALES BOLIVIANOS. DÉBITO DE LA LIBRETA 00513022001 YPFB-"OPERACIONES" COBRO DE ÚTILES DE ESCRITORIO.</t>
  </si>
  <si>
    <t>||REGULARIZACIÓN DE NUESTRA OPERACIÓN NRO. 1063078 DE FECHA 26/06/2023 EN ATENCIÓN A NOTAS REMITIDAS POR LA DIRECCIÓN GENERAL DE AERONAUTICA CIVIL DGAC/3896/2023 DE FECHA 10/07/2023 (HRE-TSO-976) Y DGAC/3568/2023 DE FECHA 15/06/2023 (HRE-TSO-9395). DÉBITO DE LA LIBRETA 00117012001 DGAC, REPOSICIÓN ÚTILES DE ESCRITORIO.</t>
  </si>
  <si>
    <t>||REGULARIZACIÓN DE NUESTRA OPERACIÓN NRO.1063239 DE F.27/06/2023 EN ATENCIÓN A NOTAS DGAC/3896/2023 DE F.10/07/2023 (HRE-TSO-976) (ORIG.CURSA EN COMP.1063995) Y DGAC/3568/2023 DE F.15/06/2023 (HRE-TSO-9395) DE LA DGAC. Y NOTA CAR/DGE-UNC N°0128/2023 DE NAABOL (HRE-TSO-10467). DÉBITO DE LA LIBRETA 00117012001 DGAC, REPOSICIÓN ÚTILES DE ESCRITORIO.</t>
  </si>
  <si>
    <t>||REGULARIZACION DE NUESTRA OPERACION N°1063877 DE F.6/7/2023 S/G NOTAS CITE: DGAC/3896/2023 DE F.10/7/2023 (HRE-TSO-976) Y CITE: DGAC/3568/2023 DE F.15/6/2023 (HRE-TGL-9395) (ORIG. CURSA EN CBTE N°1063995) REMITIDAS POR LA DIRECCIÓN GENERAL DE AERONAUTICA CIVIL. (SECTOR PÚBLICO). DEBITO DE LA LIBRETA 00117012001 DGAC, REPOSICIÓN DE ÚTILES DE ESCRITORIO.</t>
  </si>
  <si>
    <t>00099021001 DEPOSITO DE EFECTIVO, DEPOSITANTE: JUAN LUIS GUTIERREZ DALENCE, CONCEPTO: DEVOLUCION PASAJE AEREO 9302408619554, CUENTA DE DEPOSITO: CUENTA UNICA DEL TESORO/DJBR</t>
  </si>
  <si>
    <t>00670012003 DEPOSITO DE EFECTIVO, DEPOSITANTE: IRMASOL, CONCEPTO: DEPÓSITO POR : RECICLAJE DE PAPELETAS (UTILIZADAS VOTO EN EL EXTERIOR 2019-2021, CUENTA DE DEPOSITO: CUENTA UNICA DEL TESORO</t>
  </si>
  <si>
    <t>00046021109 DEPOSITO DE EFECTIVO, DEPOSITANTE: VLADIMIR CHOQUEVILLCA HURTADO CI 4000197 PT., CONCEPTO: DEVOLUCION SALDO VIATICO, CUENTA DE DEPOSITO: CUENTA UNICA DEL TESORO</t>
  </si>
  <si>
    <t>00099021001 DEPOSITO DE EFECTIVO, DEPOSITANTE: SEGUROS PROVIDA S.A., CONCEPTO: DEVOLUCION DE FONDOS NO COBRADOS SEGUN CONCILIACION MARZO/2023, CUENTA DE DEPOSITO: CUENTA UNICA DEL TESORO</t>
  </si>
  <si>
    <t>00099021001 DEPOSITO DE EFECTIVO, DEPOSITANTE: SEGUROS PROVIDA S.A., CONCEPTO: DEVOLUCION FONDOS SOLICITADOS POR ERROR SEGUN CONCILIACION MARZO/2023, CUENTA DE DEPOSITO: CUENTA UNICA DEL TESORO</t>
  </si>
  <si>
    <t>00099021001 DEPOSITO DE EFECTIVO, DEPOSITANTE: OLGA GETRUDIS COAQUIRA RODRIGUEZ, CONCEPTO: REVERSION DE BOLETA HABER MENSUAL JUNIO, CUENTA DE DEPOSITO: CUENTA UNICA DEL TESORO</t>
  </si>
  <si>
    <t>00016011101 DEPOSITO DE EFECTIVO, DEPOSITANTE: MIGUEL ANGEL CHILE ALCAZAR, CONCEPTO: DEVOLUCION DE RETROACTIVO, CUENTA DE DEPOSITO: CUENTA UNICA DEL TESORO</t>
  </si>
  <si>
    <t>00020031101 DEPOSITO DE EFECTIVO, DEPOSITANTE: WINSTON OVIDIO SANTOS CANAZAS, CONCEPTO: DEVOLUCION DE VIATICOS, CUENTA DE DEPOSITO: CUENTA UNICA DEL TESORO</t>
  </si>
  <si>
    <t>00016011101 DEPOSITO DE EFECTIVO, DEPOSITANTE: DEYMAR H. CONDORI C. - MINISTERIO DE EDUCACION, CONCEPTO: DEVOLUCION DE CARGO DE CUENTA DOCUMENTADA, CUENTA DE DEPOSITO: CUENTA UNICA DEL TESORO</t>
  </si>
  <si>
    <t>00155012001 DEPOSITO DE EFECTIVO, DEPOSITANTE: CARLA ZAMBRANA BUITRON, CONCEPTO: DEVOLUCION PASAJES PAGADOS A PERSONAL AJENAS AL PERSONAL DEPENDIENTE DE DIRNOPLU, CUENTA DE DEPOSITO: CUENTA UNICA DEL TESORO</t>
  </si>
  <si>
    <t>00099021001 DEPOSITO DE EFECTIVO, DEPOSITANTE: DAVIS JHONN CARDENAS OJEDA, CONCEPTO: DEVOUCION DE PAGO DE SUELDO NO CORRESPONDIENTE, CUENTA DE DEPOSITO: CUENTA UNICA DEL TESORO/DJBR</t>
  </si>
  <si>
    <t>NUMERO DE LIBRETA CUT: 00373024105 OPERACIÓN E75 TRANSFERENCIA DE LA CUENTA FISCAL BUN A LA CUT EN MN TRANSFERENCIA DE FONDOS A SOLICITUD DE: GOBIERNO AUTONOMO MUNICIPAL DE TACACOMA CITE: GAMT/DAF/NÂ° 25/2023 CUENTA CUT 3987 LIBRETA NÂ° 00373024105 FDI-TRASFERENCIAS PROGRAMADAS Y/O PROYECTOS (TGN</t>
  </si>
  <si>
    <t>00070057001 DEPOSITO DE EFECTIVO, DEPOSITANTE: FERNANDO CANAZA -PAE II, CONCEPTO: DEVOLUCION DE FONDOS POR 2 DIAS DE PERMISO SIN GOCE DE HABERES MES DE ABRIL 2023, CUENTA DE DEPOSITO: CUENTA UNICA DEL TESORO</t>
  </si>
  <si>
    <t>00099021001 DEPOSITO DE EFECTIVO, DEPOSITANTE: UMSA-YELIZABAD MATELJAN CLAROS DE LAFORCADA, CONCEPTO: REGULARIZACION -DEVOLUCION POR TOPE SALARIAL, CUENTA DE DEPOSITO: CUENTA UNICA DEL TESORO</t>
  </si>
  <si>
    <t>COBRO COSTOS DE PAPELERIA POR REGULARIZACION DE TRANSFERENCIA DEL EXTERIOR POR ORDEN DE EMBAJADA DE BOLIVIA EN PAISES BAJOS LA HAYA REF.: RECAUDACIONES GESTORÍA CONSULAR JUNIO 2023 LIB. 00010011102 MIN.RELACIONES EXTERIORES - GESTORIA CONSULAR LEY Nº 3108</t>
  </si>
  <si>
    <t>COBRO COSTOS DE PAPELERIA POR REGULARIZACION DE TRANSFERENCIA DEL EXTERIOR POR ORDEN DE CONSULADO GENERAL DE BOLIVIA EN HOUSTON EEUU REF.: RECAUDACIONES GESTORÍA CONSULAR JUNIO 2023 LIB. 00010011102 MIN.RELACIONES EXTERIORES - GESTORIA CONSULAR LEY Nº 3108</t>
  </si>
  <si>
    <t>COBRO COSTOS DE PAPELERIA POR REGULARIZACION DE TRANSFERENCIA DEL EXTERIOR POR ORDEN DE EMBAJADA DE BOLIVIA EN MONTEVIDEO URUGUAY REF.: RECAUDACIONES GESTORÍA CONSULAR JUNIO 2023 LIB. 00010011102 MIN.RELACIONES EXTERIORES - GESTORIA CONSULAR LEY Nº 3108</t>
  </si>
  <si>
    <t>00099021001 DEP.DE CHEQ.AJENOS,RET.DE CAM.,CONCEPTO: DEVOLUCION DE RECURSOS POR ATRASOS DE CONSULTORES DE LINEA ABRIL 2023,DEP.: MINISTERIO DE ECONOMIA Y FINANZAS PUBLICAS - MEFP , PROCEDENCIA: BANCO UNION S.A., CHEQUE: 959, FECHA DE EMISION:10/07/2023</t>
  </si>
  <si>
    <t>00099021001 DEP.DE CHEQ.AJENOS,RET.DE CAM.,CONCEPTO: DEVOLUCION DE RECURSOS POR ATRASOS DE CONSULTORES DE LINEA,DEP.: MINISTERIO DE ECONOMIA Y FINANZAS PUBLICAS - MEFP , PROCEDENCIA: BANCO UNION S.A., CHEQUE: 960, FECHA DE EMISION:10/07/2023</t>
  </si>
  <si>
    <t>00099021001 DEP.DE CHEQ.AJENOS,RET.DE CAM.,CONCEPTO: DEVOLUCION DE RECURSOS POR ATRASOS DE CONSULTORES DE LINEA MARZO 2023,DEP.: MINISTERIO DE ECONOMIA Y FINANZAS PUBLICAS - MEFP , PROCEDENCIA: BANCO UNION S.A., CHEQUE: 958, FECHA DE EMISION:10/07/2023</t>
  </si>
  <si>
    <t>00099021001 DEP.DE CHEQ.AJENOS,RET.DE NO_CONCILIADO CAM.,CONCEPTO: PAGO INCAPACIDADES TEMPORALES (REEMBOLSO MINISTERIO DE ECONOMIA Y FINANZAS PÚBLICAS),DEP.: CAJA NACIONAL DE SALUD , PROCEDENCIA: BANCO UNION S.A., CHEQUE: 32647, FECHA DE EMISION:11/07/2023
DT - 500 P - 2052</t>
  </si>
  <si>
    <t>00587012001 DEP.DE CHEQ.AJENOS,RET.DE CAM.,CONCEPTO: DEP. DE RECURSOS - DEVOLUCION GARANTIA BANCO UNION - NAABOL,DEP.: E.B.C. , PROCEDENCIA: BANCO UNION S.A., CHEQUE: 1870, FECHA DE EMISION:11/07/2023</t>
  </si>
  <si>
    <t>00099021001 DEP.DE CHEQ.AJENOS,RET.DE NO_CONCILIADO CAM.,CONCEPTO: PAGO DE INCAPACIDAD TEMPORALES REEMBOLSO MINISTERIO DE ECONOMIA Y FINANZAS PUBLICAS,DEP.: CAJA NACIONAL DE SALUD , PROCEDENCIA: BANCO UNION S.A., CHEQUE: 32623, FECHA DE EMISION:11/07/2023
DT - 500 P - 2059</t>
  </si>
  <si>
    <t>00099021001 DEP.DE CHEQ.AJENOS,RET.DE CAM.,CONCEPTO: PAGO DE INCAPACIDAD TEMPORALES REEMBOLSO MINISTERIO DE ECONOMIA Y FINANZAS PUBLICAS,DEP.: CAJA NACIONAL DE SALUD , PROCEDENCIA: BANCO UNION S.A., CHEQUE: 32622, FECHA DE EMISION:11/07/2023</t>
  </si>
  <si>
    <t>00099021001 DEP.DE CHEQ.AJENOS,RET.DE NO_CONCILIADO CAM.,CONCEPTO: •PAGO DE INCAPACIDAD TEMPORALES REEMBOLSO MINISTERIO DE ECONOMIA Y FINANZAS PUBLICAS,DEP.: CAJA NACIONAL DE SALUD , PROCEDENCIA: BANCO UNION S.A., CHEQUE: 32639, FECHA DE EMISION:11/07/2023
DT - 500 P - 2061</t>
  </si>
  <si>
    <t>REGULARIZACION DE TRANSFERENCIA DEL EXTERIOR SEGUN SWIFT NO.11119 DE FECHA 11/07/2023 ORDENANTE: CONSULADO DE BOLIVIA EN CALAMA REF.: RECAUDACIONES CEDULAS DE IDENTIDAD MES DE JUNIO DE 2023 LIB. 00340012005 SEGIP - RECAUDACION EXTERIOR - CEDULAS DE IDENTIDAD</t>
  </si>
  <si>
    <t>COBRO COSTOS DE PAPELERIA SEGUN TRANSFERENCIA DEL EXTERIOR POR ORDEN DE CONSULADO DE BOLIVIA EN IQUIQUE CHILE REF.: RECAUDACIONES GESTORÍA CONSULAR JUNIO 2023 LIB. 00010011102 MIN.RELACIONES EXTERIORES - GESTORIA CONSULAR LEY Nº 3108</t>
  </si>
  <si>
    <t>COBRO COSTOS DE PAPELERIA POR REGULARIZACION DE TRANSFERENCIA DEL EXTERIOR POR ORDEN DE CONSULADO DE BOLIVIA EN CALAMA REF.: RECAUDACIONES CEDULAS DE IDENTIDAD MES DE JUNIO DE 2023 LIB. 00340012003 RECAUDACION EXTRANJERIA - C.I. -L.C.</t>
  </si>
  <si>
    <t>A:00373024104 A: 00373024104 Transferencia de recursos a favor de las UNIBOL, correspondiente al mes de junio de 2023 en virtud al Informe MEFP/VTCP/DGPOT/ UPCFTGN/ INF/N°61/2023 (H.R. 389-8-D).</t>
  </si>
  <si>
    <t>A:00373024101 A: 00373024101 Transferencia de recursos para gastos de funcionamiento del FDI, correspondiente al mes junio 2023, en virtud al Informe MEFP/VTCP/DGPOT/UPCFTGN/INF/N° 62/2023, H.R. 389-7-D</t>
  </si>
  <si>
    <t>A:00099021001 A: 00099021001 A fin de atender el DAU por reembolso de Subsidios por Incapacidad Temporal al Ente Gestor de la Caja Nacional de Salud s/g nota CITE: MEFP/VTCP/DGPOT/UAIS/ No.1017 y 992/2023 y Nota Int. MEFP/DGAJ/UAJ N°1533/2022 a solicitud de la Dirección Departamental de Educación de Cochabamba con nota CITE: DDE-UAA-TESFTT-OFI-N|062/2023 e Inf. Técnico DDE/UAA-TESFTT-INF.TEC.N°001/2023 e Inf. Legal DDE/UAJ/PJ/INF No 033/2023 (H.R. 6-9998-R).</t>
  </si>
  <si>
    <t>'COBRO DE'||ÚTILES DE ESCRITORIO POR EL COMPROBANTE NRO.1064056 DE LA FECHA S/G NOTA CITE PRS/GAFC-1382 DFC-423/2023 DE F.14.06.2023 (HRE-TGL-9344), ENVIADA POR YACIMIENTOS PETROLIFEROS FISCALES BOLIVIANOS DEBITO DE LA LIBRETA 00513022001 YPFB  OPERACIONES</t>
  </si>
  <si>
    <t>00601012001 DEPOSITO DE EFECTIVO, DEPOSITANTE: SERGIO ANDRES BOWLES CHAVEZ, CONCEPTO: REVERSION DE SUELDO JUNIO 2023 MODIFICACION POR EXCESO EN N° DIAS PAGADOS, CUENTA DE DEPOSITO: CUENTA UNICA DEL TESORO</t>
  </si>
  <si>
    <t>00595012002 DEPOSITO DE EFECTIVO, DEPOSITANTE: RICHARD MAMANI MACONDE, CONCEPTO: DEVOLUCION DE PAGO EN EXCESO DE 14 DIAS DE VACACION, CUENTA DE DEPOSITO: CUENTA UNICA DEL TESORO</t>
  </si>
  <si>
    <t>00548012001 DEPOSITO DE EFECTIVO, DEPOSITANTE: ALVARO MAMANI ALARCON, CONCEPTO: DEVOLUCION 13%, CUENTA DE DEPOSITO: CUENTA UNICA DEL TESORO</t>
  </si>
  <si>
    <t>00099021001 DEPOSITO DE EFECTIVO, DEPOSITANTE: ARIEL ARDAYA TARQUI, CONCEPTO: REVERSION PARCIAL, CUENTA DE DEPOSITO: CUENTA UNICA DEL TESORO</t>
  </si>
  <si>
    <t>00099021001 DEPOSITO DE EFECTIVO, DEPOSITANTE: FREDDY IVAN CONDORI CUNO, CONCEPTO: POR COBRO INDEBIDO(SEGUNDAS NUPCIAS)DE LOLA CELESTINA CUNO CANASA (Q.E.P.D.), CUENTA DE DEPOSITO: CUENTA UNICA DEL TESORO</t>
  </si>
  <si>
    <t>00086038008 DEPOSITO DE EFECTIVO, DEPOSITANTE: ZULMA CHURA ZARATE, CONCEPTO: DEVOLUCION SUELDO EN DEMASIA, CUENTA DE DEPOSITO: CUENTA UNICA DEL TESORO</t>
  </si>
  <si>
    <t>00070057001 DEPOSITO DE EFECTIVO, DEPOSITANTE: ELVIS VALENCIA QUISPE, CONCEPTO: DEVOLUCON DE FONDOS POR PERMISO DE UN DIA SIN GOCE DE HABER JUNIO 2023, CUENTA DE DEPOSITO: CUENTA UNICA DEL TESORO</t>
  </si>
  <si>
    <t>00099021001 DEPOSITO DE EFECTIVO, DEPOSITANTE: KLAUS JHOSMAR ORELLANA LARA, CONCEPTO: N° DE PREVENTIVO:183, CUENTA DE DEPOSITO: CUENTA UNICA DEL TESORO/DJBR</t>
  </si>
  <si>
    <t>00213012001 DEPOSITO DE EFECTIVO, DEPOSITANTE: GUTIERREZ PEREZ RAUL JAVIER, CONCEPTO: DEVOLUCION DE FONDOS, CUENTA DE DEPOSITO: CUENTA UNICA DEL TESORO</t>
  </si>
  <si>
    <t>00099021001 DEPOSITO DE EFECTIVO, DEPOSITANTE: NILTON RUDY MORANTE CONDORI, CONCEPTO: REVERSION TOTAL, CUENTA DE DEPOSITO: CUENTA UNICA DEL TESORO/DJBR</t>
  </si>
  <si>
    <t>00670022001 DEPOSITO DE EFECTIVO, DEPOSITANTE: EFRAIN MAMANI CUELLAR, CONCEPTO: POR CONCEPTO DE DEVOLUCION DE COMBUSTIBLE N° PREVENTIVO N° 194, CUENTA DE DEPOSITO: CUENTA UNICA DEL TESORO</t>
  </si>
  <si>
    <t>00099021001 DEPOSITO DE EFECTIVO, DEPOSITANTE: AGENCIA ESTATAL DE VIVIENDA, CONCEPTO: PAGO DE SERVICIO DE AGUA POTABLE(EPSAS) DE LA AGENCIA ESTATAL DE VIVIENDA 05/23 CUENTA N°3987069001, CUENTA DE DEPOSITO: CUENTA UNICA DEL TESORO</t>
  </si>
  <si>
    <t>NUMERO DE LIBRETA CUT: 00046024102 OPERACIÓN E75 TRANSFERENCIA DE LA CUENTA FISCAL BUN A LA CUT EN MN TRANSFERENCIA DE FONDOS A SOLICITUD DE: GOBIERNO AUTONOMO DEPARTAMENTAL DE TARIJA, CITE: GADT/SDEF/EMM/OF. NÂ° 731/23 CUENTA CUT 3987 LIBRETA NÂ° 00046024102 MS-TRANSFERENCIAS GOBERNACIONES - S</t>
  </si>
  <si>
    <t>NUMERO DE LIBRETA CUT: 00373024105 OPERACIÓN E75 TRANSFERENCIA DE LA CUENTA FISCAL BUN A LA CUT EN MN TRANSFERENCIA DE FONDOS A SOLICITUD DE: GOBIERNO AUTONOMO MUNICIPAL SAN ANTONIO DE LOMERIO, CITE: GAMSAL. EXT. NÂ° 192/2023 CUENTA CUT 3987 LIBRETA NÂ° 00373024105 FDI-TRANSFERENCIAS PROGRAMAS</t>
  </si>
  <si>
    <t>00099021001 DEP.DE CHEQ.AJENOS,RET.DE CAM.,CONCEPTO: AUTORIDAD DE FISCALIZACION DE ELECTRICIDAD Y TECNOLOGIA NUCLER INCAPACIDAD TEMPORAL ABRIL -2023,DEP.: CAJA DE SALUD BANCA PRIVADA</t>
  </si>
  <si>
    <t>00595012002 DEP.DE CHEQ.AJENOS,RET.DE CAM.,CONCEPTO: GPSSL P - APORTE SUBSIDIOS DE INCAPACIDAD TEMPORAL ABRIL/2023,DEP.: CAJA DE SALUD BANCA PRIVADA , PROCEDENCIA: BANCO NACIONAL DE BOLIVIA S.A., CHEQUE: 9840253, FECHA DE EMISION:28/06/2023</t>
  </si>
  <si>
    <t>00099021001 DEP.DE CHEQ.AJENOS,RET.DE CAM.,CONCEPTO: CONTRALORIA GENERAL DEL ESTADO APORT DE INCAPACIDAD TEMPORAL ABRIL/2023,DEP.: CAJA DE SALUD BANCA PRIVADA , PROCEDENCIA: BANCO NACIONAL DE BOLIVIA S.A., CHEQUE: 9840019, FECHA DE EMISION:28/06/2023</t>
  </si>
  <si>
    <t>00099021001 DEP.DE CHEQ.AJENOS,RET.DE CAM.,CONCEPTO: FERNANDO SUAREZ SAAVEDRA,DEP.: BANCO UNION S.A. , PROCEDENCIA: BANCO UNION S.A., CHEQUE: 191546, FECHA DE EMISION:12/07/2023/DJBR</t>
  </si>
  <si>
    <t>00099021001 DEP.DE CHEQ.AJENOS,RET.DE CAM.,CONCEPTO: FERNANDO SUAREZ SAAVEDRA,DEP.: BANCO UNION S.A. , PROCEDENCIA: BANCO UNION S.A., CHEQUE: 191545, FECHA DE EMISION:12/07/2023/DJBR</t>
  </si>
  <si>
    <t>00253014117 DEP.DE CHEQ.AJENOS,RET.DE CAM.,CONCEPTO: DEP. GAM TOTORA G/INV. EJE/PROY CONST. RIEGO TEC. "LAIME TORO"(PACC I),DEP.: GAM TOTORA , PROCEDENCIA: BANCO UNION S.A., CHEQUE: 1725, FECHA DE EMISION:11/07/2023</t>
  </si>
  <si>
    <t>00099021001 DEP.DE CHEQ.AJENOS,RET.DE CAM.,CONCEPTO: FERNANDO SUAREZ SAAVEDRA,DEP.: BANCO UNION S.A. , PROCEDENCIA: BANCO UNION S.A., CHEQUE: 191544, FECHA DE EMISION:12/07/2023/DJBR</t>
  </si>
  <si>
    <t>00253014204 DEP.DE CHEQ.AJENOS,RET.DE CAM.,CONCEPTO: DEP. EPSAS S.A. COM/COMP 2DO SEM COSTOS EMERG CRED EXT N°3599/BL-BO,DEP.: EPSAS S.A. , PROCEDENCIA: BANCO UNION S.A., CHEQUE: 1728, FECHA DE EMISION:11/07/2023</t>
  </si>
  <si>
    <t>00253014204 DEP.DE CHEQ.AJENOS,RET.DE CAM.,CONCEPTO: DEP. EPSAS S.A. COM/COMP 1ER SEM 2022 COSTOS EMERG CRED EXT N°3599/BL-BO,DEP.: EPSAS S.A. , PROCEDENCIA: BANCO UNION S.A., CHEQUE: 1727, FECHA DE EMISION:11/07/2023</t>
  </si>
  <si>
    <t>00253014204 DEP.DE CHEQ.AJENOS,RET.DE CAM.,CONCEPTO: DEP. EPSAS S.A. COM/COMP 2DO SEM 2021 COSTOS EMERG CRED EXT N°3599/BL-BO,DEP.: EPSAS S.A. , PROCEDENCIA: BANCO UNION S.A., CHEQUE: 1726, FECHA DE EMISION:11/07/2023</t>
  </si>
  <si>
    <t>00253014117 DEP.DE CHEQ.AJENOS,RET.DE CAM.,CONCEPTO: DEP. GAM TOTORA G/INV. EJE/PROY CONST. RIEGO TEC. "LAIME TORO"(PACC I),DEP.: GAM TOTORA , PROCEDENCIA: BANCO UNION S.A., CHEQUE: 1724, FECHA DE EMISION:11/07/2023</t>
  </si>
  <si>
    <t>||REGULARIZACION DE NUESTRA OPERACION N°1063904 DE FECHA 06/07/2023 S/G NOTA CITE: IBMETRO-DAF-NE-0280-2023 DE FECHA 10/07/2023 (HRE-TGL-10701) Y CORREO ELECTRÓNICO DE LA FECHA, ENVIADOS POR EL INSTITUTO BOLIVIANO DE METROLOGÍA. (SECTOR PÚBLICO). DEBITO DE LA LIB.N° 00041031107 MPM-INSTITUTO BOLIVIANO DE METROLOGIA, COBRO DE ÚTILES DE ESCRITORIO</t>
  </si>
  <si>
    <t>COBRO COSTOS DE PAPELERIA POR REGULARIZACION DE TRANSFERENCIA DEL EXTERIOR POR ORDEN DE AMB. BOLIVIE SEC.CONSULAIRE BRUXELLES REF:GESTORIA CONSULAR JUNIO 2023 LIB. 00010011102 MIN.RELACIONES EXTERIORES - GESTORIA CONSULAR LEY Nº 3108</t>
  </si>
  <si>
    <t>||TRANSFERENCIA DE FONDOS S/G MENSAJES SWIFTS NROS.11274-11275, CORREO ELECTRONICO Y NOTA IBMETRO-DAF-NE-0280-2023 DE F.10/7/2023 (HRE-TGL-10701) ENVIADO POR EL INSTITUTO BOLIVIANO DE METROLOGÍA DEB. DE LA LIBRETA N°1-41031107 MPM-INSTITUTO BOLIVIANO DE METROLOGIA,COBRO DE ÚTILES DE ESCRITORIO</t>
  </si>
  <si>
    <t>'COBRO DE'||ÚTILES DE ESCRITORIO POR EL COMPROBANTE NRO.1064126 DE LA FECHA S/G. NOTA CITE PRS/GAFC-1382 DFC-423/2023 DE F.14.06.2023 (HRE-TGL-9344), ENVIADA POR YACIMIENTOS PETROLIFEROS FISCALES BOLIVIANOS DEBITO DE LA LIBRETA 00513022001 YPFB  OPERACIONES</t>
  </si>
  <si>
    <t>'COBRO DE'||ÚTILES DE ESCRITORIO POR EL COMPROBANTE NRO.1064130 DE LA FECHA S/G. NOTA CITE PRS/GAFC-1382 DFC-423/2023 DE F.14.06.2023 (HRE-TGL-9344), ENVIADA POR YACIMIENTOS PETROLIFEROS FISCALES BOLIVIANOS DEBITO DE LA LIBRETA 00513022001 YPFB  OPERACIONES</t>
  </si>
  <si>
    <t>NUMERO DE LIBRETA CUT: 00099021001 OPERACIÓN E18 TRANSFERENCIA DEL SISTEMA FINANCIERO POR CUENTA DE TERCEROS A LA CUT TRANSFERENCIA DEVOLUCION DE FONDOS POR 687 CASOS RECHAZADOS DE ABONO EN CUENTA A LAS BENEFICIARIAS DEL BJA EN ATENCION A LA NOTA CITE: MSYD/BJA/CE/346/2023</t>
  </si>
  <si>
    <t>00099021001 DEPOSITO DE EFECTIVO, DEPOSITANTE: VLADIMIR TERAN G., CONCEPTO: DEVOLUCION VIATICOS VLADIMIR TERAN GUTIERREZ AGETIC, CUENTA DE DEPOSITO: CUENTA UNICA DEL TESORO</t>
  </si>
  <si>
    <t>00046171101 DEPOSITO DE EFECTIVO, DEPOSITANTE: IMPORTADORA EXPORTADORA MATERMED, CONCEPTO: SANCION POR INCUMPLIMIENTO A LA NORMA S/G RES ADM S/176 DE FECHA 23-12-2022, CUENTA DE DEPOSITO: CUENTA UNICA DEL TESORO</t>
  </si>
  <si>
    <t>00514014302 DEPOSITO DE EFECTIVO, DEPOSITANTE: ENDE, CONCEPTO: OMISIONES Y/O RETRASOS DEL PERSONAL PROY. LOS TRONCOS SAN IGNACIO DE VELASCO FEB.-MAR-ABRIL-2023, CUENTA DE DEPOSITO: CUENTA UNICA DEL TESORO</t>
  </si>
  <si>
    <t>00514014302 DEPOSITO DE EFECTIVO, DEPOSITANTE: ENDE, CONCEPTO: OMISIONES Y/O RETRASO DEL PERSONAL PROY LOS TRONCOS SAN IGNACIO DE VELASCO MAYO/2023, CUENTA DE DEPOSITO: CUENTA UNICA DEL TESORO</t>
  </si>
  <si>
    <t>00212012001 DEPOSITO DE EFECTIVO, DEPOSITANTE: CINTYA REGINA QUIROGA CONDORI, CONCEPTO: REPOSICION DE CREDENCIAL, CUENTA DE DEPOSITO: CUENTA UNICA DEL TESORO</t>
  </si>
  <si>
    <t>00099021001 DEPOSITO DE EFECTIVO, DEPOSITANTE: ESTHER ELIZABETH DEL CARPIO MENDOZA, CONCEPTO: DEVOLUCION DIFERENCIAL DE PAGO DE AGUINALDO GESTION 2020, CUENTA DE DEPOSITO: CUENTA UNICA DEL TESORO</t>
  </si>
  <si>
    <t>00099021001 DEPOSITO DE EFECTIVO, DEPOSITANTE: ANGEL CRISTOBAL MAMANI QUISPE, CONCEPTO: REVERSION, CUENTA DE DEPOSITO: CUENTA UNICA DEL TESORO/DJBR</t>
  </si>
  <si>
    <t>NUMERO DE LIBRETA CUT: 00283012001 OPERACIÓN E18 TRANSFERENCIA DEL SISTEMA FINANCIERO POR CUENTA DE TERCEROS A LA CUT A SOLICITUD DE ALMACENERIA BOLIVIANA SA</t>
  </si>
  <si>
    <t>00015011107 DEPOSITO DE EFECTIVO, DEPOSITANTE: PROMID, CONCEPTO: PAGO CONSUMO AGUA JULIO/23, CUENTA DE DEPOSITO: CUENTA UNICA DEL TESORO</t>
  </si>
  <si>
    <t>00015011107 DEPOSITO DE EFECTIVO, DEPOSITANTE: PROMID, CONCEPTO: PAGO CONSUMO AGUA JUNIO/23, CUENTA DE DEPOSITO: CUENTA UNICA DEL TESORO</t>
  </si>
  <si>
    <t>00099021001 DEPOSITO DE EFECTIVO, DEPOSITANTE: KAREN ROMINA PINTO GUEVARA, CONCEPTO: DEVOLUCION DE PASAJE AEREOS,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</si>
  <si>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</si>
  <si>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NUMERO DE LIBRETA CUT: 00283012001 OPERACIÓN E18 TRANSFERENCIA DEL SISTEMA FINANCIERO POR CUENTA DE TERCEROS A LA CUT A SOL ALMACENERIA BOLIVIANA SA</t>
  </si>
  <si>
    <t>00099021001 DEP.DE CHEQ.AJENOS,RET.DE CAM.,CONCEPTO: DEVOLUCION DE RECURSOS AL TESORO SALDOS NO EJECUTADOS,DEP.: GOB AUTONOMO MCPAL CAJUATA , PROCEDENCIA: BANCO UNION S.A., CHEQUE: 6291, FECHA DE EMISION:11/07/2023</t>
  </si>
  <si>
    <t>||TRANSFERENCIA DE FONDOS S/G. MENSAJES SWIFTS NROS.11329-11330 EN ATENCION A NOTA CITE:AGBC-AGBC/DAF/TFC-CPRV-0231-CAR/2023 DE FECHA 14/06/2023 (HRE-TGL-9340) ENVIADO POR LA AGENCIA BOLIVIANA DE CORREOS (SECTOR PÚBLICO). DEBITO DE LA LIBRETA 000383012001 AGENCIA BOLIVIANA DE CORREOS, COBRO DE ÚTILES DE ESCRITORIO.</t>
  </si>
  <si>
    <t>COBRO COSTOS DE PAPELERIA SEGUN TRANSFERENCIA DEL EXTERIOR POR ORDEN DE SUPERGASBRAS ENERGIA LTDA (BRAZIL RIO DE JANEIRO) REF.: CRED INV 559/2023 FECHA VALOR 13/07/2023 LIB. 00513062002 YPFB - EXPORTACIÓN DE GLP Y OTROS-BOLIVIANOS</t>
  </si>
  <si>
    <t>COBRO COSTOS DE PAPELERIA SEGUN TRANSFERENCIA DEL EXTERIOR POR ORDEN DE COMPANHIA MATOGROSSENSE DE GAS (CUIABA BRASIL) REF.: FACTURA EXB-MTT-17/23 FECHA VALOR 13/07/2023 LIB. 00513012007 YPFB - RECURSOS NACIONALIZACIÓN</t>
  </si>
  <si>
    <t>'COBRO DE'||ÚTILES DE ESCRITORIO POR EL COMPROBANTE N°1064153 SEGÚN NOTA CITE: PRS/GAFC-1382 DFC-423/2023 DE FECHA 14/06/2023 (HRE-TGL-9344) DE YACIMIENTOS PETROLÍFEROS FISCALES BOLIVIANOS. (SECTOR PÚBLICO). DÉBITO DE LA LIBRETA 00513022001 YPFB - OPERACIONES, REPOSICIÓN DE ÚTILES DE ESCRITORIO.</t>
  </si>
  <si>
    <t>||COMISIONES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t>
  </si>
  <si>
    <t>||COMISIONES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 REF.: ÚTILES DE ESCRITORIO</t>
  </si>
  <si>
    <t>COBRO COSTOS DE PAPELERIA SEGUN TRANSFERENCIA DEL EXTERIOR POR ORDEN DE COPA ENERGIA DISTRIBUIDORA DE GAS S A (SAO PAULO BRASIL) REF.: CRED INV 983, 985, 986, 987, 988, 989 FECHA VALOR 13/07/2023 LIB. 00513062002 YPFB - EXPORTACIÓN DE GLP Y OTROS-BOLIVIANOS</t>
  </si>
  <si>
    <t>COBRO COSTOS DE PAPELERIA POR REGULARIZACION DE TRANSFERENCIA DEL EXTERIOR POR ORDEN DE EMBAJADA DE BOLIVIA EN QUITO ECUADOR REF.: RECAUDACION GESTORÍA CONSULAR POR EL MES DE JUNIO 2023 LIB. 00010011102 MIN.RELACIONES EXTERIORES - GESTORIA CONSULAR LEY Nº 3108</t>
  </si>
  <si>
    <t>COBRO COSTOS DE PAPELERIA POR REGULARIZACION DE TRANSFERENCIA DEL EXTERIOR POR ORDEN DE CONSULADO DE BOLIVIA EN BARCELONA ESPAÑA REF.: RECAUDACION GESTORÍA CONSULAR POR EL MES DE JUNIO 2023 LIB. 00010011102 MIN.RELACIONES EXTERIORES - GESTORIA CONSULAR LEY Nº 3108</t>
  </si>
  <si>
    <t>COBRO COSTOS DE PAPELERIA POR REGULARIZACION DE TRANSFERENCIA DEL EXTERIOR POR ORDEN DE CONSULADO DE BOLIVIA EN CACERES BRASIL REF.: RECAUDACION GESTORÍA CONSULAR POR EL MES DE JUNIO 2023 LIB. 00010011102 MIN.RELACIONES EXTERIORES - GESTORIA CONSULAR LEY Nº 3108</t>
  </si>
  <si>
    <t>COBRO COSTOS DE PAPELERIA POR REGULARIZACION DE TRANSFERENCIA DEL EXTERIOR POR ORDEN DE EMBAJADA DE BOLIVIA EN BERLIN REF.: RECAUDACION GESTORÍA CONSULAR POR EL MES DE JUNIO 2023 LIB. 00010011102 MIN.RELACIONES EXTERIORES - GESTORIA CONSULAR LEY Nº 3108</t>
  </si>
  <si>
    <t>COBRO COSTOS DE PAPELERIA POR REGULARIZACION DE TRANSFERENCIA DEL EXTERIOR POR ORDEN DE CONSULADO GENERAL DE BOLIVIA EN GINEBRA SUIZA REF.: RECAUDACION GESTORÍA CONSULAR POR EL MES DE JUNIO 2023 LIB. 00010011102 MIN.RELACIONES EXTERIORES - GESTORIA CONSULAR LEY Nº 3108</t>
  </si>
  <si>
    <t>COBRO COSTOS DE PAPELERIA POR REGULARIZACION DE TRANSFERENCIA DEL EXTERIOR POR ORDEN DE EMBAJADA DEL ESTADO PLURINACIONAL DE BOLIVIA - MEXICO REF:GESTORIA CONSULAR JUNIO 2023 LIB. 00010011102 MIN.RELACIONES EXTERIORES - GESTORIA CONSULAR LEY Nº 3108</t>
  </si>
  <si>
    <t>'COBRO DE'||ÚTILES DE ESCRITORIO POR EL COMPROBANTE NRO.1064178 DE LA FECHA S/G. NOTA CITE PRS/GAFC-1382 DFC-423/2023 DE F.14.06.2023(HRE-TGL-9344), ENVIADA POR YACIMIENTOS PETROLIFEROS FISCALES BOLIVIANOS DEBITO DE LA LIBRETA 00513022001 YPFB  OPERACIONES</t>
  </si>
  <si>
    <t>00099021001 DEPOSITO DE EFECTIVO, DEPOSITANTE: HECTOR RODRIGUEZ ORELLANA, CONCEPTO: DEVOLUCION EXAMEN PREOCUPACIONAL, CUENTA DE DEPOSITO: CUENTA UNICA DEL TESORO/DJBR</t>
  </si>
  <si>
    <t>00099021001 DEPOSITO DE EFECTIVO, DEPOSITANTE: ANDRES FLORES CONDORI CI:4789626LP, CONCEPTO: DEVOLUCION DE VIÁTICOS, CUENTA DE DEPOSITO: CUENTA UNICA DEL TESORO/DJBR</t>
  </si>
  <si>
    <t>A:00046058003 Débito Automático al Gobierno Autónomo Municipal de Mecapaca (GAM MEC) por incumplimiento del Convenio Intergubernativo de fecha 25 de marzo de 2015 y enmiendas al Convenio Intergubernativo de fechas 28 de diciembre de 2016, 29 de diciembre de 2017 y 29 de junio de 2018, suscrito por el GAM MEC y el Ministerio de Salud y Deportes, correspondiente al Proyecto– “Equipamiento de Centros de Salud y Capacitación en Nutrición Integral en el Municipio de Mecapaca”.</t>
  </si>
  <si>
    <t>A:00046058003 Débito Automático al Gobierno Autónomo Municipal de Puerto Siles (GAM SIL) por incumplimiento del Convenio Interinstitucional Nº0050, suscrito por el GAM SIL y el Ministerio de Salud y Deportes, correspondiente al Proyecto– “Implementación de Huertos Comunales en el Municipio de Puerto Siles - PMDC”.</t>
  </si>
  <si>
    <t>00099021001 DEPOSITO DE EFECTIVO, DEPOSITANTE: NOVA MACHACA HUMBERTO, CONCEPTO: DEVOLUCION DE SALDOS NO UTILIZADOS DE C-31(3699), CUENTA DE DEPOSITO: CUENTA UNICA DEL TESORO</t>
  </si>
  <si>
    <t>00099021001 DEPOSITO DE EFECTIVO, DEPOSITANTE: TEOFILO BAPTISTA RAMIREZ, CONCEPTO: DEVOLUCION DE HABERES 2010, MES DE JUNIO DE 2023, CUENTA DE DEPOSITO: CUENTA UNICA DEL TESORO</t>
  </si>
  <si>
    <t>00099021001 DEPOSITO DE EFECTIVO, DEPOSITANTE: JUSTA MENDOZA DE CARVAJAL, CONCEPTO: TGN, CUENTA DE DEPOSITO: CUENTA UNICA DEL TESORO</t>
  </si>
  <si>
    <t>00046104203 DEPOSITO DE EFECTIVO, DEPOSITANTE: NELLY MELINA MAMANI ESPINOZA, CONCEPTO: REVERSION, CUENTA DE DEPOSITO: CUENTA UNICA DEL TESORO</t>
  </si>
  <si>
    <t>00292012001 DEPOSITO DE EFECTIVO, DEPOSITANTE: ALVARO RODRIGO DELGADO FLORES, CONCEPTO: PAGO PARA RECUPERACION DE FONDOS, CUENTA DE DEPOSITO: CUENTA UNICA DEL TESORO</t>
  </si>
  <si>
    <t>00016011101 DEPOSITO DE EFECTIVO, DEPOSITANTE: EDGAR ANCE CRUZ MINISTERIO DE EDUCACION, CONCEPTO: DEVOLUCION DE CARGO DE CUENTA, CUENTA DE DEPOSITO: CUENTA UNICA DEL TESORO</t>
  </si>
  <si>
    <t>00312012001 DEPOSITO DE EFECTIVO, DEPOSITANTE: KLAUS JHOSMAR ORELLANA LARA, CONCEPTO: N° DE PREVENTIVO: 481, CUENTA DE DEPOSITO: CUENTA UNICA DEL TESORO</t>
  </si>
  <si>
    <t>00312012001 DEPOSITO DE EFECTIVO, DEPOSITANTE: KLAUS JHOSMAR ORELLANA LARA, CONCEPTO: N° DE PREVENTIVO: 480, CUENTA DE DEPOSITO: CUENTA UNICA DEL TESORO</t>
  </si>
  <si>
    <t>00312012001 DEPOSITO DE EFECTIVO, DEPOSITANTE: KLAUS JHOSMAR ORELLANA LARA, CONCEPTO: N° DE PREVENTIVO: 544, CUENTA DE DEPOSITO: CUENTA UNICA DEL TESORO</t>
  </si>
  <si>
    <t>'TRANSFERENCIA'||RECIBIDA DEL EXTERIOR SEGÚN MENSAJES SWIFT NOS. 11398-11397 (REM.EXT.) DE FECHA 14-07-2023 POR DESEMBOLSO DE BID 5376/OC-BO REQ 00001 BO 2023163902 LIBRETA N° 00035017007 MEFP BS APOYO A POBL. VULNERABLES-PRESTAMO NO. 5376/OC-BO</t>
  </si>
  <si>
    <t>COBRO COSTOS DE PAPELERIA POR REGULARIZACION DE TRANSFERENCIA DEL EXTERIOR POR ORDEN DE EMBAJADA DE BOLIVIA EN LONDRES REF.: RECAUDACION GESTORÍA CONSULAR POR EL MES DE JUNIO 2023 LIB. 00010011102 MIN.RELACIONES EXTERIORES - GESTORIA CONSULAR LEY Nº 3108</t>
  </si>
  <si>
    <t>COBRO COSTOS DE PAPELERIA POR REGULARIZACION DE TRANSFERENCIA DEL EXTERIOR POR ORDEN DE CONSULADO GERAL DA BOLIVIA SAO PAULO REF:GESTORIA CONSULAR MES DE JUNIO 2023 LIB. 00010011102 MIN.RELACIONES EXTERIORES - GESTORIA CONSULAR LEY Nº 3108</t>
  </si>
  <si>
    <t>COBRO COSTOS DE PAPELERIA POR REGULARIZACION DE TRANSFERENCIA DEL EXTERIOR POR ORDEN DE VICECONSULADO DE BOLIVIA EN GRANADA SEVILLA REF.: RECAUDACION GESTORÍA CONSULAR POR EL MES DE JUNIO 2023 LIB. 00010011102 MIN.RELACIONES EXTERIORES - GESTORIA CONSULAR LEY Nº 3108</t>
  </si>
  <si>
    <t>COBRO COSTOS DE PAPELERIA POR REGULARIZACION DE TRANSFERENCIA DEL EXTERIOR POR ORDEN DE CONSULADO DE BOLIVIA EN MILAN ITALIA REF.: RECAUDACION GESTORÍA CONSULAR POR EL MES DE JUNIO 2023 LIB. 00010011102 MIN.RELACIONES EXTERIORES - GESTORIA CONSULAR LEY Nº 3108</t>
  </si>
  <si>
    <t>TRANSFERENCIA RECIBIDA DEL EXTERIOR SEGÚN MENSAJES SWIFT Nos. 11373-11371 (REM.EXT.) DE FECHA 14-07-2023 POR DESEMBOLSO DE CAF PRÉSTAMO CFA008789 CONSTRUC. CARRETERA MONTEAGUDO-MUYUPAMPA-IPATÍ, TÚNEL INCAHUASI LIBRETA N° 00291012002 ABC-RECURSOS PROPIOS REF.: UTILES DE ESCRITORIO</t>
  </si>
  <si>
    <t>TRANSFERENCIA RECIBIDA DEL EXTERIOR SEGÚN MENSAJES SWIFT Nos. 11374-11372 (REM.EXT.) DE FECHA 14-07-2023 POR DESEMBOLSO DE CAF PRÉSTAMO CFA009277 CONSTRUCCIÓN CARRETERA SAN BORJA-SAN IGNACIO DE MOXOS LIBRETA N° 00291012002 ABC-RECURSOS PROPIOS REF.: UTILES DE ESCRITORIO</t>
  </si>
  <si>
    <t>REGULARIZACION DE TRANSFERENCIA DEL EXTERIOR SEGUN SWIFT NO.11266 DE FECHA 14/07/2023 ORDENANTE: CONSULADO GENERAL DE BOLIVIA (BUENOS AIRES ARGENTINA) REF.: GOVERNMENT SERVI (20230712-00222889) LIB. 00340012005 SEGIP - RECAUDACION EXTERIOR - CEDULAS DE IDENTIDAD</t>
  </si>
  <si>
    <t>COBRO COSTOS DE PAPELERIA POR REGULARIZACION DE TRANSFERENCIA DEL EXTERIOR POR ORDEN DE CONSULADO GENERAL DE BOLIVIA (BUENOS AIRES ARGENTINA) REF.: GOVERNMENT SERVI (20230712-00222889) LIB. 00340012003 RECAUDACION EXTRANJERIA - C.I. -L.C.</t>
  </si>
  <si>
    <t>'COBRO DE'||UTILES DE ESCRITORIO POR EL COMPROBANTE N° 1064249 DE LA FECHA, SEGUN NOTA CITE: PRS/GAFC-1382 DFC-423/2023 DE FECHA 14/6/2023 (HRE-TGL-9344). ENVIADA POR YACIMIENTOS PETROLIFEROS FISCALES BOLIVIANOS. (SECTOR PÚBLICO). DÉBITO DE LA LIBRETA 00513022001 YPFB - OPERACIONES.</t>
  </si>
  <si>
    <t>'COBRO DE'||UTILES DE ESCRITORIO POR EL COMPROBANTE NRO.1064223 DE LA FECHA, S/G.NOTA PRS/GAFC-1382-DFC-423/2023 DE FECHA 14/6/2023 (HRE-TGL-2023-9344) ENVIADO POR YACIMIENTOS PETROLIFEROS FISCALES BOLIVIANOS. DÉBITO DE LA LIBRETA 00513022001 YPFB-"OPERACIONES" COBRO DE ÚTILES DE ESCRITORIO.</t>
  </si>
  <si>
    <t>'COBRO DE'||ÚTILES DE ESCRITORIO POR EL COMPROBANTE NRO. 1064245 DE LA FECHA, S/G. NOTA CITE PRS/GAFC-1382 DFC-423/2023 DE FECHA 14/06/2023 (HRE-TGL-9344) ENVIADA POR YACIMIENTOS PETROLIFEROS FISCALES BOLIVIANOS. DEBITO DE LA LIBRETA 00513022001 YPFB  OPERACIONES.</t>
  </si>
  <si>
    <t>||TRANSFERENCIA DE FONDOS SEGÚN MENSAJE SWIFT N°11414 DE LA FECHA Y NOTA CITE: DGAC/3568/2023 (HRE-TGL-9395) DE FECHA 15/06/2023 DE LA DIRECCIÓN GENERAL DE AERONÁUTICA CIVIL. (SECTOR PÚBLICO). DÉBITO DE LA LIBRETA 00117012001 DGAC, REPOSICIÓN DE ÚTILES DE ESCRITORIO.</t>
  </si>
  <si>
    <t>'COBRO DE'||ÚTILES DE ESCRITORIO POR EL COMPROBANTE NRO. 1064252 DE LA FECHA, S/G. NOTA CITE PRS/GAFC-1382 DFC-423/2023 DE FECHA 14/06/2023 (HRE-TGL-9344) ENVIADA POR YACIMIENTOS PETROLIFEROS FISCALES BOLIVIANOS. DEBITO DE LA LIBRETA 00513022001 YPFB  OPERACIONES.</t>
  </si>
  <si>
    <t>A:00099021001 A: 00099021001 Transferencia que realizamos a solicitud de la Empresa Nacional de Electricidad mediante nota CITE: ENDE-DEEM-7/10-23 en aplicación al Decreto Supremo No 4848 de 28 de diciembre de 2022 correspondiente al mes de junio 2023 (HR6-15842-R).</t>
  </si>
  <si>
    <t>00078031108 DEP.DE CHEQ.AJENOS,RET.DE CAM.,CONCEPTO: PAGO MULTA 100 UFV TALLER GNV CIRCUNVALACION,DEP.: ENTIDAD EJECUTORA DE CONVERSDION A GNV , PROCEDENCIA: BANCO UNION S.A., CHEQUE: 195, FECHA DE EMISION:12/07/2023</t>
  </si>
  <si>
    <t>00514012002 DEP.DE CHEQ.AJENOS,RET.DE CAM.,CONCEPTO: TRANSFERENCIA PARA CUMPLIR OBLIGACIONES FINANCIERAS DE LA EMPRESA,DEP.: ENDE , PROCEDENCIA: BANCO UNION S.A., CHEQUE: 11681, FECHA DE EMISION:12/07/2023</t>
  </si>
  <si>
    <t>00070011102 DEP.DE CHEQ.AJENOS,RET.DE CAM.,CONCEPTO: DEPÓSITO DE MAYERLING CASTEDO MOLINA SEGUN H.R. MTEPS/2023-10204,DEP.: MINISTERIO DE TRABAJO EMPLEO Y PREVISION SOCIAL , PROCEDENCIA: BANCO UNION S.A., CHEQUE: 10993, FECHA DE EMISION:10/07/2023</t>
  </si>
  <si>
    <t>00590012001 DEP.DE CHEQ.AJENOS,RET.DE CAM.,CONCEPTO: DEPÓSITO POR PERMISO SIN GOCE DE HABERES PERIODO ENERO- 2023, DE HERNAN COPA,DEP.: EMPRESA PUBLICA QUIPUS , PROCEDENCIA: BANCO UNION S.A., CHEQUE: 705, FECHA DE EMISION:14/07/2023</t>
  </si>
  <si>
    <t>00590012001 DEP.DE CHEQ.AJENOS,RET.DE CAM.,CONCEPTO: DEPÓSITO PERMISO SIN GOCE DE HABER PERIODO - MARZO 2023, JULIO BARRIOS Y OMAR VIA,DEP.: EMPRESA PUBLICA QUIPUS , PROCEDENCIA: BANCO UNION S.A., CHEQUE: 704, FECHA DE EMISION:14/07/2023</t>
  </si>
  <si>
    <t>00099021001 DEP.DE CHEQ.AJENOS,RET.DE CAM.,CONCEPTO: INCAPACIDAD TEMPORAL DE LA CAJA PETROLERA DE SALUD,DEP.: AUTORIDAD DE FISCALIZACION DEL JUEGO , PROCEDENCIA: BANCO UNION S.A., CHEQUE: 2640, FECHA DE EMISION:07/07/2023</t>
  </si>
  <si>
    <t>00099021001 DEP.DE CHEQ.AJENOS,RET.DE CAM.,CONCEPTO: INCAPACIDAD TEMPORAL DE LA CAJA PETROLERA DE SALUD,DEP.: AUTORIDAD DE FISCALIZACION DEL JUEGO , PROCEDENCIA: BANCO UNION S.A., CHEQUE: 2643, FECHA DE EMISION:07/07/2023</t>
  </si>
  <si>
    <t>00099021001 DEP.DE CHEQ.AJENOS,RET.DE CAM.,CONCEPTO: INCAPACIDAD TEMPORAL DE LA CAJA PETROLERA DE SALUD,DEP.: AUTORIDAD DE FISCALIZACION DEL JUEGO , PROCEDENCIA: BANCO UNION S.A., CHEQUE: 2642, FECHA DE EMISION:07/07/2023</t>
  </si>
  <si>
    <t>00099021001 DEP.DE CHEQ.AJENOS,RET.DE CAM.,CONCEPTO: INCAPACIDAD TEMPORAL DE LA CAJA PETROLERA DE SALUD,DEP.: AUTORIDAD DE FISCALIZACION DEL JUEGO , PROCEDENCIA: BANCO UNION S.A., CHEQUE: 2641, FECHA DE EMISION:07/07/2023</t>
  </si>
  <si>
    <t>00340012003 DEP.DE CHEQ.AJENOS,RET.DE CAM.,CONCEPTO: PERMISOS SIN GOCE DE HABERES DE ABRIL Y MAYO 2023 F20-OF230,DEP.: SERVICIO GENERAL DE IDENTIFICACION PERSONAL , PROCEDENCIA: BANCO UNION S.A., CHEQUE: 16268, FECHA DE EMISION:12/07/2023</t>
  </si>
  <si>
    <t>TRANSFERENCIA DEL EXTERIOR SEGUN SWIFT NO.11422 Y NO.11417 DE FECHA 14/07/2023 ORDENANTE: FERTIMAX INDUSTRIAS Y SERVICIOS (PY/ASUNCION) REF.: CRED INVOIC 0106/2023 LIB. 00597012001 RECURSOS PROPIOS VENTAS YLB</t>
  </si>
  <si>
    <t>COBRO COSTOS DE PAPELERIA SEGUN TRANSFERENCIA DEL EXTERIOR POR ORDEN DE LATIN OIL S.A. (UY/MALDONADO) REF.: CRED IB23G1498284287 YPFB 0558264 FECHA VALOR 14/07/2023 LIB. 00513062002 YPFB - EXPORTACIÓN DE GLP Y OTROS-BOLIVIANOS</t>
  </si>
  <si>
    <t>COBRO COSTOS DE PAPELERIA SEGUN TRANSFERENCIA DEL EXTERIOR POR ORDEN DE FERTIMAX INDUSTRIAS Y SERVICIOS (PY/ASUNCION) REF.: CRED INVOIC 0106/2023 LIB. 00597012001 RECURSOS PROPIOS VENTAS YLB</t>
  </si>
  <si>
    <t>||REGISTRO DEVOLUCION FONDOS SALDO NO UTILIZADO LC I-2022-21 P/C ECEBOL A/F DURO SURFACING S.A DE C.V.,S/G NOTAS SEDEM/GG/EB N° 0746/2023,27/06/23;MEFP/VTCP/DGPOT/UOTGN/N° 828/2023,12/07/23. LIB.00132032001 ECEBOL-GESTION OPERATIVA RF.:DEV.FDOS.LC I-2022-21 PC ECEBOL AF DURO SURFACING SA CV</t>
  </si>
  <si>
    <t>'COBRO DE UTILES DE ESCRITORIO POR´||BS50.-P/DEVOLCION FONDOS LC I-2022-21 P/C EMPRESA PUBLICA PRODUCTIVA CEMENTOS DE BOLIVIA-ECEBOL A/F DURO SURFACING S.A. DE C.V., EN COMPL.AL COMP.1064225,14/07/2023. LIB.00132032001 ECEBOL-GESTION OPERATIVA REF.:DEV.FDOS.LC I-2022-21</t>
  </si>
  <si>
    <t>||COMISION TRANSFERENCIA FDOS.AL EXTERIOR 0,10% S/USD6.701,47,REEMB.GSTS.COMUNICACION BS220.-Y EMISION COMP.CONTABLE BS50.-REF.:PAGO 15 LC I-2023-12 P/C ECEBOL A/F SACYR IND.,SLU,IMASA ING.Y PROY.SA,UTE POT.UNIÓN TEMP.EMPRESAS,EN COMPL.A COMP.1064233,14/07/23. LIB.00132039202 SEDEM-FOMENTO A LAS EMPRESAS PUBLICAS PRODUCTIVAS R.:COMISIONES PAGO 15 LC I-2023-12</t>
  </si>
  <si>
    <t>||COMISION TRANSFERENCIA FDOS.AL EXTERIOR 0,10% S/USD66.662,51,REEMB.GSTS.COMUNICACION BS220.-Y EMISION COMP.CONTABLE BS50.-REF.:PAGO 16 LC I-2023-12 P/C ECEBOL A/F SACYR IND.,SLU,IMASA ING.Y PROY.SA,UTE POT.UNIÓN TEMP.EMPRESAS,EN COMPL.A COMP.1064236,14/07/23. LIB.00132039202 SEDEM-FOMENTO A LAS EMPRESAS PUBLICAS PRODUCTIVAS R.:COMISIONES PAGO 16 LC I-2023-12</t>
  </si>
  <si>
    <t>||COMISION TRANSFERENCIA FDOS.AL EXTERIOR 0,10% S/USD318.357,87,REEMB.GSTS.COMUNICACION BS220.-Y EMISION COMP.CONTABLE BS50.-REF.:PAGO 17 LC I-2023-12 P/C ECEBOL A/F SACYR IND.,SLU,IMASA ING.Y PROY.SA,UTE POT.UNIÓN TEMP.EMPRESAS,EN COMPL.A COMP.1064238,14/07/23. LIB.00132039202 SEDEM-FOMENTO A LAS EMPRESAS PUBLICAS PRODUCTIVAS R.:COMISIONES PAGO 17 LC I-2023-12</t>
  </si>
  <si>
    <t>||COMISION TRANSFERENCIA FDOS.AL EXTERIOR 0,10% S/USD328.924,60,REEMB.GSTS.COMUNICACION BS220.-Y EMISION COMP.CONTABLE BS50.-REF.:PAGO 18 LC I-2023-12 P/C ECEBOL A/F SACYR IND.,SLU,IMASA ING.Y PROY.SA,UTE POT.UNIÓN TEMP.EMPRESAS,EN COMPL.A COMP.1064240,14/07/23. LIB.00132039202 SEDEM-FOMENTO A LAS EMPRESAS PUBLICAS PRODUCTIVAS R.:COMISIONES PAGO 18 LC I-2023-12</t>
  </si>
  <si>
    <t>00291012008 DEPOSITO DE EFECTIVO, DEPOSITANTE: ASOC. ACC. GRUPO FREDGAR CONSTRUCCIONES, CONCEPTO: SERVICIO DE LABORATORIO IRI DEL PROYECTO : CONSERV.VIAL TRAMO:OR03 SUB TRAMO LLALLAGUA -POCOATA, CUENTA DE DEPOSITO: CUENTA UNICA DEL TESORO</t>
  </si>
  <si>
    <t>00548132001 DEPOSITO DE EFECTIVO, DEPOSITANTE: MARCELINO LARUTA ESPINO, CONCEPTO: DEVOLUCION DE VIATICOS, CUENTA DE DEPOSITO: CUENTA UNICA DEL TESORO</t>
  </si>
  <si>
    <t>00086011102 DEPOSITO DE EFECTIVO, DEPOSITANTE: TRANS CONSAGRACION SRL NIT 173062029, CONCEPTO: MULTA POR CONTRAVERSIONES A LA LEY DEL MEDIO AMBIENTE, CUENTA DE DEPOSITO: CUENTA UNICA DEL TESORO</t>
  </si>
  <si>
    <t>PAGO A BID PRÉSTAMO 3536/BL-BO VCTO. 15-07-2023 POR CUENTA DE TGN , NTI. 017554 VALOR 18-07-2023 CAPITAL USD 1.009.271,45 INTERESES USD 802.051,53 COMISIONES USD (2.136,11) CTA. 3987 CUENTA UNICA DEL TESORO LIB. 00099021001 REF.: COMISIONES BANCARIAS</t>
  </si>
  <si>
    <t>00099021001 DEPOSITO DE EFECTIVO, DEPOSITANTE: LUIS FERNANDO VILLALOBOS VILLALOBOS, CONCEPTO: DEVOLUCION DE UN DIA VIATICOS, CUENTA DE DEPOSITO: CUENTA UNICA DEL TESORO/DJBR</t>
  </si>
  <si>
    <t>00099021001 DEPOSITO DE EFECTIVO, DEPOSITANTE: WALTER ANDRADE SANDOVAL, CONCEPTO: DEVOLUCION DE UN DIA VIATICOS, CUENTA DE DEPOSITO: CUENTA UNICA DEL TESORO/DJBR</t>
  </si>
  <si>
    <t>00099021001 DEPOSITO DE EFECTIVO, DEPOSITANTE: RILMA JENNY RAMOS VILLA, CONCEPTO: DEVOLUCION DE UN DIA DE VIATICOS, CUENTA DE DEPOSITO: CUENTA UNICA DEL TESORO/DJBR</t>
  </si>
  <si>
    <t>00046171101 DEPOSITO DE EFECTIVO, DEPOSITANTE: TITANIUM DENTAL GROUP SRL, CONCEPTO: SANCION POR INCUMPLIMIENTO A LA NORMA SEXTA CUOTA RES ADM 08-2023, CUENTA DE DEPOSITO: CUENTA UNICA DEL TESORO</t>
  </si>
  <si>
    <t>00670012002 DEPOSITO DE EFECTIVO, DEPOSITANTE: MIGUEL ANGEL VELA FERNANDEZ, CONCEPTO: DEVOLUCION DE VIATICOS, CUENTA DE DEPOSITO: CUENTA UNICA DEL TESORO</t>
  </si>
  <si>
    <t>00660072001 DEPOSITO DE EFECTIVO, DEPOSITANTE: WILMER D. CENTELLAS MACHICADO, CONCEPTO: DEVOLUCION DE VIATICOS, CUENTA DE DEPOSITO: CUENTA UNICA DEL TESORO</t>
  </si>
  <si>
    <t>00099021001 DEPOSITO DE EFECTIVO, DEPOSITANTE: MMAYA, CONCEPTO: PAGO DE PASAJES Y VIATICOS -CBBA, CUENTA DE DEPOSITO: CUENTA UNICA DEL TESORO</t>
  </si>
  <si>
    <t>00190012004 DEPOSITO DE EFECTIVO, DEPOSITANTE: ALFREDO BRAVO QUISPE, CONCEPTO: DEVOLUCION DE VIATICOS POR VIAJE A VILLAZON EL 08/07, CUENTA DE DEPOSITO: CUENTA UNICA DEL TESORO</t>
  </si>
  <si>
    <t>00190012003 DEPOSITO DE EFECTIVO, DEPOSITANTE: DAVID SOCRATES MAMANI LOPEZ, CONCEPTO: DEVOLUCION DE VIATICOS POR VIAJE AL MUNICIPIO TEOPONTE DEL 27 AL 30 JUNIO, CUENTA DE DEPOSITO: CUENTA UNICA DEL TESORO</t>
  </si>
  <si>
    <t>00190012002 DEPOSITO DE EFECTIVO, DEPOSITANTE: AMERICO MAMANI CORI, CONCEPTO: DEVOLUCION DE VIATICOS POR VIAJE AL MUNICIPIO TEOPONTE DEL 27 AL 30 JUNIO, CUENTA DE DEPOSITO: CUENTA UNICA DEL TESORO</t>
  </si>
  <si>
    <t>00190012004 DEPOSITO DE EFECTIVO, DEPOSITANTE: SERGIO RODRIGO CASTRO PRIETO, CONCEPTO: DEVOLUCION DE VIATICOS POR VIAJE A TOMAVE EL 10/07/23, CUENTA DE DEPOSITO: CUENTA UNICA DEL TESORO</t>
  </si>
  <si>
    <t>00099021001 DEPOSITO DE EFECTIVO, DEPOSITANTE: MELVIN ALEJANDRO ROJAS TORRICO, CONCEPTO: DEVOLUCION EXAMEN PREOCUPACIONAL, CUENTA DE DEPOSITO: CUENTA UNICA DEL TESORO/DJBR</t>
  </si>
  <si>
    <t>NUMERO DE LIBRETA CUT: 00373024105 OPERACIÓN E75 TRANSFERENCIA DE LA CUENTA FISCAL BUN A LA CUT EN MN TRANSFERENCIA DE FONDOS A SOLICITUD DE: GOBIERNO AUTONOMO MUNICIPAL DE SAN LORENZO, CITE: OF. DESP GAMSL NÂ° 779/2023 CUENTA CUT 3987 LIBRETA NÂ° 00373024105 FDI-TRANSFERENCIAS PROGRAMAS Y/O PR</t>
  </si>
  <si>
    <t>00099021001 DEP.DE CHEQ.AJENOS,RET.DE CAM.,CONCEPTO: FRACCION COMPLEMNTARIA MENSUAL,DEP.: FUTURO DE BOLIVIA SA AFP , PROCEDENCIA: BANCO DE CREDITO DE BOLIVIA S.A., CHEQUE: 69649, FECHA DE EMISION:18/07/2023</t>
  </si>
  <si>
    <t>00099021001 DEP.DE CHEQ.AJENOS,RET.DE CAM.,CONCEPTO: COMPENSACION MENSUAL DE COTIZACION,DEP.: FUTURO DE BOLIVIA SA AFP , PROCEDENCIA: BANCO DE CREDITO DE BOLIVIA S.A., CHEQUE: 69648, FECHA DE EMISION:18/07/2023</t>
  </si>
  <si>
    <t>00099021001 DEP.DE CHEQ.AJENOS,RET.DE CAM.,CONCEPTO: MANUEL SILVESTRE RODAS MONTERO,DEP.: BANCO UNION S.A. , PROCEDENCIA: BANCO UNION S.A., CHEQUE: 191550, FECHA DE EMISION:18/07/2023</t>
  </si>
  <si>
    <t>00099021001 DEP.DE CHEQ.AJENOS,RET.DE CAM.,CONCEPTO: JHONY ARMANDO SALLAMA MARCA,DEP.: BANCO UNION S.A. , PROCEDENCIA: BANCO UNION S.A., CHEQUE: 191554, FECHA DE EMISION:18/07/2023/DJBR</t>
  </si>
  <si>
    <t>00099021001 DEP.DE CHEQ.AJENOS,RET.DE CAM.,CONCEPTO: CIRILO JANCKO CONDORI,DEP.: BANCO UNION S.A. , PROCEDENCIA: BANCO UNION S.A., CHEQUE: 191553, FECHA DE EMISION:18/07/2023</t>
  </si>
  <si>
    <t>00099021001 DEP.DE CHEQ.AJENOS,RET.DE CAM.,CONCEPTO: MANUEL SILVESTRE RODAS MONTERO,DEP.: BANCO UNION S.A. , PROCEDENCIA: BANCO UNION S.A., CHEQUE: 191552, FECHA DE EMISION:18/07/2023</t>
  </si>
  <si>
    <t>00099021001 DEP.DE CHEQ.AJENOS,RET.DE CAM.,CONCEPTO: CIRILO JANCKO CONDORI,DEP.: BANCO UNION S.A. , PROCEDENCIA: BANCO UNION S.A., CHEQUE: 191551, FECHA DE EMISION:18/07/2023</t>
  </si>
  <si>
    <t>00046104203 DEPOSITO DE EFECTIVO, DEPOSITANTE: ALFREDO VILLARREAL ZAMBRANA, CONCEPTO: DEVOLUCION DE RECURSO NO UTILIZADOS, CUENTA DE DEPOSITO: CUENTA UNICA DEL TESORO</t>
  </si>
  <si>
    <t>00046104203 DEPOSITO DE EFECTIVO, DEPOSITANTE: GUADALUPE MARCA KANTUTA, CONCEPTO: REVERSION, CUENTA DE DEPOSITO: CUENTA UNICA DEL TESORO</t>
  </si>
  <si>
    <t>COBRO COSTOS DE PAPELERIA POR REGULARIZACION DE TRANSFERENCIA DEL EXTERIOR POR ORDEN DE EMBAJADA DE BOLIVIA EN JAPON TOKIO REF.: RECAUDACION GESTORÍA CONSULAR POR EL MES DE JUNIO 2023 LIB. 00010011102 MIN.RELACIONES EXTERIORES - GESTORIA CONSULAR LEY Nº 3108</t>
  </si>
  <si>
    <t>COBRO COSTOS DE PAPELERIA POR REGULARIZACION DE TRANSFERENCIA DEL EXTERIOR POR ORDEN DE CONSULADO GENERAL DE BOLIVIA EN BUENOS AIRES ARGENTINA REF.: RECAUDACION GESTORÍA CONSULAR POR EL MES DE MARZO 2023 LIB. 00010011102 MIN.RELACIONES EXTERIORES - GESTORIA CONSULAR LEY Nº 3108</t>
  </si>
  <si>
    <t>COBRO COSTOS DE PAPELERIA POR REGULARIZACION DE TRANSFERENCIA DEL EXTERIOR POR ORDEN DE CONSULADO DE BOLIVIA EN CALAMA CHILE REF.: RECAUDACIONES GESTORÍA CONSULAR JUNIO 2023 LIB. 00010011102 MIN.RELACIONES EXTERIORES - GESTORIA CONSULAR LEY Nº 3108</t>
  </si>
  <si>
    <t>A:00099021001 Pago de capital e interés corriente a favor del TGN. adeudado por el GAD La Paz, correspondiente al Convenio de Reprogramación de Crédito CAF N°2760.</t>
  </si>
  <si>
    <t>TRANSFERENCIA DEL EXTERIOR SEGUN SWIFT NO.11457 Y NO.11456 DE FECHA 18/07/2023 ORDENANTE: COMERCIAL MINERALS CO. (ANTOFAGASTA) REF.: CRED LD1300707620 REF YLB GCO 0120 ODV23 LIB. 00597012001 RECURSOS PROPIOS VENTAS YLB</t>
  </si>
  <si>
    <t>COBRO COSTOS DE PAPELERIA SEGUN TRANSFERENCIA DEL EXTERIOR POR ORDEN DE SUPERGASBRAS ENERGÍA LTDA (BRAZIL RIO DE JANEIRO) REF.: CRED INV 563/2023 FECHA VALOR 18/07/2023 LIB. 00513062002 YPFB - EXPORTACIÓN DE GLP Y OTROS-BOLIVIANOS</t>
  </si>
  <si>
    <t>COBRO COSTOS DE PAPELERIA SEGUN TRANSFERENCIA DEL EXTERIOR POR ORDEN DE CONSULADO DE BOLIVIA EN LOS ANGELES EEUU REF.: RECAUDACIONES GESTORÍA CONSULAR JUNIO 2023 LIB. 00010011102 MIN.RELACIONES EXTERIORES - GESTORIA CONSULAR LEY Nº 3108</t>
  </si>
  <si>
    <t>COBRO COSTOS DE PAPELERIA SEGUN TRANSFERENCIA DEL EXTERIOR POR ORDEN DE LIMA GAS S A (LIMA PERU) REF.: CRED 8529676198FS FECHA VALOR 17/07/2023 LIB. 00513062002 YPFB - EXPORTACIÓN DE GLP Y OTROS-BOLIVIANOS</t>
  </si>
  <si>
    <t>COBRO COSTOS DE PAPELERIA SEGUN TRANSFERENCIA DEL EXTERIOR POR ORDEN DE MINGA GAS SA (PARAGUAY) REF.: CRED NO.ORDEN DE VENTA YPFB-OV-UEHL-05-2023 PROCESO DE VENTA G 23 0700000857600W FECHA VALOR 14/07/2023 LIB. 00513062002 YPFB - EXPORTACIÓN DE GLP Y OTROS-BOLIVIANOS</t>
  </si>
  <si>
    <t>COBRO COSTOS DE PAPELERIA SEGUN TRANSFERENCIA DEL EXTERIOR POR ORDEN DE COPA ENERGIA DISTRIBUIDORA DE GAS S A REF.: CRED INV 1007, 996, 1000, 1001, 1006 FECHA VALOR 17/07/2023 LIB. 00513062002 YPFB - EXPORTACIÓN DE GLP Y OTROS-BOLIVIANOS</t>
  </si>
  <si>
    <t>COBRO COSTOS DE PAPELERIA SEGUN TRANSFERENCIA DEL EXTERIOR POR ORDEN DE LLAMA GAS S.A. (LIMA PERU) REF.: CRED PAGO FT 964 FECHA VALOR 17/07/2023 LIB. 00513062002 YPFB - EXPORTACIÓN DE GLP Y OTROS-BOLIVIANOS</t>
  </si>
  <si>
    <t>COBRO COSTOS DE PAPELERIA SEGUN TRANSFERENCIA DEL EXTERIOR POR ORDEN DE LATIN OIL S.A. (UY/MALDONADO) REF.: CRED IB23G1798284182 YPFB FECHA VALOR 17/07/2023 LIB. 00513062002 YPFB - EXPORTACIÓN DE GLP Y OTROS-BOLIVIANOS</t>
  </si>
  <si>
    <t>COBRO COSTOS DE PAPELERIA SEGUN TRANSFERENCIA DEL EXTERIOR POR ORDEN DE COMERCIAL MINERALS CO. (ANTOFAGASTA) REF.: CRED LD1300707620 REF YLB GCO 0120 ODV23 LIB. 00597012001 RECURSOS PROPIOS VENTAS YLB</t>
  </si>
  <si>
    <t>||TRANSFERENCIA DE FONDOS S/G MENSAJE SWIFT NRO. 11535 Y NOTA ENVIADA POR NAVEGACION AEREA Y AEROPUERTOS BOLIVIANOS CITE CAR/DGE-DNAF N°0120/2023 DE F.20.06.2023. (HRE-TGL-9614) (SECTOR PÚBLICO). DEBITO DE LA LIB. 00389012001 NAABOL- ADMINISTRACIÓN , REPOSICIÓN DE ÚTILES DE ESCRITORIO</t>
  </si>
  <si>
    <t>'COBRO DE'||ÚTILES DE ESCRITORIO POR EL COMPROBANTE NRO. 1064562 DE LA FECHA, S/G. NOTA CITE PRS/GAFC-1382 DFC-423/2023 DE FECHA 14/06/2023 (HRE-TGL-9344) ENVIADA POR YACIMIENTOS PETROLIFEROS FISCALES BOLIVIANOS. DEBITO DE LA LIBRETA 00513022001 YPFB  OPERACIONES.</t>
  </si>
  <si>
    <t>'COBRO DE'||ÚTILES DE ESCRITORIO POR EL COMPROBANTE NRO. 1064568 DE LA FECHA, S/G. NOTA CITE PRS/GAFC-1382 DFC-423/2023 DE FECHA 14/06/2023 (HRE-TGL-9344) ENVIADA POR YACIMIENTOS PETROLIFEROS FISCALES BOLIVIANOS. DEBITO DE LA LIBRETA 00513022001 YPFB  OPERACIONES.</t>
  </si>
  <si>
    <t>||TRANSFERENCIAS DEL EXTERIOR SEGUN MENSAJES SWIFT NROS. 11552 Y 11551 DE LA FECHA Y NOTA CITE: DGAC/3568/2023 DE FECHA 15/06/2023. (HRE-TGL-9395) REMITIDA POR LA DIRECCIÓN GENERAL DE AERONAUTICA CIVIL. (SECTOR PÚBLICO). DEBITO DE LA LIBRETA 00117012001 DGAC, REPOSICIÓN DE ÚTILES DE ESCRITORIO.</t>
  </si>
  <si>
    <t>||TRANSFERENCIA DE FONDOS SEGÚN MENSAJES SWIFT N°11489 Y 11488 DE LA FECHA Y NOTA CITE: DGAC/3568/2023 (HRE-TGL-9395) DE FECHA 15/06/2023 DE LA DIRECCIÓN GENERAL DE AERONÁUTICA CIVIL. (SECTOR PÚBLICO). DÉBITO DE LA LIBRETA 00117012001 DGAC, REPOSICIÓN DE ÚTILES DE ESCRITORIO.</t>
  </si>
  <si>
    <t>||TRANSFERENCIA DE FONDOS S/G MENSAJE SWIFT NRO.11570 DE LA FECHA Y NOTA CITE DGAC/3568/2023 DE F.15.06.2023 (HRE-TGL-9395) DE LA DIRECCION GENERAL DE AERONAUTICA CIVIL (SECTOR PÚBLICO). DEBITO DE LA LIBRETA 00117012001 DGAC, REPOSICIÓN DE ÚTILES DE ESCRITORIO.</t>
  </si>
  <si>
    <t>||TRANSFERENCIA DE FONDOS SEGÚN MENSAJE SWIFT N°11569 DE LA FECHA Y NOTAS CITE NAABOL-DNAF/N°0117/2022 DE F.04/04/2022 (HRE-TGL-5306) Y CAR/DGE-DNAF N°0120/2023 (HRE-TGL-9614) ENVIADAS POR NAVEGACIÓN AEREA Y AEROPUERTOS BOLIVIANOS. (SECTOR PÚBLICO). DÉBITO DE LA LIBRETA 00389012001 NAABOL - ADMINISTRACIÓN, REPOSICIÓN DE ÚTILES DE ESCRITORIO.</t>
  </si>
  <si>
    <t>'COBRO DE'||ÚTILES DE ESCRITORIO POR EL COMPROBANTE N°1064584 SEGÚN NOTA CITE: PRS/GAFC-1382 DFC-423/2023 DE FECHA 14/06/2023 (HRE-TGL-9344) DE YACIMIENTOS PETROLÍFEROS FISCALES BOLIVIANOS. (SECTOR PÚBLICO). DÉBITO DE LA LIBRETA 00513022001 YPFB - OPERACIONES, REPOSICIÓN DE ÚTILES DE ESCRITORIO.</t>
  </si>
  <si>
    <t>00016101101 DEPOSITO DE EFECTIVO, DEPOSITANTE: PAOLA ANDREA FLORES GONGORA, CONCEPTO: DEVOLUCION DE RECUSOS NO UTILIZADOS POR TALLER NACIONAL DE EVALUACION 2022 Y PLANIFICACION 2023 UNEF, CUENTA DE DEPOSITO: CUENTA UNICA DEL TESORO</t>
  </si>
  <si>
    <t>00213012001 DEPOSITO DE EFECTIVO, DEPOSITANTE: WILDER ALDY RAMIREZ HUANCA, CONCEPTO: DEVOLUCION DE FONDOS, CUENTA DE DEPOSITO: CUENTA UNICA DEL TESORO</t>
  </si>
  <si>
    <t>00099021001 DEPOSITO DE EFECTIVO, DEPOSITANTE: JOSE DAVID GOMEZ VEGA, CONCEPTO: PAGO EXCEDENTE DE TELEFONIA MOVIL, CUENTA DE DEPOSITO: CUENTA UNICA DEL TESORO/DJBR</t>
  </si>
  <si>
    <t>00099021001 DEPOSITO DE EFECTIVO, DEPOSITANTE: MAMANI FLORES CELSO SIMON, CONCEPTO: DEVOLUCION A FAVOR DE INIAF POR CONCEPTO DE PAGO DE HONORARIOS A CONSULTORIA DE LÍNEA, CUENTA DE DEPOSITO: CUENTA UNICA DEL TESORO</t>
  </si>
  <si>
    <t>00086011102 DEPOSITO DE EFECTIVO, DEPOSITANTE: TRUCKS SANCHEZ, CONCEPTO: MULTA, CUENTA DE DEPOSITO: CUENTA UNICA DEL TESORO</t>
  </si>
  <si>
    <t>00099021001 DEPOSITO DE EFECTIVO, DEPOSITANTE: PAMELA ALEXANDRA FABIANI BAUTISTA, CONCEPTO: DEVOLUCION FACTURA NAABOL, CUENTA DE DEPOSITO: CUENTA UNICA DEL TESORO/DJBR</t>
  </si>
  <si>
    <t>00086011102 DEPOSITO DE EFECTIVO, DEPOSITANTE: RALLY GAS TRANSPORT SRL, CONCEPTO: MULTA, CUENTA DE DEPOSITO: CUENTA UNICA DEL TESORO</t>
  </si>
  <si>
    <t>00053011103 DEPOSITO DE EFECTIVO, DEPOSITANTE: OMAR DELGADILLO CANELAS, CONCEPTO: REPOSICION DE CREDENCIAL, CUENTA DE DEPOSITO: CUENTA UNICA DEL TESORO</t>
  </si>
  <si>
    <t>00670012002 DEPOSITO DE EFECTIVO, DEPOSITANTE: ADOLFO SUAREZ BRUENING, CONCEPTO: DEVOLUCON DE PASAJES AEREOS, CUENTA DE DEPOSITO: CUENTA UNICA DEL TESORO</t>
  </si>
  <si>
    <t>00423012001 DEPOSITO DE EFECTIVO, DEPOSITANTE: CAJA DE SALUD DE CAMINOS Y R.A., CONCEPTO: DEVOLUCION DE SALDOS NO EJECUTADOS, CUENTA DE DEPOSITO: CUENTA UNICA DEL TESORO</t>
  </si>
  <si>
    <t>00213012001 DEPOSITO DE EFECTIVO, DEPOSITANTE: ARUQUIPA ALVAREZ NOELIA MILENKA, CONCEPTO: DEVOLUCION DE FONDOS, CUENTA DE DEPOSITO: CUENTA UNICA DEL TESORO</t>
  </si>
  <si>
    <t>00213012001 DEPOSITO DE EFECTIVO, DEPOSITANTE: YUCO NOE RUBEN, CONCEPTO: DEVOLUCION DE FONDOS, CUENTA DE DEPOSITO: CUENTA UNICA DEL TESORO</t>
  </si>
  <si>
    <t>00587012001 DEPOSITO DE EFECTIVO, DEPOSITANTE: E.B.C., CONCEPTO: DEVOLUCION AL COMPROBANTE N°542 DE GESTION 2023, CUENTA DE DEPOSITO: CUENTA UNICA DEL TESORO</t>
  </si>
  <si>
    <t>00599032003 DEPOSITO DE EFECTIVO, DEPOSITANTE: EMPRESA BOLIVIANA DE ALIMENTOS Y DERIVADOS EBA, CONCEPTO: DEVOLUCION DE RECURSOS NO UTILIZADOS MARIA MAMANI, CUENTA DE DEPOSITO: CUENTA UNICA DEL TESORO</t>
  </si>
  <si>
    <t>00283012003 DEPOSITO DE EFECTIVO, DEPOSITANTE: ARMIN PITER MARTINEZ CRUZ, CONCEPTO: DEVOLUCION DE UN VIATICO DEL MES DE ABRIL, CUENTA DE DEPOSITO: CUENTA UNICA DEL TESORO</t>
  </si>
  <si>
    <t>00283012003 DEPOSITO DE EFECTIVO, DEPOSITANTE: ARMIN PITER MARTINEZ CRUZ, CONCEPTO: DEVOLUCION DE UN VIATICO MES DE MAYO, CUENTA DE DEPOSITO: CUENTA UNICA DEL TESORO</t>
  </si>
  <si>
    <t>NUMERO DE LIBRETA CUT: 00046024102 OPERACIÓN E75 TRANSFERENCIA DE LA CUENTA FISCAL BUN A LA CUT EN MN TRANSFERENCIA DE FONDOS A SOLICITUD DE: GOBIERNO AUTONOMO DEPARTAMENTAL DE PANDO CITE/U.T.C.P. NÂ° 005/2023 CUENTA CUT 3987 LIBRETA NÂ° 00046024102 MS- TRANSFERENCIAS GOBERNACIONES - SEDES.</t>
  </si>
  <si>
    <t>00099021001 DEPOSITO DE EFECTIVO, DEPOSITANTE: CARLOS DENCEL PELAEZ PACHECO, CONCEPTO: REMUNERACION MAXIMA PERMITIDA MES JUNIO 2023, CUENTA DE DEPOSITO: CUENTA UNICA DEL TESORO</t>
  </si>
  <si>
    <t>00099021001 DEPOSITO DE EFECTIVO, DEPOSITANTE: MARIA JESUS HOYOS CASTRO, CONCEPTO: PAGO POR COBRO INDEBIDO DE SEGUNDAS NUPCIAS, CUENTA DE DEPOSITO: CUENTA UNICA DEL TESORO/DJBR</t>
  </si>
  <si>
    <t>00099021001 DEPOSITO DE EFECTIVO, DEPOSITANTE: MINISTERIO DE OBRAS PÚBLICAS SERVICIOS Y VIVIENDA, CONCEPTO: PAGO POR SERVICIO DE AGUA POTABLE DE OFICINAS DE ARCHIVO CENTRAL CORRESP AL MES DE MAYO, CUENTA DE DEPOSITO: CUENTA UNICA DEL TESORO</t>
  </si>
  <si>
    <t>00099021001 DEPOSITO DE EFECTIVO, DEPOSITANTE: FONDO NACIONAL DE INVERSION PRODUCTIVA Y SOCIAL, CONCEPTO: DEVOLUCION DE PASAJES, CUENTA DE DEPOSITO: CUENTA UNICA DEL TESORO</t>
  </si>
  <si>
    <t>00099021001 DEPOSITO DE EFECTIVO, DEPOSITANTE: JUAN JOSE SANGUEZA QUINTANILLA-MMAYA, CONCEPTO: DEVOLUCION DE PASAJE, CUENTA DE DEPOSITO: CUENTA UNICA DEL TESORO</t>
  </si>
  <si>
    <t>00053014101 DEPOSITO DE EFECTIVO, DEPOSITANTE: JHILLMAR SIMONS ALARCON PIZARROSO, CONCEPTO: DEVOLUCION DE FONDOS EN AVANCE, CUENTA DE DEPOSITO: CUENTA UNICA DEL TESORO</t>
  </si>
  <si>
    <t>00086058006 DEPOSITO DE EFECTIVO, DEPOSITANTE: MMAYA /UCP-PAAP, CONCEPTO: REPOSICION DE UTILES DE ESCRITORIO, CUENTA DE DEPOSITO: CUENTA UNICA DEL TESORO</t>
  </si>
  <si>
    <t>00099021001 DEP.DE CHEQ.AJENOS,RET.DE CAM.,CONCEPTO: REVERSION POR ERROR EN DIAS TRABAJADOS MARCELA VARGAS TDJ PTS JUNIO/23 PLA 86 PREV 1182,DEP.: ORGANO JUDICIAL -DAF NACIONAL , PROCEDENCIA: BANCO UNION S.A., CHEQUE: 759, FECHA DE EMISION:17/07/2023</t>
  </si>
  <si>
    <t>00078034201 DEP.DE CHEQ.AJENOS,RET.DE CAM.,CONCEPTO: DEPÓSITO DE PAGOS REALIZADOS POR LOS TALLERES CONFORME A DOC DE RECONOCIMIENTO DE DEUDA,DEP.: ENTIDAD EJECUTORA DE CONVERSION A GNV</t>
  </si>
  <si>
    <t>00587012001 DEP.DE CHEQ.AJENOS,RET.DE CAM.,CONCEPTO: LIQUIDACION FINAL DEVOLUCION 7% RIVERALTA,DEP.: EBC , PROCEDENCIA: BANCO UNION S.A., CHEQUE: 1876, FECHA DE EMISION:18/07/2023</t>
  </si>
  <si>
    <t>00035011105 DEP.DE CHEQ.AJENOS,RET.DE CAM.,CONCEPTO: DEVOLUCION DE SUBSIDIO DE INCAPACIDAD TEMPORAL MARZO 2023 UCAS,DEP.: MEFP , PROCEDENCIA: BANCO UNION S.A., CHEQUE: 965, FECHA DE EMISION:19/07/2023</t>
  </si>
  <si>
    <t>00578012002 DEP.DE CHEQ.AJENOS,RET.DE CAM.,CONCEPTO: REVERSION,DEP.: BOLIVIANA DE AVIACION , PROCEDENCIA: BANCO UNION S.A., CHEQUE: 16736, FECHA DE EMISION:18/07/2023</t>
  </si>
  <si>
    <t>I-2023-29 VTA.DIV. S/G NOTAS CAR/QUIPUS/GG/GAF/JDF NO.0169/2023 Y 0179/2023, DE F. 22 Y 30 DE JUNIO 2023 Y ASIG. DIV. P/MEFP, 18/7/23 REF:P/C QUIPUS, COM.EMIS. 0,15% S/USD 74.493.- POR 61 DÍAS, REEMB.GTS.COMUN. BS220.- Y EMISION COMP.CONT BS50.- LIB. 00590012001 EMPRESA PÚBLICA QUIPUS - RECURSOS ESPECÍFICOS REF: COMISIONES EMISION I-2023-29</t>
  </si>
  <si>
    <t>I-2023-30 VTA.DIV. S/G NOTAS SEDEM/GG/KB NO.0070/23, 0079/23 Y 0080/23, F. 23,29 Y 30 DE JUNIO 2023 Y ASIG.DIV. P/MEFP, 18/7/23 REF:P/C EPP KOKABOL A/F TROX DO BRASIL COM.EMI.0,15% S/USD 61.694,74 POR 119 DIAS, REEM GTS.COM BS220 Y EMI.CBTE.BS50 LIB. 00132102001 KOKABOL-GESTIÓN OPERATIVA REF: COMISIONES EMISION I-2023-30</t>
  </si>
  <si>
    <t>REGULARIZACION DE TRANSFERENCIA DEL EXTERIOR SEGUN SWIFT NO.11296 Y NO.11295 DE FECHA 19/07/2023 ORDENANTE: TCC DEL PERU SAC (CALLAO PERU) REF.: CRED TAB KG EXTRA VLO 28 JUN LIB. 00525012001 LBP-TRANSPORTES AEREOS BOLIVIANOS (4030001162)</t>
  </si>
  <si>
    <t>COBRO COSTOS DE PAPELERIA SEGUN TRANSFERENCIA DEL EXTERIOR POR ORDEN DE COMPANHIA MATOGROSSENSE DE GAS, FECHA VALOR 19/07/2023 REF:INV EXB-MTC-17-23 GAS NATURAL LIB. 00513012007 YPFB - RECURSOS NACIONALIZACIÓN</t>
  </si>
  <si>
    <t>COBRO COSTOS DE PAPELERIA SEGUN TRANSFERENCIA DEL EXTERIOR POR ORDEN DE COMPANHIA MATOGROSSENSE DE GAS, FECHA VALOR 19/07/2023 REF:INV EXB-MT-17-23 GAS NATURAL LIB. 00513012007 YPFB - RECURSOS NACIONALIZACIÓN</t>
  </si>
  <si>
    <t>||TRANSFERENCIA DE FONDOS S/G MENSAJE SWIFT NRO. 11656 DE LA FECHA Y NOTA CITE DGAC/3568/2023 DE F.15.06.2023 (HRE-TGL-9395) DE LA DIRECCION GENERAL DE AERONAUTICA CIVIL (SECTOR PÚBLICO). DEBITO DE LA LIBRETA 00117012001 DGAC, REPOSICIÓN DE ÚTILES DE ESCRITORIO.</t>
  </si>
  <si>
    <t>COBRO COSTOS DE PAPELERIA SEGUN TRANSFERENCIA DEL EXTERIOR POR ORDEN DE COMPANHIA MATOGROSSENSE DE GAS, FECHA VALOR 19/07/2023 REF:INV EXB-TOPMT-05-23 GAS NATURAL LIB. 00513012007 YPFB - RECURSOS NACIONALIZACIÓN</t>
  </si>
  <si>
    <t>COBRO COSTOS DE PAPELERIA SEGUN TRANSFERENCIA DEL EXTERIOR POR ORDEN DE OILY LUBRIFICANTES E QUÍMICOS LTDA, FECHA VALOR 18/07/2023 REF:INV 011/2023 LIB. 00513062002 YPFB - EXPORTACIÓN DE GLP Y OTROS-BOLIVIANOS</t>
  </si>
  <si>
    <t>COBRO COSTOS DE PAPELERIA SEGUN TRANSFERENCIA DEL EXTERIOR POR ORDEN DE OILY LUBRIFICANTES E QUIMICOS LTDA, FECHA VALOR 18/07/2023 REF:INV 012/2023 LIB. 00513062002 YPFB - EXPORTACIÓN DE GLP Y OTROS-BOLIVIANOS</t>
  </si>
  <si>
    <t>COBRO COSTOS DE PAPELERIA SEGUN TRANSFERENCIA DEL EXTERIOR POR ORDEN DE FIDEICOMISO HERCO CKM, FECHA VALOR 19/07/2023 REF:EMB.17 YPFB 2023 12 CIST HERCO LIB. 00513062002 YPFB - EXPORTACIÓN DE GLP Y OTROS-BOLIVIANOS</t>
  </si>
  <si>
    <t>COBRO COSTOS DE PAPELERIA POR REGULARIZACION DE TRANSFERENCIA DEL EXTERIOR POR ORDEN DE CONSULADO GENERAL DE BOLIVIA EN WASHINGTON EE.UU. REF.: RECAUDACIONES GESTORÍA CONSULAR JUNIO 2023 LIB. 00010011102 MIN.RELACIONES EXTERIORES - GESTORIA CONSULAR LEY Nº 3108</t>
  </si>
  <si>
    <t>COBRO COSTOS DE PAPELERIA POR REGULARIZACION DE TRANSFERENCIA DEL EXTERIOR POR ORDEN DE CONSULADO DE BOLIVIA EN ROSARIO ARGENTINA REF.: RECAUDACIONES GESTORÍA CONSULAR DICIEMBRE 2022 A JUNIO 2023 LIB. 00010011102 MIN.RELACIONES EXTERIORES - GESTORIA CONSULAR LEY Nº 3108</t>
  </si>
  <si>
    <t>COBRO COSTOS DE PAPELERIA POR REGULARIZACION DE TRANSFERENCIA DEL EXTERIOR POR ORDEN DE CONSULADO GENERAL DE BOLIVIA EN MADRID ESPAÑA REF.: RECAUDACIONES GESTORÍA CONSULAR JUNIO 2023 LIB. 00010011102 MIN.RELACIONES EXTERIORES - GESTORIA CONSULAR LEY Nº 3108</t>
  </si>
  <si>
    <t>COBRO COSTOS DE PAPELERIA POR REGULARIZACION DE TRANSFERENCIA DEL EXTERIOR POR ORDEN DE CONSULADO GENERAL DE BOLIVIA EN ARICA CHILE REF.: RECAUDACIONES GESTORÍA CONSULAR JUNIO 2023 LIB. 00010011102 MIN.RELACIONES EXTERIORES - GESTORIA CONSULAR LEY Nº 3108</t>
  </si>
  <si>
    <t>COBRO COSTOS DE PAPELERIA POR REGULARIZACION DE TRANSFERENCIA DEL EXTERIOR POR ORDEN DE VICE CONSULADO DE BOLIVIA EN LA PLATA ARGENTINA REF.: RECAUDACIONES GESTORÍA CONSULAR JUNIO 2023 LIB. 00010011102 MIN.RELACIONES EXTERIORES - GESTORIA CONSULAR LEY Nº 3108</t>
  </si>
  <si>
    <t>COBRO COSTOS DE PAPELERIA POR REGULARIZACION DE TRANSFERENCIA DEL EXTERIOR POR ORDEN DE CONSULADO GENERAL DE BOLIVIA EN SANTIAGO CHILE REF.: RECAUDACIONES GESTORÍA CONSULAR JUNIO 2023 LIB. 00010011102 MIN.RELACIONES EXTERIORES - GESTORIA CONSULAR LEY Nº 3108</t>
  </si>
  <si>
    <t>COBRO COSTOS DE PAPELERIA POR REGULARIZACION DE TRANSFERENCIA DEL EXTERIOR POR ORDEN DE VICE CONSULADO DE BOLIVIA EN PILAR ARGENTINA REF.: RECAUDACIONES GESTORÍA CONSULAR ABRIL A JUNIO 2023 LIB. 00010011102 MIN.RELACIONES EXTERIORES - GESTORIA CONSULAR LEY Nº 3108</t>
  </si>
  <si>
    <t>COBRO COSTOS DE PAPELERIA POR REGULARIZACION DE TRANSFERENCIA DEL EXTERIOR POR ORDEN DE VICE CONSULADO DE BOLIVIA EN LA MATANZA ARGENTINA REF.: RECAUDACIONES GESTORÍA CONSULAR JUNIO 2023 LIB. 00010011102 MIN.RELACIONES EXTERIORES - GESTORIA CONSULAR LEY Nº 3108</t>
  </si>
  <si>
    <t>||TRANSFERENCIA DE FONDOS S/G. MENSAJE SWIFT NRO. 11640 DE LA FECHA, Y NOTA REMITIDA POR NAVEGACIÓN AEREA Y AEROPUERTOS BOLIVIANOS CITE: CAR/DGE-DNAF N°0120/2023 DE FECHA 20/06/2022 (HRE-TGL-9614) (SECTOR PÚBLICO). DÉBITO DE LA LIBRETA 00389012001 NAABOL-ADMINISTRACION, REPOSICIÓN ÚTILES DE ESCRITORIO.</t>
  </si>
  <si>
    <t>||TRANSFERENCIAS DEL EXTERIOR SEGUN MENSAJES SWIFT NRO. 11634 DE LA FECHA Y NOTA CITE: DGAC/3568/2023 DE FECHA 15/06/2023. (HRE-TGL-9395) REMITIDA POR LA DIRECCIÓN GENERAL DE AERONAUTICA CIVIL. (SECTOR PÚBLICO). DEBITO DE LA LIBRETA 00117012001 DGAC, REPOSICIÓN DE ÚTILES DE ESCRITORIO.</t>
  </si>
  <si>
    <t>00086014407 DEPOSITO DE EFECTIVO, DEPOSITANTE: G.A.M. DE VILLA AZURDUY, CONCEPTO: DEVOLUCION DEL PROYECTO IMPLEMENTACION MIC CIMIENTOS FINANCIADO POR EL MMAYA, CUENTA DE DEPOSITO: CUENTA UNICA DEL TESORO</t>
  </si>
  <si>
    <t>00099021001 DEPOSITO DE EFECTIVO, DEPOSITANTE: EDDY SUAREZ SERRANO, CONCEPTO: DEVOLUCION EXAMEN PREOCUPACIONAL, CUENTA DE DEPOSITO: CUENTA UNICA DEL TESORO/DJBR</t>
  </si>
  <si>
    <t>00099021001 DEPOSITO DE EFECTIVO, DEPOSITANTE: OMAR CABRERA VILLCA, CONCEPTO: EXAMENES PREOCUPACIONALES, CUENTA DE DEPOSITO: CUENTA UNICA DEL TESORO/DJBR</t>
  </si>
  <si>
    <t>00099021001 DEPOSITO DE EFECTIVO, DEPOSITANTE: LOURDES ALIAGA ZAPATA, CONCEPTO: DOBLE PERCEPCION DEL MES DE JULIO 2023, CUENTA DE DEPOSITO: CUENTA UNICA DEL TESORO</t>
  </si>
  <si>
    <t>00099021001 DEPOSITO DE EFECTIVO, DEPOSITANTE: WILBER VEDIA MAITA, CONCEPTO: DEVOLUCION DE PASAJE AEREO 9302A08806946, CUENTA DE DEPOSITO: CUENTA UNICA DEL TESORO/DJBR</t>
  </si>
  <si>
    <t>00081011101 DEPOSITO DE EFECTIVO, DEPOSITANTE: LORENZA SORIA QUISPE, CONCEPTO: REPOSICION DE CREDENCIAL, CUENTA DE DEPOSITO: CUENTA UNICA DEL TESORO</t>
  </si>
  <si>
    <t>00099021001 DEPOSITO DE EFECTIVO, DEPOSITANTE: CRISTHIAN MAURICIO SILVA CLAVIJO, CONCEPTO: DEVOLUCION POR SALDO NO UTILIZADO DEL PREVENTIVO C31-623/2023 A FAVOR DEL INIAF, CUENTA DE DEPOSITO: CUENTA UNICA DEL TESORO</t>
  </si>
  <si>
    <t>00099021001 DEPOSITO DE EFECTIVO, DEPOSITANTE: KELLY WINY CASSO GOMEZ, CONCEPTO: DEVOLUCION PAGO EN DEMASÍA POR VACACIONES MINISTERIO DE PLANIFICACIÓN DEL DESARROLLO, CUENTA DE DEPOSITO: CUENTA UNICA DEL TESORO</t>
  </si>
  <si>
    <t>00290022001 DEPOSITO DE EFECTIVO, DEPOSITANTE: ISAAC JORGE ALCAZAR ROJAS, CONCEPTO: DEVOLUCION, CUENTA DE DEPOSITO: CUENTA UNICA DEL TESORO</t>
  </si>
  <si>
    <t>00099021001 DEPOSITO DE EFECTIVO, DEPOSITANTE: VANNIA YUJRA CORES, CONCEPTO: DEVOLUCION EXAMEN PREOCUPACIONAL, CUENTA DE DEPOSITO: CUENTA UNICA DEL TESORO</t>
  </si>
  <si>
    <t>00099021001 DEPOSITO DE EFECTIVO, DEPOSITANTE: COMANJEFE-LUIS MARTINEZ VELASCO, CONCEPTO: REVERSION PREVENTIVO 13, COMBUSTIBLE GASOLINA, JUNIO 2023, CUENTA DE DEPOSITO: CUENTA UNICA DEL TESORO/DJBR</t>
  </si>
  <si>
    <t>00099021001 DEPOSITO DE EFECTIVO, DEPOSITANTE: CARDOZO ARAMAYO CLAUDIO FERNANDO, CONCEPTO: DEVOLUCION DE SALDOS NO UTILIZADOS DE C-31 (2693) INIAF, CUENTA DE DEPOSITO: CUENTA UNICA DEL TESORO</t>
  </si>
  <si>
    <t>00046031102 DEPOSITO DE EFECTIVO, DEPOSITANTE: MAKIBER S.A. SUCURSAL BOLIVIA, CONCEPTO: PAGO DE CONSUMO DE AGUA CORRESP DEL 19/03/2023 AL 18/04/2023 SEGÚN NOTA DE DEBITO N°7247, CUENTA DE DEPOSITO: CUENTA UNICA DEL TESORO</t>
  </si>
  <si>
    <t>00099021001 DEPOSITO DE EFECTIVO, DEPOSITANTE: EDSON RAMIRO MEDRANO COPA-ASFI, CONCEPTO: DEVOLUCION DE VIATICOS, CUENTA DE DEPOSITO: CUENTA UNICA DEL TESORO</t>
  </si>
  <si>
    <t>00099021001 DEPOSITO DE EFECTIVO, DEPOSITANTE: RENE ABEL ZACONETA COLQUE, CONCEPTO: DEVOLUCION PAGO DE VACACIONES DIAS QUE NO CORRESPONDEN, CUENTA DE DEPOSITO: CUENTA UNICA DEL TESORO</t>
  </si>
  <si>
    <t>00155012001 DEPOSITO DE EFECTIVO, DEPOSITANTE: LUIS RIVERO QUISBERT, CONCEPTO: RECUPERACION POR CONCEPTO DE MULTAS CON AFP Y CPS POR INTERINATO ABG RODRIGO ALCON Q., CUENTA DE DEPOSITO: CUENTA UNICA DEL TESORO</t>
  </si>
  <si>
    <t>00213012001 DEPOSITO DE EFECTIVO, DEPOSITANTE: OSCAR NAIN PUITA RODRIGUEZ, CONCEPTO: DEVOLUCION DE FONDOS EN AVANCE, CUENTA DE DEPOSITO: CUENTA UNICA DEL TESORO</t>
  </si>
  <si>
    <t>00099021001 DEPOSITO DE EFECTIVO, DEPOSITANTE: JORGE PIZA QUISPE, CONCEPTO: REVERSION PARCIAL, CUENTA DE DEPOSITO: CUENTA UNICA DEL TESORO/DJBR</t>
  </si>
  <si>
    <t>A:00862012001 TRANSFERENCIA DE RECUPERACIONES SEGÚN NOTA INTERNA GEF-LCR-DYF-0780-NOT/23, POR REMUNERACION DE ADMINISTRACION QUE CORRESPONDE AL FNDR DE ACUERDO A CONTRATO DE FIDEICOMISO “CONTRAPARTES LOCALES” DEL GAM DE QUIRUSILLAS (RECUPERACION JULIO-2023)</t>
  </si>
  <si>
    <t>A:00862012001 TRANSFERENCIA DE RECUPERACIONES SEGÚN NOTA INTERNA GEF-LCR-DYF-0780-NOT/23, POR REMUNERACION DE ADMINISTRACION QUE CORRESPONDE AL FNDR DE ACUERDO A CONTRATO DE FIDEICOMISO “CONTRAPARTES LOCALES” DEL GAM DE SANTIAGO DE ANDAMARCA (RECUPERACION JULIO-2023)</t>
  </si>
  <si>
    <t>A:00862012001 TRANSFERENCIA DE RECUPERACIONES SEGÚN NOTA INTERNA GEF-LCR-DYF-0780-NOT/23, POR REMUNERACION DE ADMINISTRACION QUE CORRESPONDE AL FNDR DE ACUERDO A CONTRATO DE FIDEICOMISO “CONTRAPARTES LOCALES” DEL GAM DE INDEPENDENCIA (RECUPERACION JULIO-2023)</t>
  </si>
  <si>
    <t>A:00862012001 TRANSFERENCIA DE RECUPERACIONES SEGÚN NOTA INTERNA GEF-LCR-DYF-0780-NOT/23, POR REMUNERACION DE ADMINISTRACION QUE CORRESPONDE AL FNDR DE ACUERDO A CONTRATO DE FIDEICOMISO “CONTRAPARTES LOCALES” DEL GAM DE VILLA CHARCAS (RECUPERACION JULIO-2023)</t>
  </si>
  <si>
    <t>A:00862012001 TRANSFERENCIA DE RECUPERACIONES SEGÚN NOTA INTERNA GEF-LCR-DYF-0780-NOT/23, POR REMUNERACION DE ADMINISTRACION QUE CORRESPONDE AL FNDR DE ACUERDO A CONTRATO DE FIDEICOMISO “CONTRAPARTES LOCALES” DEL GAM DE ALCALA (RECUPERACION JULIO-2023)</t>
  </si>
  <si>
    <t>A:00862012001 TRANSFERENCIA DE RECUPERACIONES SEGÚN NOTA INTERNA GEF-LCR-DYF-0780-NOT/23, POR REMUNERACION DE ADMINISTRACION QUE CORRESPONDE AL FNDR DE ACUERDO A CONTRATO DE FIDEICOMISO “CONTRAPARTES LOCALES” DEL GAM DE SAN LORENZO (RECUPERACION JULIO-2023)</t>
  </si>
  <si>
    <t>A:00862012001 TRANSFERENCIA DE RECUPERACIONES SEGÚN NOTA INTERNA GEF-LCR-DYF-0528-NOT/23, POR REMUNERACION DE ADMINISTRACION QUE CORRESPONDE AL FNDR DE ACUERDO A CONTRATO DE FIDEICOMISO “CONTRAPARTES LOCALES” DEL GAM DE CARAPARI (RECUPERACION JULIO-2023)</t>
  </si>
  <si>
    <t>A:00862012001 TRANSFERENCIA DE RECUPERACIONES SEGÚN NOTA INTERNA GEF-LCR-DYF-0780-NOT/23, POR REMUNERACION DE ADMINISTRACION QUE CORRESPONDE AL FNDR DE ACUERDO A CONTRATO DE FIDEICOMISO “CONTRAPARTES LOCALES” DEL GAM DE CHAQUI (RECUPERACION JULIO-2023)</t>
  </si>
  <si>
    <t>A:00862012001 TRANSFERENCIA DE RECUPERACIONES SEGÚN NOTA INTERNA GEF-LCR-DYF-0780-NOT/23, POR REMUNERACION DE ADMINISTRACION QUE CORRESPONDE AL FNDR DE ACUERDO A CONTRATO DE FIDEICOMISO “CONTRAPARTES LOCALES” DEL GAM DE ESMERALDA (RECUPERACION JULIO-2023)</t>
  </si>
  <si>
    <t>A:00862012001 TRANSFERENCIA DE RECUPERACIONES SEGÚN NOTA INTERNA GEF-LCR-DYF-0780-NOT/23, POR REMUNERACION DE ADMINISTRACION QUE CORRESPONDE AL FNDR DE ACUERDO A CONTRATO DE FIDEICOMISO “CONTRAPARTES LOCALES” DEL GAM DE CHIMORE (RECUPERACION JULIO-2023)</t>
  </si>
  <si>
    <t>00046021109 DEPOSITO DE EFECTIVO, DEPOSITANTE: VLADIMIR CHOQUEVILLCA HURTADO, CONCEPTO: DEVOLUCION SALDO DE VIATICOS, CUENTA DE DEPOSITO: CUENTA UNICA DEL TESORO</t>
  </si>
  <si>
    <t>00222012001 DEPOSITO DE EFECTIVO, DEPOSITANTE: LUPE GLORIA CRUZ PUCHO, CONCEPTO: DEVOLUCION DE DEBITO FISCAL DE LA FACTURA DE VENTA N 537 POR ERROR EN LA EMISION, CUENTA DE DEPOSITO: CUENTA UNICA DEL TESORO</t>
  </si>
  <si>
    <t>00222012001 DEPOSITO DE EFECTIVO, DEPOSITANTE: LUPE GLORIA CRUZ PUCHO, CONCEPTO: DEVOLUCION DEL DEBITO FISCAL DE LA VENTA DE LA FACTURA DE VENTAS N 255 POR ERROR EN EMISION, CUENTA DE DEPOSITO: CUENTA UNICA DEL TESORO</t>
  </si>
  <si>
    <t>00222012001 DEPOSITO DE EFECTIVO, DEPOSITANTE: LUPE GLORIA CRUZ PUCHO, CONCEPTO: DEVOLUCION DEL DEBITO FISCAL DE LA FACTURA DE VENTA N 530, CUENTA DE DEPOSITO: CUENTA UNICA DEL TESORO</t>
  </si>
  <si>
    <t>COBRO COSTOS DE PAPELERIA SEGUN TRANSFERENCIA DEL EXTERIOR POR ORDEN DE SUPERGASBRAS ENERGIA LTDA. (BRAZIL RIO DE JANEIRO) REF.: CRED INV 564/2023, 569/2023 FECHA VALOR 19/07/2023 LIB. 00513062002 YPFB - EXPORTACIÓN DE GLP Y OTROS-BOLIVIANOS</t>
  </si>
  <si>
    <t>VENTA DE DIVISAS CON TRANSFERENCIA DE FONDOS A SOLICITUD DE MINISTERIO DE RELACIONES EXTERIORES SEGUN SOLICITUD 18778 REF: PAGO DE HABERES CORRESPONDIENTE AL MES DE JUNIO 2023 AL PERSONAL DIPLOMATICO CONSULAR Y AGREGADOS COMERCIALES DEL SERVICIO EXTERIOR SEGUN PLANILLA 062301 LIB. 00099021001 TGN-RECURSOS ORDINARIOS (3987)</t>
  </si>
  <si>
    <t>00291014327 DEP.DE CHEQ.AJENOS,RET.DE CAM.,CONCEPTO: INDEMNIZACION PAGO DE SINIESTRO ABC,DEP.: NACIONAL SEGUROS PATRIMONIALES Y FIANZAS SA , PROCEDENCIA: BANCO NACIONAL DE BOLIVIA S.A., CHEQUE: 315001, FECHA DE EMISION:18/07/2023</t>
  </si>
  <si>
    <t>00099021001 DEP.DE CHEQ.AJENOS,RET.DE CAM.,CONCEPTO: PAGO POR DESCUENTO RECURSOS PUBLICOS,DEP.: CAJA NACIONAL DE SALUD , PROCEDENCIA: BANCO UNION S.A., CHEQUE: 69178, FECHA DE EMISION:20/07/2023</t>
  </si>
  <si>
    <t>00389012001 DEP.DE CHEQ.AJENOS,RET.DE CAM.,CONCEPTO: DEPÓSITO DE GARANTIAS REG. LA PAZ,DEP.: NAABOL/LPZ/GARANTIAS , PROCEDENCIA: BANCO UNION S.A., CHEQUE: 321, FECHA DE EMISION:19/07/2023</t>
  </si>
  <si>
    <t>00587012001 DEP.DE CHEQ.AJENOS,RET.DE CAM.,CONCEPTO: CERT. DE PAGO 1-JUNIO/2023-CMNYR ACHUMANI,DEP.: E.B.C. , PROCEDENCIA: BANCO UNION S.A., CHEQUE: 1878, FECHA DE EMISION:20/07/2023</t>
  </si>
  <si>
    <t>'COBRO DE'||UTILES DE ESCRITORIO POR EL COMPROBANTE NRO.1064757 DE LA FECHA, S/G GAFC-1619/DFC/URTE-0264/2023 DE FECHA 7/7/2023 (HRE-TGL-2023-10587) ENVIADO POR YACIMIENTOS PETROLIFEROS FISCALES BOLIVIANOS. DÉBITO DE LA LIBRETA 00513022001 YPFB-"OPERACIONES" COBRO DE ÚTILES DE ESCRITORIO.</t>
  </si>
  <si>
    <t>||TRANSFERENCIA DE FONDOS S/G. MENSAJES SWIFT NROS. 11704 DE LA FECHA, Y NOTA REMITIDA POR LA DIRECCIÓN GENERAL DE AERONAUTICA CIVIL CITE: DGAC/3568/2023 DE FECHA 15/06/2023 (HRE-TGL-9395) (SECTOR PÚBLICO). DÉBITO DE LA LIBRETA 0117012001 DGAC, REPOSICIÓN ÚTILES DE ESCRITORIO.</t>
  </si>
  <si>
    <t>||REGULARIZACIÓN DE NUESTRA OPERACIÓN NRO.1064523 DE F.18/07/2023 EN ATENCIÓN A NOTAS CITE DGAC/4136/2023 DE LA FECHA (HRE-TSO-1018) Y DGAC/3568/2023 DE F.15.06.2023 ENVIADAS POR LA DIRECCION GENERAL DE AERONAUTICA CIVIL DEBITO DE LA LIBRETA 0117012001 DGAC, REPOSICIÓN DE ÚTILES DE ESCRITORIO.</t>
  </si>
  <si>
    <t>||REGULARIZACION DE NUESTRA OPERACION N°1064573 DE F.18/7/2023 S/G NOTAS CITE: DGAC/4136/2023 DE F.20/7/2023 (HRE-TSO-1018) Y CITE: DGAC/3568/2023 DE F.15/6/2023 (HRE-TGL-9395) (ORIG. CURSA EN CBTE N°1064794) REMITIDAS POR LA DIRECCIÓN GENERAL DE AERONAUTICA CIVIL. (SECTOR PÚBLICO). DEBITO DE LA LIBRETA 00117012001 DGAC, REPOSICIÓN DE ÚTILES DE ESCRITORIO.</t>
  </si>
  <si>
    <t>00099021001 DEPOSITO DE EFECTIVO, DEPOSITANTE: CAMARA DE SENADORES-BRAULIO GONZALEZ RAMOS, CONCEPTO: DEVOLUCION EXAMEN PREOCUPACIONAL GESTION 2023, CUENTA DE DEPOSITO: CUENTA UNICA DEL TESORO</t>
  </si>
  <si>
    <t>00020051101 DEPOSITO DE EFECTIVO, DEPOSITANTE: RAMIRO IGMAR SANABRIA MUÑOZ, CONCEPTO: REVERSION, CUENTA DE DEPOSITO: CUENTA UNICA DEL TESORO</t>
  </si>
  <si>
    <t>00548012001 DEPOSITO DE EFECTIVO, DEPOSITANTE: ANA ROSA HEREDIA MALDONADO, CONCEPTO: DEVOLUCION DE VIATICOS, CUENTA DE DEPOSITO: CUENTA UNICA DEL TESORO</t>
  </si>
  <si>
    <t>00099021001 DEPOSITO DE EFECTIVO, DEPOSITANTE: SELENE QUISPE ARZABE, CONCEPTO: DEVOLUCION EXAMEN PREOCUPACIONAL GESTION 2023, CUENTA DE DEPOSITO: CUENTA UNICA DEL TESORO/DJBR</t>
  </si>
  <si>
    <t>00099021001 DEPOSITO DE EFECTIVO, DEPOSITANTE: EDUARDO ANGEL APAZA GIRONDA CI 5956730LP, CONCEPTO: FACTURAS NAABOL, CUENTA DE DEPOSITO: CUENTA UNICA DEL TESORO/DJBR</t>
  </si>
  <si>
    <t>00099021001 DEPOSITO DE EFECTIVO, DEPOSITANTE: LUIS ALFREDO ZARATE ENTRAMBASAGUAS, CONCEPTO: DEVOLUCION PASAJES AEREOS, CUENTA DE DEPOSITO: CUENTA UNICA DEL TESORO/DJBR</t>
  </si>
  <si>
    <t>NUMERO DE LIBRETA CUT: 00291012006 OPERACIÓN E18 TRANSFERENCIA DEL SISTEMA FINANCIERO POR CUENTA DE TERCEROS A LA CUT TRANSFERENCIA DERECHO USO DE VIA CH2307-2901S-GAF639/2023 SOLICITUD YPFB CHACO SA</t>
  </si>
  <si>
    <t>||REGULARIZACION DE NUESTRA OPERACION NRO.1064570 DE F.18.07.2023 EN ATENCION A NOTA CITE: CAR/DGE-UNC N°0133/2023 (HRE-TGL-11266) ENVIADA POR LA NAVEGACION AEREA Y AEROPUERTOS BOLIVIANOS, RECIBIDA EN LA FECHA ORIGINAL CURSA EN COMPROBANTE NRO.1064819 DEBITO DE LA LIB. 00389012001 NAABOL- ADMINISTRACIÓN , REPOSICIÓN DE ÚTILES DE ESCRITORIO</t>
  </si>
  <si>
    <t>TRANSFERENCIA DE FONDOS AL EXTERIOR A SOLICITUD DE MINISTERIO DE RELACIONES EXTERIORES SEGUN SOLICITUD 18789 REF: PAGO COSTO DE VIDA CORRESPONDIENTE AL MES DE JUNIO 2023 AL PERSONAL DIPLOMATICO CONSULAR Y AGREGADOS COMERCIALES DEL SERVICIO EXTERIOR SEGUN PLANILLA 62304 LIB. 00099021001 TGN-RECURSOS ORDINARIOS (3987)</t>
  </si>
  <si>
    <t>00155012001 DEP.DE CHEQ.AJENOS,RET.DE CAM.,CONCEPTO: SANCION DISCIPLINARIA A NOTARIOS DE FE PUBLICA,DEP.: DIRNOPLU , PROCEDENCIA: BANCO UNION S.A., CHEQUE: 840, FECHA DE EMISION:19/07/2023</t>
  </si>
  <si>
    <t>00099021001 DEP.DE CHEQ.AJENOS,RET.DE CAM.,CONCEPTO: DEVOLUCION DE PASAJE NO UTILIZADO Y SALDO NO EJECUTADO DE FONFDO EN AVANCE,DEP.: CAMARA DE DIPUTADOS , PROCEDENCIA: BANCO UNION S.A., CHEQUE: 1221, FECHA DE EMISION:20/07/2023</t>
  </si>
  <si>
    <t>00587012019 DEP.DE CHEQ.AJENOS,RET.DE CAM.,CONCEPTO: CERT. DE AVANCE N°8 Y N°9-ABRIL/23, MAYO/23-PAILON,DEP.: E.B.C. , PROCEDENCIA: BANCO UNION S.A., CHEQUE: 1880, FECHA DE EMISION:21/07/2023</t>
  </si>
  <si>
    <t>00099021001 DEP.DE CHEQ.AJENOS,RET.DE CAM.,CONCEPTO: REEMBOLSO POR CONCEPTO DE SUBSIDIO POR INCAPACIDAD TEMPORAL DE LA CAJA DE SALUD CORDES,DEP.: DIRECCION DEPARTAMENTAL DE EDUCACION COCHABAMBA</t>
  </si>
  <si>
    <t>00099021001 DEP.DE CHEQ.AJENOS,RET.DE CAM.,CONCEPTO: RUBEN LAZCANO ALANDIA,DEP.: BANCO UNION S.A. , PROCEDENCIA: BANCO UNION S.A., CHEQUE: 191555, FECHA DE EMISION:21/07/2023</t>
  </si>
  <si>
    <t>00660032001 DEP.DE CHEQ.AJENOS,RET.DE CAM.,CONCEPTO: DEVOLUCION DE VIATICOS DE LA GESTION 2023,DEP.: ORGANO JUDICIAL-CONSEJO DE LA MAGISTRATURA , PROCEDENCIA: BANCO UNION S.A., CHEQUE: 199, FECHA DE EMISION:20/07/2023</t>
  </si>
  <si>
    <t>00099021001 DEP.DE CHEQ.AJENOS,RET.DE CAM.,CONCEPTO: REEMBOLS SUBSIDIO INCAPACIDAD TEMPORAL -COCHABAMBA,DEP.: CONTRALORIA GENERAL DEL ESTADO , PROCEDENCIA: BANCO NACIONAL DE BOLIVIA S.A., CHEQUE: 7235563, FECHA DE EMISION:05/07/2023</t>
  </si>
  <si>
    <t>00099021001 DEP.DE CHEQ.AJENOS,RET.DE CAM.,CONCEPTO: REEMBOLSO SUBSIDIO DE INCAPACIDAD TEMPORAL -COCHABAMBA,DEP.: CONTRALORIA GENERAL DEL ESTADO , PROCEDENCIA: BANCO NACIONAL DE BOLIVIA S.A., CHEQUE: 7235562, FECHA DE EMISION:05/07/2023</t>
  </si>
  <si>
    <t>00016014201 DEP.DE CHEQ.AJENOS,RET.DE CAM.,CONCEPTO: DIPLOMAS DE BACHILLER GAD COCHABAMBA,DEP.: GOBIERNO AUTONOMO DEPARTAMENTAL DE COCHABAMBA , PROCEDENCIA: BANCO UNION S.A., CHEQUE: 604, FECHA DE EMISION:19/07/2023</t>
  </si>
  <si>
    <t>00016181101 DEP.DE CHEQ.AJENOS,RET.DE CAM.,CONCEPTO: DEPÓSITO RECURSOS,DEP.: FRANZ TAMAYO VILLA SERRANO , PROCEDENCIA: BANCO UNION S.A., CHEQUE: 605, FECHA DE EMISION:19/07/2023</t>
  </si>
  <si>
    <t>NUMERO DE LIBRETA CUT: 00373024105 OPERACIÓN E75 TRANSFERENCIA DE LA CUENTA FISCAL BUN A LA CUT EN MN TRANSFERENCIA DE FONDOS A SOLICITUD DE: GOBIERNO AUTONOMO MCPAL. ENTRE RIOS CITE : INST-G.A.M.E.R. NÂ° 360/2023 CUENTA CUT 3987069001 LIBRETA NÂ° 00373024105 "FDI-TRANSFERENCIAS PROGRAMADAS Y/O P</t>
  </si>
  <si>
    <t>TRANSFERENCIA DE FONDOS AL EXTERIOR A SOLICITUD DE AGENCIA BOLIVIANA DE ENERGIA SEGUN SOLICITUD 18794 REF: NUCADVISOR PAGO CORRESPONDIENTE AL AC N 41 DEL CONTRATO DE ADHESION SERVICIO DE SEGUIMIENTO Y MONITOREO Y CONTROL CON NUCADVISOR PARA EL CONTRATO DE CIDTN SEGUN INFORME 0213 2023 NOTA INTERNA 0 LIB. 00099021001 TGN-RECURSOS ORDINARIOS (3987)</t>
  </si>
  <si>
    <t>||REGULARIZACION DE NUESTRA OPERACIÓN NRO. NRO.1064580 DE F.18/7/2023 EN ATENCION A NOTA CAR/DGE-UNC N°0133/2023 DE FECHA 20/7/2023 (HRE-TGL-11266), ENVIADA POR NAVEGACION AEREA Y AEROPUERTOS BOLIVIANOS. DEBITO DE LA LIBRETA 00389012001 NAABOL-ADMINISTRACION CENTRAL, COBRO DE ÚTILES DE ESCRITORIO.</t>
  </si>
  <si>
    <t>||REGULARIZACION DE NUESTRA OPERACION NRO.1064572 DE F.18.07.2023 EN ATENCION A NOTA CITE: CAR/DGE-UNC N°0133/2023 (HRE-TGL-11266) ENVIADA POR LA NAVEGACION AEREA Y AEROPUERTOS BOLIVIANOS, RECIBIDA EN LA FECHA ORIGINAL CURSA EN COMPROBANTE NRO.1064819 DEBITO DE LA LIB. 00389012001 NAABOL- ADMINISTRACIÓN, REPOSICIÓN DE ÚTILES DE ESCRITORIO</t>
  </si>
  <si>
    <t>TRANSFERENCIA RECIBIDA DEL EXTERIOR SEGÚN MENSAJES SWIFT Nos. 11834-11833 (REM.EXT.) DE FECHA 21-07-2023 POR DESEMBOLSO DE IDA PRÉSTAMO 4923-BO ABC042 LIBRETA N° 00291012002 ABC-RECURSOS PROPIOS REF.: UTILES DE ESCRITORIO</t>
  </si>
  <si>
    <t>COBRO COSTOS DE PAPELERIA POR REGULARIZACION DE TRANSFERENCIA DEL EXTERIOR POR ORDEN DE CONSULADO DE BOLIVIA EN ANTOFAGASTA CHILE REF.: RECAUDACIONES GESTORÍA CONSULAR JUNIO 2023 LIB. 00010011102 MIN.RELACIONES EXTERIORES - GESTORIA CONSULAR LEY Nº 3108</t>
  </si>
  <si>
    <t>COBRO COSTOS DE PAPELERIA POR REGULARIZACION DE TRANSFERENCIA DEL EXTERIOR POR ORDEN DE CONSULADO DE BOLIVIA EN SAO PAULO BRASIL REF.: RECAUDACION GESTORÍA CONSULAR POR EL MES DE JUNIO 2023 LIB. 00010011102 MIN.RELACIONES EXTERIORES - GESTORIA CONSULAR LEY Nº 3108</t>
  </si>
  <si>
    <t>COBRO COSTOS DE PAPELERIA POR REGULARIZACION DE TRANSFERENCIA DEL EXTERIOR POR ORDEN DE CONSULADO DE BOLIVIA EN VALENCIA ESPAÑA REF.: RECAUDACION GESTORÍA CONSULAR POR EL MES DE JUNIO 2023 LIB. 00010011102 MIN.RELACIONES EXTERIORES - GESTORIA CONSULAR LEY Nº 3108</t>
  </si>
  <si>
    <t>COBRO COSTOS DE PAPELERIA POR REGULARIZACION DE TRANSFERENCIA DEL EXTERIOR POR ORDEN DE EMBAJADA DE BOLIVIA EN PARIS FRANCIA REF.: RECAUDACION GESTORÍA CONSULAR POR EL MES DE JUNIO 2023 LIB. 00010011102 MIN.RELACIONES EXTERIORES - GESTORIA CONSULAR LEY Nº 3108</t>
  </si>
  <si>
    <t>COBRO COSTOS DE PAPELERIA POR REGULARIZACION DE TRANSFERENCIA DEL EXTERIOR POR ORDEN DE CONSULADO DE BOLIVIA EN RIO DE JANEIRO REF.: RECAUDACION GESTORÍA CONSULAR POR EL MES DE JUNIO 2023 LIB. 00010011102 MIN.RELACIONES EXTERIORES - GESTORIA CONSULAR LEY Nº 3108</t>
  </si>
  <si>
    <t>||PAGO A EXIMBANK CHINA POPULAR PRÉSTAMO PBC 2017 (31) 457 VCTO. 21-07-2023 POR CUENTA DE ES-MUTUN, SEGÚN CITE: ESM/GAF/UCPT/169/2023, DE FECHA 10 DE JULIO DE 2023 INTERESES USD 4.645.454,84 COMISIONES USD 221.594,39 LIBRETA 00573019201 ES MUTUN FIDEICOMISO</t>
  </si>
  <si>
    <t>||PAGO A EXIMBANK CHINA POPULAR PRÉSTAMO PBC 2017 (31) 457 VCTO. 21-07-2023 POR CUENTA DE ES-MUTUN, SEGÚN CITE: ESM/GAF/UCPT/169/2023, DE FECHA 10 DE JULIO DE 2023 INTERESES USD 4.645.454,84 COMISIONES USD 221.594,39 LIBRETA 00573012001 EMPRESA SIDERÚRGICA DEL MUTÚN-RECURSOS PROPIOS REF.: COMISIONES BANCARIAS</t>
  </si>
  <si>
    <t>||COMPLEMENTO A NUESTRO CPBTE. S-1064823 DE LA FECHA, POR PAGO AL EXIMBANK CHINA POPULAR PRÉSTAMO PBC 2017 (31) 457 POR CUENTA DE LA ES. DEL MUTÚN, COBRO DE COMISIONES DEL BANQUERO USD10, SEGÚN NOTA CITE ESM/GAF/UCPT/169/2023, DE FECHA 10-JUL-2023 DE LA ES. DEL MUTÚN. LIBRETA N° 00573012001 EMPRESA SIDERÚRGICA DEL MUTÚN-RECURSOS PROPIOS</t>
  </si>
  <si>
    <t>A:00046058003 Débito Automático por incumplimiento del Gobierno Autónomo Municipal de Batallas (GAM BAT), al Convenio Interinstitucional N°0032 de 03 de noviembre de 2010 y sus tres Enmiendas de 31 de diciembre de 2012, 2013 y 2014, respectivamente, suscritos entre la Ministerio de Salud y Deporte y el GAM BAT.</t>
  </si>
  <si>
    <t>A:00046058003 Débito Automático por incumplimiento del Gobierno Autónomo Municipal de Umala (GAM UMA), al Convenio Interinstitucional N°0014 de 07 de febrero de 2011 y sus tres Enmiendas de 31 de diciembre de 2012, 2013 y 2014, suscritos entre la Ministerio de Salud y Deporte y el GAM UMA.</t>
  </si>
  <si>
    <t>A:00046058003 Débito Automático por incumplimiento del Gobierno Autónomo Municipal de Achacachi (GAM AHÍ), al Convenio Interinstitucional N°0010 de 19 de enero de 2012 y sus seis Enmiendas de 31 de diciembre de 2013, 2014, 2015, 30 de diciembre de 2016 y 29 de diciembre de 2017, respectivamente, suscritos entre la Ministerio de Salud y Deporte y el GAM AHÍ.</t>
  </si>
  <si>
    <t>A:00046058003 Débito Automático por incumplimiento del Gobierno Autónomo Municipal de Villa Vaca Guzmán (GAM MUY), al Convenio Interinstitucional N°0145 de 22 de noviembre de 2011 y sus cinco Enmiendas de 31 de diciembre de 2012, 2013, 2014, 2015 y 2016, respectivamente, suscritos entre la Ministerio de Salud y Deporte y el GAM MUY.</t>
  </si>
  <si>
    <t>||TRANSFERENCIA DE FONDOS S/G MENSAJES SWIFT NROS.11786 Y 11784 NOTA ENVIADA POR NAABOL CITE: CAR/DGE-DNAF N°0120/2023 DE F.20.06.2023. (HRE-TGL-9614) (SECTOR PÚBLICO). DEBITO DE LA LIB. 00389012001 NAABOL- ADMINISTRACIÓN , REPOSICIÓN DE ÚTILES DE ESCRITORIO</t>
  </si>
  <si>
    <t>||TRANSFERENCIA DE FONDOS S/G MENSAJES SWIFT NROS.11788 Y 11785 DE LA FECHA Y NOTA CITE DGAC/3568/2023 DE F.15.06.2023 (HRE-TGL-9395) DE LA DIRECCION GENERAL DE AERONAUTICA CIVIL (SECTOR PÚBLICO). DEBITO DE LA LIBRETA 0117012001 DGAC, REPOSICIÓN DE ÚTILES DE ESCRITORIO.</t>
  </si>
  <si>
    <t>TRANSFERENCIA DEL EXTERIOR SEGUN SWIFT NO.11860 Y NO.11859 DE FECHA 21/07/2023 ORDENANTE: YASTER TRADING S.A. (URUGUAY) REF.: CRED OV-132-3000 TM KCL LIB. 00597012001 RECURSOS PROPIOS VENTAS YLB</t>
  </si>
  <si>
    <t>A:00373024105 A: 00373024105 Transferencia de recursos del Fondo de Desarrollo Indígena con nota CITE: FDI/DGE/EXT/ N°0326/2023 correspondiente a devolución de recursos transferidos por el FDI para el proy. Construcción Sistema de Riego Paria Chico y Achacana- Arque Depto de Cochabamba en virtud y NI MEFP/VPCF/DGCF/UCI/N°100/2023 de la DGCF e informe MEFP/VTCP/DGPOT/UPCFTGN/INF/N° 67/2023, H.R.6-13779-R</t>
  </si>
  <si>
    <t>A:00099021001 Transferencia que realizamos a solicitud de la Unidad de Administración e Información Salarial mediante nota CITE: MEFP/VTCP/DGPOT/UAIS/No.1146/2023, informe MEFP/VTCP/DGPOT/ UAIS/No.89/2023 correspondiente a reversión definitivas de 11 boletas consignadas en el comprobante de pago N°19040 (HR 6-7025-R)</t>
  </si>
  <si>
    <t>||TRANSFERENCIA DE FONDOS S/G MENSAJES SWIFT NROS.11862 Y11861 DE LA FECHA Y NOTA CITE DGAC/3568/2023 DE F.15.06.2023 (HRE-TGL-9395) DE LA DIRECCION GENERAL DE AERONAUTICA CIVIL (SECTOR PÚBLICO). DEBITO DE LA LIBRETA 0117012001 DGAC, REPOSICIÓN DE ÚTILES DE ESCRITORIO.</t>
  </si>
  <si>
    <t>||TRANSFERENCIA DE FONDOS S/G MENSAJES SWIFTS NROS.11863-11864 EN ATENCION A NOTA: DGAC/3568/2023 DE F.15/6/2023 (HRE-TGL-9395) ENVIADO POR LA DIRECCION GENERAL DE AERONAUTICA CIVIL (SECTOR PÚBLICO). DEBITO DE LA LIBRETA 00117012001 DGAC, REPOSICION ÚTILES DE ESCRITORIO.</t>
  </si>
  <si>
    <t>'COBRO DE'||UTILES DE ESCRITORIO POR EL COMPROBANTE NRO. 1064854 DE LA FECHA, S/G.NOTA PRS/GAFC-1382-DFC-423/2023 DE FECHA 14/6/2023 (HRE-TGL-2023-9344) ENVIADO POR YACIMIENTOS PETROLIFEROS FISCALES BOLIVIANOS. DÉBITO DE LA LIBRETA 00513022001 YPFB-"OPERACIONES" COBRO DE ÚTILES DE ESCRITORIO.</t>
  </si>
  <si>
    <t>||TRANSFERENCIA DE FONDOS S/G MENSAJE SWIFT NRO.11706 Y NOTA CITE: CAR/DGE-DNAF N°0120/2023 DE FECHA 20/06/2023 (HRE-TGL-9614) ENVIADA POR NAVEGACION AEREA Y AEROPUERTOS BOLIVIANOS (SECTOR PÚBLICO). DEBITO DE LA LIBRETA 00389012001 NAABOL-ADMINISTRACION CENTRAL, REPOSICION ÚTILES DE ESCRITORIO.</t>
  </si>
  <si>
    <t>||TRANSFERENCIA DE FONDOS S/G MENSAJE SWIFT NRO.11850 Y NOTA CITE: CAR/DGE-DNAF N°0120/2023 DE FECHA 20/06/2023 (HRE-TGL-9614) ENVIADAS POR NAVEGACION AEREA Y AEROPUERTOS BOLIVIANOS (SECTOR PÚBLICO). DEBITO DE LA LIBRETA 00389012001 NAABOL-ADMINISTRACION CENTRAL, REPOSICION ÚTILES DE ESCRITORIO.</t>
  </si>
  <si>
    <t>COBRO COSTOS DE PAPELERIA SEGUN TRANSFERENCIA DEL EXTERIOR POR ORDEN DE YASTER TRADING S.A. (URUGUAY) REF.: CRED OV-132-3000 TM KCL LIB. 00597012001 RECURSOS PROPIOS VENTAS YLB</t>
  </si>
  <si>
    <t>||TRANSFERENCIA DE FONDOS S/G MENSAJE SWIFT NRO.11851 DE LA FECHA Y NOTA CITE DGAC/3568/2023 DE F.15.06.2023 (HRE-TGL-9395) DE LA DIRECCION GENERAL DE AERONAUTICA CIVIL (SECTOR PÚBLICO). DEBITO DE LA LIBRETA 0117012001 DGAC, REPOSICIÓN DE ÚTILES DE ESCRITORIO.</t>
  </si>
  <si>
    <t>||REGISTRO COBRO COMISION AVISO ENMIENDA CARTA DE CREDITO STANDBY BS220.-Y EMISION COMP.CONTABLE BS50.-REF.:GC0226718000349 (BCB:SB-R-2018-18) A/F YACIMIENTOS DE LITIO BOLIVIANOS,S/G SWIFT NO.11688,20/07/2023. LIB.00597019202 YLB-DES.INT.SALMUERA SALAR DE UYUNI PLANTA IND.RF.:COMIS.ENM.SBLC GC0226718000349</t>
  </si>
  <si>
    <t>||VTA.DIV.S/G NOTA YLB-PEE-0769-2023,12/07/23 Y AUT.VTA.DIV.EFECT.P/MEFP DE 20/07/23.REF.:INCREMENTO CARTA DE CREDITO I-2019-35,COMISION EMISION L/C 0,15% S/USD1.308.908,05.-POR 41 DIAS,COMIS.ENMIENDA BS220.-,REEMB.GSTS.COMUNICACION BS220.-Y EMISION COMP.CONTABLE BS50.- LIB.00597029201 YLB- PRODUCCION PLANTA INDUSTRIAL DES.INT.SALAR UYUNI REF.:COMIS.ENM.7 LC I-2019-35</t>
  </si>
  <si>
    <t>I-2023-31 VTA.DIV. S/G NOTAS YLB-PEE-0770-2023 Y 0807-CAR/23, DE F. 12 Y 21 DE JULIO 2023 Y ASIG. DIV. P/MEFP, 18/7/23 REF:P/C YLB, COM.EMIS. 0,15% S/USD 935.221,30 POR 114 DÍAS, REEMB.GTS.COMUN. BS220.- Y EMISION COMP.CONT BS50.- LIB. 00597022001 YLB-PLANTA IND. SALMUERA SALAR DE UYUNI REF: COMISIONES EMISION I-2023-31</t>
  </si>
  <si>
    <t>00099021001 DEPOSITO DE EFECTIVO, DEPOSITANTE: RONALD CONDORI MARCA, CONCEPTO: DEVOLUCION DE PAGO DEL MES DE ABRIL RONALD CONDORI MARCA DEL AÑO 2023, CUENTA DE DEPOSITO: CUENTA UNICA DEL TESORO/DJBR</t>
  </si>
  <si>
    <t>00099021001 DEPOSITO DE EFECTIVO, DEPOSITANTE: INGRID TABATA ILLANES ARTEAGA, CONCEPTO: REPOSICION DE TARJETA MAGNETICA, CUENTA DE DEPOSITO: CUENTA UNICA DEL TESORO/DJBR</t>
  </si>
  <si>
    <t>00548132001 DEPOSITO DE EFECTIVO, DEPOSITANTE: LUIS GERMAN AJNO CRUZ, CONCEPTO: DEVOLUCION DEL 13% POR VIATICOS, CUENTA DE DEPOSITO: CUENTA UNICA DEL TESORO</t>
  </si>
  <si>
    <t>00099021001 DEPOSITO DE EFECTIVO, DEPOSITANTE: DULIA ALCIDA RIVERO SANDOVAL, CONCEPTO: DEVOLUCION DE SUELDOS Y SALARIOS, CUENTA DE DEPOSITO: CUENTA UNICA DEL TESORO/DJBR</t>
  </si>
  <si>
    <t>00099021001 DEPOSITO DE EFECTIVO, DEPOSITANTE: EDWIN CARLOS CHAVEZ VARGAS, CONCEPTO: DEVOLUCION DE SALDO POR FONDOS EN AVANCE POR LA COMPRA DE COMBUSTIBLE PARA VEHICULOS DEL MMAYA, CUENTA DE DEPOSITO: CUENTA UNICA DEL TESORO/DJBR</t>
  </si>
  <si>
    <t>00099021001 DEPOSITO DE EFECTIVO, DEPOSITANTE: MCDYD - M.C., CONCEPTO: DEVOLUCION DE RETENCION, CUENTA DE DEPOSITO: CUENTA UNICA DEL TESORO</t>
  </si>
  <si>
    <t>00099021001 DEPOSITO DE EFECTIVO, DEPOSITANTE: FLORES QUINO MONICA, CONCEPTO: DEVOLUCION DE SADOS NO UTILIZADOS DE C-31 (3944) INIAF, CUENTA DE DEPOSITO: CUENTA UNICA DEL TESORO</t>
  </si>
  <si>
    <t>00670012002 DEPOSITO DE EFECTIVO, DEPOSITANTE: VERONICA MAGDALENA VALDA MUJICA, CONCEPTO: DEVOLUCION DE VIATICOS VIAJE A SANTA CRUZ, CUENTA DE DEPOSITO: CUENTA UNICA DEL TESORO</t>
  </si>
  <si>
    <t>00015011108 DEPOSITO DE EFECTIVO, DEPOSITANTE: JUBILADOS BANCA PRIVADA, CONCEPTO: PAGO SERVICIO DE AGUA POTABLE 20% FACTURA MES JULIO, CUENTA DE DEPOSITO: CUENTA UNICA DEL TESORO</t>
  </si>
  <si>
    <t>00046134201 DEPOSITO DE EFECTIVO, DEPOSITANTE: RODRIGO ZURITA AREVALO CI. 8010992 CB, CONCEPTO: DEVOLUCION DE FONDOS NO EJECUTADOS PNFRESS-MSYD, CUENTA DE DEPOSITO: CUENTA UNICA DEL TESORO</t>
  </si>
  <si>
    <t>00660072001 DEPOSITO DE EFECTIVO, DEPOSITANTE: JHONNY OMAR QUIROZ BUSTILLOS, CONCEPTO: DEVOLUCION DE VIATICOS-VIAJE A CAJUATA DEL 13 AL 15/03/2023, CUENTA DE DEPOSITO: CUENTA UNICA DEL TESORO</t>
  </si>
  <si>
    <t>00099021001 DEPOSITO DE EFECTIVO, DEPOSITANTE: RONALD COOPER LIRA CUSICANQUI, CONCEPTO: FACTURAS NAABOL NO DECLARADAS EN LIBRO COMPRAS IVA, CUENTA DE DEPOSITO: CUENTA UNICA DEL TESORO/DJBR</t>
  </si>
  <si>
    <t>00099021001 DEPOSITO DE EFECTIVO, DEPOSITANTE: KARINA CECILIA AGUIRRE AVILA, CONCEPTO: FACTURA NAABOL DE FECHA 09/06/2023 NO PRESENTADA, CUENTA DE DEPOSITO: CUENTA UNICA DEL TESORO/DJBR</t>
  </si>
  <si>
    <t>PAGO A BID PRÉSTAMO 3181/BL-BO VCTO. 23-07-2023 POR CUENTA DE TGN , NTI. 017609 VALOR 24-07-2023 CAPITAL USD 1.766.666,67 INTERESES USD 1.484.231,36 CTA. 3987 CUENTA UNICA DEL TESORO LIB. 00099021001 REF.: COMISIONES BANCARIAS</t>
  </si>
  <si>
    <t>PAGO A BID PRÉSTAMO 3181/BL-BO VCTO. 23-07-2023 POR CUENTA DE TGN , NTI. 017590 VALOR 24-07-2023 INTERESES USD 26.282,19 CTA. 3987 CUENTA UNICA DEL TESORO LIB. 00099021001 REF.: COMISIONES BANCARIAS</t>
  </si>
  <si>
    <t>A:00099021001 TRANSFERENCIA DE RECUPERACIONES SEGÚN NOTA GEF-LCR-CMD-0831-NOT/23 POR CONCEPTO DE PAGO DE CAPITAL E INTERES DE ACUERDO A CONTRATO DE FIDEICOMISO “PROGRAMA APOYO A LA EJECUCION DE LA INVERSION PUBLICA” FIRMADO ENTRE MINISTERIO DE PLANIFICACION Y EL FNDR, CORRESPONDIENTE AL GAM DE PORTACHUELO.</t>
  </si>
  <si>
    <t>00862012001 DEP.DE CHEQ.AJENOS,RET.DE CAM.,CONCEPTO: DEVOLUCION DE PRIMA,DEP.: CREDINFORM INTERNATIONAL S.A. , PROCEDENCIA: BANCO MERCANTIL SANTA CRUZ S.A., CHEQUE: 128945, FECHA DE EMISION:20/07/2023</t>
  </si>
  <si>
    <t>00099021001 DEP.DE CHEQ.AJENOS,RET.DE CAM.,CONCEPTO: PAGO DE INCAPACIDADES TEMPORALES(REEMBOLSO MINISTERIO DE ECONOMIA Y FINANZAS PÚBLICAS,DEP.: CAJA NACIONAL DE SALUD , PROCEDENCIA: BANCO UNION S.A., CHEQUE: 32778, FECHA DE EMISION:24/07/2023</t>
  </si>
  <si>
    <t>00099021001 DEP.DE CHEQ.AJENOS,RET.DE CAM.,CONCEPTO: LUIS RUDY GUTIERREZ CALLIZAYA,DEP.: BANCO UNION S.A. , PROCEDENCIA: BANCO UNION S.A., CHEQUE: 191556, FECHA DE EMISION:24/07/2023</t>
  </si>
  <si>
    <t>00099021001 DEP.DE CHEQ.AJENOS,RET.DE CAM.,CONCEPTO: JUAN PABLO VALVERDE TAVERA,DEP.: BANCO UNION S.A. , PROCEDENCIA: BANCO UNION S.A., CHEQUE: 191557, FECHA DE EMISION:24/07/2023</t>
  </si>
  <si>
    <t>00290012001 DEP.DE CHEQ.AJENOS,RET.DE CAM.,CONCEPTO: TRAMITE N°9276618 OTROS INGRESOS,DEP.: SERVICIO DE IMPUSTOS NACIONALES , PROCEDENCIA: BANCO UNION S.A., CHEQUE: 7196, FECHA DE EMISION:12/07/2023</t>
  </si>
  <si>
    <t>00290012001 DEP.DE CHEQ.AJENOS,RET.DE CAM.,CONCEPTO: TRAMITE N°9262364 OTROS INGRESOS,DEP.: SERVICIO DE IMPUSTOS NACIONALES , PROCEDENCIA: BANCO UNION S.A., CHEQUE: 7197, FECHA DE EMISION:12/07/2023</t>
  </si>
  <si>
    <t>00580012001 DEP.DE CHEQ.AJENOS,RET.DE CAM.,CONCEPTO: PAGO MULTAS SUBARRENDATARIOS MESES ABRIL Y JUNIO 2023,DEP.: DEPÓSITOS ADUANEROS BOLIVIANOS , PROCEDENCIA: BANCO UNION S.A., CHEQUE: 1079, FECHA DE EMISION:19/07/2023</t>
  </si>
  <si>
    <t>00099021001 DEP.DE CHEQ.AJENOS,RET.DE CAM.,CONCEPTO: PAGO INCAPACIDADES TEMPORALES (REEMBOLSO MINISTERIO DE ECONOMIA Y FINANZAS PÚBLICAS),DEP.: CAJA NACIONAL DE SALUD , PROCEDENCIA: BANCO UNION S.A., CHEQUE: 32803, FECHA DE EMISION:24/07/2023</t>
  </si>
  <si>
    <t>VENTA DE DIVISAS CON TRANSFERENCIA DE FONDOS A SOLICITUD DE EMPRESA PUBLICA PRODUCTIVA CARTONES DE BOLIVIA-CARTONBOL SEGUN SOLICITUD 18780 REF: TRANSFERENCIA DE RECURSOS AL BCB POR PAGO A EMPRESA TOOLS CORRUGATED S L U POR ADQUISICION DE TROQUEL ROTATIVO INE SEGUN ORDEN DE COMPRA SEDEM GG CB N 35 LIB. 00576012002 CARTONBOL - RECAUDADORA POR DIFERENCIAL CAMBIARIO</t>
  </si>
  <si>
    <t>||LIBRETA CUT N°00572019203 DESEMBOLSO DEL PRESTAMO DE DINERO DEL FIDEICOMISO DEL FINPRO N°026 CON LA EMPRESA EMAPA  PROYECTO IMPLEMENTACION PLANTA PISCICOLA EN EL LAGO TITICACA S/NOTA BDP/GO/JNPC/4021/2023.</t>
  </si>
  <si>
    <t>||LIBRETA CUT N°00572019202 DESEMBOLSO DEL PRESTAMO DE DINERO DEL FIDEICOMISO DEL FINPRO N°025 CON LA EMPRESA EMAPA  PROYECTO IMPLEMENTACION PLANTA PISICOLA EN LA AMAZONIA S/NOTA BDP/GO/JNPC/4018/2023.</t>
  </si>
  <si>
    <t>||LIBRETA CUT N°00578019201DESEMBOLSO DEL PRESTAMO DE DINERO DEL FIDEICOMISO DEL FINPRO N°021 CON LA EMPRESA BOA  PROYECTO INCENTIVO PARA EL DESARROLLO TURISTICO A TRAVEZ DE LA MEJORA EN LA DISPONIBILIDAD DE FLOTA AERONAVES  S/NOTA BDP/GO/JNPC/4016/2023.</t>
  </si>
  <si>
    <t>COBRO COSTOS DE PAPELERIA POR REGULARIZACION DE TRANSFERENCIA DEL EXTERIOR POR ORDEN DE CONSULADO DE BOLIVIA EN MURCIA - ESPAÑA REF: GESTORIA CONSULAR JUNIO 2023 LIB. 00010011102 MIN.RELACIONES EXTERIORES - GESTORIA CONSULAR LEY Nº 3108</t>
  </si>
  <si>
    <t>COBRO COSTOS DE PAPELERIA POR REGULARIZACION DE TRANSFERENCIA DEL EXTERIOR POR ORDEN DE CONSULADO DE BOLIVIA EN BILBAO - ESPAÑA REF:GESTORIA CONSULAR JUNIO 2023 LIB. 00010011102 MIN.RELACIONES EXTERIORES - GESTORIA CONSULAR LEY Nº 3108</t>
  </si>
  <si>
    <t>COBRO COSTOS DE PAPELERIA POR REGULARIZACION DE TRANSFERENCIA DEL EXTERIOR POR ORDEN DE SEZIONE CONSOLARE AMBASCIATA DI BOLIVIA REF:GESTORIA CONSULAR JUNIO 2023 LIB. 00010011102 MIN.RELACIONES EXTERIORES - GESTORIA CONSULAR LEY Nº 3108</t>
  </si>
  <si>
    <t>'COBRO DE'||ÚTILES DE ESCRITORIO POR EL COMPROBANTE NRO.1064958 DE LA FECHA S/G. NOTA CITE PRS/GAFC-1382 DFC-423/2023 DE F.14.06.2023 (HRE-TGL-9344), ENVIADA POR YACIMIENTOS PETROLIFEROS FISCALES BOLIVIANOS DEBITO DE LA LIBRETA 00513022001 YPFB  OPERACIONES</t>
  </si>
  <si>
    <t>||TRANSFERENCIA DE FONDOS S/G. MENSAJE SWIFT NRO. 12024 DE LA FECHA, Y NOTA REMITIDA POR NAVEGACIÓN AEREA Y AEROPUERTOS BOLIVIANOS CITE: CAR/DGE-DNAF N°0120/2023 DE FECHA 20/06/2022 (HRE-TGL-9614) (SECTOR PÚBLICO). DÉBITO DE LA LIBRETA 00389012001 NAABOL-ADMINISTRACION, REPOSICIÓN ÚTILES DE ESCRITORIO.</t>
  </si>
  <si>
    <t>'COBRO DE'||ÚTILES DE ESCRITORIO POR EL COMPROBANTE NRO. 1064966 DE LA FECHA, S/G. NOTA CITE PRS/GAFC-1382 DFC-423/2023 DE FECHA 14/06/2023 (HRE-TGL-9344) ENVIADA POR YACIMIENTOS PETROLIFEROS FISCALES BOLIVIANOS. DEBITO DE LA LIBRETA 00513022001 YPFB  OPERACIONES.</t>
  </si>
  <si>
    <t>||TRANSFERENCIAS DEL EXTERIOR SEGUN MENSAJE SWIFT NRO. 12006 DE LA FECHA Y NOTA CITE: CAR/DGE-DNAF N° 0120/2023 DE FECHA 20/06/2023 (HRE-TGL-9614). REMITIDA POR NAVEGACIÓN AÉREA Y AEROPUERTOS BOLIVIANOS. (SECTOR PÚBLICO). DEBITO DE LA LIBRETA 00389012001 NAABOL-ADMINISTRACION, REPOSICIÓN ÚTILES DE ESCRITORIO.</t>
  </si>
  <si>
    <t>||TRANSFERENCIAS DEL EXTERIOR SEGUN MENSAJE SWIFT N° 12025 DE LA FECHA Y NOTA CITE: DGAC/3568/2023 DE FECHA 15/06/2023. (HRE-TGL-9395). REMITIDA POR LA DIRECCIÓN GENERAL DE AERONAUTICA CIVIL. (SECTOR PÚBLICO). DEBITO DE LA LIBRETA 00117012001 DGAC, REPOSICIÓN DE ÚTILES DE ESCRITORIO.</t>
  </si>
  <si>
    <t>'COBRO DE'||UTILES DE ESCRITORIO POR EL COMPROBANTE NRO. 1064976 DE LA FECHA, S/G.NOTA PRS/GAFC-1382-DFC-423/2023 DE FECHA 14/6/2023 (HRE-TGL-2023-9344) ENVIADO POR YACIMIENTOS PETROLIFEROS FISCALES BOLIVIANOS. DÉBITO DE LA LIBRETA 00513022001 YPFB-"OPERACIONES" COBRO DE ÚTILES DE ESCRITORIO.</t>
  </si>
  <si>
    <t>||TRANSFERENCIA DE FONDOS SEGÚN MENSAJES SWIFT N°12005 Y 12002 DE LA FECHA Y NOTA CITE: DGAC/3568/2023 (HRE-TGL-9395) DE FECHA 15/06/2023 DE LA DIRECCIÓN GENERAL DE AERONÁUTICA CIVIL. (SECTOR PÚBLICO). DÉBITO DE LA LIBRETA 00117012001 DGAC, REPOSICIÓN DE ÚTILES DE ESCRITORIO.</t>
  </si>
  <si>
    <t>00213012001 DEPOSITO DE EFECTIVO, DEPOSITANTE: WILDER ALDY RAMIREZ HUANCA, CONCEPTO: DEVOLUCION DE PASAJES, CUENTA DE DEPOSITO: CUENTA UNICA DEL TESORO</t>
  </si>
  <si>
    <t>00283012003 DEPOSITO DE EFECTIVO, DEPOSITANTE: ARMIN PITER MARTINEZ CRUZ, CONCEPTO: DEVOLUCION DE VIATICO DEL MES DE MARZO, CUENTA DE DEPOSITO: CUENTA UNICA DEL TESORO</t>
  </si>
  <si>
    <t>00070057001 DEPOSITO DE EFECTIVO, DEPOSITANTE: FERNANDO CANAZA CHURATA, CONCEPTO: DEVOLUCION DE FONDOS, CUENTA DE DEPOSITO: CUENTA UNICA DEL TESORO</t>
  </si>
  <si>
    <t>00099021001 DEPOSITO DE EFECTIVO, DEPOSITANTE: ARIEL VILLENA RUIZ, CONCEPTO: DEVOLUCION FACTURA NAABOL-ARIEL VILLENA, CUENTA DE DEPOSITO: CUENTA UNICA DEL TESORO/DJBR</t>
  </si>
  <si>
    <t>00099021001 DEPOSITO DE EFECTIVO, DEPOSITANTE: JOSE FREDDY FERNANDEZ RODRIGUEZ, CONCEPTO: FACTURAS NAABOL 24 Y 27 ABRIL 2023, CUENTA DE DEPOSITO: CUENTA UNICA DEL TESORO/DJBR</t>
  </si>
  <si>
    <t>A:00862012001 TRANSFERENCIA DE RECUPERACIONES SEGÚN NOTA INTERNA GEF-LCR-DYF-0780-NOT/23, POR REMUNERACION DE ADMINISTRACION QUE CORRESPONDE AL FNDR DE ACUERDO A CONTRATO DE FIDEICOMISO “CONTRAPARTES LOCALES” DEL GAM DE PAPEL PAMPA (RECUPERACION JULIO-2023)</t>
  </si>
  <si>
    <t>A:00862012001 TRANSFERENCIA DE RECUPERACIONES SEGÚN NOTA INTERNA GEF-LCR-DYF-0780-NOT/23, POR REMUNERACION DE ADMINISTRACION QUE CORRESPONDE AL FNDR DE ACUERDO A CONTRATO DE FIDEICOMISO “CONTRAPARTES LOCALES” DEL GAM DE TOMINA (RECUPERACION JULIO-2023)</t>
  </si>
  <si>
    <t>00099021001 DEPOSITO DE EFECTIVO, DEPOSITANTE: MINISTERIO DE DESARROLLO RURAL Y TIERRAS UE POZOS, CONCEPTO: DEVOLUCION POR ERROR DE PAGO EN DEVOLUCION DE RETENCION DE EDWIN FLORES VASQUEZ, CUENTA DE DEPOSITO: CUENTA UNICA DEL TESORO</t>
  </si>
  <si>
    <t>00099021001 DEPOSITO DE EFECTIVO, DEPOSITANTE: MINISTERIO DE DESARROLLO RURAL Y TIERRAS UE POZOS, CONCEPTO: DEVOLUCION POR ERROR DE PAGO EN DEVOLUCION DE RETENCION DE JUAN JOSE LIMACHI YANA, CUENTA DE DEPOSITO: CUENTA UNICA DEL TESORO</t>
  </si>
  <si>
    <t>00190012004 DEPOSITO DE EFECTIVO, DEPOSITANTE: JORGE RAMIRO MICHEL ALVAREZ, CONCEPTO: DEVOLUCION DE VIATICOS POR VIAJE AL MUNICIPIO MAPIRI, CUENTA DE DEPOSITO: CUENTA UNICA DEL TESORO</t>
  </si>
  <si>
    <t>00099021001 DEPOSITO DE EFECTIVO, DEPOSITANTE: FELIX QUISPE HUANCA, CONCEPTO: FACTURA NAABOL EMITIDA EN FECHA 25/04/2023, CUENTA DE DEPOSITO: CUENTA UNICA DEL TESORO/DJBR</t>
  </si>
  <si>
    <t>00190012004 DEPOSITO DE EFECTIVO, DEPOSITANTE: PABLO REYNALDO VILLCA PELAEZ, CONCEPTO: DEVOLUCION DE VIATICOS, CUENTA DE DEPOSITO: CUENTA UNICA DEL TESORO</t>
  </si>
  <si>
    <t>PAGO A BID PRÉSTAMO 1098-SF-BO VCTO. 25-07-2023 POR CUENTA DE TGN , NTI. 017575 VALOR 25-07-2023 CAPITAL USD 123.951,36 INTERESES USD 46.714,38 CTA. 3987 CUENTA UNICA DEL TESORO LIB. 00099021001 REF.: COMISIONES BANCARIAS</t>
  </si>
  <si>
    <t>00190012004 DEPOSITO DE EFECTIVO, DEPOSITANTE: LOURDES TIBURCIA QUISPE QUISPE, CONCEPTO: DEVOLUCION DE VIATICOS DEL 24 AL 28 JULIO, CUENTA DE DEPOSITO: CUENTA UNICA DEL TESORO</t>
  </si>
  <si>
    <t>00190012004 DEPOSITO DE EFECTIVO, DEPOSITANTE: LOURDES TIBURCIA QUISPE QUISPE, CONCEPTO: DEVOLUCION DE VIATICOS POR VIAJE A QUIME, ICHOCA E INQUISIVI, CUENTA DE DEPOSITO: CUENTA UNICA DEL TESORO</t>
  </si>
  <si>
    <t>00020051101 DEPOSITO DE EFECTIVO, DEPOSITANTE: ESCUELA DE IDIOMAS FILIAL TRINIDAD, CONCEPTO: REVERSION PARCIAL E. ELECTRICA MAYL/23, CUENTA DE DEPOSITO: CUENTA UNICA DEL TESORO</t>
  </si>
  <si>
    <t>00213012001 DEPOSITO DE EFECTIVO, DEPOSITANTE: GIELDA MAMANI CHAMBI, CONCEPTO: DEVOLUCION DE FONDOS, CUENTA DE DEPOSITO: CUENTA UNICA DEL TESORO</t>
  </si>
  <si>
    <t>VENTA DE DIVISAS CON TRANSFERENCIA DE FONDOS A SOLICITUD DE SERVICIO DESARROLLO EMPRESAS PUBLICAS PRODUCTIVAS SEGUN SOLICITUD 18819 REF: TRANSFERENCIA INTERNACIONAL DE PAGO A LA EMPRESA VIDROMECANICA METALOMECANICA VIDREIRA S.A. POR LA ADQUISICION DE CADENA DEL RASCADOR DE VIDRIO EN CALIENTE DE ACUE LIB. 00132072001 SEDEM-ADMINISTRACION RECAUDACION ENVIBOL EN BOLIVIANOS POR DIFERENCIAL CAMBIARIO</t>
  </si>
  <si>
    <t>00213012001 DEPOSITO DE EFECTIVO, DEPOSITANTE: FREDY COLQUE MAMANI, CONCEPTO: DEVOLUCION DE VIATICOS, CUENTA DE DEPOSITO: CUENTA UNICA DEL TESORO</t>
  </si>
  <si>
    <t>00213012001 DEPOSITO DE EFECTIVO, DEPOSITANTE: GUTIERREZ PEREZ RAUL JAVIER, CONCEPTO: DEVOLUCION DE FONDOS COMBUSTIBLE, CUENTA DE DEPOSITO: CUENTA UNICA DEL TESORO</t>
  </si>
  <si>
    <t>00213012001 DEPOSITO DE EFECTIVO, DEPOSITANTE: PINTO SENCKA JOSE LUIS, CONCEPTO: DEVOLUCION DE TASAS, CUENTA DE DEPOSITO: CUENTA UNICA DEL TESORO</t>
  </si>
  <si>
    <t>00046171101 DEPOSITO DE EFECTIVO, DEPOSITANTE: D-IMPORT, CONCEPTO: SANCION POR INCUMPLIMIENTO A RESOLUCION, CUENTA DE DEPOSITO: CUENTA UNICA DEL TESORO</t>
  </si>
  <si>
    <t>00099021001 DEPOSITO DE EFECTIVO, DEPOSITANTE: YELIZABAD RAFITA MATELJAN CLAROS DE LAFORCADA, CONCEPTO: REGULARIZACIÓN DEL TOPE SALARIAL JUNIO, CUENTA DE DEPOSITO: CUENTA UNICA DEL TESORO</t>
  </si>
  <si>
    <t>00099021001 DEPOSITO DE EFECTIVO, DEPOSITANTE: SEBASTIAN RODRIGO GUERRERO ALARCON, CONCEPTO: DEVOLUCION EXAMEN PREOCUPACIONAL GESTION 2023, CUENTA DE DEPOSITO: CUENTA UNICA DEL TESORO/DJBR</t>
  </si>
  <si>
    <t>00099021001 DEPOSITO DE EFECTIVO, DEPOSITANTE: MARCO WILDER BAUTISTA RODAS, CONCEPTO: DEVOLUCION DE UN DIA DE VIATICOS, CUENTA DE DEPOSITO: CUENTA UNICA DEL TESORO/DJBR</t>
  </si>
  <si>
    <t>NUMERO DE LIBRETA CUT: 00373024105 OPERACIÓN E75 TRANSFERENCIA DE LA CUENTA FISCAL BUN A LA CUT EN MN TRANSFERENCIA DE FONDOS A SOLICITUD DE: GOBIERNO AUTONOMO MUNICIPAL DE CORIPATA CITE: GAMC/MAE-JSB/NÂ°402/2023 CUENTA CUT 3987 LIBRETA NÂ° 00373024105 FDI-TRASFERENCIAS PROGRAMADAS Y/O PROYECTOS</t>
  </si>
  <si>
    <t>00099021001 DEPOSITO DE EFECTIVO, DEPOSITANTE: JIMENA LOURDES ALVAREZ VASQUEZ, CONCEPTO: FACTURA NAABOL 29 DE MAYO 2023, CUENTA DE DEPOSITO: CUENTA UNICA DEL TESORO/DJBR</t>
  </si>
  <si>
    <t>00099021001 DEPOSITO DE EFECTIVO, DEPOSITANTE: CARLOS ALBERTO QUISPE VARGAS, CONCEPTO: FACTURA NAABOL DE PASAJES AEREO DE FECHA 22 DE MAYO DE 2023, CUENTA DE DEPOSITO: CUENTA UNICA DEL TESORO/DJBR</t>
  </si>
  <si>
    <t>00099021001 DEPOSITO DE EFECTIVO, DEPOSITANTE: CARLOS ALBERTO QUISPE VARGAS, CONCEPTO: FACTURA NAABOL DE PASAJES AEREO DE FECHA 19 DE MAYO DE 2023, CUENTA DE DEPOSITO: CUENTA UNICA DEL TESORO/DJBR</t>
  </si>
  <si>
    <t>00865012001 DEPOSITO DE EFECTIVO, DEPOSITANTE: GERMAN QUISPE TITO, CONCEPTO: DEVOLUCION DE APORTES LABORALES Y PATRONALES CORRESPONDIENTE AL MES DE JUNIO 2023 POR PERMISO, CUENTA DE DEPOSITO: CUENTA UNICA DEL TESORO</t>
  </si>
  <si>
    <t>NUMERO DE LIBRETA CUT: 00344018001 OPERACIÓN E18 TRANSFERENCIA DEL SISTEMA FINANCIERO POR CUENTA DE TERCEROS A LA CUT UNICEF PAYMENT NUMBER 3987069001 INSTITUTO PLURINACIONAL DE ESTUDIO DE LENGUAS Y CULTURAS IPELC</t>
  </si>
  <si>
    <t>00670012002 DEPOSITO DE EFECTIVO, DEPOSITANTE: RICARDO ALI MENDOZA-OEP, CONCEPTO: DEVOLUCION DE VIATICOS N°2126740, CUENTA DE DEPOSITO: CUENTA UNICA DEL TESORO</t>
  </si>
  <si>
    <t>00099021001 DEPOSITO DE EFECTIVO, DEPOSITANTE: F.P.S., CONCEPTO: DEVOLUCION DE PASAJES, CUENTA DE DEPOSITO: CUENTA UNICA DEL TESORO</t>
  </si>
  <si>
    <t>00099021001 DEP.DE CHEQ.AJENOS,RET.DE CAM.,CONCEPTO: PAGO INCAPACIDADES TEMPORALES (REEMBOLSO MINISTERIO DE ECONOMIA Y FINANZAS PUBLICAS),DEP.: CAJA NACIONAL DE SALUD , PROCEDENCIA: BANCO UNION S.A., CHEQUE: 32822, FECHA DE EMISION:24/07/2023</t>
  </si>
  <si>
    <t>00099021001 DEP.DE CHEQ.AJENOS,RET.DE CAM.,CONCEPTO: CIRILO JANKO CONDORI,DEP.: BANCO UNION SA , PROCEDENCIA: BANCO UNION S.A., CHEQUE: 191558, FECHA DE EMISION:25/07/2023</t>
  </si>
  <si>
    <t>00660012006 DEP.DE CHEQ.AJENOS,RET.DE CAM.,CONCEPTO: DEVOLUCION DE REPOSICION DE CREDENCIAL DE CLAUDIA RIBERA, GESTION 2023,DEP.: ORGANO JUDICIAL-DISTRITO CHUQUISACA , PROCEDENCIA: BANCO UNION S.A., CHEQUE: 288, FECHA DE EMISION:21/07/2023</t>
  </si>
  <si>
    <t>00047137003 DEP.DE CHEQ.AJENOS,RET.DE CAM.,CONCEPTO: DEVOLUCION ASOCIACION MOMENE BNI 545 CON/BN/20/20 C31 N°4314 DE 2021,DEP.: PROYECTO DE ALIANZAS RURALES , PROCEDENCIA: BANCO UNION S.A., CHEQUE: 770, FECHA DE EMISION:24/07/2023</t>
  </si>
  <si>
    <t>TRANSFERENCIA DE FONDOS AL EXTERIOR A SOLICITUD DE MINISTERIO DE RELACIONES EXTERIORES SEGUN SOLICITUD 18823 REF: PAGO COSTO DE VIDA CORRESPONDIENTE AL MES DE JUNIO 2023 AL PERSONAL DIPLOMATICO CONSULAR Y AGREGADOS COMERCIALES DEL SERVICIO EXTERIOR SEGUN PLANILLA 062301 LIB. 00099021001 TGN-RECURSOS ORDINARIOS (3987)</t>
  </si>
  <si>
    <t>||TRANSF. DE FONDOS DEL EXTERIOR SEGUN SWIFT NOS. 10644-10621 DE 3/07/2023 ORDENANTE FERROSALT S.A. A FAVOR DE YACIMIENTOS DE LITIO REF:ROC/4990792181FS URI COTIZACION 96. LIBRETA NO.00597012001 RECURSOS PROPIOS VENTAS YLB</t>
  </si>
  <si>
    <t>||TRANSF. DE FONDOS DEL EXTERIOR SEGUN SWIFT NOS. 10644-10621 DE 3/07/2023 ORDENANTE FERROSALT S.A. A FAVOR DE YACIMIENTOS DE LITIO REF:ROC/4990792181FS URI COTIZACION 96. CGO. LIBRETA NO.00597012001 RECURSOS PROPIOS VENTAS YLB (UTILES DE ESCRITORIO)</t>
  </si>
  <si>
    <t>||TRANSFERENCIA DE FONDOS SEGÚN MENSAJES SWIFT N°12088 Y 12087 DE LA FECHA Y NOTA CITE: DGAC/3568/2023 (HRE-TGL-9395) DE FECHA 15/06/2023 DE LA DIRECCIÓN GENERAL DE AERONÁUTICA CIVIL. (SECTOR PÚBLICO). DÉBITO DE LA LIBRETA 00117012001 DGAC, REPOSICIÓN DE ÚTILES DE ESCRITORIO.</t>
  </si>
  <si>
    <t>'COBRO DE'||ÚTILES DE ESCRITORIO POR EL COMPROBANTE N°1065057 SEGÚN NOTA CITE: GAFC-1734 DFC/URTE-278/2023 DE FECHA 24/07/2023 (HRE-TGL-11398) DE YACIMIENTOS PETROLÍFEROS FISCALES BOLIVIANOS. (SECTOR PÚBLICO). DÉBITO DE LA LIBRETA 00513022001 YPFB - OPERACIONES, REPOSICIÓN DE ÚTILES DE ESCRITORIO.</t>
  </si>
  <si>
    <t>'COBRO DE'||ÚTILES DE ESCRITORIO POR EL COMPROBANTE NRO.1065067 DE LA FECHA S/G. NOTA CITE GAFC-1734/DFC/URTE-278/2023 DE F.24.07.2023 (HRE-TGL-11398), ENVIADA POR YACIMIENTOS PETROLIFEROS FISCALES BOLIVIANOS DEBITO DE LA LIBRETA 00513022001 YPFB  OPERACIONES</t>
  </si>
  <si>
    <t>A:00046058003 Débito Automático por incumplimiento del Gobierno Autónomo Municipal de Caquiaviri (GAM CAQ), al Convenio Interinstitucional N°0056 de 03 de agosto de 2011 y sus tres Enmiendas de 31 de diciembre de 2012, 2013 y 2014, respectivamente, suscritos entre la Ministerio de Salud y Deporte y el GAM CAQ.</t>
  </si>
  <si>
    <t>A:00099021001 TRANSFERENCIA DE RECUPERACIONES SEGÚN NOTA GEF-LCR-DYF-0779-NOT/23 POR CONCEPTO DE PAGO DE INTERES DE ACUERDO A CONTRATO DE FIDEICOMISO “ACCESOS SEGUROS VIVIR BIEN” CORRESPONDIENTE AL GAD COCHABAMBA.</t>
  </si>
  <si>
    <t>A:00862012001 TRANSFERENCIA DE RECUPERACIONES SEGÚN NOTA INTERNA GEF-LCR-DYF-0780-NOT/23, POR REMUNERACION DE ADMINISTRACION QUE CORRESPONDE AL FNDR DE ACUERDO A CONTRATO DE FIDEICOMISO “CONTRAPARTES LOCALES” DEL GAM DE TARIJA (RECUPERACION JULIO-2023)</t>
  </si>
  <si>
    <t>A:00862012001 TRANSFERENCIA DE RECUPERACIONES SEGÚN NOTA INTERNA GEF-LCR-DYF-0780-NOT/23, POR REMUNERACION DE ADMINISTRACION QUE CORRESPONDE AL FNDR DE ACUERDO A CONTRATO DE FIDEICOMISO “CONTRAPARTES LOCALES” DEL GAM DE ORURO (RECUPERACION JULIO-2023)</t>
  </si>
  <si>
    <t>A:00862012001 TRANSFERENCIA DE RECUPERACIONES SEGÚN NOTA INTERNA GEF-LCR-DYF-0780-NOT/23, POR REMUNERACION DE ADMINISTRACION QUE CORRESPONDE AL FNDR DE ACUERDO A CONTRATO DE FIDEICOMISO “CONTRAPARTES LOCALES” DEL GAM DE YUNCHARA (RECUPERACION JULIO-2023)</t>
  </si>
  <si>
    <t>A:00862012001 TRANSFERENCIA DE RECUPERACIONES SEGÚN NOTA GEF-LCR-DYF-0779-NOT/23 POR CONCEPTO DE REMUNERACION POR ADMINISTRACION DEL FIDEICOMISO QUE CORRESPONDE AL FNDR DE ACUERDO A CONTRATO DE FIDEICOMISO “ACCESOS SEGUROS VIVIR BIEN”. GAD COCHABAMBA.</t>
  </si>
  <si>
    <t>A:00862012001 TRANSFERENCIA DE RECUPERACIONES SEGÚN NOTA INTERNA GEF-LCR-DYF-0780-NOT/23, POR REMUNERACION DE ADMINISTRACION QUE CORRESPONDE AL FNDR DE ACUERDO A CONTRATO DE FIDEICOMISO “CONTRAPARTES LOCALES” DEL GAM DE PAZÑA (RECUPERACION JULIO-2023)</t>
  </si>
  <si>
    <t>A:00862012001 TRANSFERENCIA DE RECUPERACIONES SEGÚN NOTA INTERNA GEF-LCR-DYF-0780-NOT/23, POR REMUNERACION DE ADMINISTRACION QUE CORRESPONDE AL FNDR DE ACUERDO A CONTRATO DE FIDEICOMISO “CONTRAPARTES LOCALES” DEL GAD SANTA CRUZ (RECUPERACION JULIO-2023)</t>
  </si>
  <si>
    <t>A:00862012001 TRANSFERENCIA DE RECUPERACIONES SEGÚN NOTA INTERNA GEF-LCR-DYF-0780-NOT/23, POR REMUNERACION DE ADMINISTRACION QUE CORRESPONDE AL FNDR DE ACUERDO A CONTRATO DE FIDEICOMISO “CONTRAPARTES LOCALES” DEL GAM DE CULPINA (RECUPERACION JULIO-2023)</t>
  </si>
  <si>
    <t>A:00862012001 TRANSFERENCIA DE RECUPERACIONES SEGÚN NOTA INTERNA GEF-LCR-DYF-0780-NOT/23, POR REMUNERACION DE ADMINISTRACION QUE CORRESPONDE AL FNDR DE ACUERDO A CONTRATO DE FIDEICOMISO “CONTRAPARTES LOCALES” DEL GAM DE ICLA (RECUPERACION JULIO-2023)</t>
  </si>
  <si>
    <t>A:00862012001 TRANSFERENCIA DE RECUPERACIONES SEGÚN NOTA INTERNA GEF-LCR-DYF-0780-NOT/23, POR REMUNERACION DE ADMINISTRACION QUE CORRESPONDE AL FNDR DE ACUERDO A CONTRATO DE FIDEICOMISO “CONTRAPARTES LOCALES” DEL GAD COCHABAMBA (RECUPERACION JULIO-2023)</t>
  </si>
  <si>
    <t>A:00862012001 TRANSFERENCIA DE RECUPERACIONES SEGÚN NOTA INTERNA GEF-LCR-DYF-0780-NOT/23, POR REMUNERACION DE ADMINISTRACION QUE CORRESPONDE AL FNDR DE ACUERDO A CONTRATO DE FIDEICOMISO “CONTRAPARTES LOCALES” DEL GAM DE VILLA TUNARI (RECUPERACION JULIO-2023)</t>
  </si>
  <si>
    <t>A:00862012001 TRANSFERENCIA DE RECUPERACIONES SEGÚN NOTA INTERNA GEF-LCR-DYF-0780-NOT/23, POR REMUNERACION DE ADMINISTRACION QUE CORRESPONDE AL FNDR DE ACUERDO A CONTRATO DE FIDEICOMISO “CONTRAPARTES LOCALES” DEL GAM DE RIBERALTA (RECUPERACION JULIO-2023)</t>
  </si>
  <si>
    <t>A:00862012001 TRANSFERENCIA DE RECUPERACIONES SEGÚN NOTA INTERNA GEF-LCR-DYF-0780-NOT/23, POR REMUNERACION DE ADMINISTRACION QUE CORRESPONDE AL FNDR DE ACUERDO A CONTRATO DE FIDEICOMISO “CONTRAPARTES LOCALES” DEL GAM DE VILLA AZURDUY (RECUPERACION JULIO-2023)</t>
  </si>
  <si>
    <t>A:00862012001 TRANSFERENCIA DE RECUPERACIONES SEGÚN NOTA INTERNA GEF-LCR-DYF-0780-NOT/23, POR REMUNERACION DE ADMINISTRACION QUE CORRESPONDE AL FNDR DE ACUERDO A CONTRATO DE FIDEICOMISO “CONTRAPARTES LOCALES” DEL GAD POTOSI (RECUPERACION JULIO-2023)</t>
  </si>
  <si>
    <t>A:00862012001 TRANSFERENCIA DE RECUPERACIONES SEGÚN NOTA INTERNA GEF-LCR-DYF-0780-NOT/23, POR REMUNERACION DE ADMINISTRACION QUE CORRESPONDE AL FNDR DE ACUERDO A CONTRATO DE FIDEICOMISO “CONTRAPARTES LOCALES” DEL GAM DE COLQUECHACA (RECUPERACION JULIO-2023)</t>
  </si>
  <si>
    <t>A:00862012001 TRANSFERENCIA DE RECUPERACIONES SEGÚN NOTA INTERNA GEF-LCR-DYF-0780-NOT/23, POR REMUNERACION DE ADMINISTRACION QUE CORRESPONDE AL FNDR DE ACUERDO A CONTRATO DE FIDEICOMISO “CONTRAPARTES LOCALES” DEL GAM DE VILLA MOJOCOYA (RECUPERACION JULIO-2023)</t>
  </si>
  <si>
    <t>A:00862012001 TRANSFERENCIA DE RECUPERACIONES SEGÚN NOTA INTERNA GEF-LCR-DYF-0780-NOT/23, POR REMUNERACION DE ADMINISTRACION QUE CORRESPONDE AL FNDR DE ACUERDO A CONTRATO DE FIDEICOMISO “CONTRAPARTES LOCALES” DEL GAM DE MECAPACA (RECUPERACION JULIO-2023)</t>
  </si>
  <si>
    <t>A:00862012001 TRANSFERENCIA DE RECUPERACIONES SEGÚN NOTA INTERNA GEF-LCR-DYF-0780-NOT/23, POR REMUNERACION DE ADMINISTRACION QUE CORRESPONDE AL FNDR DE ACUERDO A CONTRATO DE FIDEICOMISO “CONTRAPARTES LOCALES” DEL GAM DE TARABUCO (RECUPERACION JULIO-2023)</t>
  </si>
  <si>
    <t>A:00862012001 TRANSFERENCIA DE RECUPERACIONES SEGÚN NOTA INTERNA GEF-LCR-DYF-0780-NOT/23, POR REMUNERACION DE ADMINISTRACION QUE CORRESPONDE AL FNDR DE ACUERDO A CONTRATO DE FIDEICOMISO “CONTRAPARTES LOCALES” DEL GAM DE MOROCHATA (RECUPERACION JULIO-2023)</t>
  </si>
  <si>
    <t>A:00862012001 TRANSFERENCIA DE RECUPERACIONES SEGÚN NOTA INTERNA GEF-LCR-DYF-0780-NOT/23, POR REMUNERACION DE ADMINISTRACION QUE CORRESPONDE AL FNDR DE ACUERDO A CONTRATO DE FIDEICOMISO “CONTRAPARTES LOCALES” DEL GAM DE PASORAPA (RECUPERACION JULIO-2023)</t>
  </si>
  <si>
    <t>De: 00046134201 transferencia de recursos, según Nota Interna MSyD/VD/NI/480/2023, MSyD/PNFRFSS/NI/613/2023 e Informe Técnico MSyD/PNFRFSS/IT/301/2023,por devolución de pasajes terrestres en la gestión 2022, de un ex dependiente del Viceministerio de Deportes, H.R.</t>
  </si>
  <si>
    <t>||TRANSFERENCIA DE FONDOS S/G.NOTA CITE: MEFP/VTCP/DGPOT/UPCFTGN/N°1212/2023 DE LA FECHA DEL MINISTERIO DE ECONOMIA Y FINANZAS PUBLICAS (HRE-TSO-1031) DEBITO DE LA LIBRETA N°00513012015 YPFB - HEROES DEL CHACO - BS.</t>
  </si>
  <si>
    <t>||TRANSFERENCIA DE FONDOS S/G.NOTA CITE: MEFP/VTCP/DGPOT/UPCFTGN/N°1212/2023 DE LA FECHA DEL MINISTERIO DE ECONOMIA Y FINANZAS PUBLICAS (HRE-TSO-1031) DEBITO DE LA LIB. 00513012007 YPFB - RECURSOS NACIONALIZACION, REPOSICION DE UTILES DE ESCRITORIO</t>
  </si>
  <si>
    <t>TRANSFERENCIA DEL EXTERIOR SEGUN SWIFT NOS.12095-12094 DE FECHA 25/07/2023 ORDENANTE: QUÍMICA MAVAR S.A., FECHA VALOR 25/07/2023 REF:COMPRA MATERIA PRIMA ORDEN DE VENTA YLB GCO 0129 ODV 23 VEX LIB. 00597012001 RECURSOS PROPIOS VENTAS YLB</t>
  </si>
  <si>
    <t>COBRO COSTOS DE PAPELERIA SEGUN TRANSFERENCIA DEL EXTERIOR POR ORDEN DE LIMA GAS S.A., FECHA VALOR 25/07/2023 REF:ROC/9664339205FS LIB. 00513062002 YPFB - EXPORTACIÓN DE GLP Y OTROS-BOLIVIANOS</t>
  </si>
  <si>
    <t>COBRO COSTOS DE PAPELERIA SEGUN TRANSFERENCIA DEL EXTERIOR POR ORDEN DE QUÍMICA MAVAR S.A., FECHA VALOR 25/07/2023 REF:COMPRA MATERIA PRIMA ORDEN DE VENTA YLB GCO 0129 ODV 23 VEX LIB. 00597012001 RECURSOS PROPIOS VENTAS YLB</t>
  </si>
  <si>
    <t>||TRANSFERENCIA DE FONDOS S/G MENSAJES SWIFTS NROS.12001 DE F.24/7/2023, 12048 DE LA FECHA Y NOTA CITE: CAR/DGE-DNAF N°0120/2023 DE FECHA 20/06/2023 (HRE-TGL-9614) ENVIADA POR NAVEGACION AEREA Y AEROPUERTOS BOLIVIANOS (SECTOR PÚBLICO). DEBITO DE LA LIBRETA 00389012001 NAABOL-ADMINISTRACION CENTRAL, REPOSICION ÚTILES DE ESCRITORIO.</t>
  </si>
  <si>
    <t>||TRANSFERENCIA DE FONDOS S/G. MENSAJE SWIFT NRO. 12099 DE LA FECHA, Y NOTA REMITIDA POR LA DIRECCIÓN GENERAL DE AERONAUTICA CIVIL CITE: DGAC/3568/2023 DE FECHA 15/06/2023 (HRE-TGL-9395) (SECTOR PÚBLICO). DÉBITO DE LA LIBRETA 0117012001 DGAC, REPOSICIÓN ÚTILES DE ESCRITORIO.</t>
  </si>
  <si>
    <t>'COBRO DE'||UTILES DE ESCRITORIO POR EL COMPROBANTE N° 1065079 DE LA FECHA, SEGUN NOTA CITE: GAFC-1734-DFC/URTE-278/2023 DE FECHA 24/7/2023 (HRE-TGL-11398). ENVIADA POR YACIMIENTOS PETROLIFEROS FISCALES BOLIVIANOS. (SECTOR PÚBLICO). DÉBITO DE LA LIBRETA 00513022001 YPFB - OPERACIONES.</t>
  </si>
  <si>
    <t>||TRANSFERENCIAS DEL EXTERIOR SEGUN MENSAJE SWIFT NRO. 12100 DE LA FECHA Y NOTA CITE: CAR/DGE-DNAF N° 0120/2023 DE FECHA 20/06/2023 (HRE-TGL-9614). REMITIDA POR NAVEGACIÓN AÉREA Y AEROPUERTOS BOLIVIANOS. (SECTOR PÚBLICO). DEBITO DE LA LIBRETA 00389012001 NAABOL-ADMINISTRACION, REPOSICIÓN ÚTILES DE ESCRITORIO.</t>
  </si>
  <si>
    <t>TRANSFERENCIA DEL EXTERIOR SEGUN SWIFT NO.12098-12097 DE FECHA 25/07/2023 ORDENANTE: AGROBIOTECH AGRONEGOCIO LTDA. BR/JARDINOPOLIS, FECHA VALOR 25/07/2023 REF.RFB/YLB-GCO-0134-ODV/23-VEX BNY CUST RRN - F9S2307255057400. LIB. 00597012001 RECURSOS PROPIOS VENTAS YLB</t>
  </si>
  <si>
    <t>COBRO COSTOS DE PAPELERIA SEGUN TRANSFERENCIA DEL EXTERIOR POR ORDEN DE AGROBIOTECH AGRONEGOCIO LTDA. BR/JARDINOPOLIS, FECHA VALOR 25/07/2023 REF.RFB/YLB-GCO-0134-ODV/23-VEX BNY CUST RRN - F9S2307255057400. LIB. 00597012001 RECURSOS PROPIOS VENTAS YLB</t>
  </si>
  <si>
    <t>A:00373024105 00373024105 Transferencia de recursos a requerimiento del Fondo de Desarrollo Indígena s/g CITE: FDI/DGE/EXT/ N°0456, 0457 y 0465/2023 para financiar desembolsos de proyectos de diferentes municipios correspondiente a la ejecución de los Programas y/o Proyectos Productivos, en el marco de convenios suscritor con diferentes Gobiernos Autónomos Municipales, de acuerdo al Informe CITE: MEFP/VTCP/DGPOT/INF/N°68/ 2023, (H.R.6-15930-R; 6-15931-R; 6-16059-R).</t>
  </si>
  <si>
    <t>A:00373024108 00373024108 Transferencia de recursos a requerimiento del Fondo de Desarrollo Indígena s/g CITE: FDI/DGE/ EXT/N°0456, 0457 y 0465/2023 para financiar desembolsos de proyectos de diferentes municipios correspondiente a la ejecución de los Programas y/o Proyectos Productivos, en el marco de convenios suscritor con diferentes Gobiernos Autónomos Municipales, de acuerdo al Informe CITE: MEFP/VTCP/DGPOT/INF/N°68/ 2023, (H.R.6-15930-R; 6-15931-R; 6-16059-R).</t>
  </si>
  <si>
    <t>00660072001 DEPOSITO DE EFECTIVO, DEPOSITANTE: VANIA LOURDES LOPEZ VALDIVIA, CONCEPTO: DEVOLUCION DE VIATICOS, CUENTA DE DEPOSITO: CUENTA UNICA DEL TESORO</t>
  </si>
  <si>
    <t>00099021001 DEPOSITO DE EFECTIVO, DEPOSITANTE: JOSE FREDDY FERNANDEZ RODRIGUEZ, CONCEPTO: FACTURAS 18 AL 21 ABRIL /2023 NAABOL, CUENTA DE DEPOSITO: CUENTA UNICA DEL TESORO/DJBR</t>
  </si>
  <si>
    <t>00099021001 DEPOSITO DE EFECTIVO, DEPOSITANTE: FERNANDO PAOLO FUENTES ABASTO, CONCEPTO: DEVOLUCION DE FONDOS EN AVANCE "TALLER ANTEPROYECTO POA 2024" REALIZADO EL 25/07/23, CUENTA DE DEPOSITO: CUENTA UNICA DEL TESORO/DJBR</t>
  </si>
  <si>
    <t>00099021001 DEPOSITO DE EFECTIVO, DEPOSITANTE: IPD-SA, CONCEPTO: POR SALDOS NO EJECUTADOS DE FONDOS A CARGO A CUENTA C-31 81, CUENTA DE DEPOSITO: CUENTA UNICA DEL TESORO</t>
  </si>
  <si>
    <t>00099021001 DEPOSITO DE EFECTIVO, DEPOSITANTE: ROY AMERICO ALANOCA PEÑARANDA, CONCEPTO: DEVOLUCION DE SUELDOS Y SALARIOS -FUENTE 10, CUENTA DE DEPOSITO: CUENTA UNICA DEL TESORO/DJBR</t>
  </si>
  <si>
    <t>00290022001 DEPOSITO DE EFECTIVO, DEPOSITANTE: ALEX RUDY QUISPE CHOQUE, CONCEPTO: DEPÓSITO POR DEVOLUCION POR VIATICOS, CUENTA DE DEPOSITO: CUENTA UNICA DEL TESORO</t>
  </si>
  <si>
    <t>00099021001 DEPOSITO DE EFECTIVO, DEPOSITANTE: FELIX IVAN VALDIVIA LINARES, CONCEPTO: DEVOLUCION EXAMEN PREOCUPACIONAL GESTION 2023, CUENTA DE DEPOSITO: CUENTA UNICA DEL TESORO/DJBR</t>
  </si>
  <si>
    <t>00046171101 DEPOSITO DE EFECTIVO, DEPOSITANTE: ARBOTT LTDA, CONCEPTO: SANCION POR INCUMPLIMIENTO A LA NORMA, CUENTA DE DEPOSITO: CUENTA UNICA DEL TESORO</t>
  </si>
  <si>
    <t>00053011102 DEPOSITO DE EFECTIVO, DEPOSITANTE: MCDD - YHESICA JANNET ZEBALLOS CAUNE, CONCEPTO: DEVOLUCION DE SALDOS, CUENTA DE DEPOSITO: CUENTA UNICA DEL TESORO</t>
  </si>
  <si>
    <t>00099021001 DEPOSITO DE EFECTIVO, DEPOSITANTE: PAOLA ANDREA VILLANUEVA, CONCEPTO: DEVOLUCION DE EXAMEN PREOCUPACIONAL, CUENTA DE DEPOSITO: CUENTA UNICA DEL TESORO</t>
  </si>
  <si>
    <t>00099021001 DEPOSITO DE EFECTIVO, DEPOSITANTE: BISONTE SRL, CONCEPTO: DEVOLUCION POR EL USO DE SERVICIOS, CUENTA DE DEPOSITO: CUENTA UNICA DEL TESORO</t>
  </si>
  <si>
    <t>00099021001 DEPOSITO DE EFECTIVO, DEPOSITANTE: JOSE LUIS AVERANGA CALLISAYA, CONCEPTO: REPOSICION DE UNA TARJETA, CUENTA DE DEPOSITO: CUENTA UNICA DEL TESORO/DJBR</t>
  </si>
  <si>
    <t>00423122001 DEPOSITO DE EFECTIVO, DEPOSITANTE: GABRIEL ANGEL PEÑARRIETA S., CONCEPTO: REVERSION DE FONDOS, CUENTA DE DEPOSITO: CUENTA UNICA DEL TESORO</t>
  </si>
  <si>
    <t>00287100065 DEPOSITO DE EFECTIVO, DEPOSITANTE: EMPRESA CONSTRUCTORA RAVEL SRL, CONCEPTO: DEVOLUCION, CUENTA DE DEPOSITO: CUENTA UNICA DEL TESORO</t>
  </si>
  <si>
    <t>00046171101 DEPOSITO DE EFECTIVO, DEPOSITANTE: EMPRESA: LAGER PHARMA S.R.L., CONCEPTO: SANCION POR FALTA DE LETRERO DE RAZON SOCIAL EN LUGAR VISIBLE Y CIERRE INTEMPESTIVO, CUENTA DE DEPOSITO: CUENTA UNICA DEL TESORO</t>
  </si>
  <si>
    <t>PAGO A CAF PRÉSTAMO CFA006536 VCTO. 26-07-2023 POR CUENTA DE TGN , NTI. 017549 VALOR 26-07-2023 CAPITAL USD 2.458.704,57 INTERESES USD 1.021.019,59 CTA. 3987 CUENTA UNICA DEL TESORO LIB. 00099021001 REF.: COMISIONES BANCARIAS</t>
  </si>
  <si>
    <t>PAGO A CAF PRÉSTAMO CFA006532 VCTO. 26-07-2023 POR CUENTA DE TGN , NTI. 017546 VALOR 26-07-2023 CAPITAL USD 1.053.595,08 INTERESES USD 437.523,58 CTA. 3987 CUENTA UNICA DEL TESORO LIB. 00099021001 REF.: COMISIONES BANCARIAS</t>
  </si>
  <si>
    <t>PAGO A CAF PRÉSTAMO CFA006534 VCTO. 26-07-2023 POR CUENTA DE TGN , NTI. 017548 VALOR 26-07-2023 CAPITAL USD 791.607,14 INTERESES USD 328.728,56 CTA. 3987 CUENTA UNICA DEL TESORO LIB. 00099021001 REF.: COMISIONES BANCARIAS</t>
  </si>
  <si>
    <t>00099021001 DEPOSITO DE EFECTIVO, DEPOSITANTE: REYNOLDS ISAAC TAMAYO MENDOZA, CONCEPTO: DEVOLUCION DE VIATICOS, CUENTA DE DEPOSITO: CUENTA UNICA DEL TESORO/DJBR</t>
  </si>
  <si>
    <t>00099021001 DEPOSITO DE EFECTIVO, DEPOSITANTE: CRISTINA LILIANA CATACORA BELMONTE, CONCEPTO: FACTURA NAABOL EMITIDA EN FECHA 25 Y 27 DE ABRIL DE 2023, CUENTA DE DEPOSITO: CUENTA UNICA DEL TESORO/DJBR</t>
  </si>
  <si>
    <t>00099021001 DEPOSITO DE EFECTIVO, DEPOSITANTE: CLAUDIA BEATRIZ MURILLO MOLLINEDO, CONCEPTO: FACTURA NAABOL EMITIDA EN FECHA 10 DE JUNIO DE 2023, CUENTA DE DEPOSITO: CUENTA UNICA DEL TESORO/DJBR</t>
  </si>
  <si>
    <t>00086031101 DEPOSITO DE EFECTIVO, DEPOSITANTE: ALEJANDRA SALAMANCA APAZA, CONCEPTO: CAMBIO DE HORARIOS DE PASAJE, CUENTA DE DEPOSITO: CUENTA UNICA DEL TESORO</t>
  </si>
  <si>
    <t>00041031107 DEPOSITO DE EFECTIVO, DEPOSITANTE: JORGE ALFREDO LUQUE CARI, CONCEPTO: DEVOLUCION DE RECURSOS NO UTILIZADOS PASAJES TERRESTRES, CUENTA DE DEPOSITO: CUENTA UNICA DEL TESORO</t>
  </si>
  <si>
    <t>00041031107 DEPOSITO DE EFECTIVO, DEPOSITANTE: OMAR CESAR CALLISAYA MAMANI, CONCEPTO: DEVOLUCION DE RECURSOS NO UTILIZADOS PASAJES TERRESTRES, CUENTA DE DEPOSITO: CUENTA UNICA DEL TESORO</t>
  </si>
  <si>
    <t>NUMERO DE LIBRETA CUT: 00373024105 OPERACIÓN E75 TRANSFERENCIA DE LA CUENTA FISCAL BUN A LA CUT EN MN TRANSFERENCIA DE FONDOS A SOLICITUD DE: GOBIERNO AUTONOMO MCPAL. VILLA GUALBERTO VILLARROEL CITE/G.A.M.V.G.V./NÂ°187/2023 CUENTA CUT 3987069001 LIBRETA NÂ° 00373024105 "FDI-TRANSFERENCIAS PROGRAM</t>
  </si>
  <si>
    <t>NUMERO DE LIBRETA CUT: 00373024105 OPERACIÓN E75 TRANSFERENCIA DE LA CUENTA FISCAL BUN A LA CUT EN MN TRANSFERENCIA DE FONDOS A SOLICITUD DE: GOBIERNO AUTONOMO MCPAL. VILLA GUALBERTO VILLARROEL CITE/G.A.M.V.G.V./NÂ°182/2023 CUENTA CUT 3987069001 LIBRETA NÂ° 00373024105 "FDI-TRANSFERENCIAS PROGRAM</t>
  </si>
  <si>
    <t>00222012001 DEPOSITO DE EFECTIVO, DEPOSITANTE: MAGGUI CUELLAR CUEVA, CONCEPTO: DEVOLUCION DEL CREDITO FISCAL DE LA FACTURA N°1263614 POR ENTREGA DE DOCUMENTO A DESTIEMPO, CUENTA DE DEPOSITO: CUENTA UNICA DEL TESORO</t>
  </si>
  <si>
    <t>00099021001 DEPOSITO DE EFECTIVO, DEPOSITANTE: SKARLY EMMA LLAQUE TAPIA, CONCEPTO: DEVOLUCION DE VIATICOS, CUENTA DE DEPOSITO: CUENTA UNICA DEL TESORO/DJBR</t>
  </si>
  <si>
    <t>00099021001 DEPOSITO DE EFECTIVO, DEPOSITANTE: SKARLY EMMA LLANQUE TAPIA, CONCEPTO: PAGO CONCEPTO FACTURA NAABOL, CUENTA DE DEPOSITO: CUENTA UNICA DEL TESORO/DJBR</t>
  </si>
  <si>
    <t>NUMERO DE LIBRETA CUT: 00041048006 OPERACIÓN E18 TRANSFERENCIA DEL SISTEMA FINANCIERO POR CUENTA DE TERCEROS A LA CUT SOL. ESC. DE EMB. DE SUIZA COSUDE</t>
  </si>
  <si>
    <t>00099021001 DEP.DE CHEQ.AJENOS,RET.DE CAM.,CONCEPTO: PAGO INCAPACIDADES TEMPORALES -REEMBOLSO MINISTERIO DE ECONOMIA Y FINANZAS PUBLICAS,DEP.: CAJA NACIONAL DE SALUD , PROCEDENCIA: BANCO UNION S.A., CHEQUE: 32834, FECHA DE EMISION:26/07/2023</t>
  </si>
  <si>
    <t>00099021001 DEP.DE CHEQ.AJENOS,RET.DE CAM.,CONCEPTO: DEVOLUCION DE BONO DE DISCAPACIDAD GRAVE MUY GRAVE GESTION 2022,DEP.: GOBIERNO AUTONOMO MUNICIPAL DE COLQUIRI , PROCEDENCIA: BANCO UNION S.A., CHEQUE: 9725, FECHA DE EMISION:24/07/2023</t>
  </si>
  <si>
    <t>00513032001 DEP.DE CHEQ.AJENOS,RET.DE CAM.,CONCEPTO: REVERSION DE SALDO NO EJECUTADO,DEP.: YPFB , PROCEDENCIA: BANCO UNION S.A., CHEQUE: 8696, FECHA DE EMISION:19/07/2023</t>
  </si>
  <si>
    <t>00291054201 DEP.DE CHEQ.AJENOS,RET.DE CAM.,CONCEPTO: DESEMBOLSO CONTRAPARTE LOCAL PROYECTO CONST. CARRETERA UYUNI - HUANCARANI CR. CONDO-K,DEP.: GOBIERNO AUTONOMO DEPARTAMENTAL DE ORURO</t>
  </si>
  <si>
    <t>COBRO COSTOS DE PAPELERIA SEGUN TRANSFERENCIA DEL EXTERIOR POR ORDEN DE SOLGAS SA, LIMA PE. FECHA VALOR 25/07/2023, REF.: SHA (20230725-00309223) (550 2126023) LIB. 00513062002 YPFB - EXPORTACIÓN DE GLP Y OTROS-BOLIVIANOS</t>
  </si>
  <si>
    <t>||REGULARIZACION DE NUESTRA OPERACIÓN NRO.1064859 DE F. 21/7/2023 SEGUN NOTA CITE: DGAC/4244/2023 DE F.25/7/2023 (HRE-TSO-1036) Y DGAC/3568/2023 DE F.15/6/2023 (HRE-TGL-9395) ENVIADAS POR LA DIRECCION GENERAL DE AERONAUTICA CIVIL DEBITO DE LA LIBRETA 00117012001 DGAC, REPOSICION DE UTILES DE ESCRITORIO.</t>
  </si>
  <si>
    <t>||REGULARIZACIÓN DE NUESTRA OPERACIÓN NRO.1064875 DE F.21/07/2023 EN ATENCIÓN A NOTA CITE CAR/DGE-UNC N°0137/2023 DE FECHA 25.07.2023 (HRE-TGL-11467) ENVIADA POR LA NAVEGACIÓN AÉREA Y AEROPUERTOS BOLIVIANOS, ORIGINAL CURSA EN COMPROBANTE NRO.1065155 DE LA FECHA. DEBITO DE LA LIB. 00389012001 NAABOL- ADMINISTRACIÓN, REPOSICIÓN DE ÚTILES DE ESCRITORIO</t>
  </si>
  <si>
    <t>||TRANSFERENCIA DE FONDOS S/G MENSAJE SWIFT NROS. 12222 Y 12220 Y NOTA ENVIADA POR NAABOL CITE CAR/DGE-DNAF N°0120/2023 DE F.20.06.2023 (HRE-TGL-9614) (SECTOR PÚBLICO). DEBITO DE LA LIB. 00389012001 NAABOL- ADMINISTRACIÓN , REPOSICIÓN DE ÚTILES DE ESCRITORIO</t>
  </si>
  <si>
    <t>||REGULARIZACION DE NUESTRA OPERACIÓN NRO. NRO.1064748 DE F.19/7/2023 EN ATENCION A NOTA CAR/DGE-UNC N°0137/2023 DE FECHA 25/7/2023 (HRE-TGL-11467), ENVIADA POR NAVEGACION AEREA Y AEROPUERTOS BOLIVIANOS. DEBITO DE LA LIBRETA 00389012001 NAABOL-ADMINISTRACION CENTRAL, COBRO DE ÚTILES DE ESCRITORIO.</t>
  </si>
  <si>
    <t>||TRANSFERENCIA DE FONDOS SEGÚN MENSAJE SWIFT N°12228 DE LA FECHA Y NOTA CITE: CAR/DGE-DNAF N°0120/2023 DE NAVEGACIÓN AEREA Y AEROPUERTOS BOLIVIANOS DE FECHA 20/06/2023 (HRE-TGL-9614). (SECTOR PÚBLICO). DÉBITO DE LA LIBRETA 00389012001 NAABOL - ADMINISTRACIÓN, REPOSICIÓN DE ÚTILES DE ESCRITORIO.</t>
  </si>
  <si>
    <t>||TRANSFERENCIA DE FONDOS SEGÚN MENSAJES SWIFT N°12236 Y 12235 DE LA FECHA Y NOTA CITE: CAR/DGE-DNAF N°0120/2023 DE NAVEGACIÓN AEREA Y AEROPUERTOS BOLIVIANOS DE FECHA 20/06/2023 (HRE-TGL-9614). (SECTOR PÚBLICO). DÉBITO DE LA LIBRETA 00389012001 NAABOL - ADMINISTRACIÓN, REPOSICIÓN DE ÚTILES DE ESCRITORIO.</t>
  </si>
  <si>
    <t>||TRANSFERENCIA DE FONDOS S/G MENSAJES SWIFT NROS.12241 Y 12239 DE LA FECHA Y NOTA CITE DGAC/3568/2023 DE F.15.06.2023 (HRE-TGL-9395) DE LA DIRECCION GENERAL DE AERONAUTICA CIVIL (SECTOR PÚBLICO). DEBITO DE LA LIBRETA 00117012001 DGAC, REPOSICIÓN DE ÚTILES DE ESCRITORIO.</t>
  </si>
  <si>
    <t>||TRANSFERENCIA DE FONDOS S/G MENSAJE SWIFT NRO. 12251 Y NOTA ENVIADA POR NAABOL CITE CAR/DGE-DNAF N°0120/2023 DE F.20.06.2023 (HRE-TGL-9614) (SECTOR PÚBLICO). DEBITO DE LA LIBRETA 00389012001 NAABOL- ADMINISTRACIÓN , REPOSICIÓN DE ÚTILES DE ESCRITORIO</t>
  </si>
  <si>
    <t>||TRANSFERENCIA DE FONDOS SEGÚN MENSAJE SWIFT N°12250 DE LA FECHA Y NOTA CITE: DGAC/3568/2023 (HRE-TGL-9395) DE FECHA 15/06/2023 DE LA DIRECCIÓN GENERAL DE AERONÁUTICA CIVIL. (SECTOR PÚBLICO). DÉBITO DE LA LIBRETA 00117012001 DGAC, REPOSICIÓN DE ÚTILES DE ESCRITORIO.</t>
  </si>
  <si>
    <t>||REGISTRO COBRO COMISION AVISO ENMIENDA CARTA DE CREDITO STANDBY BS220.-Y EMISION COMP.CONTABLE BS50.-REF.:BJM03LG000109100 (BCB:SB-R-2018-19) A/F YACIMIENTOS DE LITIO BOLIVIANOS,EN COMPL.A COMP.1065108,26/07/2023. LIB.00597019202 YLB-DES. INT.SALMUERA SALAR DE UYUNI PLANTA IND.REF.:COMIS.ENM.SBLC BJM03LG000109100</t>
  </si>
  <si>
    <t>COBRO COSTOS DE PAPELERIA SEGUN TRANSFERENCIA DEL EXTERIOR POR ORDEN DE CONSULADO DE BOLIVIA EN PUNO, PUNO PERU. REF.: GESTORIA CONSULAR (TRN/20230725-00310222) (Z899943001) LIB. 00099021001 TGN-RECURSOS ORDINARIOS (3987)</t>
  </si>
  <si>
    <t>COBRO COSTOS DE PAPELERIA SEGUN TRANSFERENCIA DEL EXTERIOR POR ORDEN DE LATIN OIL S.A., FECHA VALOR 26/07/2023 REF:LATIN OIL SA-8852069001 LIB. 00513062002 YPFB - EXPORTACIÓN DE GLP Y OTROS-BOLIVIANOS</t>
  </si>
  <si>
    <t>||COMISION TRANSFERENCIA FDOS.AL EXTERIOR 0,10% S/USD 99.105,33 REEM. GASTOS COMUNICACIÓN BS220.- Y EMISION COMPROBANTE CONTABLE BS50.- REF: PAGO 7 LC I-2022-23 P/C ECEBOL A/F THYSSEPNKRUPP INDUSTRIAL SOLUTIONS SAU EN COMPLEMENTO A COMPROBANTE S-1065119 DE LA FECHA. LIB: 00132032001 ECEBOL - GESTION OPERATIVA REF: COMISIONES PAGO 7 LC I-2022-23.</t>
  </si>
  <si>
    <t>||TRANSFERENCIAS DEL EXTERIOR SEGUN MENSAJES SWIFT NROS. 12248 Y 12245 DE LA FECHA Y NOTA CITE: DGAC/3568/2023 DE FECHA 15/06/2023. (HRE-TGL-9395). REMITIDA POR LA DIRECCIÓN GENERAL DE AERONAUTICA CIVIL. (SECTOR PÚBLICO). DEBITO DE LA LIBRETA 00117012001 DGAC, REPOSICIÓN DE ÚTILES DE ESCRITORIO.</t>
  </si>
  <si>
    <t>'COBRO DE'||UTILES DE ESCRITORIO POR EL COMPROBANTE N° 1065174 DE LA FECHA, SEGUN NOTA CITE: PRS/GAFC-1382 DFC-423/2023 DE FECHA 14/6/2023 (HRE-TGL-9344). ENVIADA POR YACIMIENTOS PETROLIFEROS FISCALES BOLIVIANOS. (SECTOR PÚBLICO). DÉBITO DE LA LIBRETA 00513022001 YPFB - OPERACIONES.</t>
  </si>
  <si>
    <t>||TRANSFERENCIA DE FONDOS S/G. MENSAJES SWIFT NROS. 12247 Y 12246 DE LA FECHA, Y NOTA REMITIDA POR NAVEGACIÓN AEREA Y AEROPUERTOS BOLIVIANOS CITE: CAR/DGE-DNAF N°0120/2023 DE FECHA 20/06/2023 (HRE-TGL-9614) (SECTOR PÚBLICO). DÉBITO DE LA LIBRETA 00389012001 NAABOL-ADMINISTRACION, REPOSICIÓN ÚTILES DE ESCRITORIO.</t>
  </si>
  <si>
    <t>||TRANSFERENCIA DE FONDOS S/G MENSAJES SWIFTS NROS.12219-12221 EN ATENCION A NOTA: DGAC/3568/2023 DE F.15/6/2023 (HRE-TGL-9395) ENVIADO POR LA DIRECCION GENERAL DE AERONAUTICA CIVIL (SECTOR PÚBLICO). DEBITO DE LA LIBRETA 00117012001 DGAC, REPOSICION ÚTILES DE ESCRITORIO.</t>
  </si>
  <si>
    <t>'COBRO DE'||UTILES DE ESCRITORIO POR EL COMPROBANTE NRO. 1065182 DE LA FECHA, S/G.NOTA PRS/GAFC-1382-DFC-423/2023 DE FECHA 14/6/2023 (HRE-TGL-2023-9344) ENVIADO POR YACIMIENTOS PETROLIFEROS FISCALES BOLIVIANOS. DÉBITO DE LA LIBRETA 00513022001 YPFB-"OPERACIONES" COBRO DE ÚTILES DE ESCRITORIO.</t>
  </si>
  <si>
    <t>||TRANSFERENCIAS DEL EXTERIOR SEGÚN MENSAJES SWIFT NROS. 12253 Y 12252 DE LA FECHA Y NOTA CITE: CAR/DGE-DNAF N° 0120/2023 DE FECHA 20/06/2023 (HRE-TGL-9614). REMITIDA POR NAVEGACIÓN AÉREA Y AEROPUERTOS BOLIVIANOS. (SECTOR PÚBLICO). DEBITO DE LA LIBRETA 00389012001 NAABOL-ADMINISTRACION, REPOSICIÓN ÚTILES DE ESCRITORIO.</t>
  </si>
  <si>
    <t>||TRANSFERENCIA DE FONDOS SEGÚN MENSAJES SWIFT N° 12255 Y 12254 DE LA FECHA Y NOTA CITE: CAR/DGE-DNAF N°0120/2023 DE NAVEGACIÓN AEREA Y AEROPUERTOS BOLIVIANOS DE FECHA 20/06/2023 (HRE-TGL-9614). (SECTOR PÚBLICO). DÉBITO DE LA LIBRETA 00389012001 NAABOL - ADMINISTRACIÓN, REPOSICIÓN DE ÚTILES DE ESCRITORIO.</t>
  </si>
  <si>
    <t>||TRANSFERENCIA DE FONDOS S/G MENSAJES SWIFT NROS.12259 Y 12258 DE LA FECHA Y NOTA CITE DGAC/3568/2023 DE F.15.06.2023 (HRE-TGL-9395) DE LA DIRECCION GENERAL DE AERONAUTICA CIVIL (SECTOR PÚBLICO). DEBITO DE LA LIBRETA 00117012001 DGAC, REPOSICIÓN DE ÚTILES DE ESCRITORIO.</t>
  </si>
  <si>
    <t>A:00862012001 TRANSFERENCIA DE RECUPERACIONES SEGÚN NOTA INTERNA GEF-LCR-DYF-0780-NOT/23, POR REMUNERACION DE ADMINISTRACION QUE CORRESPONDE AL FNDR DE ACUERDO A CONTRATO DE FIDEICOMISO “CONTRAPARTES LOCALES” DEL GAM DE UMALA (RECUPERACION JULIO-2023)</t>
  </si>
  <si>
    <t>A:00862012001 TRANSFERENCIA DE RECUPERACIONES SEGÚN NOTA INTERNA GEF-LCR-DYF-0780-NOT/23, POR REMUNERACION DE ADMINISTRACION QUE CORRESPONDE AL FNDR DE ACUERDO A CONTRATO DE FIDEICOMISO “CONTRAPARTES LOCALES” DEL GAM DE PUERTO GONZALO MORENO (RECUPERACION JULIO-2023)</t>
  </si>
  <si>
    <t>A:00862012001 TRANSFERENCIA DE RECUPERACIONES SEGÚN NOTA INTERNA GEF-LCR-DYF-0780-NOT/23, POR REMUNERACION DE ADMINISTRACION QUE CORRESPONDE AL FNDR DE ACUERDO A CONTRATO DE FIDEICOMISO “CONTRAPARTES LOCALES” DEL GAM DE ENTRE RIOS (TARIJA) (RECUPERACION JULIO-2023)</t>
  </si>
  <si>
    <t>A:00862012001 TRANSFERENCIA DE RECUPERACIONES SEGÚN NOTA INTERNA GEF-LCR-DYF-0780-NOT/23, POR REMUNERACION DE ADMINISTRACION QUE CORRESPONDE AL FNDR DE ACUERDO A CONTRATO DE FIDEICOMISO “CONTRAPARTES LOCALES” DEL GAM DE CORIPATA (RECUPERACION JULIO-2023)</t>
  </si>
  <si>
    <t>A:00862012001 TRANSFERENCIA DE RECUPERACIONES SEGÚN NOTA INTERNA GEF-LCR-DYF-0780-NOT/23, POR REMUNERACION DE ADMINISTRACION QUE CORRESPONDE AL FNDR DE ACUERDO A CONTRATO DE FIDEICOMISO “CONTRAPARTES LOCALES” DEL GAM DE BERMEJO (RECUPERACION JULIO-2023)</t>
  </si>
  <si>
    <t>A:00862012001 TRANSFERENCIA DE RECUPERACIONES SEGÚN NOTA INTERNA GEF-LCR-DYF-0780-NOT/23, POR REMUNERACION DE ADMINISTRACION QUE CORRESPONDE AL FNDR DE ACUERDO A CONTRATO DE FIDEICOMISO “CONTRAPARTES LOCALES” DEL GAD TARIJA (RECUPERACION JULIO-2023)</t>
  </si>
  <si>
    <t>00016011101 DEPOSITO DE EFECTIVO, DEPOSITANTE: YANETH FRIDA CONDE KANTUTA, CONCEPTO: DEVOLUCION, CUENTA DE DEPOSITO: CUENTA UNICA DEL TESORO</t>
  </si>
  <si>
    <t>00046171101 DEPOSITO DE EFECTIVO, DEPOSITANTE: JESUS VICENTE ALFARO MONTOYA, CONCEPTO: SANCION POR CUMPLIMIENTO A LA ORDEN, CUENTA DE DEPOSITO: CUENTA UNICA DEL TESORO</t>
  </si>
  <si>
    <t>00046171101 DEPOSITO DE EFECTIVO, DEPOSITANTE: ZENITH DIV L.G., CONCEPTO: INGRESOS POR VENTA DE SERVICIOS, CUENTA DE DEPOSITO: CUENTA UNICA DEL TESORO</t>
  </si>
  <si>
    <t>00099021001 DEPOSITO DE EFECTIVO, DEPOSITANTE: ALEX ISRAEL VALDIVIA PERALTA, CONCEPTO: PAGO EN DEMACIA, SEGUN NOTA MPD/DGAJ/UGJ-NE0199/2023 (DEVOLUCION), CUENTA DE DEPOSITO: CUENTA UNICA DEL TESORO/DJBR</t>
  </si>
  <si>
    <t>PAGO A CAF PRÉSTAMO CFA005544 VCTO. 27-07-2023 POR CUENTA DE TGN , NTI. 017601 VALOR 27-07-2023 CAPITAL USD 9.318,46 INTERESES USD 2.955,12 CTA. 3987 CUENTA UNICA DEL TESORO LIB. 00099021001 REF.: COMISIONES BANCARIAS</t>
  </si>
  <si>
    <t>00660012002 DEPOSITO DE EFECTIVO, DEPOSITANTE: ORGANO JUDICIAL-DAF NACIONAL, CONCEPTO: REV. POR ERROR EN DIAS TRABAJADOS LEONARDO CUIZA TDJ TARIJA MAYO-JUNIO 2023, CUENTA DE DEPOSITO: CUENTA UNICA DEL TESORO</t>
  </si>
  <si>
    <t>00046171101 DEPOSITO DE EFECTIVO, DEPOSITANTE: LAQFAGAL FARMA INDUSTRIA S.R.L., CONCEPTO: VENTA DE MEDICAMENTOS A ESTABLECIMIENTOS NO AUTORIZADOS, CUENTA DE DEPOSITO: CUENTA UNICA DEL TESORO</t>
  </si>
  <si>
    <t>00099021001 DEPOSITO DE EFECTIVO, DEPOSITANTE: SABINO RAUL YUJRA HEREDIA, CONCEPTO: DEVOLUCION FACTURA NAABOL DE FECHA 27/04/2023, CUENTA DE DEPOSITO: CUENTA UNICA DEL TESORO</t>
  </si>
  <si>
    <t>00099021001 DEPOSITO DE EFECTIVO, DEPOSITANTE: HUBER HUANCA CALDERON, CONCEPTO: REVERSION POR CONCEPTO DE VIATICO, CUENTA DE DEPOSITO: CUENTA UNICA DEL TESORO/DJBR</t>
  </si>
  <si>
    <t>00099021001 DEPOSITO DE EFECTIVO, DEPOSITANTE: DAVIEL RAMOS, CONCEPTO: FACTURAS NAABOL DE FECHA 25-28/04/2023, CUENTA DE DEPOSITO: CUENTA UNICA DEL TESORO/DJBR</t>
  </si>
  <si>
    <t>00099021001 DEPOSITO DE EFECTIVO, DEPOSITANTE: IVAN ALEXEI GUZMAN LIMA, CONCEPTO: DEVOLUCION FACTURA NAABOL 12 DE MAYO 2023, CUENTA DE DEPOSITO: CUENTA UNICA DEL TESORO/DJBR</t>
  </si>
  <si>
    <t>00099021001 DEPOSITO DE EFECTIVO, DEPOSITANTE: HUASCAR AMERICO AJATA GUERRERO, CONCEPTO: DEVOLUCION DE GASTOS DE REPRESENTACION, CUENTA DE DEPOSITO: CUENTA UNICA DEL TESORO/DJBR</t>
  </si>
  <si>
    <t>00099021001 DEPOSITO DE EFECTIVO, DEPOSITANTE: NICANOR QUISPE ZARSO, CONCEPTO: DEVOLUCION DE VIATICOS, CUENTA DE DEPOSITO: CUENTA UNICA DEL TESORO/DJBR</t>
  </si>
  <si>
    <t>VENTA DE DIVISAS CON TRANSFERENCIA DE FONDOS A SOLICITUD DE EMPRESA PUBLICA PRODUCTIVA CARTONES DE BOLIVIA-CARTONBOL SEGUN SOLICITUD 18850 REF: TRANSFERENCIA DE RECURSOS AL BCB POR PAGO 70 PORCIENTO 1ER EMBARQUE A EMPRESA CANUSA POR ADQUISICION DE PAPEL KRAFT LINER VIRGEN 2 AUTORIZADO MEDIANTE HOJA LIB. 00576012002 CARTONBOL - RECAUDADORA</t>
  </si>
  <si>
    <t>VENTA DE DIVISAS CON TRANSFERENCIA DE FONDOS A SOLICITUD DE EMPRESA PUBLICA PRODUCTIVA CARTONES DE BOLIVIA-CARTONBOL SEGUN SOLICITUD 18849 REF: TRANSFERENCIA DE RECURSOS AL BCB POR PAGO DEL 70 PORCIENTO A EMPRESA INSUPAPEL SAS SEGUN CONTRATO INTERNACIONAL DE COMPRA VENTA POR ADQUISICION DE DKL REFI LIB. 00576012002 CARTONBOL - RECAUDADORA</t>
  </si>
  <si>
    <t>00099021001 DEPOSITO DE EFECTIVO, DEPOSITANTE: EDSON MICHEL VALLEJOS PACHECO, CONCEPTO: DEVOLUCION DE VIATICOS, CUENTA DE DEPOSITO: CUENTA UNICA DEL TESORO/DJBR</t>
  </si>
  <si>
    <t>00291014343 DEPOSITO DE EFECTIVO, DEPOSITANTE: ADMINISTRADORA BOLIVIANA DE CARRETERAS, CONCEPTO: PROYECTO SAN BUENAVENTURA -IXIAMAS -CONSTRUCCION 22 PUENTES DEVOLUCION C-31 N°416/2023, CUENTA DE DEPOSITO: CUENTA UNICA DEL TESORO</t>
  </si>
  <si>
    <t>00099021001 DEPOSITO DE EFECTIVO, DEPOSITANTE: MARCO ANTONIO VILLAGOMEZ VILLARROEL, CONCEPTO: DEVOLUCION FACTURA NAABOL, CUENTA DE DEPOSITO: CUENTA UNICA DEL TESORO/DJBR</t>
  </si>
  <si>
    <t>00099021001 DEPOSITO DE EFECTIVO, DEPOSITANTE: OSCAR CALLECUSI SINKA, CONCEPTO: DEVOLUCION FACTURA NAABOL, CUENTA DE DEPOSITO: CUENTA UNICA DEL TESORO/DJBR</t>
  </si>
  <si>
    <t>00035011105 DEPOSITO DE EFECTIVO, DEPOSITANTE: COMTECO RL, CONCEPTO: DEVOLUCION DEPÓSITO DUPLICADO ERRONEO MEDIANTE SIGEP, CUENTA DE DEPOSITO: CUENTA UNICA DEL TESORO</t>
  </si>
  <si>
    <t>00099021001 DEPOSITO DE EFECTIVO, DEPOSITANTE: EDSON MICHEL VALLEJOS PACHECO, CONCEPTO: DEVOLUCION FACTURAS NAABOL DEL 29/05 AL 09/06/2023, CUENTA DE DEPOSITO: CUENTA UNICA DEL TESORO/DJBR</t>
  </si>
  <si>
    <t>00099021001 DEPOSITO DE EFECTIVO, DEPOSITANTE: EDSON MICHEL VALLEJOS PACHECO, CONCEPTO: DEVOLUCION FACTURAS NAABOL DEL 24/04 AL 26/05/2023, CUENTA DE DEPOSITO: CUENTA UNICA DEL TESORO/DJBR</t>
  </si>
  <si>
    <t>00099021001 DEPOSITO DE EFECTIVO, DEPOSITANTE: EDSON MICHEL VALLEJOS PACHECO, CONCEPTO: DEVOLUCION FACTURAS NAABOL DEL 20 Y 22/04/23, CUENTA DE DEPOSITO: CUENTA UNICA DEL TESORO/DJBR</t>
  </si>
  <si>
    <t>00099021001 DEPOSITO DE EFECTIVO, DEPOSITANTE: EDSON MICHEL VALLEJOS PACHECO, CONCEPTO: DEVOLUCION FACTURAS NAABOL DEL 12/06 AL 30/06/2023, CUENTA DE DEPOSITO: CUENTA UNICA DEL TESORO/DJBR</t>
  </si>
  <si>
    <t>00099021001 DEPOSITO DE EFECTIVO, DEPOSITANTE: IVAN ALEXEI GUZMAN LIMA, CONCEPTO: DEVOLUCION VIATICO, CUENTA DE DEPOSITO: CUENTA UNICA DEL TESORO/DJBR</t>
  </si>
  <si>
    <t>00099021001 DEPOSITO DE EFECTIVO, DEPOSITANTE: MAGDALENA CARI BUTRON, CONCEPTO: DEVOLUCION DE VIATICOS, CUENTA DE DEPOSITO: CUENTA UNICA DEL TESORO/DJBR</t>
  </si>
  <si>
    <t>00099021001 DEPOSITO DE EFECTIVO, DEPOSITANTE: JUAN CARLOS CAMACHO VILLARROEL, CONCEPTO: DEVOLUCION DE VIATICOS, CUENTA DE DEPOSITO: CUENTA UNICA DEL TESORO/DJBR</t>
  </si>
  <si>
    <t>00099021001 DEPOSITO DE EFECTIVO, DEPOSITANTE: ALBERTO SAMUEL ROJAS CORDERO, CONCEPTO: DEVOLUCION VIATICOS, CUENTA DE DEPOSITO: CUENTA UNICA DEL TESORO/DJBR</t>
  </si>
  <si>
    <t>A:00862012001 TRANSFERENCIA DE RECUPERACIONES SEGÚN NOTA INTERNA GEF-LCR-DYF-0780-NOT/23, POR REMUNERACION DE ADMINISTRACION QUE CORRESPONDE AL FNDR DE ACUERDO A CONTRATO DE FIDEICOMISO “CONTRAPARTES LOCALES” DEL GAM DE TIPUANI (RECUPERACION JULIO-2023)</t>
  </si>
  <si>
    <t>A:00862012001 TRANSFERENCIA DE RECUPERACIONES SEGÚN NOTA INTERNA GEF-LCR-DYF-0780-NOT/23, POR REMUNERACION DE ADMINISTRACION QUE CORRESPONDE AL FNDR DE ACUERDO A CONTRATO DE FIDEICOMISO “CONTRAPARTES LOCALES” DEL GAM DE SAN ANDRES (RECUPERACION JULIO-2023)</t>
  </si>
  <si>
    <t>A:00862012001 TRANSFERENCIA DE RECUPERACIONES SEGÚN NOTA INTERNA GEF-LCR-DYF-0780-NOT/23, POR REMUNERACION DE ADMINISTRACION QUE CORRESPONDE AL FNDR DE ACUERDO A CONTRATO DE FIDEICOMISO “CONTRAPARTES LOCALES” DEL GAM DE SANTA CRUZ DE LA SIERRA (RECUPERACION JULIO-2023)</t>
  </si>
  <si>
    <t>A:00862012001 TRANSFERENCIA DE RECUPERACIONES SEGÚN NOTA INTERNA GEF-LCR-DYF-0780-NOT/23, POR REMUNERACION DE ADMINISTRACION QUE CORRESPONDE AL FNDR DE ACUERDO A CONTRATO DE FIDEICOMISO “CONTRAPARTES LOCALES” DEL GAM DE COCAPATA (RECUPERACION JULIO-2023)</t>
  </si>
  <si>
    <t>A:00862012001 TRANSFERENCIA DE RECUPERACIONES SEGÚN NOTA INTERNA GEF-LCR-DYF-0780-NOT/23, POR REMUNERACION DE ADMINISTRACION QUE CORRESPONDE AL FNDR DE ACUERDO A CONTRATO DE FIDEICOMISO “CONTRAPARTES LOCALES” DEL GAM DE PRESTO (RECUPERACION JULIO-2023)</t>
  </si>
  <si>
    <t>00670012002 DEP.DE CHEQ.AJENOS,RET.DE CAM.,CONCEPTO: DEVOLUCION DE PAGO BONO FRONTERA - MES DE JUNIO/23,DEP.: MORON ZARCO JOSEPH LUIGI F. , PROCEDENCIA: BANCO UNION S.A., CHEQUE: 653, FECHA DE EMISION:26/07/2023</t>
  </si>
  <si>
    <t>00099021001 DEP.DE CHEQ.AJENOS,RET.DE CAM.,CONCEPTO: COMPENSACION GASTOS DE RETORNO DE LA SRA. CLAUDIA BEGOÑA MUÑOZ EX FUNCIONARIA EMBAJADA DE BOLIVIA,DEP.: CLAUDIA BEGOÑA MUÑOZ REYES-EX FUNCIONARIA</t>
  </si>
  <si>
    <t>00670012002 DEP.DE CHEQ.AJENOS,RET.DE CAM.,CONCEPTO: DEVOLUCION PAGO BONO FRONTERA - MES DE JUNIO/23,DEP.: CALDERON CRUZ CLEDY , PROCEDENCIA: BANCO UNION S.A., CHEQUE: 652, FECHA DE EMISION:26/07/2023</t>
  </si>
  <si>
    <t>00670012002 DEP.DE CHEQ.AJENOS,RET.DE CAM.,CONCEPTO: DEVOLUCION POR EXCESO DE LLAMADAS,DEP.: JAVIER C. HINOJOSA LEDEZMA , PROCEDENCIA: BANCO UNION S.A., CHEQUE: 651, FECHA DE EMISION:26/07/2023</t>
  </si>
  <si>
    <t>00099021001 DEP.DE CHEQ.AJENOS,RET.DE CAM.,CONCEPTO: DANNY JOSUE REYNAGA FLORES,DEP.: BANCO UNION SA , PROCEDENCIA: BANCO UNION S.A., CHEQUE: 191559, FECHA DE EMISION:27/07/2023</t>
  </si>
  <si>
    <t>00041011103 DEP.DE CHEQ.AJENOS,RET.DE CAM.,CONCEPTO: TRANSFERENCIA DE RECUSOS POR LA EMISION DE AUTORIZACIONES PREVIAS DE IMPORTACION MES DE JUNIO 2023,DEP.: MDPYEP , PROCEDENCIA: BANCO UNION S.A., CHEQUE: 1261, FECHA DE EMISION:25/07/2023</t>
  </si>
  <si>
    <t>00660012002 DEP.DE CHEQ.AJENOS,RET.DE CAM.,CONCEPTO: REV. POR ERROR EN DIAS TRABAJADOS TDJ TARIJA MAYO/2023 LEONARDO CUIZA PLA 10.87 PREV 868,DEP.: ORGANO JUDICIAL-DAF NACIONAL , PROCEDENCIA: BANCO UNION S.A., CHEQUE: 768, FECHA DE EMISION:25/07/2023</t>
  </si>
  <si>
    <t>00660012002 DEP.DE CHEQ.AJENOS,RET.DE CAM.,CONCEPTO: REV. POR ERROR EN TOTAL GANADO LEONARDO CUIZA TDJ TARIJA JUNIO/2023 PLA 10.106 PREV 1051,DEP.: ORGANO JUDICIAL-DAF NACIONAL , PROCEDENCIA: BANCO UNION S.A., CHEQUE: 769, FECHA DE EMISION:25/07/2023</t>
  </si>
  <si>
    <t>00041011104 DEP.DE CHEQ.AJENOS,RET.DE CAM.,CONCEPTO: TRANSFERENCIA DE RECURSOS POR LA EMISION DE SELLO HECHO EN BOLIVIA MES DE JUNIO 2023,DEP.: MDPYEP , PROCEDENCIA: BANCO UNION S.A., CHEQUE: 1262, FECHA DE EMISION:25/07/2023</t>
  </si>
  <si>
    <t>00576012002 DEP.DE CHEQ.AJENOS,RET.DE CAM.,CONCEPTO: DEVOLUCION SALDO FONDO ROTATIVO,DEP.: CARTONBOL , PROCEDENCIA: BANCO UNION S.A., CHEQUE: 2184, FECHA DE EMISION:24/07/2023</t>
  </si>
  <si>
    <t>TRANSFERENCIA DEL EXTERIOR SEGUN SWIFT NOS 12276-12275 DE FECHA 27/07/2023 ORDENANTE: AGROBIOTECH AGRONEGOCIO LTDA, FECHA VALOR 26/07/2023 REF: INV YLB-GCO-0135-ODV/23-VEX LIB. 00597012001 RECURSOS PROPIOS VENTAS YLB</t>
  </si>
  <si>
    <t>COBRO COSTOS DE PAPELERIA SEGUN TRANSFERENCIA DEL EXTERIOR POR ORDEN DE AGROBIOTECH AGRONEGOCIO LTDA, FECHA VALOR 26/07/2023 REF: INV YLB-GCO-0135-ODV/23-VEX LIB. 00597012001 RECURSOS PROPIOS VENTAS YLB</t>
  </si>
  <si>
    <t>COBRO COSTOS DE PAPELERIA SEGUN TRANSFERENCIA DEL EXTERIOR POR ORDEN DE FIDEICOMISO HERCO CK M FECHA VALOR 26/07/2023 REF:EMB 18 YPFB 2023 10 CIST HERCO LIB. 00513062002 YPFB - EXPORTACIÓN DE GLP Y OTROS-BOLIVIANOS</t>
  </si>
  <si>
    <t>COBRO COSTOS DE PAPELERIA SEGUN TRANSFERENCIA DEL EXTERIOR POR ORDEN DE COPA ENERGÍA DISTRIBUIDORA DE GAS S.A., FECHA VALOR 27/07/2023 REF:ROC/4637519208FS URI INV SEVERAL LIB. 00513062002 YPFB - EXPORTACIÓN DE GLP Y OTROS-BOLIVIANOS</t>
  </si>
  <si>
    <t>||TRANSFERENCIA DE FONDOS SEGÚN MENSAJES SWIFT N°12282 Y 12281 DE LA FECHA Y NOTA CITE: DGAC/3568/2023 (HRE-TGL-9395) DE FECHA 15/06/2023 DE LA DIRECCIÓN GENERAL DE AERONÁUTICA CIVIL. (SECTOR PÚBLICO). DÉBITO DE LA LIBRETA 00117012001 DGAC, REPOSICIÓN DE ÚTILES DE ESCRITORIO.</t>
  </si>
  <si>
    <t>||RESPUESTA A DEBITO DEL BANQUERO SG MJE.SWIFT NO. 12352 DE LA FECHA REF:COBRO COMIS.POR TRANSFERENCIA EUR 43.280,24 FECHA VALOR 25/07/2023 SG SOL. DE SEDEM A FAVOR DE VIDROMECANICA METALOMECANICA REF: ADQUISICION DE CADENA RASCADOR DE VIDRIO. CGO.LIB.00132072001 SEDEM-ADMINISTRACION RECAUDACION ENVIBOL EN BOLIVIANOS (UTILES DE ESCRITORIO)</t>
  </si>
  <si>
    <t>||TRANSFERENCIA DE FONDOS S/G. MENSAJE SWIFT NRO. 12273 DE LA FECHA, Y NOTA REMITIDA POR LA DIRECCIÓN GENERAL DE AERONAUTICA CIVIL CITE: DGAC/3568/2023 DE FECHA 15/06/2023 (HRE-TGL-9395) (SECTOR PÚBLICO). DÉBITO DE LA LIBRETA 00117012001 DGAC, REPOSICIÓN ÚTILES DE ESCRITORIO.</t>
  </si>
  <si>
    <t>||AMPLIACION DE VALIDEZ 0,15% S/USD59.755.-,POR 31 DIAS,REEMBS.GSTS.COMUNICACION BS220.-Y EMISION COMP.CONTABLE BS50.-,S/G NOTA SEDEM/GG/EB N°0861/2023,19/07/2023.REF.:I-2023-01 P/C ECEBOL A/F MCFIL TECNOLOGÍA DE FILTRAJE S.A. LIB.00132032001 ECEBOL - GESTION OPERATIVA REF.:COMISIONES ENMIENDA 3 LC I-2023-01</t>
  </si>
  <si>
    <t>||RESPUESTA A DEBITO DEL BANQUERO SG MJE.SWIFT NO. 12352 DE LA FECHA REF:COBRO COMIS.POR TRANSFERENCIA EUR 43.280,24 FECHA VALOR 25/07/2023 SG SOL. DE SEDEM A FAVOR DE VIDROMECANICA METALOMECANICA REF: ADQUISICION DE CADENA RASCADOR DE VIDRIO. LIB.00132072001 SEDEM-ADMINISTRACION RECAUDACION ENVIBOL EN BOLIVIANOS EQUIV.EUROS 5,20</t>
  </si>
  <si>
    <t>||TRANSFERENCIA DE FONDOS S/G. MENSAJES SWIFTS NROS.12330-12331, EN ATENCION A NOTA CITE: ABE-DGE 437/2022 DE FECHA 16/6/2023 (HRE-TGL-2023-9535).ENVIADO POR LA AGENCIA BOLIVIANA ESPACIAL. LIBRETA 00585012002ABE - VENTA DE SERVICIOS COMUNICACIÓN; P.CTA. DE SES S A</t>
  </si>
  <si>
    <t>||TRANSFERENCIA DE FONDOS S/G MENSAJE SWIFT NRO.12364 DE LA FECHA Y NOTA CITE DGAC/3568/2023 DE F.15.06.2023 (HRE-TGL-9395) DE LA DIRECCION GENERAL DE AERONAUTICA CIVIL (SECTOR PÚBLICO). DEBITO DE LA LIBRETA 00117012001 DGAC, REPOSICIÓN DE ÚTILES DE ESCRITORIO.</t>
  </si>
  <si>
    <t>||TRANSFERENCIA DE FONDOS S/G MENSAJES SWIFT NROS. 12318 Y 12316 DE LA FECHA. Y NOTA CITE AGBC-AGBC/DAF/TFC-CPRV-0231-CAR/2023 DE F.14.06.2023 (HRE-TGL-9340) ENVIADA POR AGENCIA BOLIVIANA DE CORREOS (SECTOR PÚBLICO) DEBITO DE LA LIBRETA 00383012001 AGENCIA BOLIVIANA DE CORREOS, REPOSICIÓN DE ÚTILES DE ESCRITORIO</t>
  </si>
  <si>
    <t>||TRANSFERENCIA DE FONDOS S/G. MENSAJE SWIFT NRO. 12272 DE LA FECHA, Y NOTA REMITIDA POR NAVEGACIÓN AEREA Y AEROPUERTOS BOLIVIANOS CITE: CAR/DGE-DNAF N°0120/2023 DE FECHA 20/06/2023 (HRE-TGL-9614) (SECTOR PÚBLICO). DÉBITO DE LA LIBRETA 00389012001 NAABOL-ADMINISTRACION, REPOSICIÓN ÚTILES DE ESCRITORIO.</t>
  </si>
  <si>
    <t>||TRANSFERENCIAS DEL EXTERIOR SEGUN MENSAJE SWIFT NRO. 12274 DE LA FECHA Y NOTA CITE: DGAC/3568/2023 DE FECHA 15/06/2023. (HRE-TGL-9395). REMITIDA POR LA DIRECCIÓN GENERAL DE AERONAUTICA CIVIL. (SECTOR PÚBLICO). DEBITO DE LA LIBRETA 00117012001 DGAC, REPOSICIÓN DE ÚTILES DE ESCRITORIO.</t>
  </si>
  <si>
    <t>||TRANSFERENCIA DE FONDOS SEGÚN MENSAJES SWIFT N°12360 Y 12359 DE LA FECHA Y NOTA CITE ADSIB-NE-374/2023 DE FECHA 06/06/2023 (HRE-TGL-9041). (SECTOR PÚBLICO). DEB.DE LA LIB.00119012001 ADSIBAGENCIA DESAR.SOCIEDAD INFORMAC.EN BOL,REP.DE ÚTILES DE ESCRITORIO.</t>
  </si>
  <si>
    <t>||AMPLIACION DE VALIDEZ 0,15% S/USD 132.856.- POR 30 DIAS, COMISION ENMIENDA LC BS220.- REEMB. GASTOS DE COMUNICACION BS200.- Y EMISION DE COMPROBANTE CONTABLE BS50.- S/G NOTA SEDEM/GG/KB N°0075/2023 DE FECHA 21/7/2023. LIB.00132102001 KOKABOL - GESTION OPERATIVA REF: COMISIONES ENMIENDA 1 LC I-2023-26.</t>
  </si>
  <si>
    <t>'COBRO DE'||ÚTILES DE ESCRITORIO POR EL COMPROBANTE NRO. 1065299 DE LA FECHA, S/G. NOTA CITE PRS/GAFC-1382 DFC-423/2023 DE FECHA 14/06/2023 (HRE-TGL-9344) ENVIADA POR YACIMIENTOS PETROLIFEROS FISCALES BOLIVIANOS. DEBITO DE LA LIBRETA 00513022001 YPFB  OPERACIONES.</t>
  </si>
  <si>
    <t>A:00099021001 DEVOLUCION DEUDA AL TGN POR PARTE DEL SR. GUILLERMO ARAMAYO HERRERA CORRESPONDIENTE AL MES DE JUNIO/2023. S/G. INF. SENASIR UAF-ITES Nº 245/2023, DE FECHA 26/07/2023</t>
  </si>
  <si>
    <t>A:00862012001 TRANSFERENCIA DE RECUPERACIONES SEGÚN NOTA INTERNA GEF-LCR-DYF-0780-NOT/23, POR REMUNERACION DE ADMINISTRACION QUE CORRESPONDE AL FNDR DE ACUERDO A CONTRATO DE FIDEICOMISO “CONTRAPARTES LOCALES” DEL GAM DE PUNATA (RECUPERACION JULIO-2023)</t>
  </si>
  <si>
    <t>A:00862012001 TRANSFERENCIA DE RECUPERACIONES SEGÚN NOTA INTERNA GEF-LCR-DYF-0780-NOT/23, POR REMUNERACION DE ADMINISTRACION QUE CORRESPONDE AL FNDR DE ACUERDO A CONTRATO DE FIDEICOMISO “CONTRAPARTES LOCALES” DEL GAM DE YAMPARAEZ (RECUPERACION JULIO-2023)</t>
  </si>
  <si>
    <t>A:00862012001 TRANSFERENCIA DE RECUPERACIONES SEGÚN NOTA GEF-LCR-DYF-0779-NOT/23 POR CONCEPTO DE REMUNERACION POR ADMINISTRACION DEL FIDEICOMISO QUE CORRESPONDE AL FNDR DE ACUERDO A CONTRATO DE FIDEICOMISO “ACCESOS SEGUROS VIVIR BIEN”. GAM SANTA CRUZ</t>
  </si>
  <si>
    <t>A:00862012001 TRANSFERENCIA DE RECUPERACIONES SEGÚN NOTA INTERNA GEF-LCR-DYF-0780-NOT/23, POR REMUNERACION DE ADMINISTRACION QUE CORRESPONDE AL FNDR DE ACUERDO A CONTRATO DE FIDEICOMISO “CONTRAPARTES LOCALES” DEL GAM DE ENTRE RIOS-COCHABAMBA (RECUPERACION JULIO-2023)</t>
  </si>
  <si>
    <t>A:00099021001 TRANSFERENCIA DE RECUPERACIONES SEGÚN NOTA GEF-LCR-DYF-0779-NOT/23 POR CONCEPTO DE PAGO DE CAPITAL E INTERES DE ACUERDO A CONTRATO DE FIDEICOMISO “ACCESOS SEGUROS VIVIR BIEN” CORRESPONDIENTE AL GAM SANTA CRUZ.</t>
  </si>
  <si>
    <t>00066047003 DEPOSITO DE EFECTIVO, DEPOSITANTE: AMERICA PATRICIA RIOS CAMACHO, CONCEPTO: MEDIO DIA DE DESCUENTO MES DE JUNIO - DEVOLUCION, CUENTA DE DEPOSITO: CUENTA UNICA DEL TESORO</t>
  </si>
  <si>
    <t>00099021001 DEPOSITO DE EFECTIVO, DEPOSITANTE: QUISPE COCA LENNY, CONCEPTO: PAGO DEL SERVICIO DE AGUA DE LA OFICINA UB. EN VICEMINISTERIO DE AUTONOMIAS, POR EL MES DE 06/2023, CUENTA DE DEPOSITO: CUENTA UNICA DEL TESORO/DJBR</t>
  </si>
  <si>
    <t>00099021001 DEPOSITO DE EFECTIVO, DEPOSITANTE: CAMARA DE SENADORES, CONCEPTO: DEPÓSITO A LA CAMARA DE SENADORES PARA TARJETA MAGNETICA, CUENTA DE DEPOSITO: CUENTA UNICA DEL TESORO</t>
  </si>
  <si>
    <t>00213012001 DEPOSITO DE EFECTIVO, DEPOSITANTE: DAVID GONZALO TERRAZAS VALENICA, CONCEPTO: DEVOLUCION DE FONDOS EN AVANCE, CUENTA DE DEPOSITO: CUENTA UNICA DEL TESORO</t>
  </si>
  <si>
    <t>00213012001 DEPOSITO DE EFECTIVO, DEPOSITANTE: SAYCO VILELA LOPEZ, CONCEPTO: DEVOLUCION DE FONDOS, CUENTA DE DEPOSITO: CUENTA UNICA DEL TESORO</t>
  </si>
  <si>
    <t>00213012001 DEPOSITO DE EFECTIVO, DEPOSITANTE: MICAELA CARMEN QUISBERT MORILLAS, CONCEPTO: DEVOLUCION DE FONDOS, CUENTA DE DEPOSITO: CUENTA UNICA DEL TESORO</t>
  </si>
  <si>
    <t>00213012001 DEPOSITO DE EFECTIVO, DEPOSITANTE: TERRAZAS GARCIA JAVIER, CONCEPTO: DEVOLUCION DE FONDOS, CUENTA DE DEPOSITO: CUENTA UNICA DEL TESORO</t>
  </si>
  <si>
    <t>00046171101 DEPOSITO DE EFECTIVO, DEPOSITANTE: BIOMERLAB SRL, CONCEPTO: SANCION POR INCUMPLIMIENTO A LA NORMA RESOLUCION ADMINISTRATIVA N°S/122 GESTION 2023, CUENTA DE DEPOSITO: CUENTA UNICA DEL TESORO</t>
  </si>
  <si>
    <t>00283012003 DEPOSITO DE EFECTIVO, DEPOSITANTE: JORGE LUIS VARGAS ARISPE C.I. 7282245, CONCEPTO: DEVOLUCION DE VIATICOS DEL MES DE ABRIL, CUENTA DE DEPOSITO: CUENTA UNICA DEL TESORO</t>
  </si>
  <si>
    <t>00283024101 DEPOSITO DE EFECTIVO, DEPOSITANTE: OVIDIO QUISPE MAMANI CI. 5473510LP., CONCEPTO: DEVOLUCION DE PAGO DE LUZ CONFORME PRORRATEO DE OVIDIO QUISPE MAMANI A COMPENSACION A RREV 67, CUENTA DE DEPOSITO: CUENTA UNICA DEL TESORO</t>
  </si>
  <si>
    <t>00046171101 DEPOSITO DE EFECTIVO, DEPOSITANTE: IMPORTADORA EXPORTADORA MATERMED, CONCEPTO: SANCION POR INCUMPLIMIENTO A LA NORMA, SEGUN RES. ADM. S/26/2023 DE FECHA 8-02-2023, CUENTA DE DEPOSITO: CUENTA UNICA DEL TESORO</t>
  </si>
  <si>
    <t>00046171101 DEPOSITO DE EFECTIVO, DEPOSITANTE: SIMPLYS SRL, CONCEPTO: SANCION POR INCUMPLIMIENTO REINSCRIPCION GESTION 2021,2022 Y 2023, CUENTA DE DEPOSITO: CUENTA UNICA DEL TESORO</t>
  </si>
  <si>
    <t>00099021001 DEPOSITO DE EFECTIVO, DEPOSITANTE: ADILSON LOZADA VEGA, CONCEPTO: DEVOLUCION EXAMEN PREOCUPACIONAL GESTION 2023, CUENTA DE DEPOSITO: CUENTA UNICA DEL TESORO/DJBR</t>
  </si>
  <si>
    <t>PAGO A BID PRÉSTAMO 2450/BL-BO VCTO. 28-07-2023 POR CUENTA DE TGN , NTI. 017608 VALOR 28-07-2023 INTERESES USD 7.129,95 CTA. 3987 CUENTA UNICA DEL TESORO LIB. 00099021001 REF.: COMISIONES BANCARIAS</t>
  </si>
  <si>
    <t>PAGO A BID PRÉSTAMO 3060/BL-BO VCTO. 28-07-2023 POR CUENTA DE TGN , NTI. 017596 VALOR 28-07-2023 CAPITAL USD 883.236,01 INTERESES USD 603.979,25 CTA. 3987 CUENTA UNICA DEL TESORO LIB. 00099021001 REF.: COMISIONES BANCARIAS</t>
  </si>
  <si>
    <t>PAGO A BID PRÉSTAMO 3060/BL-BO VCTO. 28-07-2023 POR CUENTA DE TGN , NTI. 017610 VALOR 28-07-2023 INTERESES USD 13.141,14 CTA. 3987 CUENTA UNICA DEL TESORO LIB. 00099021001 REF.: COMISIONES BANCARIAS</t>
  </si>
  <si>
    <t>PAGO A BID PRÉSTAMO 2450/BL-BO VCTO. 28-07-2023 POR CUENTA DE TGN , NTI. 017604 VALOR 28-07-2023 CAPITAL USD 279.430,17 INTERESES USD 186.682,20 CTA. 3987 CUENTA UNICA DEL TESORO LIB. 00099021001 REF.: COMISIONES BANCARIAS</t>
  </si>
  <si>
    <t>00132052001 DEPOSITO DE EFECTIVO, DEPOSITANTE: PABEL QUINTEROS EEPS, CONCEPTO: MULTA POR EL PAGO DE SERVICIO EN MORA, CUENTA DE DEPOSITO: CUENTA UNICA DEL TESORO</t>
  </si>
  <si>
    <t>00132052001 DEPOSITO DE EFECTIVO, DEPOSITANTE: JOSUE ELVER RAMOS COLQUE EEPS, CONCEPTO: POR INCUMPLIMIENTO AL INSTRUCTIVO TRIBUTARIO, CUENTA DE DEPOSITO: CUENTA UNICA DEL TESORO</t>
  </si>
  <si>
    <t>00099021001 DEPOSITO DE EFECTIVO, DEPOSITANTE: RUBEN CORDERO VARGAS, CONCEPTO: REVERSION DE VIATICO DE 1 DIA DEL VIAJE LA PAZ -SUCRE-CBBA DE FECHAS DEL 07 AL 11 DE JUNIO DEL 2023, CUENTA DE DEPOSITO: CUENTA UNICA DEL TESORO/DJBR</t>
  </si>
  <si>
    <t>00099021001 DEPOSITO DE EFECTIVO, DEPOSITANTE: RUBEN CORDERO VARGAS, CONCEPTO: REVERSION DE VIATICO DE 1 DIA DEL VIAJE COCHABAMBA DE FECHAS DEL 14 AL 15 DE JUNIO DEL 2023, CUENTA DE DEPOSITO: CUENTA UNICA DEL TESORO/DJBR</t>
  </si>
  <si>
    <t>00099021001 DEPOSITO DE EFECTIVO, DEPOSITANTE: COMITE EJECUTIVO DE LA UNIVERSIDAD BOLIVIANA-CEUB, CONCEPTO: DEVOLUCION DE VIATICOS, CUENTA DE DEPOSITO: CUENTA UNICA DEL TESORO</t>
  </si>
  <si>
    <t>00132042002 DEPOSITO DE EFECTIVO, DEPOSITANTE: EEPAF, CONCEPTO: PAGO POR TRANSACCION TRIBUTARIA ( IMPUESTO DE PEAJE AEREO), CUENTA DE DEPOSITO: CUENTA UNICA DEL TESORO</t>
  </si>
  <si>
    <t>00099021001 DEPOSITO DE EFECTIVO, DEPOSITANTE: LISETH ESTHEFANI PARADA YAVI, CONCEPTO: DEVOLUCION POR EXAMEN PREOCUPACIONAL, CUENTA DE DEPOSITO: CUENTA UNICA DEL TESORO/DJBR</t>
  </si>
  <si>
    <t>NUMERO DE LIBRETA CUT: 00990201009 OPERACIÓN E18 TRANSFERENCIA DEL SISTEMA FINANCIERO POR CUENTA DE TERCEROS A LA CUT TRANSFERENCIA DEVOLUCION DE RECURSOS AL FIDEICOMITENTE SOLICITUD BDP -S.A.M FIDEICOMISO BONO JUANCITO PINTO GESTION 2017</t>
  </si>
  <si>
    <t>NUMERO DE LIBRETA CUT: 00990201009 OPERACIÓN E18 TRANSFERENCIA DEL SISTEMA FINANCIERO POR CUENTA DE TERCEROS A LA CUT TRANSFERENCIA DEVOLUCION DE RECURSOS AL FIDEICOMITENTE SOLICITUD BDP SAM - FIDEICOMISO BONO JUANCITO PINTO GESTION 2016</t>
  </si>
  <si>
    <t>NUMERO DE LIBRETA CUT: 00990201009 OPERACIÓN E18 TRANSFERENCIA DEL SISTEMA FINANCIERO POR CUENTA DE TERCEROS A LA CUT TRANSFERENCIA DEVOLUCION DE RECURSOS AL FIDEICOMITENTE SOLICITUD BDP - SAM FIDEICOMISO BONO JUANCITO PINTO GESTION 2015</t>
  </si>
  <si>
    <t>COBRO COSTOS DE PAPELERIA POR REGULARIZACION DE TRANSFERENCIA DEL EXTERIOR POR ORDEN DE CANACOL ENERGY LTD, FECHA VALOR 21/07/2023. LIB. 00513012007 YPFB - RECURSOS NACIONALIZACIÓN</t>
  </si>
  <si>
    <t>00099021001 DEPOSITO DE EFECTIVO, DEPOSITANTE: JOEL TEDDY DIAZ FERNANDEZ, CONCEPTO: DEVOLUCION DE PASAJE AEREO N°9302408619929, CUENTA DE DEPOSITO: CUENTA UNICA DEL TESORO/DJBR</t>
  </si>
  <si>
    <t>00041031107 DEPOSITO DE EFECTIVO, DEPOSITANTE: WILMER PACIFICO POMA MAQUERA, CONCEPTO: DEVOLUCION DE RECURSOS NO UTILIZADOS -PASAJES, CUENTA DE DEPOSITO: CUENTA UNICA DEL TESORO</t>
  </si>
  <si>
    <t>00099021001 DEPOSITO DE EFECTIVO, DEPOSITANTE: JOSE ANTONIO CORO LARA, CONCEPTO: DEPÓSITO DE FACTURA NAABOL, CUENTA DE DEPOSITO: CUENTA UNICA DEL TESORO/DJBR</t>
  </si>
  <si>
    <t>00099021001 DEPOSITO DE EFECTIVO, DEPOSITANTE: JUAN CARLOS MENESES COPA-AISEM, CONCEPTO: DEVOLUCION DE PASAJE 9301363991315, CUENTA DE DEPOSITO: CUENTA UNICA DEL TESORO</t>
  </si>
  <si>
    <t>00099021001 DEPOSITO DE EFECTIVO, DEPOSITANTE: JUAN CARLOS MENESES COPA-AISEM, CONCEPTO: DEVOLUCION DEL PASAJE 9302409681092, CUENTA DE DEPOSITO: CUENTA UNICA DEL TESORO</t>
  </si>
  <si>
    <t>00099021001 DEPOSITO DE EFECTIVO, DEPOSITANTE: JUAN CARLOS MENESES COPA-AISEM, CONCEPTO: DEVOLUCION DEL PASAJE 9302409681122, CUENTA DE DEPOSITO: CUENTA UNICA DEL TESORO</t>
  </si>
  <si>
    <t>00099021001 DEPOSITO DE EFECTIVO, DEPOSITANTE: JUAN CARLOS MENESES COPA-AISEM, CONCEPTO: DEVOLUCION DEL PASAJE 9302409681132, CUENTA DE DEPOSITO: CUENTA UNICA DEL TESORO</t>
  </si>
  <si>
    <t>00099021001 DEPOSITO DE EFECTIVO, DEPOSITANTE: JUAN CARLOS MENESES COPA-AISEM, CONCEPTO: DEVOLUCION DE PASAJE 9302409681162, CUENTA DE DEPOSITO: CUENTA UNICA DEL TESORO</t>
  </si>
  <si>
    <t>00099021001 DEPOSITO DE EFECTIVO, DEPOSITANTE: JUAN CARLOS MENESES COPA-AISEM, CONCEPTO: DEVOLUCION DEL PASAJE 9302409681166, CUENTA DE DEPOSITO: CUENTA UNICA DEL TESORO</t>
  </si>
  <si>
    <t>00099021001 DEPOSITO DE EFECTIVO, DEPOSITANTE: RAMIRO MOLLO LAURA, CONCEPTO: TARJETA MAGNETICA, CUENTA DE DEPOSITO: CUENTA UNICA DEL TESORO/DJBR</t>
  </si>
  <si>
    <t>NUMERO DE LIBRETA CUT: 00099021001 OPERACIÓN E18 TRANSFERENCIA DEL SISTEMA FINANCIERO POR CUENTA DE TERCEROS A LA CUT DEVOLUCION DE FONDOS AL BJA POR UN PAGO MAL EFECTUADO A UNA BENEFICIARIA DEL BONO MADRE NINO NINA EN ATENCION A LA NOTA CITE MSYD/BJA/CE/358/2023</t>
  </si>
  <si>
    <t>NUMERO DE LIBRETA CUT: 00099021001 OPERACIÓN E18 TRANSFERENCIA DEL SISTEMA FINANCIERO POR CUENTA DE TERCEROS A LA CUT TRANSFERENCIA DEVOLUCION DE FONDOS POR 558 CASOS RECHAZADOS DE ABONO EN CUENTA A LAS BENEFICIARIAS DEL BJA EN ATENCION A LA NOTA CITE MSYD/BJA/CE/365/2023</t>
  </si>
  <si>
    <t>00155012001 DEP.DE CHEQ.AJENOS,RET.DE CAM.,CONCEPTO: ACREDITACION DE FIANZA ECONOMICA, ROBERTO LOREDO CONDORI,DEP.: DIRNOPLU , PROCEDENCIA: BANCO UNION S.A., CHEQUE: 842, FECHA DE EMISION:26/07/2023</t>
  </si>
  <si>
    <t>00155012001 DEP.DE CHEQ.AJENOS,RET.DE CAM.,CONCEPTO: DEVOLUCION VIATICOS MAURICIO SUAREZ JALDIN,DEP.: DIRNOPLU , PROCEDENCIA: BANCO UNION S.A., CHEQUE: 843, FECHA DE EMISION:27/07/2023</t>
  </si>
  <si>
    <t>00155012001 DEP.DE CHEQ.AJENOS,RET.DE CAM.,CONCEPTO: SANCION DISCIPLINARIA A ANOTARIA DE FE PUBLICA DORIS SILVANA CORDANO BLANCO,DEP.: DIRNOPLU , PROCEDENCIA: BANCO UNION S.A., CHEQUE: 845, FECHA DE EMISION:27/07/2023</t>
  </si>
  <si>
    <t>00155012001 DEP.DE CHEQ.AJENOS,RET.DE CAM.,CONCEPTO: IMPRESION DE CREDENCIALES NOTARIALES,DEP.: DIRNOPLU , PROCEDENCIA: BANCO UNION S.A., CHEQUE: 846, FECHA DE EMISION:27/07/2023</t>
  </si>
  <si>
    <t>00099021001 DEP.DE CHEQ.AJENOS,RET.DE CAM.,CONCEPTO: DANNY JOSUE REYNAGA FLORES,DEP.: BANCO UNION S.A. , PROCEDENCIA: BANCO UNION S.A., CHEQUE: 191560, FECHA DE EMISION:28/07/2023</t>
  </si>
  <si>
    <t>00290012001 DEP.DE CHEQ.AJENOS,RET.DE CAM.,CONCEPTO: TRAMITE N°9260920-OTROS INGRESOS,DEP.: SERVICIO DE IMPUESTOS NACIONALES , PROCEDENCIA: BANCO UNION S.A., CHEQUE: 7201, FECHA DE EMISION:25/07/2023</t>
  </si>
  <si>
    <t>00290012001 DEP.DE CHEQ.AJENOS,RET.DE CAM.,CONCEPTO: TRAMITE N°9310691-OTROS INGRESOS,DEP.: SERVICIO DE IMPUESTOS NACIONALES , PROCEDENCIA: BANCO UNION S.A., CHEQUE: 7203, FECHA DE EMISION:25/07/2023</t>
  </si>
  <si>
    <t>00290012001 DEP.DE CHEQ.AJENOS,RET.DE CAM.,CONCEPTO: TRAMITE N°9312007-OTROS INGRESOS,DEP.: SERVICIO DE IMPUESTOS NACIONALES , PROCEDENCIA: BANCO UNION S.A., CHEQUE: 7204, FECHA DE EMISION:25/07/2023</t>
  </si>
  <si>
    <t>00047137003 DEP.DE CHEQ.AJENOS,RET.DE CAM.,CONCEPTO: DEVOLUCION COMUNIDAD CHAQUERY PSI - 356 CON/PTS/034/2021 C31 1065 DE 2022,DEP.: PROYECTO DE ALIANZA RURALES , PROCEDENCIA: BANCO UNION S.A., CHEQUE: 778, FECHA DE EMISION:27/07/2023</t>
  </si>
  <si>
    <t>00041011103 DEP.DE CHEQ.AJENOS,RET.DE CAM.,CONCEPTO: DEVOLUCION DE RECURSOS POR DESCUENTO DE PERMISO SIN GOCE DE HABER MES DE JUNIO 2023,DEP.: MDPYEP , PROCEDENCIA: BANCO UNION S.A., CHEQUE: 1263, FECHA DE EMISION:25/07/2023</t>
  </si>
  <si>
    <t>00047137003 DEP.DE CHEQ.AJENOS,RET.DE CAM.,CONCEPTO: DEVOLUCION COMUNIDAD CORRAL KASA CHQ - 181 HITO 3 CON/CHU/27/20 C31 2718 2022,DEP.: PROYECTO DE ALIANZA RURALES , PROCEDENCIA: BANCO UNION S.A., CHEQUE: 777, FECHA DE EMISION:26/07/2023</t>
  </si>
  <si>
    <t>00099021001 DEPOSITO DE EFECTIVO, DEPOSITANTE: RICHARD ELOY FUERTES ORIHUELA, CONCEPTO: DEVOLUCION POR EXAMEN OCUPACIONAL, CUENTA DE DEPOSITO: CUENTA UNICA DEL TESORO/DJBR</t>
  </si>
  <si>
    <t>TRANSFERENCIA DE FONDOS AL EXTERIOR A SOLICITUD DE YACIMIENTOS PETROLIFEROS FISCALES BOLIVIANOS SEGUN SOLICITUD YPFB-0043-2023 REF: GASTOS ADM PROCESO ARBITRAL CASO CCI NO 25146 JPA SHELL CORPORATION YPFB SEGUN OP DUER 367 2023 LIB. 00513012003 LBP-YPFB (2011349681373)</t>
  </si>
  <si>
    <t>TRANSFERENCIA DEL EXTERIOR SEGUN SWIFT NOS.12420-12419 DE FECHA 28/07/2023 ORDENANTE: WENFOR SA, FECHA VALOR 28/07/2023 REF:YLB GCO 0144 LIB. 00597012001 RECURSOS PROPIOS VENTAS YLB</t>
  </si>
  <si>
    <t>||LIBRETA CUT N°3987069001 DESEMBOLSO DEL PRESTAMO DE DINERO DEL FIDEICOMISO DEL FINPRO N°024 CON LA EMPRESA SEDEM  PROYECTO IMPLEMENTACION DE LA PLANTA DE BIOINSUMO EN SANTA CRUZ S/NOTA BDP/GO/JNPC/4141/2023</t>
  </si>
  <si>
    <t>COBRO COSTOS DE PAPELERIA SEGUN TRANSFERENCIA DEL EXTERIOR POR ORDEN DE WENFOR SA, FECHA VALOR 28/07/2023 REF:YLB GCO 0144 LIB. 00597012001 RECURSOS PROPIOS VENTAS YLB</t>
  </si>
  <si>
    <t>A:00862012001 TRANSFERENCIA DE RECUPERACIONES SEGÚN NOTA INTERNA GEF-LCR-DYF-0780-NOT/23, POR REMUNERACION DE ADMINISTRACION QUE CORRESPONDE AL FNDR DE ACUERDO A CONTRATO DE FIDEICOMISO “CONTRAPARTES LOCALES” DEL GAM DE VILLA GUALBERTO VILLARROEL (RECUPERACION JULIO-2023)</t>
  </si>
  <si>
    <t>A:00862012001 TRANSFERENCIA DE RECUPERACIONES SEGÚN NOTA INTERNA GEF-LCR-DYF-0780-NOT/23, POR REMUNERACION DE ADMINISTRACION QUE CORRESPONDE AL FNDR DE ACUERDO A CONTRATO DE FIDEICOMISO “CONTRAPARTES LOCALES” DEL GAM DE SAN ANTONIO DE ESMORUCO (RECUPERACION JULIO-2023)</t>
  </si>
  <si>
    <t>A:00862012001 TRANSFERENCIA DE RECUPERACIONES SEGÚN NOTA INTERNA GEF-LCR-DYF-0780-NOT/23, POR REMUNERACION DE ADMINISTRACION QUE CORRESPONDE AL FNDR DE ACUERDO A CONTRATO DE FIDEICOMISO “CONTRAPARTES LOCALES” DEL GAM DE CARIPUYO (RECUPERACION JULIO-2023)</t>
  </si>
  <si>
    <t>A:00862012001 TRANSFERENCIA DE RECUPERACIONES SEGÚN NOTA INTERNA GEF-LCR-DYF-0780-NOT/23, POR REMUNERACION DE ADMINISTRACION QUE CORRESPONDE AL FNDR DE ACUERDO A CONTRATO DE FIDEICOMISO “CONTRAPARTES LOCALES” DEL GAM DE URIONDO (RECUPERACION JULIO-2023)</t>
  </si>
  <si>
    <t>A:00862012001 TRANSFERENCIA DE RECUPERACIONES SEGÚN NOTA INTERNA GEF-LCR-DYF-0780-NOT/23, POR REMUNERACION DE ADMINISTRACION QUE CORRESPONDE AL FNDR DE ACUERDO A CONTRATO DE FIDEICOMISO “CONTRAPARTES LOCALES” DEL GAM DE BUENA VISTA (RECUPERACION JULIO-2023)</t>
  </si>
  <si>
    <t>A:00862012001 TRANSFERENCIA DE RECUPERACIONES SEGÚN NOTA INTERNA GEF-LCR-DYF-0780-NOT/23, POR REMUNERACION DE ADMINISTRACION QUE CORRESPONDE AL FNDR DE ACUERDO A CONTRATO DE FIDEICOMISO “CONTRAPARTES LOCALES” DEL GAM DE VIACHA (RECUPERACION JULIO-2023)</t>
  </si>
  <si>
    <t>A:00862012001 TRANSFERENCIA DE RECUPERACIONES SEGÚN NOTA INTERNA GEF-LCR-DYF-0780-NOT/23, POR REMUNERACION DE ADMINISTRACION QUE CORRESPONDE AL FNDR DE ACUERDO A CONTRATO DE FIDEICOMISO “CONTRAPARTES LOCALES” DEL GAM DE BELLA FLOR (RECUPERACION JULIO-2023)</t>
  </si>
  <si>
    <t>A:00862012001 TRANSFERENCIA DE RECUPERACIONES SEGÚN NOTA INTERNA GEF-LCR-DYF-0780-NOT/23, POR REMUNERACION DE ADMINISTRACION QUE CORRESPONDE AL FNDR DE ACUERDO A CONTRATO DE FIDEICOMISO “CONTRAPARTES LOCALES” DEL GAM DE POCONA (RECUPERACION JULIO-2023)</t>
  </si>
  <si>
    <t>A:00862012001 TRANSFERENCIA DE RECUPERACIONES SEGÚN NOTA INTERNA GEF-LCR-DYF-0780-NOT/23, POR REMUNERACION DE ADMINISTRACION QUE CORRESPONDE AL FNDR DE ACUERDO A CONTRATO DE FIDEICOMISO “CONTRAPARTES LOCALES” DEL GAM DE EL ALTO (RECUPERACION JULIO-2023)</t>
  </si>
  <si>
    <t>A:00862012001 TRANSFERENCIA DE RECUPERACIONES SEGÚN NOTA INTERNA GEF-LCR-DYF-0780-NOT/23, POR REMUNERACION DE ADMINISTRACION QUE CORRESPONDE AL FNDR DE ACUERDO A CONTRATO DE FIDEICOMISO “CONTRAPARTES LOCALES” DEL GAM DE LURIBAY (RECUPERACION JULIO-2023)</t>
  </si>
  <si>
    <t>'COBRO DE'||ÚTILES DE ESCRITORIO POR EL COMPROBANTE N°1065364 SEGÚN NOTA CITE: PRS/GAFC-1382 DFC-423/2023 DE FECHA 14/06/2023 (HRE-TGL-9344) DE YACIMIENTOS PETROLÍFEROS FISCALES BOLIVIANOS. (SECTOR PÚBLICO). DÉBITO DE LA LIBRETA 00513022001 YPFB - OPERACIONES, REPOSICIÓN DE ÚTILES DE ESCRITORIO.</t>
  </si>
  <si>
    <t>'COBRO DE'||UTILES DE ESCRITORIO POR EL COMPROBANTE N° 1065369 DE LA FECHA, SEGUN NOTA CITE: PRS/GAFC-1382 DFC-423/2023 DE FECHA 14/6/2023 (HRE-TGL-9344). ENVIADA POR YACIMIENTOS PETROLIFEROS FISCALES BOLIVIANOS. (SECTOR PÚBLICO). DÉBITO DE LA LIBRETA 00513022001 YPFB - OPERACIONES.</t>
  </si>
  <si>
    <t>||REGULARIZACIÓN DE NUESTRA OPERACIÓN NRO. 1064939 DE FECHA 24/07/2023 EN ATENCIÓN A NOTAS CITE: DGAC/4399/2023 DE FECHA 28/07/2023 (HRE-TGL-1046), DGAC/3568/2023 DE FECHA 15/06/2023 (HRE-TGL-9395) DE LA DGAC Y CAR/DGE-UNC N°0137/2023 DE FECHA 25/07/2023 (HRE-TGL-11467) DE NAABOL. DÉBITO DE LA LIBRETA 00117012001 DGAC, REPOSICIÓN ÚTILES DE ESCRITORIO.</t>
  </si>
  <si>
    <t>||REGULARIZACIÓN DE NUESTRA OPERACIÓN NRO. 1064939 DE FECHA 24/07/2023 EN ATENCIÓN A NOTAS CITE: CAR/DGE-UNC N°0137/2023 DE FECHA 25/07/2023 (HRE-TGL-11467) DE NAABOL Y CITE: DGAC/4399/2023 DE FECHA 28/07/2023 (HRE-TGL-1046) DE LA DGAC. DÉBITO DE LA LIBRETA 00389012001 NAABOL-ADMINISTRACION, REPOSICIÓN ÚTILES DE ESCRITORIO.</t>
  </si>
  <si>
    <t>||REGULARIZACION DE NUESTRA OPERACIÓN NRO.1064975 DE FECHA 24/7/2023 SEGUN NOTA CITE: DGAC/4399/2023 DE FECHA 28/7/2023 (HRE-TSO-1046) (ORIGINAL CURSA EN EL CBTE.N°1065420) Y DGAC/3568/2023 DE F.15/6/2023 (HRE-TGL-9395) ENVIADO POR LA DIRECCION GENERAL DE AERONAUTICA CIVIL. DEBITO DE LA LIBRETA 00117012001 DGAC, REPOSICION DE UTILES DE ESCRITORIO.</t>
  </si>
  <si>
    <t>00041031107 DEPOSITO DE EFECTIVO, DEPOSITANTE: EDGAR HUGO MAMANI MENDOZA-IBMETRO, CONCEPTO: DEVOLUCION GASTOS DE TRANSPORTE, CUENTA DE DEPOSITO: CUENTA UNICA DEL TESORO</t>
  </si>
  <si>
    <t>A:00862012001 TRANSFERENCIA DE RECUPERACIONES SEGÚN NOTA INTERNA GEF-LCR-DYF-0780-NOT/23, POR REMUNERACION DE ADMINISTRACION QUE CORRESPONDE AL FNDR DE ACUERDO A CONTRATO DE FIDEICOMISO “CONTRAPARTES LOCALES” DEL GAM DE ANZALDO (RECUPERACION JULIO-2023)</t>
  </si>
  <si>
    <t>A:00862012001 TRANSFERENCIA DE RECUPERACIONES SEGÚN NOTA INTERNA GEF-LCR-DYF-0780-NOT/23, POR REMUNERACION DE ADMINISTRACION QUE CORRESPONDE AL FNDR DE ACUERDO A CONTRATO DE FIDEICOMISO “CONTRAPARTES LOCALES” DEL GAD CHUQUISACA (RECUPERACION JULIO-2023)</t>
  </si>
  <si>
    <t>A:00862012001 TRANSFERENCIA DE RECUPERACIONES SEGÚN NOTA INTERNA GEF-LCR-DYF-0780-NOT/23, POR REMUNERACION DE ADMINISTRACION QUE CORRESPONDE AL FNDR DE ACUERDO A CONTRATO DE FIDEICOMISO “CONTRAPARTES LOCALES” DEL GAM DE VILLA RIVERO (RECUPERACION JULIO-2023)</t>
  </si>
  <si>
    <t>A:00862012001 TRANSFERENCIA DE RECUPERACIONES SEGÚN NOTA INTERNA GEF-LCR-DYF-0780-NOT/23, POR REMUNERACION DE ADMINISTRACION QUE CORRESPONDE AL FNDR DE ACUERDO A CONTRATO DE FIDEICOMISO “CONTRAPARTES LOCALES” DEL GAM DE INCAHUASI (RECUPERACION JULIO-2023)</t>
  </si>
  <si>
    <t>00099021001 DEPOSITO DE EFECTIVO, DEPOSITANTE: SILVER ISRAEL CARI HUANCA, CONCEPTO: DEVOLUCION DE FONDOS EN AVANCE PANDO, CUENTA DE DEPOSITO: CUENTA UNICA DEL TESORO/DJBR</t>
  </si>
  <si>
    <t>00548132001 DEPOSITO DE EFECTIVO, DEPOSITANTE: ORLANDO RAMOS CATARI, CONCEPTO: DEVOLUCION DEL 13% POR VIATICOS, CUENTA DE DEPOSITO: CUENTA UNICA DEL TESORO</t>
  </si>
  <si>
    <t>A:00862012001 TRANSFERENCIA DE RECUPERACIONES SEGÚN NOTA INTERNA GEF-LCR-DYF-0780-NOT/23, POR REMUNERACION DE ADMINISTRACION QUE CORRESPONDE AL FNDR DE ACUERDO A CONTRATO DE FIDEICOMISO “CONTRAPARTES LOCALES” DEL GAM DE SICA SICA (RECUPERACION JULIO-2023)</t>
  </si>
  <si>
    <t>A:00862012001 TRANSFERENCIA DE RECUPERACIONES SEGÚN NOTA INTERNA GEF-LCR-DYF-0780-NOT/23, POR REMUNERACION DE ADMINISTRACION QUE CORRESPONDE AL FNDR DE ACUERDO A CONTRATO DE FIDEICOMISO “CONTRAPARTES LOCALES” DEL GAM DE CAMATAQUI (VILLA ABECIA) (RECUPERACION JULIO-2023)</t>
  </si>
  <si>
    <t>A:00862012001 TRANSFERENCIA DE RECUPERACIONES SEGÚN NOTA INTERNA GEF-LCR-DYF-0780-NOT/23, POR REMUNERACION DE ADMINISTRACION QUE CORRESPONDE AL FNDR DE ACUERDO A CONTRATO DE FIDEICOMISO “CONTRAPARTES LOCALES” DEL GAM DE CHARAÑA (RECUPERACION JULIO-2023)</t>
  </si>
  <si>
    <t>A:00862012001 TRANSFERENCIA DE RECUPERACIONES SEGÚN NOTA INTERNA GEF-LCR-DYF-0780-NOT/23, POR REMUNERACION DE ADMINISTRACION QUE CORRESPONDE AL FNDR DE ACUERDO A CONTRATO DE FIDEICOMISO “CONTRAPARTES LOCALES” DEL GAM DE YAPACANI (RECUPERACION JULIO-2023)</t>
  </si>
  <si>
    <t>A:00862012001 TRANSFERENCIA DE RECUPERACIONES SEGÚN NOTA INTERNA GEF-LCR-DYF-0780-NOT/23, POR REMUNERACION DE ADMINISTRACION QUE CORRESPONDE AL FNDR DE ACUERDO A CONTRATO DE FIDEICOMISO “CONTRAPARTES LOCALES” DEL GAM DE EL PUENTE (TARIJA) (RECUPERACION JULIO-2023)</t>
  </si>
  <si>
    <t>A:00099021001 TRANSFERENCIA DE RECUPERACIONES SEGÚN NOTA GEF-LCR-CMD-0874-NOT/23 POR CONCEPTO DE PAGO DE CAPITAL E INTERES DE ACUERDO A CONTRATO DE FIDEICOMISO “PROGRAMA APOYO A LA EJECUCION DE LA INVERSION PUBLICA” FIRMADO ENTRE MINISTERIO DE PLANIFICACION Y EL FNDR, CORRESPONDIENTE AL GAM DE POSTRERVALLE.</t>
  </si>
  <si>
    <t>A:00862012001 TRANSFERENCIA DE RECUPERACIONES SEGÚN NOTA INTERNA GEF-LCR-DYF-0780-NOT/23, POR REMUNERACION DE ADMINISTRACION QUE CORRESPONDE AL FNDR DE ACUERDO A CONTRATO DE FIDEICOMISO “CONTRAPARTES LOCALES” DEL GAM DE RAVELO (RECUPERACION JULIO-2023)</t>
  </si>
  <si>
    <t>A:00862012001 TRANSFERENCIA DE RECUPERACIONES SEGÚN NOTA GEF-LCR-CMD-0874-NOT/23 POR CONCEPTO DE REMUNERACIÓN POR ADMINISTRACION DE FIDEICOMISO QUE CORRESPONDEN AL FNDR DE ACUERDO A CONTRATO DE FIDEICOMISO “PROGRAMA APOYO A LA EJECUCION DE LA INVERSION PUBLICA” CORRESPONDIENTE AL GAM DE POSTRERVALLE.</t>
  </si>
  <si>
    <t>A:00862012001 TRANSFERENCIA DE RECUPERACIONES SEGÚN NOTA INTERNA GEF-LCR-DYF-0780-NOT/23, POR REMUNERACION DE ADMINISTRACION QUE CORRESPONDE AL FNDR DE ACUERDO A CONTRATO DE FIDEICOMISO “CONTRAPARTES LOCALES” DEL GAM DE LAS CARRERAS (RECUPERACION JULIO-2023)</t>
  </si>
  <si>
    <t>A:00862012001 TRANSFERENCIA DE RECUPERACIONES SEGÚN NOTA INTERNA GEF-LCR-DYF-0780-NOT/23, POR REMUNERACION DE ADMINISTRACION QUE CORRESPONDE AL FNDR DE ACUERDO A CONTRATO DE FIDEICOMISO “CONTRAPARTES LOCALES” DEL GAM DE TARVITA (RECUPERACION JULIO-2023)</t>
  </si>
  <si>
    <t>A:00862012001 TRANSFERENCIA DE RECUPERACIONES SEGÚN NOTA GEF-LCR-CMD-0874-NOT/23 POR CONCEPTO DE INTERES PENAL FIDEICOMISO “APOYO A LA EJECUCION DE LA INVERSION PUBLICA” GAM POSTRERVALLE.</t>
  </si>
  <si>
    <t>A:00862012001 TRANSFERENCIA DE RECUPERACIONES SEGÚN NOTA INTERNA GEF-LCR-DYF-0780-NOT/23, POR REMUNERACION DE ADMINISTRACION QUE CORRESPONDE AL FNDR DE ACUERDO A CONTRATO DE FIDEICOMISO “CONTRAPARTES LOCALES” DEL GAM DE VILLA MONTES (RECUPERACION JULIO-2023)</t>
  </si>
  <si>
    <t>A:00862012001 TRANSFERENCIA DE RECUPERACIONES SEGÚN NOTA INTERNA GEF-LCR-DYF-0780-NOT/23, POR REMUNERACION DE ADMINISTRACION QUE CORRESPONDE AL FNDR DE ACUERDO A CONTRATO DE FIDEICOMISO “CONTRAPARTES LOCALES” DEL GAM DE CUEVO (RECUPERACION JULIO-2023)</t>
  </si>
  <si>
    <t>00099021001 DEPOSITO DE EFECTIVO, DEPOSITANTE: DARIO TICONA VARGAS CI 3338590 LP, CONCEPTO: DEVOLUCION DE LA LETRA A DEL MES DE DICIEMBRE DEL AÑO 2011, CUENTA DE DEPOSITO: CUENTA UNICA DEL TESORO/DJBR</t>
  </si>
  <si>
    <t>A:00373024108 A: 00373024108 Transferencia de recursos a requerimiento del Fondo de Desarrollo Indígena s/g CITE: FDI/DGE/ EXT/N°0490/2023 para financiar desembolsos de 4 proyectos de diferentes municipios de la Tercera Cartera, de acuerdo al Informe CITE: MEFP/VTCP/DGPOT/INF/N°70/ 2023, (H.R.6-16783-R).</t>
  </si>
  <si>
    <t>00099021001 DEPOSITO DE EFECTIVO, DEPOSITANTE: DARIO TICONA VARGAS CI 3338590 LP, CONCEPTO: DEVOLUCION DE PAGO DE LA LETRA A DEL MES DE ENERO DEL AÑO 2012, CUENTA DE DEPOSITO: CUENTA UNICA DEL TESORO/DJBR</t>
  </si>
  <si>
    <t>00099021001 DEPOSITO DE EFECTIVO, DEPOSITANTE: DARIO TICONA VARGAS CI 3338590 LP, CONCEPTO: DEVOLUCION DE PAGO DE LETRA A DEL MES DE FEBRERO AÑO 2012, CUENTA DE DEPOSITO: CUENTA UNICA DEL TESORO/DJBR</t>
  </si>
  <si>
    <t>00099021001 DEPOSITO DE EFECTIVO, DEPOSITANTE: DARIO TICONA VARGAS CI 3338590 LP, CONCEPTO: DEVOLUCION DE PAGO DE LA LETRA A DEL MES DE MARZO DEL AÑO 2012, CUENTA DE DEPOSITO: CUENTA UNICA DEL TESORO/DJBR</t>
  </si>
  <si>
    <t>00099021001 DEPOSITO DE EFECTIVO, DEPOSITANTE: DARIO TICONA VARGAS CI 3338590 LP, CONCEPTO: DEVOLUCION DEL LETRA A DEL MES DE ABRIL DEL AÑO 2012, CUENTA DE DEPOSITO: CUENTA UNICA DEL TESORO/DJBR</t>
  </si>
  <si>
    <t>00099021001 DEPOSITO DE EFECTIVO, DEPOSITANTE: DARIO TICONA VARGAS CI 3338590 LP, CONCEPTO: DEVOLUCION DE PAGO DE LETRA A REINTEGRO DEL AÑO 2012, CUENTA DE DEPOSITO: CUENTA UNICA DEL TESORO/DJBR</t>
  </si>
  <si>
    <t>00099021001 DEPOSITO DE EFECTIVO, DEPOSITANTE: DARIO TICONA VARGAS CI 3338590 LP, CONCEPTO: DEVOLUCION DE LA LETRA A DEL MES DE MAYO AÑO 2012, CUENTA DE DEPOSITO: CUENTA UNICA DEL TESORO/DJBR</t>
  </si>
  <si>
    <t>PAGO A AFD PRÉSTAMO CBO 1020 01 B VCTO. 31-07-2023 POR CUENTA DE TGN , NTI. 017585 VALOR 31-07-2023 INTERESES EUR 285.376,66 COMISIONES EUR 12.946,81 CTA. 3987 CUENTA UNICA DEL TESORO LIB. 00099021001 REF.: COMISIONES BANCARIAS</t>
  </si>
  <si>
    <t>PAGO A AFD PRÉSTAMO CBO 1036 02 K VCTO. 31-07-2023 POR CUENTA DE TGN , NTI. 017663 VALOR 31-07-2023 INTERESES EUR 2.121.219,44 CTA. 3987 CUENTA UNICA DEL TESORO LIB. 00099021001 REF.: COMISIONES BANCARIAS</t>
  </si>
  <si>
    <t>PAGO A AFD PRÉSTAMO CBO 1027 01J VCTO. 31-07-2023 POR CUENTA DE TGN , NTI. 017668 VALOR 31-07-2023 INTERESES EUR 1.700.947,50 CTA. 3987 CUENTA UNICA DEL TESORO LIB. 00099021001 REF.: COMISIONES BANCARIAS</t>
  </si>
  <si>
    <t>00099021001 DEPOSITO DE EFECTIVO, DEPOSITANTE: DARIO TICONA VARGAS CI 3338590 LP, CONCEPTO: DEVOLUCION DE LA LETRA A DEL MES DE JUNIO AÑO 2012, CUENTA DE DEPOSITO: CUENTA UNICA DEL TESORO/DJBR</t>
  </si>
  <si>
    <t>00099021001 DEPOSITO DE EFECTIVO, DEPOSITANTE: DARIO TICONA VARGAS CI 3338590 LP, CONCEPTO: DEVOLUCION DE LA LETRA A DEL MES DE JULIO DEL AÑO 2012, CUENTA DE DEPOSITO: CUENTA UNICA DEL TESORO/DJBR</t>
  </si>
  <si>
    <t>00099021001 DEPOSITO DE EFECTIVO, DEPOSITANTE: DARIO TICONA VARGAS CI 3338590 LP, CONCEPTO: DEVOLUCION DE LA LETRA A EL AGUINALDO DEL AÑO 2012, CUENTA DE DEPOSITO: CUENTA UNICA DEL TESORO/DJBR</t>
  </si>
  <si>
    <t>00132032001 DEPOSITO DE EFECTIVO, DEPOSITANTE: GUADALUPE ELENA OLIVA MARTINEZ, CONCEPTO: DEVOLUCON POR EL 13% DE FACTURAS NO DECLARADAS N°9302409177172 Y N°72438, CUENTA DE DEPOSITO: CUENTA UNICA DEL TESORO</t>
  </si>
  <si>
    <t>00132032001 DEPOSITO DE EFECTIVO, DEPOSITANTE: ALDO BLADIMIR OLIVERA PANTIGOSO, CONCEPTO: DEVOLUCION POR EL 13% DE FACTURAS NO DECLARADAS N° 9302409177173 Y N°72440, CUENTA DE DEPOSITO: CUENTA UNICA DEL TESORO</t>
  </si>
  <si>
    <t>00132032001 DEPOSITO DE EFECTIVO, DEPOSITANTE: GARY EDMUNDO ESTEVEZ MERINO, CONCEPTO: DEVOLUCION POR EL 13% DE FACTURAS NO DECLARADAS N° 9302409177171 Y N°72481, CUENTA DE DEPOSITO: CUENTA UNICA DEL TESORO</t>
  </si>
  <si>
    <t>00299014101 DEPOSITO DE EFECTIVO, DEPOSITANTE: SERVICIO DEPARTAMENTAL DE RIESGO LA PAZ, CONCEPTO: DEVOLUCION DE GASOLINA DEL VIAJE A LA LOCALIDAD DE ACHOCALLA, CUENTA DE DEPOSITO: CUENTA UNICA DEL TESORO</t>
  </si>
  <si>
    <t>00299014101 DEPOSITO DE EFECTIVO, DEPOSITANTE: SERVICIO DEPARTAMENTAL DE RIESGO LA PAZ, CONCEPTO: DEVOLUCION DE GASOLINA DEL VIAJE DEL MUNICIPIO DE AYATA DE LA PROVINCIA MUÑECAS, CUENTA DE DEPOSITO: CUENTA UNICA DEL TESORO</t>
  </si>
  <si>
    <t>00099021001 DEPOSITO DE EFECTIVO, DEPOSITANTE: ANA LIA CONDORI COLMENAR, CONCEPTO: DEVOLUCION FACTURA NAABOL 22 DE MAYO 2023, CUENTA DE DEPOSITO: CUENTA UNICA DEL TESORO/DJBR</t>
  </si>
  <si>
    <t>00099021001 DEPOSITO DE EFECTIVO, DEPOSITANTE: SERVICIO DEPARTAMENTAL DE RIESGO LA PAZ, CONCEPTO: CONSUMO DEL AGUA DE JUNIO, CUENTA DE DEPOSITO: CUENTA UNICA DEL TESORO</t>
  </si>
  <si>
    <t>00099021001 DEPOSITO DE EFECTIVO, DEPOSITANTE: DANIELA LUZ MARIEL GUARDIA GUZMAN, CONCEPTO: DEVOLUCION DE VIATICO, CUENTA DE DEPOSITO: CUENTA UNICA DEL TESORO/DJBR</t>
  </si>
  <si>
    <t>'COBRO DE'||ÚTILES DE ESCRITORIO POR EL COMPROBANTE N°1065453 Y NOTA CITE: ESM/GAF/UCPT/191/2023 DE FECHA 27/07/2023 (HRE-TGL-11651) ENVIADA POR EMPRESA SIDERÚRGICA DEL MUTÚN. (SECTOR PÚBLICO). DÉBITO DE LA LIBRETA 00573012001 EMPRESA SIDERÚRGICA DEL MUTÚN  RECURSOS PROPIOS.</t>
  </si>
  <si>
    <t>00099021001 DEPOSITO DE EFECTIVO, DEPOSITANTE: PAOLA GABRIELA RIVERO SALINAS, CONCEPTO: DEVOLUCION DE VIATICOS, CUENTA DE DEPOSITO: CUENTA UNICA DEL TESORO/DJBR</t>
  </si>
  <si>
    <t>00047137003 DEPOSITO DE EFECTIVO, DEPOSITANTE: MDRYT-EMPORDERAR PAR II, CONCEPTO: DEVOLUCION NUEVA MONTAÑA LPZ-0210-4-545-3 PV 2456, CUENTA DE DEPOSITO: CUENTA UNICA DEL TESORO</t>
  </si>
  <si>
    <t>00047137003 DEPOSITO DE EFECTIVO, DEPOSITANTE: MDRYT-EMPORDERAR PAR II, CONCEPTO: DEVOLUCON REYES ADELANTE ,LPZ-0806-2-730-3 PV 976, CUENTA DE DEPOSITO: CUENTA UNICA DEL TESORO</t>
  </si>
  <si>
    <t>00047137003 DEPOSITO DE EFECTIVO, DEPOSITANTE: MDRYT-EMPORDERAR PAR II, CONCEPTO: DEVOLUCION APAF ,LPZ-0806-4-221-3 PV 4447, CUENTA DE DEPOSITO: CUENTA UNICA DEL TESORO</t>
  </si>
  <si>
    <t>00047137003 DEPOSITO DE EFECTIVO, DEPOSITANTE: MDRYT-EMPORDERAR PAR II, CONCEPTO: DEVOLUCION QUILIMA LPZ-0248-4-019-3 PV 3096, CUENTA DE DEPOSITO: CUENTA UNICA DEL TESORO</t>
  </si>
  <si>
    <t>00047137003 DEPOSITO DE EFECTIVO, DEPOSITANTE: MDRYT-EMPORDERAR PAR II, CONCEPTO: DEVOLUCION ASOCIACION JICHURASI CODIGO LPZ-0263-4-027-3 PV 565, CUENTA DE DEPOSITO: CUENTA UNICA DEL TESORO</t>
  </si>
  <si>
    <t>00099021001 DEPOSITO DE EFECTIVO, DEPOSITANTE: MAMANI PAYE PECESA, CONCEPTO: DEPÓSITO PARA PASE MAGNETICO, CUENTA DE DEPOSITO: CUENTA UNICA DEL TESORO</t>
  </si>
  <si>
    <t>COBRO COSTOS DE PAPELERIA SEGUN TRANSFERENCIA DEL EXTERIOR POR ORDEN DE COPA ENERGÍA DISTRIBUIDORA DE GAS, FECHA VALOR 28/07/2023 REF:INV.1025, 1028, 1027, 1030, 1031 LIB. 00513062002 YPFB - EXPORTACIÓN DE GLP Y OTROS-BOLIVIANOS</t>
  </si>
  <si>
    <t>00373024101 DEPOSITO DE EFECTIVO, DEPOSITANTE: LORENA TICONA ARIAS Y RUTH RADA MÉRIDA, CONCEPTO: DESCARGO INFORME DE AUDITORIA : INF/FDI/DGE/UAI/0114/22, DEVOLUCION, CUENTA DE DEPOSITO: CUENTA UNICA DEL TESORO</t>
  </si>
  <si>
    <t>00572012001 DEPOSITO DE EFECTIVO, DEPOSITANTE: RICARDO AGUILAR M., CONCEPTO: DEVOLUCION DE CUENTAS POR COBRAR, CUENTA DE DEPOSITO: CUENTA UNICA DEL TESORO</t>
  </si>
  <si>
    <t>00213012001 DEPOSITO DE EFECTIVO, DEPOSITANTE: FRANKLIN RUDY MUJICA QUISPE, CONCEPTO: DEVOLUCION DE FONDOS, CUENTA DE DEPOSITO: CUENTA UNICA DEL TESORO</t>
  </si>
  <si>
    <t>00572012001 DEPOSITO DE EFECTIVO, DEPOSITANTE: RICARDO AGUILAR, CONCEPTO: DEVOLUCION DE CUENTAS POR COBRAR, CUENTA DE DEPOSITO: CUENTA UNICA DEL TESORO</t>
  </si>
  <si>
    <t>TRANSFERENCIA DE FONDOS AL EXTERIOR A SOLICITUD DE MINISTERIO DE GOBIERNO SEGUN SOLICITUD 18867 REF: PAGO A PROFESSIONAL AVIATION SUPPORT POR SERVICIO DE MANTENIMIENTO TECNICO INTEGRAL PARA AERONAVES DE ALA FIJA DE LA FTA DIABLOS NEGROS, DICIEMBRE 2022. LIB. 00099021001 TGN-RECURSOS ORDINARIOS (3987)</t>
  </si>
  <si>
    <t>00288012001 DEPOSITO DE EFECTIVO, DEPOSITANTE: SERVICIO NACIONAL DE RIEGO, CONCEPTO: DEPÓSITO: GESTOR FINANCIERO RURAL, CUENTA DE DEPOSITO: CUENTA UNICA DEL TESORO</t>
  </si>
  <si>
    <t>00288012001 DEPOSITO DE EFECTIVO, DEPOSITANTE: SERVICIO NACIONAL DE RIESGO, CONCEPTO: DEPÓSITO CURSO VIRTUAL- EXPERTICIA "INGENIERIA EN RIESGO", CUENTA DE DEPOSITO: CUENTA UNICA DEL TESORO</t>
  </si>
  <si>
    <t>00288012001 DEPOSITO DE EFECTIVO, DEPOSITANTE: SERVICIO NACIONAL DE RIEGO, CONCEPTO: CURSO VIRTUAL- GOOGLE - EARTH ENCINE PARA APLICACIONES HIDROLOGICAS, CUENTA DE DEPOSITO: CUENTA UNICA DEL TESORO</t>
  </si>
  <si>
    <t>00288012001 DEPOSITO DE EFECTIVO, DEPOSITANTE: SERVICIO NACIONAL DE RIEGO, CONCEPTO: DEPÓSITO SISTEMA DE RIEGO TECNIFICADO Y SU APLICACION ES PARA LA FERTIRRIGACION, CUENTA DE DEPOSITO: CUENTA UNICA DEL TESORO</t>
  </si>
  <si>
    <t>00288012001 DEPOSITO DE EFECTIVO, DEPOSITANTE: SERVICIO NACIONAL DE RIEGO, CONCEPTO: DEPÓSITO CURSO VIRTUAL BALANCE EN PRESAS Y EMBALSES, CUENTA DE DEPOSITO: CUENTA UNICA DEL TESORO</t>
  </si>
  <si>
    <t>00288012001 DEPOSITO DE EFECTIVO, DEPOSITANTE: SERVICIO NACIONAL DE RIEGO, CONCEPTO: CURSO TEORICO Y PRACTICO, CALCULO DIMENSIONAMIENTO E INTALACION DE BOMBAS FOTOVOLTAICOS, CUENTA DE DEPOSITO: CUENTA UNICA DEL TESORO</t>
  </si>
  <si>
    <t>00288012001 DEPOSITO DE EFECTIVO, DEPOSITANTE: SERVICIO NACIONAL DE RIEGO, CONCEPTO: DEPÓSITO CURSO VIRTUAL-SERVICIO DE ACOMPAÑAMIENTO Y ASISTENCIA TECNICA EN PROYECTOS DE RIEGO, CUENTA DE DEPOSITO: CUENTA UNICA DEL TESORO</t>
  </si>
  <si>
    <t>00288012001 DEPOSITO DE EFECTIVO, DEPOSITANTE: SERVICIO NACIONAL DE RIEGO, CONCEPTO: DEPÓSITO CURSO ENFONQUE DE MERCADO Y MODELO DE NEGOCIO ACOMPAÑAMIENTO EN PROYECTOS DE RIEGO, CUENTA DE DEPOSITO: CUENTA UNICA DEL TESORO</t>
  </si>
  <si>
    <t>||TRANSFERENCIA DE FONDOS SEGÚN MENSAJE SWIFT NRO. 12470 DE LA FECHA Y NOTA CITE: AGBC-AGBC/DAF/TFC-CPRV-0231-CAR/2023 DE FECHA 14/06/2023 (HRE-TGL-9340). ENVIADO POR AGENCIA BOLIVIANA DE CORREOS (SECTOR PUBLICO). DEBITO DE LA LIBRETA 000383012001 AGENCIA BOLIVIANA DE CORREOS. COBRO DE UTILES DE ESTRITORIO</t>
  </si>
  <si>
    <t>'COBRO DE'||ÚTILES DE ESCRITORIO POR EL COMPROBANTE NRO. 1065503 DE LA FECHA, S/G. NOTA CITE PRS/GAFC-1382 DFC-423/2023 DE FECHA 14/06/2023 (HRE-TGL-9344) ENVIADA POR YACIMIENTOS PETROLIFEROS FISCALES BOLIVIANOS. DEBITO DE LA LIBRETA 00513022001 YPFB  OPERACIONES.</t>
  </si>
  <si>
    <t>||TRANSFERENCIA DE FONDOS SEGÚN MENSAJE SWIFT N°12481 DE LA FECHA Y NOTA CITE: CAR/DGE-DNAF N°0120/2023 DE NAVEGACIÓN AEREA Y AEROPUERTOS BOLIVIANOS DE FECHA 20/06/2023 (HRE-TGL-9614). (SECTOR PÚBLICO). DÉBITO DE LA LIBRETA 00389012001 NAABOL - ADMINISTRACIÓN, REPOSICIÓN DE ÚTILES DE ESCRITORIO.</t>
  </si>
  <si>
    <t>'COBRO DE UTILES DE ESCRITORIO POR´||BS50.-Y REEMB.GSTS.COMUNICACION BS220.-.CARTA DE CREDITO STANDBY 10000LG000155700 (BCB:SB-R-2017-57) A/F ADMINISTRADORA BOLIVIANA DE CARRETERAS,S/G NOTA ABC/GNA/SAF/ATE/2023-1716,25/07/2023. LIB.00291012002 ABC-RECURSOS PROPIOS REF.:COMISIONES SBLC 10000LG000155700</t>
  </si>
  <si>
    <t>||COMISION TRANSFERENCIA FDOS.AL EXTERIOR 0,10% S/USD284.909,41,REEMB.GSTS.COMUNICACION BS220.-Y EMISION COMP.CONTABLE BS50.-REF.:PAGO 1 LC I-2023-14 P/C ECEBOL A/F RHI MAGNESITA GMBH,EN COMPL.A COMP.1065470,31/07/23. LIB.00132032001 ECEBOL - GESTION OPERATIVA REF.:COMISIONES PAGO 1 LC I-2023-14</t>
  </si>
  <si>
    <t>||RESPUESTA A DEBITO DEL BANQUERO S/G MJE. SWIFT NO.12478 DE LA FECHA, POR COBRO COMIS. DEL BANQUERO POR TRANSFERENCIA AL EXTERIOR POR EUR 30.561,12 A FAVOR DE BDF IBDUSTRIES S.P.A. F.V. 22/06/2023 SG SOL. DE SEDEM REF: CONTRATO DE VENTA COD.SEDEM/ENVIBOL/CDE/2023-059 LIB. 00132072001 SEDEM-ADMINISTRACION RECAUDACION ENVIBOL EN BOLIVIANOS EQUIVALENTE A EUR 4.</t>
  </si>
  <si>
    <t>||RESPUESTA A DEBITO DEL BANQUERO S/G MJE. SWIFT NO.12478 DE LA FECHA, POR COBRO COMIS. DEL BANQUERO POR TRANSFERENCIA AL EXTERIOR POR EUR 30.561,12 A FAVOR DE BDF IBDUSTRIES S.P.A. F.V. 22/06/2023 SG SOL. DE SEDEM REF: CONTRATO DE VENTA COD.SEDEM/ENVIBOL/CDE/2023-059 CARGO LIB. 00132072001 SEDEM-ADMINISTRACION RECAUDACION ENVIBOL EN BOLIVIANOS</t>
  </si>
  <si>
    <t>||RESPUESTA A DEBITO DEL BANQUERO S/G MJE. SWIFT NO.12477 DE LA FECHA, POR COBRO COMIS. DEL BANQUERO POR TRANSFERENCIA AL EXTERIOR POR EUR 1.144.410,09 A FAVOR DE BDF IBDUSTRIES S.P.A. F.V. 09/06/2023 SG SOL. DE SEDEM REF: CONTRATO DE VENTA COD.SEDEM/ENVIBOL/CDE/2023-059 LIB. 00132072001 SEDEM-ADMINISTRACION RECAUDACION ENVIBOL EN BOLIVIANOS, COMIS. EQUIVALENTE A AUR 4</t>
  </si>
  <si>
    <t>||RESPUESTA A DEBITO DEL BANQUERO S/G MJE. SWIFT NO.12477 DE LA FECHA, POR COBRO COMIS. DEL BANQUERO POR TRANSFERENCIA AL EXTERIOR POR EUR 1.144.410,09 A FAVOR DE BDF IBDUSTRIES S.P.A. F.V. 09/06/2023 SG SOL. DE SEDEM REF: CONTRATO DE VENTA COD.SEDEM/ENVIBOL/CDE/2023-059 CARGO LIB. 00132072001 SEDEM-ADMINISTRACION RECAUDACION ENVIBOL EN BOLIVIANOS.</t>
  </si>
  <si>
    <t>00526012001 DEP.DE CHEQ.AJENOS,RET.DE CAM.,CONCEPTO: DEV. FONDOS EN AVANCE NO EJECUTADOS LIC. WILMER SANJINEZ,DEP.: BOLIVIA TV , PROCEDENCIA: BANCO UNION S.A., CHEQUE: 16866, FECHA DE EMISION:24/07/2023</t>
  </si>
  <si>
    <t>00580012001 DEP.DE CHEQ.AJENOS,RET.DE CAM.,CONCEPTO: DESCUENTO POR LICENCIA SIN GOCE DE HABERES MES JUNIO 2023,DEP.: DEPÓSITOS ADUANEROS BOLIVIANOS , PROCEDENCIA: BANCO UNION S.A., CHEQUE: 1084, FECHA DE EMISION:27/07/2023</t>
  </si>
  <si>
    <t>00047137003 DEP.DE CHEQ.AJENOS,RET.DE CAM.,CONCEPTO: DEVOLUCION SINDICATO VILLA COMBUYO CBBA-393 HITO 1 CON/VAC/256/21 C31 N°3342 DE 2022,DEP.: PROYECTO DE ALIANZAS RURRALES , PROCEDENCIA: BANCO UNION S.A., CHEQUE: 776, FECHA DE EMISION:26/07/2023</t>
  </si>
  <si>
    <t>00099021001 DEP.DE CHEQ.AJENOS,RET.DE CAM.,CONCEPTO: JHONNY RAMOS CHURA,DEP.: BANCO UNION S.A. , PROCEDENCIA: BANCO UNION S.A., CHEQUE: 191561, FECHA DE EMISION:31/07/2023</t>
  </si>
  <si>
    <t>00514012002 DEP.DE CHEQ.AJENOS,RET.DE CAM.,CONCEPTO: TRANSFERENCIA PARA CUMPLIR OBLIGACIONES FINANCIERAS DE LA EMPRESA,DEP.: ENDE , PROCEDENCIA: BANCO UNION S.A., CHEQUE: 11699, FECHA DE EMISION:25/07/2023</t>
  </si>
  <si>
    <t>00580012001 DEP.DE CHEQ.AJENOS,RET.DE CAM.,CONCEPTO: DEVOLUCION PAGO EN EXCESO REFRIGERIO MES JUNIO,DEP.: DEPÓSITOS ADUANEROS BOLIVIANOS , PROCEDENCIA: BANCO UNION S.A., CHEQUE: 1083, FECHA DE EMISION:27/07/2023</t>
  </si>
  <si>
    <t>00660012006 DEP.DE CHEQ.AJENOS,RET.DE CAM.,CONCEPTO: DEP POR INCORRECTA DETERM DE COBRO DE CUANTIA POR INGRESO DE NUEVAS DEMANDAS GEST ANT,DEP.: ORGANO JUDICIAL- DISTRITO COCHABAMBA</t>
  </si>
  <si>
    <t>COBRO DE||ÚTILES DE ESCRITORIO POR REGISTRO DEL COMPROBANTE CONTABLE N°1065665 POR PAGO ANTICIPADO DEL CRED. EXTRA. AL FNDR CONT. SANO N°350/2015 Y MODIF, SG CITE: DE-GEF-LCR-DYF-4162-CAR/23 DEL 31.07.23 COSTO ÚTILES DE ESCRITORIO DE LA CUT N°3987 LIBRETA N°00862012001 FNDR-ADMINISTRACIÓN</t>
  </si>
  <si>
    <t>A:00862012001 TRANSFERENCIA DE RECUPERACIONES SEGÚN NOTA GEF-LCR-DYF-0779-NOT/23 POR CONCEPTO DE REMUNERACION POR ADMINISTRACION DEL FIDEICOMISO QUE CORRESPONDE AL FNDR DE ACUERDO A CONTRATO DE FIDEICOMISO “ACCESOS SEGUROS VIVIR BIEN”. GAM COBIJA.</t>
  </si>
  <si>
    <t>A:00862012001 TRANSFERENCIA DE RECUPERACIONES SEGÚN NOTA GEF-LCR-DYF-0779-NOT/23 POR CONCEPTO DE REMUNERACION POR ADMINISTRACION DEL FIDEICOMISO QUE CORRESPONDE AL FNDR DE ACUERDO A CONTRATO DE FIDEICOMISO “ACCESOS SEGUROS VIVIR BIEN”. GAM VILLAMONTES.</t>
  </si>
  <si>
    <t>A:00099021001 TRANSFERENCIA DE RECUPERACIONES SEGÚN NOTA GEF-LCR-DYF-0779-NOT/23 POR CONCEPTO DE PAGO DE CAPITAL E INTERES DE ACUERDO A CONTRATO DE FIDEICOMISO “ACCESOS SEGUROS VIVIR BIEN” CORRESPONDIENTE AL GAD LA PAZ.</t>
  </si>
  <si>
    <t>A:00099021001 TRANSFERENCIA DE RECUPERACIONES SEGÚN NOTA GEF-LCR-DYF-0779-NOT/23 POR CONCEPTO DE PAGO DE CAPITAL E INTERES DE ACUERDO A CONTRATO DE FIDEICOMISO “ACCESOS SEGUROS VIVIR BIEN” CORRESPONDIENTE AL GAM COBIJA.</t>
  </si>
  <si>
    <t>A:00862012001 TRANSFERENCIA DE RECUPERACIONES SEGÚN NOTA GEF-LCR-DYF-0779-NOT/23 POR CONCEPTO DE REMUNERACION POR ADMINISTRACION DEL FIDEICOMISO QUE CORRESPONDE AL FNDR DE ACUERDO A CONTRATO DE FIDEICOMISO “ACCESOS SEGUROS VIVIR BIEN”. GAD LA PAZ.</t>
  </si>
  <si>
    <t>A:00099021001 TRANSFERENCIA DE RECUPERACIONES SEGÚN NOTA GEF-LCR-DYF-0779-NOT/23 POR CONCEPTO DE PAGO DE INTERES DE ACUERDO A CONTRATO DE FIDEICOMISO “ACCESOS SEGUROS VIVIR BIEN” CORRESPONDIENTE AL GAM VILLAMONTES.</t>
  </si>
  <si>
    <t>A:00862012001 TRANSFERENCIA DE RECUPERACIONES SEGÚN NOTA GEF-LCR-DYF-0779-NOT/23 POR CONCEPTO DE REMUNERACION POR ADMINISTRACION DEL FIDEICOMISO QUE CORRESPONDE AL FNDR DE ACUERDO A CONTRATO DE FIDEICOMISO “ACCESOS SEGUROS VIVIR BIEN”. GAD PANDO.</t>
  </si>
  <si>
    <t>A:00099021001 TRANSFERENCIA DE RECUPERACIONES SEGÚN NOTA GEF-LCR-DYF-0779-NOT/23 POR CONCEPTO DE PAGO DE CAPITAL E INTERES DE ACUERDO A CONTRATO DE FIDEICOMISO “ACCESOS SEGUROS VIVIR BIEN” CORRESPONDIENTE AL GAD PANDO.</t>
  </si>
  <si>
    <t>A:00862012001 TRANSFERENCIA DE RECUPERACIONES SEGÚN NOTA GEF-LCR-DYF-0779-NOT/23 POR CONCEPTO DE REMUNERACION POR ADMINISTRACION DEL FIDEICOMISO QUE CORRESPONDE AL FNDR DE ACUERDO A CONTRATO DE FIDEICOMISO “ACCESOS SEGUROS VIVIR BIEN”. GAD CHUQUISACA.</t>
  </si>
  <si>
    <t>A:00099021001 TRANSFERENCIA DE RECUPERACIONES SEGÚN NOTA GEF-LCR-DYF-0779-NOT/23 POR CONCEPTO DE PAGO DE CAPITAL E INTERES DE ACUERDO A CONTRATO DE FIDEICOMISO “ACCESOS SEGUROS VIVIR BIEN” CORRESPONDIENTE AL GAD CHUQUISACA.</t>
  </si>
  <si>
    <t>00099021001 DEPOSITO DE EFECTIVO, DEPOSITANTE: DAVIEL RAMOS, CONCEPTO: DEVOLUCION FACTURA NAABOL 2 AL 19 DE MAYO 2023, CUENTA DE DEPOSITO: CUENTA UNICA DEL TESORO/DJBR</t>
  </si>
  <si>
    <t>REGULARIZACION DE TRANSFERENCIA DEL EXTERIOR SEGUN SWIFT NO.10700 DE FECHA 04/07/2023 ORDENANTE: CONSULADO DE BOLIVIA EN MENDOZA ARGENTINA REF.: RECAUDACION GESTORÍA CONSULAR POR EL MES DE JUNIO 2023 LIB. 00010011102 MIN.REL.EXT.- USD INGRESOS POR GESTORÍA CONSULAR</t>
  </si>
  <si>
    <t>TRANSFERENCIA RECIBIDA DEL EXTERIOR SEGÚN MENSAJES SWIFT Nos. 10760-10753 (REM.EXT.) DE FECHA 05-07-2023 POR DESEMBOLSO DE BID PRÉSTAMO 3822/BL-BO REQ 00034 BO 2023161192 LIBRETA N° 00070057001 MTEPS-PAE II-USD-BID PRESTAMO NO.3822/BL-BO</t>
  </si>
  <si>
    <t>REGULARIZACION DE TRANSFERENCIA DEL EXTERIOR SEGUN SWIFT NO.10666 DE FECHA 05/07/2023 ORDENANTE: CONSULADO GENERAL DE BOLIVIA EN NUEVA YORK EEUU REF.: RECAUDACIONES GESTORÍA CONSULAR JUNIO 2023 LIB. 00010011102 MIN.REL.EXT.- USD INGRESOS POR GESTORÍA CONSULAR</t>
  </si>
  <si>
    <t>TRANSFERENCIA RECIBIDA DEL EXTERIOR SEGÚN MENSAJES SWIFT Nos. 10790-10789 (REM.EXT.) DE FECHA 05-07-2023 POR DESEMBOLSO DE CAF PRÉSTAMO CFA11691 PROG. DE OBRAS COMPLEMENTARIAS LIBRETA N° 00291024302 ABC-USD-PROY. TUNEL INCAHUASI (CAF 11691)</t>
  </si>
  <si>
    <t>TRANSFERENCIA RECIBIDA DEL EXTERIOR SEGÚN MENSAJES SWIFT Nos. 10788-10787 (REM.EXT.) DE FECHA 05-07-2023 POR DESEMBOLSO DE CAF PRÉSTAMO CFA11691 PROG. DE OBRAS COMPLEMENTARIAS LIBRETA N° 00291084305 ABC-USD OBRAS. COMP. DOB. VIA PTE. YAPACANI-ICHILO (CAF 11691)</t>
  </si>
  <si>
    <t>TRANSFERENCIA RECIBIDA DEL EXTERIOR SEGÚN MENSAJES SWIFT Nos. 10815-10814 (REM.EXT.) DE FECHA 06-07-2023 POR DESEMBOLSO DE BID PRÉSTAMO 3385/BL-BO REQ 00030 BO 2023161279A LIBRETA N° 00291014352 ABC-US-BID 3385/BL-BO PROG.INFRAEST. VIAL APOYO GESTION RVF</t>
  </si>
  <si>
    <t>TRANSFERENCIA RECIBIDA DEL EXTERIOR SEGÚN MENSAJES SWIFT Nos. 10917-10916 (REM.EXT.) DE FECHA 06-07-2023 POR DESEMBOLSO DE IDA PRÉSTAMO 5744-BO 25 LIBRETA N° 00291014379 ABC-USD-5744-5745-REHAB.CUMPL.ESTAND.(CRECE) CARR.STA.CRUZ.TR</t>
  </si>
  <si>
    <t>TRANSFERENCIA DE FONDOS AL EXTERIOR A SOLICITUD DE MINISTERIO DE EDUCACION SEGUN SOLICITUD 18624 REF: TRANSFERENCIA A FAVOR DE LA UNIVERSIDAD DE WESTERN AUSTRALIA POR EL PAGO DE COLEGIATURA PRIMER SEMESTRE GESTION 2023 DE LA BECARIA MONICA ARZABE ARANIBAR QUIEN CURSA LA MAESTRIA DE CIENCIAS AGRICOLA LIB. 00099021001 TGN-RECURSOS ORDINARIOS-DOLARES AMERICANOS (5970) POR DIFERENCIAL CAMBIARIO</t>
  </si>
  <si>
    <t>REGULARIZACION DE TRANSFERENCIA DEL EXTERIOR SEGUN SWIFT NO.10773 DE FECHA 07/07/2023 ORDENANTE: CONSULADO DE BOLIVIA EN SEVILLA ESPAÑA REF.: RECAUDACION GESTORÍA CONSULAR POR EL MES DE JUNIO 2023 LIB. 00010011102 MIN.REL.EXT.- USD INGRESOS POR GESTORÍA CONSULAR</t>
  </si>
  <si>
    <t>REGULARIZACION DE TRANSFERENCIA DEL EXTERIOR SEGUN SWIFT NO.10980 DE FECHA 11/07/2023 ORDENANTE: EMBAJADA DE BOLIVIA EN PAISES BAJOS LA HAYA REF.: RECAUDACIONES GESTORÍA CONSULAR JUNIO 2023 LIB. 00010011102 MIN.REL.EXT.- USD INGRESOS POR GESTORÍA CONSULAR</t>
  </si>
  <si>
    <t>REGULARIZACION DE TRANSFERENCIA DEL EXTERIOR SEGUN SWIFT NO.10979 DE FECHA 11/07/2023 ORDENANTE: CONSULADO GENERAL DE BOLIVIA EN HOUSTON EEUU REF.: RECAUDACIONES GESTORÍA CONSULAR JUNIO 2023 LIB. 00010011102 MIN.REL.EXT.- USD INGRESOS POR GESTORÍA CONSULAR</t>
  </si>
  <si>
    <t>REGULARIZACION DE TRANSFERENCIA DEL EXTERIOR SEGUN SWIFT NO.10764 DE FECHA 11/07/2023 ORDENANTE: EMBAJADA DE BOLIVIA EN MONTEVIDEO URUGUAY REF.: RECAUDACIONES GESTORÍA CONSULAR JUNIO 2023 LIB. 00010011102 MIN.REL.EXT.- USD INGRESOS POR GESTORÍA CONSULAR</t>
  </si>
  <si>
    <t>TRANSFERENCIA DEL EXTERIOR SEGUN SWIFT NO.11188 DE FECHA 11/07/2023 ORDENANTE: CONSULADO DE BOLIVIA EN IQUIQUE CHILE REF.: RECAUDACIONES GESTORÍA CONSULAR JUNIO 2023 LIB. 00010011102 MIN.REL.EXT.- USD INGRESOS POR GESTORÍA CONSULAR</t>
  </si>
  <si>
    <t>REGULARIZACION DE TRANSFERENCIA DEL EXTERIOR SEGUN SWIFT NO.11028 DE FECHA 12/07/2023 ORDENANTE: AMB. BOLIVIE SEC.CONSULAIRE BRUXELLES REF:GESTORIA CONSULAR JUNIO 2023 LIB. 00010011102 MIN.REL.EXT.- USD INGRESOS POR GESTORÍA CONSULAR</t>
  </si>
  <si>
    <t>REGULARIZACION DE TRANSFERENCIA DEL EXTERIOR SEGUN SWIFT NO.10807 DE FECHA 13/07/2023 ORDENANTE: EMBAJADA DE BOLIVIA EN QUITO ECUADOR REF.: RECAUDACION GESTORÍA CONSULAR POR EL MES DE JUNIO 2023 LIB. 00010011102 MIN.REL.EXT.- USD INGRESOS POR GESTORÍA CONSULAR</t>
  </si>
  <si>
    <t>REGULARIZACION DE TRANSFERENCIA DEL EXTERIOR SEGUN SWIFT NO.11013 DE FECHA 13/07/2023 ORDENANTE: CONSULADO DE BOLIVIA EN BARCELONA ESPAÑA REF.: RECAUDACION GESTORÍA CONSULAR POR EL MES DE JUNIO 2023 LIB. 00010011102 MIN.REL.EXT.- USD INGRESOS POR GESTORÍA CONSULAR</t>
  </si>
  <si>
    <t>REGULARIZACION DE TRANSFERENCIA DEL EXTERIOR SEGUN SWIFT NO.11120 DE FECHA 13/07/2023 ORDENANTE: CONSULADO DE BOLIVIA EN CACERES BRASIL REF.: RECAUDACION GESTORÍA CONSULAR POR EL MES DE JUNIO 2023 LIB. 00010011102 MIN.REL.EXT.- USD INGRESOS POR GESTORÍA CONSULAR</t>
  </si>
  <si>
    <t>REGULARIZACION DE TRANSFERENCIA DEL EXTERIOR SEGUN SWIFT NO.11262 DE FECHA 13/07/2023 ORDENANTE: EMBAJADA DE BOLIVIA EN BERLIN REF.: RECAUDACION GESTORÍA CONSULAR POR EL MES DE JUNIO 2023 LIB. 00010011102 MIN.REL.EXT.- USD INGRESOS POR GESTORÍA CONSULAR</t>
  </si>
  <si>
    <t>REGULARIZACION DE TRANSFERENCIA DEL EXTERIOR SEGUN SWIFT NO.11269 DE FECHA 13/07/2023 ORDENANTE: CONSULADO GENERAL DE BOLIVIA EN GINEBRA SUIZA REF.: RECAUDACION GESTORÍA CONSULAR POR EL MES DE JUNIO 2023 LIB. 00010011102 MIN.REL.EXT.- USD INGRESOS POR GESTORÍA CONSULAR</t>
  </si>
  <si>
    <t>REGULARIZACION DE TRANSFERENCIA DEL EXTERIOR SEGUN SWIFT NO.10952 DE FECHA 13/07/2023 ORDENANTE: EMBAJADA DEL ESTADO PLURINACIONAL DE BOLIVIA - MEXICO REF:GESTORIA CONSULAR JUNIO 2023 LIB. 00010011102 MIN.REL.EXT.- USD INGRESOS POR GESTORÍA CONSULAR</t>
  </si>
  <si>
    <t>'TRANSFERENCIA'||RECIBIDA DEL EXTERIOR SEGÚN MENSAJES SWIFT NOS. 11398-11397 (REM.EXT.) DE FECHA 14-07-2023 POR DESEMBOLSO DE BID 5376/OC-BO REQ 00001 BO 2023163902 LIBRETA N°00035017007 MEFP U$-APOYO A POBL. VULNERABLES-PRÉSTAMO NO. 5376/OC-BO</t>
  </si>
  <si>
    <t>REGULARIZACION DE TRANSFERENCIA DEL EXTERIOR SEGUN SWIFT NO.11002 DE FECHA 14/07/2023 ORDENANTE: CONSULADO DE BOLIVIA EN MILAN ITALIA REF.: RECAUDACION GESTORÍA CONSULAR POR EL MES DE JUNIO 2023 LIB. 00010011102 MIN.REL.EXT.- USD INGRESOS POR GESTORÍA CONSULAR</t>
  </si>
  <si>
    <t>REGULARIZACION DE TRANSFERENCIA DEL EXTERIOR SEGUN SWIFT NO.11129 DE FECHA 14/07/2023 ORDENANTE: VICECONSULADO DE BOLIVIA EN GRANADA SEVILLA REF.: RECAUDACION GESTORÍA CONSULAR POR EL MES DE JUNIO 2023 LIB. 00010011102 MIN.REL.EXT.- USD INGRESOS POR GESTORÍA CONSULAR</t>
  </si>
  <si>
    <t>REGULARIZACION DE TRANSFERENCIA DEL EXTERIOR SEGUN SWIFT NO.11042 DE FECHA 14/07/2023 ORDENANTE: CONSULADO GERAL DA BOLIVIA SAO PAULO REF:GESTORIA CONSULAR MES DE JUNIO 2023 LIB. 00010011102 MIN.REL.EXT.- USD INGRESOS POR GESTORÍA CONSULAR</t>
  </si>
  <si>
    <t>REGULARIZACION DE TRANSFERENCIA DEL EXTERIOR SEGUN SWIFT NO.11202 DE FECHA 14/07/2023 ORDENANTE: EMBAJADA DE BOLIVIA EN LONDRES REF.: RECAUDACION GESTORÍA CONSULAR POR EL MES DE JUNIO 2023 LIB. 00010011102 MIN.REL.EXT.- USD INGRESOS POR GESTORÍA CONSULAR</t>
  </si>
  <si>
    <t>TRANSFERENCIA RECIBIDA DEL EXTERIOR SEGÚN MENSAJES SWIFT Nos. 11374-11372 (REM.EXT.) DE FECHA 14-07-2023 POR DESEMBOLSO DE CAF PRÉSTAMO CFA009277 CONSTRUCCIÓN CARRETERA SAN BORJA-SAN IGNACIO DE MOXOS LIBRETA N° 00291014364 ABC-USD-CAF 9277 CONS. DE LA CARRETERA SANBORJA SAN IGNACIO DE MOXOS</t>
  </si>
  <si>
    <t>TRANSFERENCIA RECIBIDA DEL EXTERIOR SEGÚN MENSAJES SWIFT Nos. 11373-11371 (REM.EXT.) DE FECHA 14-07-2023 POR DESEMBOLSO DE CAF PRÉSTAMO CFA008789 CONSTRUC. CARRETERA MONTEAGUDO-MUYUPAMPA-IPATÍ, TÚNEL INCAHUASI LIBRETA N° 00291014360 ABC-USD-CAF 8789 PORY MONTE IPATI, TUNEL INCAHUASI Y PTE FISCULCO</t>
  </si>
  <si>
    <t>||TRANSFERENCIA DE FONDOS S/G NOTA MEFP/VTCP/DGCP/UODP/N°639/2023 DE LA FECHA ENVIADA POR EL MINISTERIO DE ECONOMÍA Y FINANZAS PÚBLICAS POR PAGO CUOTA PARTE DEL CRÉDITO IDA 3507-BO A CARGO DEL FONDO NACIONAL DE DESARROLLO REGIONAL (FNDR)VENCIMIENTO DE 15 DE JULIO DE 2023 ABONO A LA CUT EN ME LIB.N°00099021001 "TGN-RECURSOS ORDINARIOS-DÓLARES AMERICANOS"</t>
  </si>
  <si>
    <t>PAGO A BID PRÉSTAMO 3536/BL-BO VCTO. 15-07-2023 POR CUENTA DE TGN , NTI. 017554 VALOR 18-07-2023 CAPITAL USD 1.009.271,45 INTERESES USD 802.051,53 COMISIONES USD (2.136,11) CTA. 5970 CUENTA UNICA DEL TESORO DOLARES AMERICANOS LIB. 00099021001</t>
  </si>
  <si>
    <t>REGULARIZACION DE TRANSFERENCIA DEL EXTERIOR SEGUN SWIFT NO.11015 Y NO.11014 DE FECHA 18/07/2023 ORDENANTE: EMBAJADA DE BOLIVIA EN JAPON TOKIO REF.: RECAUDACION GESTORÍA CONSULAR POR EL MES DE JUNIO 2023 LIB. 00010011102 MIN.REL.EXT.- USD INGRESOS POR GESTORÍA CONSULAR</t>
  </si>
  <si>
    <t>REGULARIZACION DE TRANSFERENCIA DEL EXTERIOR SEGUN SWIFT NO.11408 DE FECHA 18/07/2023 ORDENANTE: CONSULADO GENERAL DE BOLIVIA EN BUENOS AIRES ARGENTINA REF.: RECAUDACION GESTORÍA CONSULAR POR EL MES DE MARZO 2023 LIB. 00010011102 MIN.REL.EXT.- USD INGRESOS POR GESTORÍA CONSULAR</t>
  </si>
  <si>
    <t>REGULARIZACION DE TRANSFERENCIA DEL EXTERIOR SEGUN SWIFT NO.11382 DE FECHA 18/07/2023 ORDENANTE: CONSULADO DE BOLIVIA EN CALAMA CHILE REF.: RECAUDACIONES GESTORÍA CONSULAR JUNIO 2023 LIB. 00010011102 MIN.REL.EXT.- USD INGRESOS POR GESTORÍA CONSULAR</t>
  </si>
  <si>
    <t>TRANSFERENCIA RECIBIDA DEL EXTERIOR SEGÚN MENSAJES SWIFT Nos. 11480-11479 (REM.EXT.) DE FECHA 18-07-2023 POR DESEMBOLSO DE BID PRÉSTAMO 3599/BL-BO REQ 00021 BO 2023162295 LIBRETA N° 00253014301 EMAGUA-BID CREDITO USD</t>
  </si>
  <si>
    <t>TRANSFERENCIA RECIBIDA DEL EXTERIOR SEGÚN MENSAJES SWIFT Nos. 11494-11493 (REM.EXT.) DE FECHA 18-07-2023 POR DESEMBOLSO DE BID PRÉSTAMO 5601/OC-BO REQ 00001 BO 2023164148 LIBRETA N° 00081127003 MOPSV-USD-PROG.DE INFRAESTRUCTURA AEREA-ETAPA II</t>
  </si>
  <si>
    <t>TRANSFERENCIA RECIBIDA DEL EXTERIOR SEGÚN MENSAJES SWIFT Nos. 11494-11493 (REM.EXT.) DE FECHA 18-07-2023 POR DESEMBOLSO DE BID PRÉSTAMO 5601/OC-BO REQ 00001 BO 2023164148 LIBRETA N° 00081127003 MOPSV-USD-PROG.DE INFRAESTRUCTURA AEREA-ETAPA II REF.: UTILES DE ESCRITORIO</t>
  </si>
  <si>
    <t>TRANSFERENCIA RECIBIDA DEL EXTERIOR SEGÚN MENSAJES SWIFT Nos. 11480-11479 (REM.EXT.) DE FECHA 18-07-2023 POR DESEMBOLSO DE BID PRÉSTAMO 3599/BL-BO REQ 00021 BO 2023162295 LIBRETA N° 00253014301 EMAGUA-BID CREDITO USD REF.: UTILES DE ESCRITORIO</t>
  </si>
  <si>
    <t>TRANSFERENCIA DEL EXTERIOR SEGUN SWIFT NO.11490 DE FECHA 18/07/2023 ORDENANTE: CONSULADO DE BOLIVIA EN LOS ANGELES EEUU REF.: RECAUDACIONES GESTORÍA CONSULAR JUNIO 2023 LIB. 00010011102 MIN.REL.EXT.- USD INGRESOS POR GESTORÍA CONSULAR</t>
  </si>
  <si>
    <t>REGULARIZACION DE TRANSFERENCIA DEL EXTERIOR SEGUN SWIFT NO.10791 DE FECHA 19/07/2023 ORDENANTE: CONSULADO DE BOLIVIA EN ROSARIO ARGENTINA REF.: RECAUDACIONES GESTORÍA CONSULAR DICIEMBRE 2022 A JUNIO 2023 LIB. 00010011102 MIN.REL.EXT.- USD INGRESOS POR GESTORÍA CONSULAR</t>
  </si>
  <si>
    <t>REGULARIZACION DE TRANSFERENCIA DEL EXTERIOR SEGUN SWIFT NO.10924 DE FECHA 19/07/2023 ORDENANTE: CONSULADO GENERAL DE BOLIVIA EN MADRID ESPAÑA REF.: RECAUDACIONES GESTORÍA CONSULAR JUNIO 2023 LIB. 00010011102 MIN.REL.EXT.- USD INGRESOS POR GESTORÍA CONSULAR</t>
  </si>
  <si>
    <t>REGULARIZACION DE TRANSFERENCIA DEL EXTERIOR SEGUN SWIFT NO.11016 DE FECHA 19/07/2023 ORDENANTE: CONSULADO GENERAL DE BOLIVIA EN ARICA CHILE REF.: RECAUDACIONES GESTORÍA CONSULAR JUNIO 2023 LIB. 00010011102 MIN.REL.EXT.- USD INGRESOS POR GESTORÍA CONSULAR</t>
  </si>
  <si>
    <t>REGULARIZACION DE TRANSFERENCIA DEL EXTERIOR SEGUN SWIFT NO.11238 Y NO.11237 DE FECHA 19/07/2023 ORDENANTE: VICE CONSULADO DE BOLIVIA EN PILAR ARGENTINA REF.: RECAUDACIONES GESTORÍA CONSULAR ABRIL A JUNIO 2023 LIB. 00010011102 MIN.REL.EXT.- USD INGRESOS POR GESTORÍA CONSULAR</t>
  </si>
  <si>
    <t>REGULARIZACION DE TRANSFERENCIA DEL EXTERIOR SEGUN SWIFT NO.11167 DE FECHA 19/07/2023 ORDENANTE: VICE CONSULADO DE BOLIVIA EN LA PLATA ARGENTINA REF.: RECAUDACIONES GESTORÍA CONSULAR JUNIO 2023 LIB. 00010011102 MIN.REL.EXT.- USD INGRESOS POR GESTORÍA CONSULAR</t>
  </si>
  <si>
    <t>REGULARIZACION DE TRANSFERENCIA DEL EXTERIOR SEGUN SWIFT NO.11186 DE FECHA 19/07/2023 ORDENANTE: CONSULADO GENERAL DE BOLIVIA EN SANTIAGO CHILE REF.: RECAUDACIONES GESTORÍA CONSULAR JUNIO 2023 LIB. 00010011102 MIN.REL.EXT.- USD INGRESOS POR GESTORÍA CONSULAR</t>
  </si>
  <si>
    <t>REGULARIZACION DE TRANSFERENCIA DEL EXTERIOR SEGUN SWIFT NO.11448 Y NO.11447 DE FECHA 19/07/2023 ORDENANTE: VICE CONSULADO DE BOLIVIA EN LA MATANZA ARGENTINA REF.: RECAUDACIONES GESTORÍA CONSULAR JUNIO 2023 LIB. 00010011102 MIN.REL.EXT.- USD INGRESOS POR GESTORÍA CONSULAR</t>
  </si>
  <si>
    <t>REGULARIZACION DE TRANSFERENCIA DEL EXTERIOR SEGUN SWIFT NO.11091 DE FECHA 19/07/2023 ORDENANTE: CONSULADO GENERAL DE BOLIVIA EN WASHINGTON EE.UU. REF.: RECAUDACIONES GESTORÍA CONSULAR JUNIO 2023 LIB. 00010011102 MIN.REL.EXT.- USD INGRESOS POR GESTORÍA CONSULAR</t>
  </si>
  <si>
    <t>NUMERO DE LIBRETACUT: 00514012004 OPERACIÓN E46 TRANSFERENCIA DEL SISTEMA FINANCIERO POR CUENTA DE TERCEROS A LA CUT EN DOLARES AMERICANOS PARA ABONO A CUENTA UNICA DEL TESORO CUT 5970034001 LIBRETA CUT N° 00514012004 DE EMPRESA NACIONAL DE ELECTRICIDAD A SOLICITUD DE NIPPON KOEI LATIN AMERICA CARI</t>
  </si>
  <si>
    <t>NUMERO DE LIBRETACUT: 00514012004 OPERACIÓN E46 TRANSFERENCIA DEL SISTEMA FINANCIERO POR CUENTA DE TERCEROS A LA CUT EN DOLARES AMERICANOS PARA ABONO A CUENTA UNICA DEL TESORO CUT 5970034001 LIBRETA CUT N° 00514012004 DE EMPRESA NACIONAL DE ELECTRICIDAD A SOLICITUD DE NIPPON KOEI CO. LTD. SUCURSAL</t>
  </si>
  <si>
    <t>PAGO A EXIMBANK CHINA POPUL PRÉSTAMO PBC 2015 (08) 350 VCTO. 21-07-2023 POR CUENTA DE TGN , NTI. 017630 VALOR 21-07-2023 CAPITAL USD 27.355.555,56 INTERESES USD 3.998.391,86 COMISIONES USD 183.389,53 CTA. 5970 CUENTA UNICA DEL TESORO DOLARES AMERICANOS LIB. 00099021001 REF. COMISION DEL BANQUERO</t>
  </si>
  <si>
    <t>PAGO A EXIMBANK CHINA POPUL PRÉSTAMO PBC 2016 (38) 426 VCTO. 21-07-2023 POR CUENTA DE TGN , NTI. 017591 VALOR 21-07-2023 CAPITAL USD 20.122.742,04 INTERESES USD 5.372.158,24 COMISIONES USD 15.194,37 CTA. 5970 CUENTA UNICA DEL TESORO DOLARES AMERICANOS LIB. 00099021001 REF. COMISION DEL BANQUERO</t>
  </si>
  <si>
    <t>PAGO A EXIMBANK CHINA POPUL PRÉSTAMO PBC 2016 (22) 410 VCTO. 21-07-2023 POR CUENTA DE TGN , NTI. 017629 VALOR 21-07-2023 CAPITAL USD 10.752.500,00 INTERESES USD 3.080.183,85 CTA. 5970 CUENTA UNICA DEL TESORO DOLARES AMERICANOS LIB. 00099021001 REF. COMISION DEL BANQUERO</t>
  </si>
  <si>
    <t>TRANSFERENCIA RECIBIDA DEL EXTERIOR SEGÚN MENSAJES SWIFT Nos. 11834-11833 (REM.EXT.) DE FECHA 21-07-2023 POR DESEMBOLSO DE IDA PRÉSTAMO 4923-BO ABC042 LIBRETA N° 00291014336 ABC-US AIF 4923 CARRET. NAC. E INFRAESTRUCTURA AEROPORTUARIA</t>
  </si>
  <si>
    <t>REGULARIZACION DE TRANSFERENCIA DEL EXTERIOR SEGUN SWIFT NO.10772 DE FECHA 21/07/2023 ORDENANTE: CONSULADO DE BOLIVIA EN ANTOFAGASTA CHILE REF.: RECAUDACIONES GESTORÍA CONSULAR JUNIO 2023 LIB. 00010011102 MIN.REL.EXT.- USD INGRESOS POR GESTORÍA CONSULAR</t>
  </si>
  <si>
    <t>REGULARIZACION DE TRANSFERENCIA DEL EXTERIOR SEGUN SWIFT NO.11346 DE FECHA 21/07/2023 ORDENANTE: CONSULADO DE BOLIVIA EN SAO PAULO BRASIL REF.: RECAUDACION GESTORÍA CONSULAR POR EL MES DE JUNIO 2023 LIB. 00010011102 MIN.REL.EXT.- USD INGRESOS POR GESTORÍA CONSULAR</t>
  </si>
  <si>
    <t>REGULARIZACION DE TRANSFERENCIA DEL EXTERIOR SEGUN SWIFT NO.10918 DE FECHA 21/07/2023 ORDENANTE: CONSULADO DE BOLIVIA EN VALENCIA ESPAÑA REF.: RECAUDACION GESTORÍA CONSULAR POR EL MES DE JUNIO 2023 LIB. 00010011102 MIN.REL.EXT.- USD INGRESOS POR GESTORÍA CONSULAR</t>
  </si>
  <si>
    <t>REGULARIZACION DE TRANSFERENCIA DEL EXTERIOR SEGUN SWIFT NO.11146 DE FECHA 21/07/2023 ORDENANTE: EMBAJADA DE BOLIVIA EN PARIS FRANCIA REF.: RECAUDACION GESTORÍA CONSULAR POR EL MES DE JUNIO 2023 LIB. 00010011102 MIN.REL.EXT.- USD INGRESOS POR GESTORÍA CONSULAR</t>
  </si>
  <si>
    <t>REGULARIZACION DE TRANSFERENCIA DEL EXTERIOR SEGUN SWIFT NO.11156 DE FECHA 21/07/2023 ORDENANTE: CONSULADO DE BOLIVIA EN RIO DE JANEIRO REF.: RECAUDACION GESTORÍA CONSULAR POR EL MES DE JUNIO 2023 LIB. 00010011102 MIN.REL.EXT.- USD INGRESOS POR GESTORÍA CONSULAR</t>
  </si>
  <si>
    <t>PAGO A BID PRÉSTAMO 3181/BL-BO VCTO. 23-07-2023 POR CUENTA DE TGN , NTI. 017609 VALOR 24-07-2023 CAPITAL USD 1.766.666,67 INTERESES USD 1.484.231,36 CTA. 5970 CUENTA UNICA DEL TESORO DOLARES AMERICANOS LIB. 00099021001</t>
  </si>
  <si>
    <t>PAGO A BID PRÉSTAMO 3181/BL-BO VCTO. 23-07-2023 POR CUENTA DE TGN , NTI. 017590 VALOR 24-07-2023 INTERESES USD 26.282,19 CTA. 5970 CUENTA UNICA DEL TESORO DOLARES AMERICANOS LIB. 00099021001</t>
  </si>
  <si>
    <t>TRANSFERENCIA DE FONDOS AL EXTERIOR A SOLICITUD DE DIRECCION ESTRATEGICA DE REIVINDICACION MARITIMA DIREMAR SEGUN SOLICITUD 18797 REF: REEMBOLSO DE GASTOS REALIZADOS POR EL CONSULTOR INTERNACIONAL EDGARDO SOBENES OBREGON DE ACUERDO A INFORME IF DIREMAR DSI NO 20 2023 EQUIVALENTES 3.837,86 USD LIB. 00099021001 TGN-RECURSOS ORDINARIOS-DOLARES AMERICANOS (5970) POR DIFERENCIAL CAMBIARIO</t>
  </si>
  <si>
    <t>REGULARIZACION DE TRANSFERENCIA DEL EXTERIOR SEGUN SWIFT NO.11293 DE FECHA 24/07/2023 ORDENANTE: CONSULADO DE BOLIVIA EN MURCIA - ESPAÑA REF: GESTORIA CONSULAR JUNIO 2023 LIB. 00010011102 MIN.REL.EXT.- USD INGRESOS POR GESTORÍA CONSULAR</t>
  </si>
  <si>
    <t>REGULARIZACION DE TRANSFERENCIA DEL EXTERIOR SEGUN SWIFT NO.11395 DE FECHA 24/07/2023 ORDENANTE: CONSULADO DE BOLIVIA EN BILBAO - ESPAÑA REF:GESTORIA CONSULAR JUNIO 2023 LIB. 00010011102 MIN.REL.EXT.- USD INGRESOS POR GESTORÍA CONSULAR</t>
  </si>
  <si>
    <t>REGULARIZACION DE TRANSFERENCIA DEL EXTERIOR SEGUN SWIFT NO.11294 DE FECHA 24/07/2023 ORDENANTE: SEZIONE CONSOLARE AMBASCIATA DI BOLIVIA REF:GESTORIA CONSULAR JUNIO 2023 LIB. 00010011102 MIN.REL.EXT.- USD INGRESOS POR GESTORÍA CONSULAR</t>
  </si>
  <si>
    <t>PAGO A BID PRÉSTAMO 1098-SF-BO VCTO. 25-07-2023 POR CUENTA DE TGN , NTI. 017575 VALOR 25-07-2023 CAPITAL USD 123.951,36 INTERESES USD 46.714,38 CTA. 5970 CUENTA UNICA DEL TESORO DOLARES AMERICANOS LIB. 00099021001</t>
  </si>
  <si>
    <t>||TRANSFERENCIA DE FONDOS S/G.NOTA CITE: MEFP/VTCP/DGPOT/UPCFTGN/N°1212/2023 DE LA FECHA DEL MINISTERIO DE ECONOMIA Y FINANZAS PUBLICAS (HRE-TSO-1031) ABONO A LA LIB. N°00513012005 YPFB - OPERACIONES EXTRAORDINARIAS USD</t>
  </si>
  <si>
    <t>'COBRO DE'||ÚTILES DE ESCRITORIO POR EL COMPROBANTE N°1065078 Y NOTA CITE: RIBB/UAF/SCO N°031/23 DEL REGISTRO INTERNACIONAL BOLIVIANO DE BUQUES DE FECHA 07/06/2023 (HRE-TGL-9117). (SECTOR PÚBLICO). DÉBITO DE LA LIBRETA 00020061101 MIN.DEF.-RIBB-ING.VARIOS USD.</t>
  </si>
  <si>
    <t>PAGO A CAF PRÉSTAMO CFA006536 VCTO. 26-07-2023 POR CUENTA DE TGN , NTI. 017549 VALOR 26-07-2023 CAPITAL USD 2.458.704,57 INTERESES USD 1.021.019,59 CTA. 5970 CUENTA UNICA DEL TESORO DOLARES AMERICANOS LIB. 00099021001</t>
  </si>
  <si>
    <t>PAGO A CAF PRÉSTAMO CFA006534 VCTO. 26-07-2023 POR CUENTA DE TGN , NTI. 017548 VALOR 26-07-2023 CAPITAL USD 791.607,14 INTERESES USD 328.728,56 CTA. 5970 CUENTA UNICA DEL TESORO DOLARES AMERICANOS LIB. 00099021001</t>
  </si>
  <si>
    <t>PAGO A CAF PRÉSTAMO CFA006532 VCTO. 26-07-2023 POR CUENTA DE TGN , NTI. 017546 VALOR 26-07-2023 CAPITAL USD 1.053.595,08 INTERESES USD 437.523,58 CTA. 5970 CUENTA UNICA DEL TESORO DOLARES AMERICANOS LIB. 00099021001</t>
  </si>
  <si>
    <t>PAGO A CAF PRÉSTAMO CFA005544 VCTO. 27-07-2023 POR CUENTA DE TGN , NTI. 017601 VALOR 27-07-2023 CAPITAL USD 9.318,46 INTERESES USD 2.955,12 CTA. 5970 CUENTA UNICA DEL TESORO DOLARES AMERICANOS LIB. 00099021001</t>
  </si>
  <si>
    <t>PAGO A BID PRÉSTAMO 3060/BL-BO VCTO. 28-07-2023 POR CUENTA DE TGN , NTI. 017596 VALOR 28-07-2023 CAPITAL USD 883.236,01 INTERESES USD 603.979,25 CTA. 5970 CUENTA UNICA DEL TESORO DOLARES AMERICANOS LIB. 00099021001</t>
  </si>
  <si>
    <t>PAGO A BID PRÉSTAMO 3060/BL-BO VCTO. 28-07-2023 POR CUENTA DE TGN , NTI. 017610 VALOR 28-07-2023 INTERESES USD 13.141,14 CTA. 5970 CUENTA UNICA DEL TESORO DOLARES AMERICANOS LIB. 00099021001</t>
  </si>
  <si>
    <t>PAGO A BID PRÉSTAMO 2450/BL-BO VCTO. 28-07-2023 POR CUENTA DE TGN , NTI. 017604 VALOR 28-07-2023 CAPITAL USD 279.430,17 INTERESES USD 186.682,20 CTA. 5970 CUENTA UNICA DEL TESORO DOLARES AMERICANOS LIB. 00099021001</t>
  </si>
  <si>
    <t>PAGO A BID PRÉSTAMO 2450/BL-BO VCTO. 28-07-2023 POR CUENTA DE TGN , NTI. 017608 VALOR 28-07-2023 INTERESES USD 7.129,95 CTA. 5970 CUENTA UNICA DEL TESORO DOLARES AMERICANOS LIB. 00099021001</t>
  </si>
  <si>
    <t>PAGO A AFD PRÉSTAMO CBO 1036 02 K VCTO. 31-07-2023 POR CUENTA DE TGN , NTI. 017663 VALOR 31-07-2023 INTERESES EUR 2.121.219,44 CTA. 5970 CUENTA UNICA DEL TESORO DOLARES AMERICANOS LIB. 00099021001</t>
  </si>
  <si>
    <t>PAGO A AFD PRÉSTAMO CBO 1027 01J VCTO. 31-07-2023 POR CUENTA DE TGN , NTI. 017668 VALOR 31-07-2023 INTERESES EUR 1.700.947,50 CTA. 5970 CUENTA UNICA DEL TESORO DOLARES AMERICANOS LIB. 00099021001</t>
  </si>
  <si>
    <t>PAGO A AFD PRÉSTAMO CBO 1020 01 B VCTO. 31-07-2023 POR CUENTA DE TGN , NTI. 017585 VALOR 31-07-2023 INTERESES EUR 285.376,66 COMISIONES EUR 12.946,81 CTA. 5970 CUENTA UNICA DEL TESORO DOLARES AMERICANOS LIB. 00099021001</t>
  </si>
  <si>
    <t>'COBRO DE'||UTILES DE ESCRITORIO POR EL COMPROBANTE NRO. 1065548 DE LA FECHA, SEGÚN NOTA CITE: RIBB/UAF/SCO N° 031/23 DE FECHA 7/6/2023 (HRE-TGL-9117). ENVIADA POR EL REGISTRO INTERNACIONAL BOLIVIANO DE BUQUES. (SECTOR PÚBLICO). DEBITO DE LA LIBRETA 00020061101 MIN.DEF.-RIBB-INGRESOS VARIOS USD.</t>
  </si>
  <si>
    <t>De: 00099021001 A:00117012001 Transferencia de recursos a solicitud de la Dirección General de Aeronáutica Civil mediante nota CITE: DAF-1381/2023 DGAC-25472/2023 (operación bimonetaria), por concepto de recursos depositados por la IATA po</t>
  </si>
  <si>
    <t>De: 00099021001 A:00078011102 Transferencia de recursos a solicitud del Ministerio de Hidrocarburos y Energías mediante nota CITE: MHE-DGAA-UFIN/2023-0016 (operación bimonetaria), destinados a gastos operativos y administrativos (TC 6.86)</t>
  </si>
  <si>
    <t>De: 00099021001 A:00015011107 Transferencia Bimonetaria de recursos (1 de 5) a solicitud del Ministerio de Gobierno mediante nota CITE: MG/DGAA/UF/T/Nº 197/2023 e informes adjuntos por concepto de distribuciones (GASTOS DE ADMINISTRACIÓN);</t>
  </si>
  <si>
    <t>De: 00099021001 A:00015011107 Transferencia Bimonetaria de recursos (2 de 5) a solicitud del Ministerio de Gobierno mediante nota CITE: MG/DGAA/UF/T/Nº 197/2023 e informes adjuntos por concepto de distribuciones (FONDO DE DEVOLUCIÓN); en el</t>
  </si>
  <si>
    <t>De: 00099021001 A:00015011107 Transferencia Bimonetaria de recursos (3 de 5) a solicitud del Ministerio de Gobierno mediante nota CITE: MG/DGAA/UF/T/Nº 197/2023 e informes adjuntos por concepto de distribuciones (DIPREVCON); en el marco de</t>
  </si>
  <si>
    <t>De: 00099021001 A:00015011107 Transferencia Bimonetaria de recursos (4 de 5) a solicitud del Ministerio de Gobierno mediante nota CITE: MG/DGAA/UF/T/Nº 197/2023 e informes adjuntos por concepto de distribuciones (DIPREVCON); en el marco de</t>
  </si>
  <si>
    <t>De: 00099021001 A:00015011107 Transferencia Bimonetaria de recursos (5 de 5) a solicitud del Ministerio de Gobierno mediante nota CITE: MG/DGAA/UF/T/Nº 197/2023 e informes adjuntos por concepto de distribuciones (MINISTERIO PÚBLICO); en el</t>
  </si>
  <si>
    <t>De: 00099021001 A:00383012001 Transferencia de recursos a solicitud de la Agencia Boliviana de Correos mediante nota CITE: AGBC-AGCB/DAF/TFC-CPRV-0260-CAR/2023 (operación bimonetaria), destinados a gastos operativos y administrativos (TC 6.</t>
  </si>
  <si>
    <t>00291014378</t>
  </si>
  <si>
    <t>De: 00099021001 A:00291014378 Transferencia de recursos a solicitud de la Administradora Boliviana de Carreteras mediante nota CITE: ABC/GNA/SAF/ATE/2023-1564 (operación bimonetaria), para el pago a beneficiarios (TC 6,86) H.R 6-15050-R.</t>
  </si>
  <si>
    <t>00291014346</t>
  </si>
  <si>
    <t>De: 00099021001 A:00291014346 Transferencia de recursos a solicitud de la Administradora Boliviana de Carreteras mediante nota CITE: ABC/GNA/SAF/ATE/2023-1564 (operación bimonetaria), para el pago a beneficiarios (TC 6,86) H.R 6-15050-R.</t>
  </si>
  <si>
    <t>00291014343</t>
  </si>
  <si>
    <t>De: 00099021001 A:00291014343 Transferencia de recursos a solicitud de la Administradora Boliviana de Carreteras mediante nota CITE: ABC/GNA/SAF/ATE/2023-1564 (operación bimonetaria), para el pago a beneficiarios (TC 6,86) H.R 6-15050-R.</t>
  </si>
  <si>
    <t>De: 00099021001 A:00132039201 Transferencia de recursos a solicitud del Servicio de Desarrollo de las Empresas Públicas Productivas mediante nota CITE: SEDEM/GG/EB/Nº 0791/2023 (operación bimonetaria), para el pago a proveedores (TC 6,86)</t>
  </si>
  <si>
    <t>De: 00099021001 A:00291014372 Transferencia de recursos a solicitud de la Administradora Boliviana de Carreteras mediante nota CITE: ABC/GNA/SAF/ATE/2023-1571 (operación bimonetaria), para el pago a beneficiarios (TC 6,86) H.R 6-15126-R.</t>
  </si>
  <si>
    <t>De: 00099021001 A:00291014346 Transferencia de recursos a solicitud de la Administradora Boliviana de Carreteras mediante nota CITE: ABC/GNA/SAF/ATE/2023-1571 (operación bimonetaria), para el pago a beneficiarios (TC 6,86) H.R 6-15126-R.</t>
  </si>
  <si>
    <t>00132039201</t>
  </si>
  <si>
    <t>00291014372</t>
  </si>
  <si>
    <t>De: 00099021001 A:00070057001 Transferencia de recursos a solicitud del Ministerio de Trabajo, Empleo y Previsión Social mediante notas CITE: MTEPS-VESCyCOOP-DGE-PMOE-Nos. 0055 y 0056-CAR/23 (operación bimonetaria) para cubrir gastos y oper</t>
  </si>
  <si>
    <t>De: 00099021001 A:00086057003 Transferencia de recursos a solicitud del Ministerio de Medio Ambiente y Agua mediante nota CITE: CAR/UCPPAAP/CG/ADM Nº 0524/2023 (operación bimonetaria), para la ejecución del Programa Agua y Alcant. Periurba</t>
  </si>
  <si>
    <t>De: 00099021001 A:00046057006 Transferencia de recursos a solicitud del Ministerio de Salud y Deportes mediante nota CITE: MSyD/VGSS/DGGH/UGESPRO/PGBID3151/CE/268/2023 (operación bimonetaria), para gastos de funcionamiento del programa BID</t>
  </si>
  <si>
    <t>00070057001</t>
  </si>
  <si>
    <t>00086057003</t>
  </si>
  <si>
    <t>00046057006</t>
  </si>
  <si>
    <t>De: 00099021001 A:00291034303 Transferencia de recursos a solicitud de la Administradora Boliviana de Carreteras mediante nota CITE: ABC/GNA/SAF/ATE/2023-1582 (operación bimonetaria), para el pago a beneficiarios (TC 6,86) H.R 6-15178-R.</t>
  </si>
  <si>
    <t>00291034303</t>
  </si>
  <si>
    <t>De: 00099021001 A:00287104328 De: 00099021001 A: 00287104323 Transferencia de recursos a solicitud del Fondo Nacional de Inversión Productiva y Social mediante nota CITE: FPS/GFA/UFI/TES/TRL/0208/2023 (operación bimonetaria), en el marco</t>
  </si>
  <si>
    <t>De: 00099021001 A:00291024303 De: 00099021001 A: 00291024303 Transferencia de recursos a solicitud de la Administradora Boliviana de Carreteras mediante nota CITE: ABC/GNA/SAF/ATE/2023-1600 (operación bimonetaria), para el pago a benefic</t>
  </si>
  <si>
    <t>De: 00099021001 A:00291084306 De: 00099021001 A: 00291084306 Transferencia de recursos a solicitud de la Administradora Boliviana de Carreteras mediante nota CITE: ABC/GNA/SAF/ATE/2023-1600 (operación bimonetaria), para el pago a beneficia</t>
  </si>
  <si>
    <t>De: 00099021001 A:00291014380 De: 00099021001 A: 00291014380 Transferencia de recursos a solicitud de la Administradora Boliviana de Carreteras mediante nota CITE: ABC/GNA/SAF/ATE/2023-1599 (operación bimonetaria), para el pago a benefici</t>
  </si>
  <si>
    <t>De: 00099021001 A:00291014359 De: 00099021001 A:00291014359 Transferencia de recursos a solicitud de la Administradora Boliviana de Carreteras mediante nota CITE: ABC/GNA/SAF/ATE/2023-1599 (operación bimonetaria), para el pago a beneficia</t>
  </si>
  <si>
    <t>00287104328</t>
  </si>
  <si>
    <t>00291024303</t>
  </si>
  <si>
    <t>00291084306</t>
  </si>
  <si>
    <t>00291014380</t>
  </si>
  <si>
    <t>00291014359</t>
  </si>
  <si>
    <t>De: 00099021001 A:00070057001 Complementando a la TRL 2796 referente a la transferencia de recursos a solicitud del Ministerio de Trabajo, Empleo y Previsión Social mediante notas CITE: MTEPS-VESCyCOOP-DGE-PMOE-Nos. 0055 y 0056-CAR/23 (oper</t>
  </si>
  <si>
    <t>De: 00099021001 A:00020061101 De: 00099021001 A: 00020061101 Transferencia de recursos a solicitud del Ministerio de Defensa mediante nota CITE: RIBB/UAF/ST. N°027 y 028/2023 (operación bimonetaria), para el pago a proveedores para las acti</t>
  </si>
  <si>
    <t>00020061101</t>
  </si>
  <si>
    <t>00086047006</t>
  </si>
  <si>
    <t>De: 00086047006 A:00066011102 Débito Automático (DA) según CITE: MPD/VIPFE/DGPP/UP-NE0787/2023, Inf. Legal MPD/VIPFE/DGPP/UP-INF 0191/2023 e Inf.Técnico MPD/VIPFE/DGPP/UP-INF 0188/2023 y MEFP/VTCP/DGPOT/UPCFTGN/N°54/2023 y MEFP/DGAJ/UAJ/N°</t>
  </si>
  <si>
    <t>00066011102</t>
  </si>
  <si>
    <t>De: 00389012001 A:00099021001 De: 00389012001 A:00099021001 Transferencia a solicitud de la Dirección General de Administración y Finanzas Territoriales mediante nota interna CITE: MEFP/VTCP/DGAFT/ USCFT/N°111/2023, por concepto de recupera</t>
  </si>
  <si>
    <t>De: 00099021001 A:00046057006 De: 00046057006 A: 00046057006 Transferencia de recursos a solicitud del Ministerio de Salud y Deportes mediante nota CITE: MSyD/VGSS/DGGH/UGESPRO/PGBID 3151/CE/280/2023 (operación bimonetaria), en el marco de</t>
  </si>
  <si>
    <t>De: 00099021001 A:00086077006 De: 00086077006 A: 00099021001 Transferencia de recursos a solicitud del Ministerio de Medio Ambiente y Agua mediante nota CITE: CAR/UCEP-MMAyA N°0689/2023 UCEP- MMAYA/2023 -02639 (operación bimonetaria), para</t>
  </si>
  <si>
    <t>00066047003</t>
  </si>
  <si>
    <t>De: 00066047003 A:00086107006 De: 00066047003 A: 00086107006 Transferencia de recursos a solicitud del Ministerio de Planificación del Desarrollo mediante nota CITE: MPD/VIPFE/DGPP/UP-NE 1042/2023 en el marco del Convenio Interinstitucional</t>
  </si>
  <si>
    <t>00086077006</t>
  </si>
  <si>
    <t>00086107006</t>
  </si>
  <si>
    <t>De: 00099021001 A:00117012001 De: 00099021001 A: 00117012001 Transferencia de recursos a solicitud de la Dirección General de Aeronáutica Civil mediante nota CITE: DAF-1443/2023 DGAC 27911/2023 (operación bimonetaria), correspondiente a rec</t>
  </si>
  <si>
    <t>De: 00099021001 A:00081127003 De: 00099021001 A: 00081127003 Transferencia de recursos a solicitud del Ministerio de obras Públicas, Servicio y Vivienda mediante nota CITE: CAR/MOPSV/VMT/DGTA/UTA N°0046/2023 (operación bimonetaria), en el</t>
  </si>
  <si>
    <t>00081127003</t>
  </si>
  <si>
    <t>De: 00099021001 A:00383012001 De: 00099021001 A:00383012001 Transferencia de recursos a solicitud de la Agencia Boliviana de Correos dependiente del Ministerio de Obras Públicas, Servicio y Vivienda mediante nota CITE: AGBC- AGBC/DAF/TFC-C</t>
  </si>
  <si>
    <t>De: 00066047003 A:00086107006 De: 00066047003 A: 00086107006 Transferencia que realizamos en virtud a la nota CITE: MPD/VIPFE/DGPP/ UP-NE 1047/2023 y CIF VIPFE/DGPP/UP/BID-3534/N°002/2022 entre el MPD y MMAyA correspondiente al EDTPs “Con</t>
  </si>
  <si>
    <t>De: 00066047003 A:00086107006 De: 00066047003 A: 00086107006 Transferencia que realizamos en virtud a la nota CITE: MPD/VIPFE/DGPP/ UP-NE 1054/2023 y CIF VIPFE/DGPP/UP/BID-3534/N°002/2022 entre el MPD y MMAyA correspondiente al EDTPs “Con</t>
  </si>
  <si>
    <t>00046144201</t>
  </si>
  <si>
    <t>De: 00046144201 A:00066014202 De: 00046144201 A 00066014202 A fin de atender el requerimiento con nota CITE: MSyD/VD/CE/153/2023 e informes CITE: MSyD/VD/IT/149 y 155/2023 y nota CITE: MPD/CPIU-NE 037/2023 del MPD; por concepto por devoluci</t>
  </si>
  <si>
    <t>00066014202</t>
  </si>
  <si>
    <t>00025178002</t>
  </si>
  <si>
    <t>De: 00025178002 A:00099021001 De: 00025178002 A:00099021001 Transferencia que realizamos a solicitud del Ministerio de la Presidencia mediante nota CITE: MPR/DGAA/UF-0184-CAR/2023 por concepto de multas, en favor del TGN en cumplimiento al</t>
  </si>
  <si>
    <t>De: 00291012009 A:00099021001 De: 00291012009 A: 00099021001 Transferencia que realizamos a solicitud de la Dirección General de Crédito Público mediante nota CITE: MEFP/VTCP/DGCP/UODP/Nº642/2023 en cumplimiento a lo establecido en el pará</t>
  </si>
  <si>
    <t>De: 00253012002 A:00099021001 De: 00253012002 A: 00099021001 Transferencia que realizamos a solicitud de la Dirección General de Crédito Público mediante nota CITE: MEFP/VTCP/DGCP/UODP/Nº642/2023 en cumplimiento a lo establecido en el pará</t>
  </si>
  <si>
    <t>De: 00099021001 A:00253014306 De: 00099021001 00253014306 Transferencia de recursos a solicitud de la Entidad Ejecutora de Medio Ambiente y Agua dependiente del Ministerio de Medio Ambiente y Agua mediante nota CITE: GM-853-EMAGUA/2023 (op</t>
  </si>
  <si>
    <t>De: 00099021001 A:00291014366 De: 00099021001 A: 00291014366 Transferencia de recursos a solicitud de la Administradora Boliviana de Carreteras mediante nota CITE: ABC/GNA/SAF/ATE/2023-1648 (operación bimonetaria), pago a beneficiarios que</t>
  </si>
  <si>
    <t>De: 00099021001 A:00291014369 De: 00099021001 A: 00291014369 Transferencia de recursos a solicitud de la Administradora Boliviana de Carreteras mediante nota CITE: ABC/GNA/SAF/ATE/2023-1663 (operación bimonetaria), pago a beneficiarios que</t>
  </si>
  <si>
    <t>00291014366</t>
  </si>
  <si>
    <t>00291014369</t>
  </si>
  <si>
    <t>De: 00047011110 A:00099021001 De: 0004701111 A: 00099021001 Transferencia que realizamos a solicitud de la Dirección General de Crédito Público mediante nota CITE: MEFP/VTCP/DGCP/UODP/Nº642/2023 en cumplimiento a lo establecido en el parág</t>
  </si>
  <si>
    <t>De: 00099021001 A:00047087002 De: 00099021001 A: 00047087002 Transferencia de recursos a solicitud del Ministerio de Desarrollo Rural y Tierras mediante nota CITE: MDRyT/DGAA/CONT/TES/0026-2023 (operación bimonetaria), correspondiente a cr</t>
  </si>
  <si>
    <t>00047087002</t>
  </si>
  <si>
    <t>De: 00099021001 A:00291014343 De: 00099021001 A: 00291014343 Transferencia de recursos a solicitud de la Administradora Boliviana de Carreteras nota CITE: ABC/GNA/SAF/ATE/2023-1701 (operación bimonetaria), proveniente de desembolsos de cré</t>
  </si>
  <si>
    <t>De: 00201012002 A:00066011102 De: 00201012002 A: 00066011102 Transferencia que realizamos en virtud a la nota CITE: ADEMAF-TRANS-UAF-AFI-0065 y 0066 NOT-EXT/23 e informe: ADEMAF-TRANS-UAF-AFI-0142-INF/23 en el marco del DSN°4944 de 17 de</t>
  </si>
  <si>
    <t>00291014342</t>
  </si>
  <si>
    <t>De: 00291014342 A:00099021001 Transferencia de recursos a solicitud de la Administradora Boliviana de Carreteras mediante nota CITE: ABC/GNA/SAF/ATE/2023-1743 (operación bimonetaria), para efectuar la devolución de recursos no utilizados co</t>
  </si>
  <si>
    <t>De: 00117012001 A:00099021001 Transferencia de recursos a solicitud de la Dirección General de Aeronáutica Civil mediante nota CITE: DAF-1381/2023 DGAC-25472/2023 (operación bimonetaria), por concepto de recursos depositados por la IATA po</t>
  </si>
  <si>
    <t>De: 00078011101 A:00099021001 Transferencia de recursos a solicitud del Ministerio de Hidrocarburos y Energías mediante nota CITE: MHE-DGAA-UFIN/2023-0016 (operación bimonetaria), destinados a gastos operativos y administrativos (TC 6.86) H</t>
  </si>
  <si>
    <t>00015010001</t>
  </si>
  <si>
    <t>De: 00015010001 A:00099021001 Transferencia Bimonetaria de recursos (1 de 5) a solicitud del Ministerio de Gobierno mediante nota CITE: MG/DGAA/UF/T/Nº 197/2023 e informes adjuntos por concepto de distribuciones (GASTOS DE ADMINISTRACIÓN);</t>
  </si>
  <si>
    <t>De: 00015010001 A:00099021001 Transferencia Bimonetaria de recursos (2 de 5) a solicitud del Ministerio de Gobierno mediante nota CITE: MG/DGAA/UF/T/Nº 197/2023 e informes adjuntos por concepto de distribuciones (FONDO DE DEVOLUCIÓN); en el</t>
  </si>
  <si>
    <t>De: 00015010001 A:00099021001 Transferencia Bimonetaria de recursos (3 de 5) a solicitud del Ministerio de Gobierno mediante nota CITE: MG/DGAA/UF/T/Nº 197/2023 e informes adjuntos por concepto de distribuciones (DIPREVCON); en el marco de</t>
  </si>
  <si>
    <t>De: 00015010001 A:00099021001 Transferencia Bimonetaria de recursos (4 de 5) a solicitud del Ministerio de Gobierno mediante nota CITE: MG/DGAA/UF/T/Nº 197/2023 e informes adjuntos por concepto de distribuciones (DIRCABI); en el marco de la</t>
  </si>
  <si>
    <t>De: 00015010001 A:00099021001 Transferencia Bimonetaria de recursos (5 de 5) a solicitud del Ministerio de Gobierno mediante nota CITE: MG/DGAA/UF/T/Nº 197/2023 e informes adjuntos por concepto de distribuciones (MINISTERIO PÚBLICO); en el</t>
  </si>
  <si>
    <t>De: 00383012002 A:00099021001 Transferencia de recursos a solicitud de la Agencia Boliviana de Correos mediante nota CITE: AGBC-AGCB/DAF/TFC-CPRV-0260-CAR/2023 (operación bimonetaria), destinados a gastos operativos y administrativos (TC 6.</t>
  </si>
  <si>
    <t>00291014370</t>
  </si>
  <si>
    <t>De: 00291014370 A:00099021001 Transferencia de recursos a solicitud de la Administradora Boliviana de Carreteras mediante nota CITE: ABC/GNA/SAF/ATE/2023-1564 (operación bimonetaria), para el pago a beneficiarios (TC 6,86) H.R 6-15050-R.</t>
  </si>
  <si>
    <t>00291014339</t>
  </si>
  <si>
    <t>De: 00291014339 A:00099021001 Transferencia de recursos a solicitud de la Administradora Boliviana de Carreteras mediante nota CITE: ABC/GNA/SAF/ATE/2023-1564 (operación bimonetaria), para el pago a beneficiarios (TC 6,86) H.R 6-15050-R.</t>
  </si>
  <si>
    <t>00291014336</t>
  </si>
  <si>
    <t>De: 00291014336 A:00099021001 Transferencia de recursos a solicitud de la Administradora Boliviana de Carreteras mediante nota CITE: ABC/GNA/SAF/ATE/2023-1564 (operación bimonetaria), para el pago a beneficiarios (TC 6,86) H.R 6-15050-R.</t>
  </si>
  <si>
    <t>De: 00070057001 A:00099021001 Transferencia de recursos a solicitud del Ministerio de Trabajo, Empleo y Previsión Social mediante notas CITE: MTEPS-VESCyCOOP-DGE-PMOE-Nos. 0055 y 0056-CAR/23 (operación bimonetaria) para cubrir gastos y oper</t>
  </si>
  <si>
    <t>De: 00132039201 A:00099021001 Transferencia de recursos a solicitud del Servicio de Desarrollo de las Empresas Públicas Productivas mediante nota CITE: SEDEM/GG/EB/Nº 0791/2023 (operación bimonetaria), para el pago a proveedores (TC 6,86)</t>
  </si>
  <si>
    <t>De: 00086057003 A:00099021001 Transferencia de recursos a solicitud del Ministerio de Medio Ambiente y Agua mediante nota CITE: CAR/UCPPAAP/CG/ADM Nº 0524/2023 (operación bimonetaria), para la ejecución del Programa Agua y Alcant. Periurba</t>
  </si>
  <si>
    <t>De: 00291014339 A:00099021001 Transferencia de recursos a solicitud de la Administradora Boliviana de Carreteras mediante nota CITE: ABC/GNA/SAF/ATE/2023-1571 (operación bimonetaria), para el pago a beneficiarios (TC 6,86) H.R 6-15126-R.</t>
  </si>
  <si>
    <t>00291014371</t>
  </si>
  <si>
    <t>De: 00291014371 A:00099021001 Transferencia de recursos a solicitud de la Administradora Boliviana de Carreteras mediante nota CITE: ABC/GNA/SAF/ATE/2023-1571 (operación bimonetaria), para el pago a beneficiarios (TC 6,86) H.R 6-15126-R.</t>
  </si>
  <si>
    <t>De: 00046057006 A:00099021001 Transferencia de recursos a solicitud del Ministerio de Salud y Deportes mediante nota CITE: MSyD/VGSS/DGGH/UGESPRO/PGBID3151/CE/268/2023 (operación bimonetaria), para gastos de funcionamiento del programa BID</t>
  </si>
  <si>
    <t>00291034302</t>
  </si>
  <si>
    <t>De: 00291034302 A:00099021001 Transferencia de recursos a solicitud de la Administradora Boliviana de Carreteras mediante nota CITE: ABC/GNA/SAF/ATE/2023-1582 (operación bimonetaria), para el pago a beneficiarios (TC 6,86) H.R 6-15178-R.</t>
  </si>
  <si>
    <t>00287104323</t>
  </si>
  <si>
    <t>De: 00287104323 A:00099021001 De: 00287104323 A: 00099021001 Transferencia de recursos a solicitud del Fondo Nacional de Inversión Productiva y Social mediante nota CITE: FPS/GFA/UFI/TES/TRL/0208/2023 (operación bimonetaria), en el marco d</t>
  </si>
  <si>
    <t>00291024302</t>
  </si>
  <si>
    <t>De: 00291024302 A:00099021001 De: 00291024302 A: 00099021001 Transferencia de recursos a solicitud de la Administradora Boliviana de Carreteras mediante nota CITE: ABC/GNA/SAF/ATE/2023-1600 (operación bimonetaria), para el pago a beneficia</t>
  </si>
  <si>
    <t>00291084305</t>
  </si>
  <si>
    <t>De: 00291084305 A:00099021001 De: 00291084305 A: 00099021001 Transferencia de recursos a solicitud de la Administradora Boliviana de Carreteras mediante nota CITE: ABC/GNA/SAF/ATE/2023-1600 (operación bimonetaria), para el pago a benefic</t>
  </si>
  <si>
    <t>00291014379</t>
  </si>
  <si>
    <t>De: 00291014379 A:00099021001 De: 00291014379 A: 00099021001 Transferencia de recursos a solicitud de la Administradora Boliviana de Carreteras mediante nota CITE: ABC/GNA/SAF/ATE/2023-1599 (operación bimonetaria), para el pago a benefic</t>
  </si>
  <si>
    <t>00291014352</t>
  </si>
  <si>
    <t>De: 00291014352 A:00099021001 De: 00291014352 A: 00099021001 Transferencia de recursos a solicitud de la Administradora Boliviana de Carreteras mediante nota CITE: ABC/GNA/SAF/ATE/2023-1599 (operación bimonetaria), para el pago a benefic</t>
  </si>
  <si>
    <t>De: 00020061101 A:00099021001 De: 00020061101 A: 00099021001 Transferencia de recursos a solicitud del Ministerio de Defensa mediante nota CITE: RIBB/UAF/ST. N°027 y 028/2023 (operación bimonetaria), para el pago a proveedores para las acti</t>
  </si>
  <si>
    <t>De: 00046057006 A:00099021001 De: 00046057006 A: 00046057006 Transferencia de recursos a solicitud del Ministerio de Salud y Deportes mediante nota CITE: MSyD/VGSS/DGGH/UGESPRO/PGBID 3151/CE/280/2023 (operación bimonetaria), en el marco de</t>
  </si>
  <si>
    <t>00086077003</t>
  </si>
  <si>
    <t>De: 00086077003 A:00099021001 De: 00086077003 A: 00099021001 Transferencia de recursos a solicitud del Ministerio de Medio Ambiente y Agua mediante nota CITE: CAR/UCEP-MMAyA N°0689/2023 UCEP- MMAYA/2023 -02639 (operación bimonetaria), para</t>
  </si>
  <si>
    <t>De: 00117012001 A:00099021001 De: 00117012001 A: 00099021001 Transferencia de recursos a solicitud de la Dirección General de Aeronáutica Civil mediante nota CITE: DAF-1443/2023 DGAC 27911/2023 (operación bimonetaria), correspondiente a re</t>
  </si>
  <si>
    <t>De: 00081127003 A:00099021001 De: 00081127003 A: 00099021001 Transferencia de recursos a solicitud del Ministerio de obras Públicas, Servicio y Vivienda mediante nota CITE: CAR/MOPSV/VMT/DGTA/UTA N°0046/2023 (operación bimonetaria), en el m</t>
  </si>
  <si>
    <t>De: 00383012002 A:00099021001 De: 00383012002 A: 00099021001 Transferencia de recursos a solicitud de la Agencia Boliviana de Correos dependiente del Ministerio de Obras Públicas, Servicio y Vivienda mediante nota CITE: AGBC- AGBC/DAF/TFC-</t>
  </si>
  <si>
    <t>De: 00253014301 A:00099021001 De: 00253014301 A: 00099021001 Transferencia de recursos a solicitud de la Entidad Ejecutora de Medio Ambiente y Agua dependiente del Ministerio de Medio Ambiente y Agua mediante nota CITE: GM-853-EMAGUA/2023</t>
  </si>
  <si>
    <t>00291014360</t>
  </si>
  <si>
    <t>De: 00291014360 A:00099021001 De: 00291014360 A: 00099021001 Transferencia de recursos a solicitud de la Administradora Boliviana de Carreteras mediante nota CITE: ABC/GNA/SAF/ATE/2023-1648 (operación bimonetaria), pago a beneficiarios que</t>
  </si>
  <si>
    <t>00291014362</t>
  </si>
  <si>
    <t>De: 00291014362 A:00099021001 De: 00291014362 A: 00099021001 Transferencia de recursos a solicitud de la Administradora Boliviana de Carreteras mediante nota CITE: ABC/GNA/SAF/ATE/2023-1663 (operación bimonetaria), pago a beneficiarios que</t>
  </si>
  <si>
    <t>De: 00047087002 A:00099021001 De: 00047087002 A: 00099021001 Transferencia de recursos a solicitud del Ministerio de Desarrollo Rural y Tierras mediante nota CITE: MDRyT/DGAA/CONT/TES/0026-2023 (operación bimonetaria), correspondiente a cr</t>
  </si>
  <si>
    <t>De: 00291014336 A:00099021001 De: 00291014336 A: 00099021001 Transferencia de recursos a solicitud de la Administradora Boliviana de Carreteras nota CITE: ABC/GNA/SAF/ATE/2023-1701 (operación bimonetaria), proveniente de desembolsos de cré</t>
  </si>
  <si>
    <t>De: 00099021001 A:00291014335 Transferencia de recursos a solicitud de la Administradora Boliviana de Carreteras mediante nota CITE: ABC/GNA/SAF/ATE/2023-1743 (operación bimonetaria), para efectuar la devolución de recursos no utilizados co</t>
  </si>
  <si>
    <t>00291014335</t>
  </si>
  <si>
    <t>10000009603619</t>
  </si>
  <si>
    <t xml:space="preserve">MIN. EDUCACION - ESFM SIMON BOLIVAR </t>
  </si>
  <si>
    <t>10000028891146</t>
  </si>
  <si>
    <t>MINISTERIO DE EDUCACIÓN -ESFM ÁNGEL MENDOZA JUSTINIANO</t>
  </si>
  <si>
    <t>10000052134017</t>
  </si>
  <si>
    <t>MIN. EDUCACIÓN - ESFM FRANZ TAMAYO VILLA SERRANO - RECURSOS PROPIOS SUPLETORIOS, EXAMENES, POR ADMISIONES A LA ESFM FRANZ TAMAYO. VILLA SERRANO.</t>
  </si>
  <si>
    <t>10000052235310</t>
  </si>
  <si>
    <t>MIN EDUCACIÓN - ESFM MANUEL ASCENCIO VILLARROEL - PARACAYA</t>
  </si>
  <si>
    <t>10000051947974</t>
  </si>
  <si>
    <t>MIN. EDUCACIÓN - ESFM -MULTIETNICA INDIGENA DE</t>
  </si>
  <si>
    <t>10000006036425</t>
  </si>
  <si>
    <t xml:space="preserve">MTEPS - INGRESOS </t>
  </si>
  <si>
    <t>10000004737067</t>
  </si>
  <si>
    <t>MTEPS - DIRECCION GENERAL DE SERVICIO CIVIL</t>
  </si>
  <si>
    <t>10000023569524</t>
  </si>
  <si>
    <t xml:space="preserve">TGN - RECUPERACION DE CREDITO DS 2979 - MONEDA NACIONAL </t>
  </si>
  <si>
    <t>10000004678328</t>
  </si>
  <si>
    <t>REGISTRO UNICO PARA LA ADMINISTRACION TRIBUTARIA</t>
  </si>
  <si>
    <t>10000004669020</t>
  </si>
  <si>
    <t>FPS.HAM LA PAZ</t>
  </si>
  <si>
    <t>10000006049890</t>
  </si>
  <si>
    <t xml:space="preserve">FPS HAM ORURO </t>
  </si>
  <si>
    <t>10000006035930</t>
  </si>
  <si>
    <t xml:space="preserve">FPS.HAM COCHABAMBA </t>
  </si>
  <si>
    <t>10000029014763</t>
  </si>
  <si>
    <t xml:space="preserve">FPS SUPERVISIÓN TÉCNICA DE OBRAS </t>
  </si>
  <si>
    <t>10000004713687</t>
  </si>
  <si>
    <t>BOLIVIA TV - RECAUDACIONES</t>
  </si>
  <si>
    <t>10000026505608</t>
  </si>
  <si>
    <t>EMPRESA PUBLICA EDITORIAL DEL ESTADO PLURINACIONAL DE BOLIVIA - PRESTAMO FINPRO</t>
  </si>
  <si>
    <t>10000028355910</t>
  </si>
  <si>
    <t xml:space="preserve">EEPB - RECURSOS ESPECÍFICOS POR VENTA DE SERVICIOS </t>
  </si>
  <si>
    <t>20000023569847</t>
  </si>
  <si>
    <t xml:space="preserve">TGN - RECUPERACION DE CREDITO DS 2979 - MONEDA EXTRANJERA </t>
  </si>
  <si>
    <t>8858069001</t>
  </si>
  <si>
    <t>TGN - RECAUDACIONES CONSULARES</t>
  </si>
  <si>
    <t>6461069001</t>
  </si>
  <si>
    <t xml:space="preserve">SIN-REGALIAS MINERAS INGRESOS PROPIOS </t>
  </si>
  <si>
    <t>8870069001</t>
  </si>
  <si>
    <t>EMPRESA SIDERÚRGICA DEL MUTÚN - EXPORTACIONES DE MINERAL DE HIERRO - BOLIVIANOS</t>
  </si>
  <si>
    <t>5377034001</t>
  </si>
  <si>
    <t>FONDO DE ALIVIO HIPC I</t>
  </si>
  <si>
    <t>jul</t>
  </si>
  <si>
    <t>Periodo 1-Enero-2023 al 31-Julio-2023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</si>
</sst>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5">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7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applyAlignment="1">
      <alignment vertical="center" wrapText="1"/>
    </xf>
    <xf numFmtId="0" fontId="68" fillId="44" borderId="0" xfId="0" applyFont="1" applyFill="1" applyAlignment="1">
      <alignment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68" fillId="44" borderId="0" xfId="0" applyFont="1" applyFill="1" applyAlignment="1">
      <alignment horizontal="center" vertical="center"/>
    </xf>
    <xf numFmtId="164" fontId="67" fillId="39" borderId="11" xfId="435" applyFont="1" applyFill="1" applyBorder="1"/>
    <xf numFmtId="0" fontId="70" fillId="0" borderId="0" xfId="0" applyFont="1" applyAlignment="1">
      <alignment vertical="center"/>
    </xf>
    <xf numFmtId="0" fontId="95" fillId="0" borderId="0" xfId="443" applyFont="1" applyAlignment="1">
      <alignment horizont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242</xdr:row>
      <xdr:rowOff>0</xdr:rowOff>
    </xdr:from>
    <xdr:to>
      <xdr:col>17</xdr:col>
      <xdr:colOff>485775</xdr:colOff>
      <xdr:row>242</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42122525"/>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2745</xdr:row>
      <xdr:rowOff>152400</xdr:rowOff>
    </xdr:from>
    <xdr:to>
      <xdr:col>17</xdr:col>
      <xdr:colOff>485775</xdr:colOff>
      <xdr:row>2746</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903447425"/>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200</xdr:row>
      <xdr:rowOff>0</xdr:rowOff>
    </xdr:from>
    <xdr:to>
      <xdr:col>16</xdr:col>
      <xdr:colOff>752475</xdr:colOff>
      <xdr:row>201</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4681835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205</xdr:row>
      <xdr:rowOff>152400</xdr:rowOff>
    </xdr:from>
    <xdr:to>
      <xdr:col>15</xdr:col>
      <xdr:colOff>390525</xdr:colOff>
      <xdr:row>206</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126130050"/>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156</xdr:row>
      <xdr:rowOff>0</xdr:rowOff>
    </xdr:from>
    <xdr:to>
      <xdr:col>13</xdr:col>
      <xdr:colOff>790575</xdr:colOff>
      <xdr:row>157</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101860350"/>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42.674655208335" createdVersion="8" refreshedVersion="8" minRefreshableVersion="3" recordCount="2730" xr:uid="{D2E393C3-01F0-4FAA-B81B-863394A47F20}">
  <cacheSource type="worksheet">
    <worksheetSource ref="A7:T2737" sheet="CUT MN"/>
  </cacheSource>
  <cacheFields count="20">
    <cacheField name="Entidad" numFmtId="0">
      <sharedItems containsMixedTypes="1" containsNumber="1" containsInteger="1" minValue="6" maxValue="1513" count="121">
        <s v="N/I"/>
        <s v="99 - 02"/>
        <n v="46"/>
        <n v="344"/>
        <s v="99 - 04"/>
        <n v="903"/>
        <n v="905"/>
        <n v="417"/>
        <s v="99 - 03"/>
        <n v="249"/>
        <s v="IDH"/>
        <n v="1201"/>
        <n v="951"/>
        <n v="520"/>
        <n v="212"/>
        <n v="153"/>
        <n v="512"/>
        <n v="595"/>
        <n v="423"/>
        <n v="192"/>
        <n v="650"/>
        <n v="526"/>
        <n v="139"/>
        <n v="140"/>
        <n v="902"/>
        <n v="597"/>
        <n v="145"/>
        <n v="288"/>
        <n v="418"/>
        <n v="1339"/>
        <n v="86"/>
        <n v="548"/>
        <n v="203"/>
        <n v="382"/>
        <n v="389"/>
        <n v="593"/>
        <n v="513"/>
        <n v="303"/>
        <n v="802"/>
        <n v="130"/>
        <n v="35"/>
        <n v="301"/>
        <n v="16"/>
        <n v="132"/>
        <n v="266"/>
        <n v="6"/>
        <n v="253"/>
        <n v="594"/>
        <n v="267"/>
        <n v="302"/>
        <n v="310"/>
        <n v="81"/>
        <n v="596"/>
        <n v="1513"/>
        <n v="15"/>
        <n v="340"/>
        <n v="200"/>
        <n v="109"/>
        <n v="226"/>
        <n v="269"/>
        <n v="682"/>
        <n v="152"/>
        <n v="225"/>
        <n v="598"/>
        <n v="680"/>
        <n v="348"/>
        <n v="374"/>
        <n v="315"/>
        <n v="47"/>
        <n v="20"/>
        <n v="283"/>
        <n v="660"/>
        <n v="343"/>
        <n v="681"/>
        <n v="670"/>
        <n v="383"/>
        <n v="213"/>
        <n v="525"/>
        <n v="222"/>
        <n v="53"/>
        <n v="514"/>
        <n v="117"/>
        <n v="190"/>
        <n v="373"/>
        <n v="10"/>
        <n v="155"/>
        <n v="206"/>
        <n v="342"/>
        <n v="41"/>
        <n v="290"/>
        <n v="291"/>
        <n v="376"/>
        <n v="281"/>
        <n v="378"/>
        <n v="580"/>
        <n v="201"/>
        <n v="66"/>
        <n v="587"/>
        <n v="25"/>
        <n v="70"/>
        <n v="30"/>
        <n v="601"/>
        <n v="312"/>
        <n v="314"/>
        <n v="292"/>
        <n v="78"/>
        <n v="590"/>
        <n v="309"/>
        <n v="599"/>
        <n v="270"/>
        <n v="287"/>
        <n v="578"/>
        <n v="862"/>
        <n v="573"/>
        <n v="576"/>
        <n v="572"/>
        <n v="865"/>
        <n v="585"/>
        <n v="119"/>
        <n v="137"/>
        <n v="299"/>
      </sharedItems>
    </cacheField>
    <cacheField name="D.A." numFmtId="0">
      <sharedItems containsNonDate="0" containsString="0" containsBlank="1"/>
    </cacheField>
    <cacheField name="Descripción" numFmtId="0">
      <sharedItems count="121">
        <s v="No Identificado"/>
        <s v="Dirección General de Programación y Operaciones del Tesoro"/>
        <s v="Ministerio de Salud y Deportes"/>
        <s v="Instituto Plurinacional de Estudio de Lenguas y Culturas"/>
        <s v="Dirección General de Administración y Finanzas Territoriales"/>
        <s v="Gobierno Autónomo Departamental de Cochabamba"/>
        <s v="Gobierno Autónomo Departamental de Potosí"/>
        <s v="Caja Nacional de Salud"/>
        <s v="Dirección General de Crédito Público"/>
        <s v="Central de Abastecimiento y Suministros de Salud"/>
        <s v="Impuesto Directo A Los Hidrocarburos"/>
        <s v="Gobierno Autónomo Municipal de La Paz"/>
        <s v="Banco Central de Bolivia"/>
        <s v="Empresa Metalúrgica VINTO - Nacionalizada"/>
        <s v="Instituto Nacional de Reforma Agraria"/>
        <s v="Observatorio Plurinacional de la Calidad  Educativa"/>
        <s v="Adm.de Aeropuertos y Servicios Auxiliares a la Naveg. Aérea"/>
        <s v="Gestora Pública de la Seguridad Social de Largo Plazo"/>
        <s v="Caja de Salud del Servicio Nal. de Caminos y Ramas Anexas"/>
        <s v="Servicio al Mejoramiento de la Navegación Amazónica"/>
        <s v="Asamblea Legislativa Plurinacional"/>
        <s v="Bolivia TV"/>
        <s v="Universidad Mayor de San Andrés"/>
        <s v="Universidad Pública de El Alto"/>
        <s v="Gobierno Autónomo Departamental de La Paz"/>
        <s v="Empresa Pública Nacional Estratégica de Yacimientos de Litio Bolivianos"/>
        <s v="Universidad Autónoma Juan Misael Saracho"/>
        <s v="Servicio Nacional de Riego"/>
        <s v="Caja Petrolera de Salud"/>
        <s v="Gobierno Autónomo Municipal de Tacopaya"/>
        <s v="Ministerio de Medio Ambiente y Agua"/>
        <s v="Corporación de las Fuerzas Armadas p/ el Des. Nacional"/>
        <s v="Autoridad de Supervisión del Sistema Financiero"/>
        <s v="Agencia de Infraestructura en Salud y Equipamiento Médico"/>
        <s v="Navegación Aérea y Aeropuertos Bolivianos"/>
        <s v="Empresa Pública YACANA"/>
        <s v="Yacimientos Petrolíferos Fiscales Bolivianos"/>
        <s v="Servicio Departamental de Riego - Tarija"/>
        <s v="Empresa Local de Agua Potable y Alcantarillado Sucre"/>
        <s v="Fondo de Financiamiento para la Minería"/>
        <s v="Ministerio de Economía y Finanzas Públicas"/>
        <s v="Servicio Departamental de Riego - Oruro"/>
        <s v="Ministerio de Educación"/>
        <s v="Servicio de Desarrollo de las Empresas Púb. Productivas"/>
        <s v="Direc. Dptal. de Educación La Paz"/>
        <s v="Vicepresidencia del Estado Plurinacional"/>
        <s v="Entidad Ejecutora de Medio Ambiente y Agua"/>
        <s v="Administración de Servicios Portuarios - Bolivia"/>
        <s v="Direc. Dptal. de Educación Cochabamba"/>
        <s v="Servicio Departamental de Riego - Potosí"/>
        <s v="Autoridad de Regulación y Fiscalización de Telecomunicaciones y Transportes"/>
        <s v="Ministerio de Obras Públicas, Servicios y Vivienda"/>
        <s v="Empresa Pública Transporte Aéreo Militar "/>
        <s v="Gobierno Autónomo Municipal de Pocoata"/>
        <s v="Ministerio de Gobierno"/>
        <s v="Servicio General de Identificación Personal"/>
        <s v="Registro Único para la Administración Tributaria Municipal"/>
        <s v="Conservatorio Plurinacional de Musica"/>
        <s v="Servicio Estatal de Autonomías"/>
        <s v="Direc. Dptal. de Educación Potosí"/>
        <s v="Defensoria del Pueblo"/>
        <s v="Servicio Plurinacional de Defensa Pública"/>
        <s v="Serv. Nal. para la Sostenibilidad en Saneamiento Básico"/>
        <s v="Empresa Pública &quot;Editorial del Estado Plurinacional de Bolivia&quot;"/>
        <s v="Contraloria General del Estado"/>
        <s v="Autoridad Plurinacional de la Madre Tierra"/>
        <s v="Agencia de Gobierno Electrónico y Tecnologías de Información y Comunicación"/>
        <s v="Autoridad de Fiscalización de Empresas"/>
        <s v="Ministerio de Desarrollo Rural y Tierras"/>
        <s v="Ministerio de Defensa"/>
        <s v="Aduana Nacional"/>
        <s v="Órgano Judicial"/>
        <s v="Escuela de Jueces del Estado"/>
        <s v="Ministerio Público"/>
        <s v="Órgano Electoral Plurinacional"/>
        <s v="Agencia Boliviana de Correos &quot;Correos de Bolivia&quot;"/>
        <s v="Servicio Nacional de Meteorología e Hidrología"/>
        <s v="Transportes Aéreos Bolivianos"/>
        <s v="Instituto Nacional de Innovación Agropecuaria y Forestal"/>
        <s v="Ministerio de Culturas, Descolonización y Despatriarcalización"/>
        <s v="Empresa Nacional de Electricidad"/>
        <s v="Dirección General de Aeronáutica Civil"/>
        <s v="Autoridad Jurisdiccional Administrativa Minera"/>
        <s v="Fondo de Desarrollo Indigena"/>
        <s v="Ministerio de Relaciones Exteriores"/>
        <s v="Dirección del Notariado Plurinacional"/>
        <s v="Instituto Nacional de Estadística"/>
        <s v="Agencia Estatal de Vivienda"/>
        <s v="Ministerio de Desarrollo Productivo y Economía Plural"/>
        <s v="Servicio de Impuestos Nacionales"/>
        <s v="Administradora Boliviana de Carreteras"/>
        <s v="Agencia Boliviana de Energía Nuclear"/>
        <s v="Oficina Técnica Nacional de los Ríos Pilcomayo y Bermejo"/>
        <s v="Servicio Nacional Textil"/>
        <s v="Depósitos Aduaneros Bolivianos"/>
        <s v="Agencia para el Des. de las Macroreg. y Zonas Fronterizas"/>
        <s v="Ministerio de Planificación del Desarrollo"/>
        <s v="Empresa Estratégica Boliviana de Construcción y Conservación de Infraestructura Civil"/>
        <s v="Ministerio de la Presidencia"/>
        <s v="Ministerio de Trabajo, Empleo y Previsión Social"/>
        <s v="Ministerio de Justicia y Transparencia Institucional"/>
        <s v="Empresa Boliviana de Producción Agropecuaria"/>
        <s v="Autoridad de Fiscalizac. y Control Soc de Bosques y Tierras"/>
        <s v="Autoridad de Fiscalización de Electricidad y Tecnología Nuclear"/>
        <s v="Vías Bolivia"/>
        <s v="Ministerio de Hidrocarburos y Energías"/>
        <s v="Empresa Pública &quot;QUIPUS&quot;"/>
        <s v="Autoridad de Fiscalización del Juego"/>
        <s v="Empresa Boliviana de Alimentos y Derivados"/>
        <s v="Direc. Dptal. de Educación Tarija"/>
        <s v="Fondo Nacional de Inversión Productiva y Social"/>
        <s v="Boliviana de Aviación"/>
        <s v="Fondo Nacional de Desarrollo Regional"/>
        <s v="Empresa Siderúrgica del Mutún"/>
        <s v="Empresa Pública Nacional Estratégica Cartones de Bolivia"/>
        <s v="Empresa de Apoyo a la Producción de Alimentos"/>
        <s v="Fondo de Desarrollo del Sist.Fin. y Apoyo al Sec.Productivo"/>
        <s v="Agencia Boliviana Espacial"/>
        <s v="Agencia para el Des. de la Soc. de la Información en Bolivia"/>
        <s v="Comité Ejecutivo de la Universidad Boliviana"/>
        <s v="Servicio Departamental de Riego - La Paz"/>
      </sharedItems>
    </cacheField>
    <cacheField name="Fecha de operación_x000a_(DD/MM/AA)" numFmtId="14">
      <sharedItems containsSemiMixedTypes="0" containsNonDate="0" containsDate="1" containsString="0" minDate="2023-01-03T00:00:00" maxDate="2023-08-01T00:00:00" count="141">
        <d v="2023-01-03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29T00:00:00"/>
        <d v="2023-05-30T00:00:00"/>
        <d v="2023-05-31T00:00:00"/>
        <d v="2023-06-01T00:00:00"/>
        <d v="2023-06-02T00:00:00"/>
        <d v="2023-06-05T00:00:00"/>
        <d v="2023-06-06T00:00:00"/>
        <d v="2023-06-07T00:00:00"/>
        <d v="2023-06-09T00:00:00"/>
        <d v="2023-06-12T00:00:00"/>
        <d v="2023-06-13T00:00:00"/>
        <d v="2023-06-14T00:00:00"/>
        <d v="2023-06-15T00:00:00"/>
        <d v="2023-06-16T00:00:00"/>
        <d v="2023-06-19T00:00:00"/>
        <d v="2023-06-20T00:00:00"/>
        <d v="2023-06-22T00:00:00"/>
        <d v="2023-06-23T00:00:00"/>
        <d v="2023-06-26T00:00:00"/>
        <d v="2023-06-27T00:00:00"/>
        <d v="2023-06-28T00:00:00"/>
        <d v="2023-06-29T00:00:00"/>
        <d v="2023-06-30T00:00:00"/>
        <d v="2023-07-03T00:00:00"/>
        <d v="2023-07-04T00:00:00"/>
        <d v="2023-07-05T00:00:00"/>
        <d v="2023-07-06T00:00:00"/>
        <d v="2023-07-07T00:00:00"/>
        <d v="2023-07-10T00:00:00"/>
        <d v="2023-07-11T00:00:00"/>
        <d v="2023-07-12T00:00:00"/>
        <d v="2023-07-13T00:00:00"/>
        <d v="2023-07-14T00:00:00"/>
        <d v="2023-07-18T00:00:00"/>
        <d v="2023-07-19T00:00:00"/>
        <d v="2023-07-20T00:00:00"/>
        <d v="2023-07-21T00:00:00"/>
        <d v="2023-07-24T00:00:00"/>
        <d v="2023-07-25T00:00:00"/>
        <d v="2023-07-26T00:00:00"/>
        <d v="2023-07-27T00:00:00"/>
        <d v="2023-07-28T00:00:00"/>
        <d v="2023-07-31T00:00:00"/>
      </sharedItems>
      <fieldGroup base="3">
        <rangePr groupBy="months" startDate="2023-01-03T00:00:00" endDate="2023-08-01T00:00:00"/>
        <groupItems count="14">
          <s v="&lt;3/1/2023"/>
          <s v="ene"/>
          <s v="feb"/>
          <s v="mar"/>
          <s v="abr"/>
          <s v="may"/>
          <s v="jun"/>
          <s v="jul"/>
          <s v="ago"/>
          <s v="sep"/>
          <s v="oct"/>
          <s v="nov"/>
          <s v="dic"/>
          <s v="&gt;1/8/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6165645"/>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490516328.63999999"/>
    </cacheField>
    <cacheField name="Créditos_x000a_(Bs)" numFmtId="164">
      <sharedItems containsSemiMixedTypes="0" containsString="0" containsNumber="1" minValue="0" maxValue="3500000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42.674770717589" createdVersion="8" refreshedVersion="8" minRefreshableVersion="3" recordCount="185" xr:uid="{5C6ED674-29A6-4C31-91DB-E7B65BA55D3E}">
  <cacheSource type="worksheet">
    <worksheetSource ref="A7:T192" sheet="CUT ME"/>
  </cacheSource>
  <cacheFields count="20">
    <cacheField name="Entidad" numFmtId="0">
      <sharedItems containsMixedTypes="1" containsNumber="1" containsInteger="1" minValue="10" maxValue="681" count="19">
        <s v="99 - 02"/>
        <n v="681"/>
        <s v="99 - 03"/>
        <n v="376"/>
        <n v="203"/>
        <n v="513"/>
        <n v="16"/>
        <n v="585"/>
        <n v="670"/>
        <n v="163"/>
        <n v="10"/>
        <n v="70"/>
        <n v="291"/>
        <n v="35"/>
        <n v="253"/>
        <n v="81"/>
        <n v="514"/>
        <n v="197"/>
        <n v="20"/>
      </sharedItems>
    </cacheField>
    <cacheField name="D.A." numFmtId="0">
      <sharedItems containsNonDate="0" containsString="0" containsBlank="1"/>
    </cacheField>
    <cacheField name="Descripción" numFmtId="0">
      <sharedItems count="19">
        <s v="Dirección General de Programación y Operaciones del Tesoro"/>
        <s v="Ministerio Público"/>
        <s v="Dirección General de Crédito Público"/>
        <s v="Agencia Boliviana de Energía Nuclear"/>
        <s v="Autoridad de Supervisión del Sistema Financiero"/>
        <s v="Yacimientos Petrolíferos Fiscales Bolivianos"/>
        <s v="Ministerio de Educación"/>
        <s v="Agencia Boliviana Espacial"/>
        <s v="Órgano Electoral Plurinacional"/>
        <s v="Agencia Nacional de Hidrocarburos"/>
        <s v="Ministerio de Relaciones Exteriores"/>
        <s v="Ministerio de Trabajo, Empleo y Previsión Social"/>
        <s v="Administradora Boliviana de Carreteras"/>
        <s v="Ministerio de Economía y Finanzas Públicas"/>
        <s v="Entidad Ejecutora de Medio Ambiente y Agua"/>
        <s v="Ministerio de Obras Públicas, Servicios y Vivienda"/>
        <s v="Empresa Nacional de Electricidad"/>
        <s v="DIRECCIÓN ESTRATÉGICA DE REIVINDICACION MARÍTIMA, SILALA Y RECURSOS HÍDRICOS INTERNACIONALES"/>
        <s v="Ministerio de Defensa"/>
      </sharedItems>
    </cacheField>
    <cacheField name="Fecha de operación_x000a_(DD/MM/AA)" numFmtId="14">
      <sharedItems containsSemiMixedTypes="0" containsNonDate="0" containsDate="1" containsString="0" minDate="2023-01-04T00:00:00" maxDate="2023-08-01T00:00:00" count="108">
        <d v="2023-01-04T00:00:00"/>
        <d v="2023-01-09T00:00:00"/>
        <d v="2023-01-10T00:00:00"/>
        <d v="2023-01-12T00:00:00"/>
        <d v="2023-01-13T00:00:00"/>
        <d v="2023-01-16T00:00:00"/>
        <d v="2023-01-18T00:00:00"/>
        <d v="2023-01-19T00:00:00"/>
        <d v="2023-01-20T00:00:00"/>
        <d v="2023-01-24T00:00:00"/>
        <d v="2023-01-25T00:00:00"/>
        <d v="2023-01-26T00:00:00"/>
        <d v="2023-01-27T00:00:00"/>
        <d v="2023-01-31T00:00:00"/>
        <d v="2023-02-03T00:00:00"/>
        <d v="2023-02-06T00:00:00"/>
        <d v="2023-02-07T00:00:00"/>
        <d v="2023-02-08T00:00:00"/>
        <d v="2023-02-09T00:00:00"/>
        <d v="2023-02-10T00:00:00"/>
        <d v="2023-02-13T00:00:00"/>
        <d v="2023-02-14T00:00:00"/>
        <d v="2023-02-15T00:00:00"/>
        <d v="2023-02-16T00:00:00"/>
        <d v="2023-02-17T00:00:00"/>
        <d v="2023-02-22T00:00:00"/>
        <d v="2023-02-23T00:00:00"/>
        <d v="2023-02-27T00:00:00"/>
        <d v="2023-03-01T00:00:00"/>
        <d v="2023-03-03T00:00:00"/>
        <d v="2023-03-06T00:00:00"/>
        <d v="2023-03-07T00:00:00"/>
        <d v="2023-03-08T00:00:00"/>
        <d v="2023-03-10T00:00:00"/>
        <d v="2023-03-15T00:00:00"/>
        <d v="2023-03-16T00:00:00"/>
        <d v="2023-03-17T00:00:00"/>
        <d v="2023-03-24T00:00:00"/>
        <d v="2023-03-27T00:00:00"/>
        <d v="2023-03-28T00:00:00"/>
        <d v="2023-03-30T00:00:00"/>
        <d v="2023-03-31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7T00:00:00"/>
        <d v="2023-04-28T00:00:00"/>
        <d v="2023-05-02T00:00:00"/>
        <d v="2023-05-03T00:00:00"/>
        <d v="2023-05-04T00:00:00"/>
        <d v="2023-05-05T00:00:00"/>
        <d v="2023-05-09T00:00:00"/>
        <d v="2023-05-10T00:00:00"/>
        <d v="2023-05-11T00:00:00"/>
        <d v="2023-05-12T00:00:00"/>
        <d v="2023-05-15T00:00:00"/>
        <d v="2023-05-16T00:00:00"/>
        <d v="2023-05-18T00:00:00"/>
        <d v="2023-05-23T00:00:00"/>
        <d v="2023-05-25T00:00:00"/>
        <d v="2023-05-26T00:00:00"/>
        <d v="2023-05-30T00:00:00"/>
        <d v="2023-05-31T00:00:00"/>
        <d v="2023-06-01T00:00:00"/>
        <d v="2023-06-05T00:00:00"/>
        <d v="2023-06-06T00:00:00"/>
        <d v="2023-06-07T00:00:00"/>
        <d v="2023-06-09T00:00:00"/>
        <d v="2023-06-13T00:00:00"/>
        <d v="2023-06-15T00:00:00"/>
        <d v="2023-06-16T00:00:00"/>
        <d v="2023-06-19T00:00:00"/>
        <d v="2023-06-20T00:00:00"/>
        <d v="2023-06-22T00:00:00"/>
        <d v="2023-06-23T00:00:00"/>
        <d v="2023-06-27T00:00:00"/>
        <d v="2023-06-28T00:00:00"/>
        <d v="2023-06-30T00:00:00"/>
        <d v="2023-07-04T00:00:00"/>
        <d v="2023-07-05T00:00:00"/>
        <d v="2023-07-06T00:00:00"/>
        <d v="2023-07-07T00:00:00"/>
        <d v="2023-07-11T00:00:00"/>
        <d v="2023-07-12T00:00:00"/>
        <d v="2023-07-13T00:00:00"/>
        <d v="2023-07-14T00:00:00"/>
        <d v="2023-07-18T00:00:00"/>
        <d v="2023-07-19T00:00:00"/>
        <d v="2023-07-20T00:00:00"/>
        <d v="2023-07-21T00:00:00"/>
        <d v="2023-07-24T00:00:00"/>
        <d v="2023-07-25T00:00:00"/>
        <d v="2023-07-26T00:00:00"/>
        <d v="2023-07-27T00:00:00"/>
        <d v="2023-07-28T00:00:00"/>
        <d v="2023-07-31T00:00:00"/>
      </sharedItems>
      <fieldGroup base="3">
        <rangePr groupBy="months" startDate="2023-01-04T00:00:00" endDate="2023-08-01T00:00:00"/>
        <groupItems count="14">
          <s v="&lt;4/1/2023"/>
          <s v="ene"/>
          <s v="feb"/>
          <s v="mar"/>
          <s v="abr"/>
          <s v="may"/>
          <s v="jun"/>
          <s v="jul"/>
          <s v="ago"/>
          <s v="sep"/>
          <s v="oct"/>
          <s v="nov"/>
          <s v="dic"/>
          <s v="&gt;1/8/2023"/>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6976" maxValue="2349639"/>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5199004.6500000004"/>
    </cacheField>
    <cacheField name="Créditos_x000a_(USD)" numFmtId="164">
      <sharedItems containsSemiMixedTypes="0" containsString="0" containsNumber="1" minValue="0" maxValue="250000000"/>
    </cacheField>
    <cacheField name="Débitos_x000a_(Bs)" numFmtId="164">
      <sharedItems containsSemiMixedTypes="0" containsString="0" containsNumber="1" minValue="0" maxValue="35665171.899999999"/>
    </cacheField>
    <cacheField name="Créditos_x000a_(Bs)" numFmtId="164">
      <sharedItems containsSemiMixedTypes="0" containsString="0" containsNumber="1" minValue="0" maxValue="17150000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42.674877083336" createdVersion="8" refreshedVersion="8" minRefreshableVersion="3" recordCount="190" xr:uid="{11AFE4F3-CEA2-4566-8E17-576CC9A8B9D6}">
  <cacheSource type="worksheet">
    <worksheetSource ref="A7:Q197" sheet="TRL MN"/>
  </cacheSource>
  <cacheFields count="17">
    <cacheField name="Entidad" numFmtId="1">
      <sharedItems containsMixedTypes="1" containsNumber="1" containsInteger="1" minValue="10" maxValue="597" count="25">
        <s v="99 - 01"/>
        <s v="99 - 02"/>
        <n v="383"/>
        <n v="291"/>
        <n v="253"/>
        <n v="86"/>
        <n v="41"/>
        <n v="212"/>
        <n v="389"/>
        <n v="20"/>
        <n v="548"/>
        <n v="597"/>
        <n v="340"/>
        <n v="10"/>
        <n v="117"/>
        <n v="312"/>
        <n v="203"/>
        <n v="132"/>
        <n v="70"/>
        <n v="46"/>
        <n v="287"/>
        <n v="66"/>
        <n v="81"/>
        <n v="25"/>
        <n v="47"/>
      </sharedItems>
    </cacheField>
    <cacheField name="D.A." numFmtId="1">
      <sharedItems containsSemiMixedTypes="0" containsString="0" containsNumber="1" containsInteger="1" minValue="1" maxValue="17"/>
    </cacheField>
    <cacheField name="Descripción" numFmtId="0">
      <sharedItems count="24">
        <s v="Dirección General de Programación y Operaciones del Tesoro"/>
        <s v="Agencia Boliviana de Correos &quot;Correos de Bolivia&quot;"/>
        <s v="Administradora Boliviana de Carreteras"/>
        <s v="Entidad Ejecutora de Medio Ambiente y Agua"/>
        <s v="Ministerio de Medio Ambiente y Agua"/>
        <s v="Ministerio de Desarrollo Productivo y Economía Plural"/>
        <s v="Instituto Nacional de Reforma Agraria"/>
        <s v="Navegación Aérea y Aeropuertos Bolivianos"/>
        <s v="Ministerio de Defensa"/>
        <s v="Corporación de las Fuerzas Armadas p/ el Des. Nacional"/>
        <s v="Empresa Pública Nacional Estratégica de Yacimientos de Litio Bolivianos"/>
        <s v="Servicio General de Identificación Personal"/>
        <s v="Ministerio de Relaciones Exteriores"/>
        <s v="Dirección General de Aeronáutica Civil"/>
        <s v="Autoridad de Fiscalizac. y Control Soc de Bosques y Tierras"/>
        <s v="Autoridad de Supervisión del Sistema Financiero"/>
        <s v="Servicio de Desarrollo de las Empresas Púb. Productivas"/>
        <s v="Ministerio de Trabajo, Empleo y Previsión Social"/>
        <s v="Ministerio de Salud y Deportes"/>
        <s v="Fondo Nacional de Inversión Productiva y Social"/>
        <s v="Ministerio de Planificación del Desarrollo"/>
        <s v="Ministerio de Obras Públicas, Servicios y Vivienda"/>
        <s v="Ministerio de la Presidencia"/>
        <s v="Ministerio de Desarrollo Rural y Tierras"/>
      </sharedItems>
    </cacheField>
    <cacheField name="Fecha de operación_x000a_(DD/MM/AA)" numFmtId="14">
      <sharedItems containsSemiMixedTypes="0" containsNonDate="0" containsDate="1" containsString="0" minDate="2023-01-10T00:00:00" maxDate="2023-08-01T00:00:00" count="61">
        <d v="2023-01-10T00:00:00"/>
        <d v="2023-01-12T00:00:00"/>
        <d v="2023-01-31T00:00:00"/>
        <d v="2023-02-02T00:00:00"/>
        <d v="2023-02-10T00:00:00"/>
        <d v="2023-03-02T00:00:00"/>
        <d v="2023-03-06T00:00:00"/>
        <d v="2023-03-15T00:00:00"/>
        <d v="2023-03-16T00:00:00"/>
        <d v="2023-03-20T00:00:00"/>
        <d v="2023-03-27T00:00:00"/>
        <d v="2023-03-29T00:00:00"/>
        <d v="2023-03-30T00:00:00"/>
        <d v="2023-04-03T00:00:00"/>
        <d v="2023-04-06T00:00:00"/>
        <d v="2023-04-11T00:00:00"/>
        <d v="2023-04-17T00:00:00"/>
        <d v="2023-04-18T00:00:00"/>
        <d v="2023-04-20T00:00:00"/>
        <d v="2023-04-27T00:00:00"/>
        <d v="2023-04-28T00:00:00"/>
        <d v="2023-05-03T00:00:00"/>
        <d v="2023-05-04T00:00:00"/>
        <d v="2023-05-05T00:00:00"/>
        <d v="2023-05-09T00:00:00"/>
        <d v="2023-05-10T00:00:00"/>
        <d v="2023-05-11T00:00:00"/>
        <d v="2023-05-12T00:00:00"/>
        <d v="2023-05-17T00:00:00"/>
        <d v="2023-05-23T00:00:00"/>
        <d v="2023-05-24T00:00:00"/>
        <d v="2023-05-25T00:00:00"/>
        <d v="2023-05-26T00:00:00"/>
        <d v="2023-05-31T00:00:00"/>
        <d v="2023-06-05T00:00:00"/>
        <d v="2023-06-06T00:00:00"/>
        <d v="2023-06-09T00:00:00"/>
        <d v="2023-06-12T00:00:00"/>
        <d v="2023-06-13T00:00:00"/>
        <d v="2023-06-15T00:00:00"/>
        <d v="2023-06-19T00:00:00"/>
        <d v="2023-06-20T00:00:00"/>
        <d v="2023-06-22T00:00:00"/>
        <d v="2023-06-29T00:00:00"/>
        <d v="2023-06-30T00:00:00"/>
        <d v="2023-07-04T00:00:00"/>
        <d v="2023-07-06T00:00:00"/>
        <d v="2023-07-07T00:00:00"/>
        <d v="2023-07-10T00:00:00"/>
        <d v="2023-07-12T00:00:00"/>
        <d v="2023-07-13T00:00:00"/>
        <d v="2023-07-14T00:00:00"/>
        <d v="2023-07-18T00:00:00"/>
        <d v="2023-07-19T00:00:00"/>
        <d v="2023-07-20T00:00:00"/>
        <d v="2023-07-21T00:00:00"/>
        <d v="2023-07-24T00:00:00"/>
        <d v="2023-07-25T00:00:00"/>
        <d v="2023-07-26T00:00:00"/>
        <d v="2023-07-28T00:00:00"/>
        <d v="2023-07-31T00:00:00"/>
      </sharedItems>
      <fieldGroup base="3">
        <rangePr groupBy="months" startDate="2023-01-10T00:00:00" endDate="2023-08-01T00:00:00"/>
        <groupItems count="14">
          <s v="&lt;10/1/2023"/>
          <s v="ene"/>
          <s v="feb"/>
          <s v="mar"/>
          <s v="abr"/>
          <s v="may"/>
          <s v="jun"/>
          <s v="jul"/>
          <s v="ago"/>
          <s v="sep"/>
          <s v="oct"/>
          <s v="nov"/>
          <s v="dic"/>
          <s v="&gt;1/8/2023"/>
        </groupItems>
      </fieldGroup>
    </cacheField>
    <cacheField name="Nro. _x000a_TRL" numFmtId="1">
      <sharedItems containsSemiMixedTypes="0" containsString="0" containsNumber="1" containsInteger="1" minValue="20" maxValue="3320"/>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320017880.86000001"/>
    </cacheField>
    <cacheField name="Créditos_x000a_(Bs)" numFmtId="164">
      <sharedItems containsSemiMixedTypes="0" containsString="0" containsNumber="1" minValue="0" maxValue="320017880.86000001"/>
    </cacheField>
    <cacheField name="Importe" numFmtId="164">
      <sharedItems containsSemiMixedTypes="0" containsString="0" containsNumber="1" minValue="50.74" maxValue="320017880.86000001"/>
    </cacheField>
    <cacheField name="N° Asiento manual (2)" numFmtId="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42.675230671295" createdVersion="8" refreshedVersion="8" minRefreshableVersion="3" recordCount="141" xr:uid="{1A8A2FDC-4C16-4D02-A459-4CCD6CF78B00}">
  <cacheSource type="worksheet">
    <worksheetSource ref="A7:Q148" sheet="TRL ME"/>
  </cacheSource>
  <cacheFields count="17">
    <cacheField name="Entidad" numFmtId="0">
      <sharedItems containsMixedTypes="1" containsNumber="1" containsInteger="1" minValue="15" maxValue="597" count="17">
        <s v="99 - 02"/>
        <n v="383"/>
        <n v="86"/>
        <n v="212"/>
        <n v="389"/>
        <n v="253"/>
        <n v="597"/>
        <n v="117"/>
        <n v="15"/>
        <n v="291"/>
        <n v="70"/>
        <n v="132"/>
        <n v="46"/>
        <n v="287"/>
        <n v="20"/>
        <n v="81"/>
        <n v="47"/>
      </sharedItems>
    </cacheField>
    <cacheField name="D.A." numFmtId="0">
      <sharedItems containsSemiMixedTypes="0" containsString="0" containsNumber="1" containsInteger="1" minValue="1" maxValue="12"/>
    </cacheField>
    <cacheField name="Descripción" numFmtId="0">
      <sharedItems count="17">
        <s v="Dirección General de Programación y Operaciones del Tesoro"/>
        <s v="Agencia Boliviana de Correos &quot;Correos de Bolivia&quot;"/>
        <s v="Ministerio de Medio Ambiente y Agua"/>
        <s v="Instituto Nacional de Reforma Agraria"/>
        <s v="Navegación Aérea y Aeropuertos Bolivianos"/>
        <s v="Entidad Ejecutora de Medio Ambiente y Agua"/>
        <s v="Empresa Pública Nacional Estratégica de Yacimientos de Litio Bolivianos"/>
        <s v="Dirección General de Aeronáutica Civil"/>
        <s v="Ministerio de Gobierno"/>
        <s v="Administradora Boliviana de Carreteras"/>
        <s v="Ministerio de Trabajo, Empleo y Previsión Social"/>
        <s v="Servicio de Desarrollo de las Empresas Púb. Productivas"/>
        <s v="Ministerio de Salud y Deportes"/>
        <s v="Fondo Nacional de Inversión Productiva y Social"/>
        <s v="Ministerio de Defensa"/>
        <s v="Ministerio de Obras Públicas, Servicios y Vivienda"/>
        <s v="Ministerio de Desarrollo Rural y Tierras"/>
      </sharedItems>
    </cacheField>
    <cacheField name="Fecha de operación_x000a_(DD/MM/AA)" numFmtId="14">
      <sharedItems containsSemiMixedTypes="0" containsNonDate="0" containsDate="1" containsString="0" minDate="2023-01-12T00:00:00" maxDate="2023-08-01T00:00:00" count="50">
        <d v="2023-01-12T00:00:00"/>
        <d v="2023-02-08T00:00:00"/>
        <d v="2023-03-02T00:00:00"/>
        <d v="2023-03-15T00:00:00"/>
        <d v="2023-03-16T00:00:00"/>
        <d v="2023-03-27T00:00:00"/>
        <d v="2023-03-29T00:00:00"/>
        <d v="2023-03-30T00:00:00"/>
        <d v="2023-04-03T00:00:00"/>
        <d v="2023-04-06T00:00:00"/>
        <d v="2023-04-11T00:00:00"/>
        <d v="2023-04-17T00:00:00"/>
        <d v="2023-04-18T00:00:00"/>
        <d v="2023-04-20T00:00:00"/>
        <d v="2023-04-27T00:00:00"/>
        <d v="2023-04-28T00:00:00"/>
        <d v="2023-05-03T00:00:00"/>
        <d v="2023-05-04T00:00:00"/>
        <d v="2023-05-05T00:00:00"/>
        <d v="2023-05-09T00:00:00"/>
        <d v="2023-05-10T00:00:00"/>
        <d v="2023-05-11T00:00:00"/>
        <d v="2023-05-12T00:00:00"/>
        <d v="2023-05-17T00:00:00"/>
        <d v="2023-05-23T00:00:00"/>
        <d v="2023-05-24T00:00:00"/>
        <d v="2023-05-25T00:00:00"/>
        <d v="2023-05-26T00:00:00"/>
        <d v="2023-05-31T00:00:00"/>
        <d v="2023-06-05T00:00:00"/>
        <d v="2023-06-06T00:00:00"/>
        <d v="2023-06-09T00:00:00"/>
        <d v="2023-06-12T00:00:00"/>
        <d v="2023-06-19T00:00:00"/>
        <d v="2023-06-20T00:00:00"/>
        <d v="2023-06-22T00:00:00"/>
        <d v="2023-06-29T00:00:00"/>
        <d v="2023-07-04T00:00:00"/>
        <d v="2023-07-06T00:00:00"/>
        <d v="2023-07-07T00:00:00"/>
        <d v="2023-07-10T00:00:00"/>
        <d v="2023-07-12T00:00:00"/>
        <d v="2023-07-14T00:00:00"/>
        <d v="2023-07-19T00:00:00"/>
        <d v="2023-07-20T00:00:00"/>
        <d v="2023-07-21T00:00:00"/>
        <d v="2023-07-25T00:00:00"/>
        <d v="2023-07-26T00:00:00"/>
        <d v="2023-07-28T00:00:00"/>
        <d v="2023-07-31T00:00:00"/>
      </sharedItems>
      <fieldGroup base="3">
        <rangePr groupBy="months" startDate="2023-01-12T00:00:00" endDate="2023-08-01T00:00:00"/>
        <groupItems count="14">
          <s v="&lt;12/1/2023"/>
          <s v="ene"/>
          <s v="feb"/>
          <s v="mar"/>
          <s v="abr"/>
          <s v="may"/>
          <s v="jun"/>
          <s v="jul"/>
          <s v="ago"/>
          <s v="sep"/>
          <s v="oct"/>
          <s v="nov"/>
          <s v="dic"/>
          <s v="&gt;1/8/2023"/>
        </groupItems>
      </fieldGroup>
    </cacheField>
    <cacheField name="Nro. _x000a_TRL" numFmtId="0">
      <sharedItems containsSemiMixedTypes="0" containsString="0" containsNumber="1" containsInteger="1" minValue="28" maxValue="3321"/>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46649836.859999999"/>
    </cacheField>
    <cacheField name="Créditos_x000a_(USD)" numFmtId="164">
      <sharedItems containsSemiMixedTypes="0" containsString="0" containsNumber="1" minValue="0" maxValue="46649836.859999999"/>
    </cacheField>
    <cacheField name="Débitos_x000a_(Bs)" numFmtId="164">
      <sharedItems containsSemiMixedTypes="0" containsString="0" containsNumber="1" minValue="0" maxValue="320017880.85960001"/>
    </cacheField>
    <cacheField name="Créditos_x000a_(Bs)" numFmtId="164">
      <sharedItems containsSemiMixedTypes="0" containsString="0" containsNumber="1" minValue="0" maxValue="320017880.85960001"/>
    </cacheField>
    <cacheField name="Importe" numFmtId="164">
      <sharedItems containsSemiMixedTypes="0" containsString="0" containsNumber="1" minValue="50.009399999999999" maxValue="320017880.85960001"/>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42.675298495371" createdVersion="8" refreshedVersion="8" minRefreshableVersion="3" recordCount="64" xr:uid="{9D742697-91DC-4EFC-9BE7-C674B2FAF7F0}">
  <cacheSource type="worksheet">
    <worksheetSource ref="A7:H71" sheet="CDI"/>
  </cacheSource>
  <cacheFields count="8">
    <cacheField name="Entidad" numFmtId="0">
      <sharedItems containsMixedTypes="1" containsNumber="1" containsInteger="1" minValue="20" maxValue="683" count="65">
        <n v="25"/>
        <n v="41"/>
        <n v="46"/>
        <n v="47"/>
        <n v="66"/>
        <n v="78"/>
        <n v="81"/>
        <s v="99 - 02"/>
        <n v="109"/>
        <n v="117"/>
        <n v="130"/>
        <n v="132"/>
        <n v="133"/>
        <n v="134"/>
        <n v="163"/>
        <n v="203"/>
        <n v="222"/>
        <n v="223"/>
        <n v="225"/>
        <n v="227"/>
        <n v="234"/>
        <n v="249"/>
        <n v="269"/>
        <n v="281"/>
        <n v="283"/>
        <n v="290"/>
        <n v="291"/>
        <n v="293"/>
        <n v="294"/>
        <n v="295"/>
        <n v="296"/>
        <n v="310"/>
        <n v="312"/>
        <n v="324"/>
        <n v="343"/>
        <n v="344"/>
        <n v="347"/>
        <n v="378"/>
        <n v="387"/>
        <n v="389"/>
        <n v="525"/>
        <n v="526"/>
        <n v="548"/>
        <n v="576"/>
        <n v="578"/>
        <n v="586"/>
        <n v="587"/>
        <n v="591"/>
        <n v="594"/>
        <n v="599"/>
        <n v="660"/>
        <n v="661" u="1"/>
        <n v="598" u="1"/>
        <n v="192" u="1"/>
        <n v="383" u="1"/>
        <n v="680" u="1"/>
        <n v="572" u="1"/>
        <n v="670" u="1"/>
        <n v="315" u="1"/>
        <n v="20" u="1"/>
        <n v="683" u="1"/>
        <n v="681" u="1"/>
        <n v="253" u="1"/>
        <n v="573" u="1"/>
        <n v="70" u="1"/>
      </sharedItems>
    </cacheField>
    <cacheField name="D.A." numFmtId="0">
      <sharedItems containsSemiMixedTypes="0" containsString="0" containsNumber="1" containsInteger="1" minValue="1" maxValue="27"/>
    </cacheField>
    <cacheField name="Descripción" numFmtId="0">
      <sharedItems count="65">
        <s v="Ministerio de la Presidencia"/>
        <s v="Ministerio de Desarrollo Productivo y Economía Plural"/>
        <s v="Ministerio de Salud y Deportes"/>
        <s v="Ministerio de Desarrollo Rural y Tierras"/>
        <s v="Ministerio de Planificación del Desarrollo"/>
        <s v="Ministerio de Hidrocarburos y Energías"/>
        <s v="Ministerio de Obras Públicas, Servicios y Vivienda"/>
        <s v="Dirección General de Programación y Operaciones del Tesoro"/>
        <s v="Conservatorio Plurinacional de Musica"/>
        <s v="Dirección General de Aeronáutica Civil"/>
        <s v="Fondo de Financiamiento para la Minería"/>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Fondo Nacional de Desarrollo Forestal"/>
        <s v="Serv. Nal. para la Sostenibilidad en Saneamiento Básico"/>
        <s v="Zona Franca Comercial e Industrial de Cobija"/>
        <s v="Servicio Geológico Minero "/>
        <s v="Central de Abastecimiento y Suministros de Salud"/>
        <s v="Direc. Dptal. de Educación Potosí"/>
        <s v="Oficina Técnica Nacional de los Ríos Pilcomayo y Bermejo"/>
        <s v="Aduana Nacional"/>
        <s v="Servicio de Impuestos Nacionales"/>
        <s v="Administradora Boliviana de Carreteras"/>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Escuela Boliviana Intercultural de Música"/>
        <s v="Escuela de Jueces del Estado"/>
        <s v="Instituto Plurinacional de Estudio de Lenguas y Culturas"/>
        <s v="Autoridad de Fiscalización y Control de Cooperativas"/>
        <s v="Servicio Nacional Textil"/>
        <s v="Agencia del Desarrollo del Cine y Audiovisual Bolivianos"/>
        <s v="Navegación Aérea y Aeropuertos Bolivianos"/>
        <s v="Transportes Aéreos Bolivianos"/>
        <s v="Bolivia TV"/>
        <s v="Corporación de las Fuerzas Armadas p/ el Des. Nacional"/>
        <s v="Empresa Pública Nacional Estratégica Cartones de Bolivia"/>
        <s v="Boliviana de Aviación"/>
        <s v="Empresa Azucarera San Buenaventura"/>
        <s v="Empresa Estratégica Boliviana de Construcción y Conservación de Infraestructura Civil"/>
        <s v="Empresa Estatal de Transporte por Cable &quot;Mi teleférico&quot;"/>
        <s v="Administración de Servicios Portuarios - Bolivia"/>
        <s v="Empresa Boliviana de Alimentos y Derivados"/>
        <s v="Órgano Judicial"/>
        <s v="Empresa Siderúrgica del Mutún" u="1"/>
        <s v="Entidad Ejecutora de Medio Ambiente y Agua" u="1"/>
        <s v="Procuraduria General del Estado" u="1"/>
        <s v="Órgano Electoral Plurinacional" u="1"/>
        <s v="Tribunal Constitucional Plurinacional" u="1"/>
        <s v="Autoridad de Fiscalización de Empresas" u="1"/>
        <s v="Empresa de Apoyo a la Producción de Alimentos" u="1"/>
        <s v="Empresa Pública &quot;Editorial del Estado Plurinacional de Bolivia&quot;" u="1"/>
        <s v="Servicio al Mejoramiento de la Navegación Amazónica" u="1"/>
        <s v="Ministerio de Trabajo, Empleo y Previsión Social" u="1"/>
        <s v="Agencia Boliviana de Correos &quot;Correos de Bolivia&quot;" u="1"/>
        <s v="Contraloria General del Estado" u="1"/>
        <s v="Ministerio de Defensa" u="1"/>
        <s v="Ministerio Público" u="1"/>
      </sharedItems>
    </cacheField>
    <cacheField name="5.9.3" numFmtId="164">
      <sharedItems containsSemiMixedTypes="0" containsString="0" containsNumber="1" minValue="0" maxValue="366199335.78000003"/>
    </cacheField>
    <cacheField name="5.9.4" numFmtId="164">
      <sharedItems containsSemiMixedTypes="0" containsString="0" containsNumber="1" containsInteger="1" minValue="0" maxValue="0"/>
    </cacheField>
    <cacheField name="5.9.7" numFmtId="164">
      <sharedItems containsSemiMixedTypes="0" containsString="0" containsNumber="1" minValue="0" maxValue="911570.85000000009"/>
    </cacheField>
    <cacheField name="5.9.8" numFmtId="164">
      <sharedItems containsSemiMixedTypes="0" containsString="0" containsNumber="1" minValue="0" maxValue="23943266.809999995"/>
    </cacheField>
    <cacheField name="Total" numFmtId="164">
      <sharedItems containsSemiMixedTypes="0" containsString="0" containsNumber="1" minValue="200" maxValue="366199335.7800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0">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m/>
    <m/>
  </r>
  <r>
    <x v="0"/>
    <m/>
    <x v="0"/>
    <x v="0"/>
    <s v="O20823210002"/>
    <s v="BOD"/>
    <n v="2082418"/>
    <m/>
    <s v="00099021001 DEPOSITO DE EFECTIVO, DEPOSITANTE: EDUARDO VERA BUSTILLOS, CONCEPTO: DEVOLUCIÓN DE SALARIO DEL MES DE JULIO 2022, CUENTA DE DEPOSITO: CUENTA UNICA DEL TESORO"/>
    <m/>
    <m/>
    <m/>
    <m/>
    <m/>
    <m/>
    <n v="0"/>
    <n v="7722.7"/>
    <s v="NO_CONCILIADO"/>
    <m/>
    <m/>
  </r>
  <r>
    <x v="0"/>
    <m/>
    <x v="0"/>
    <x v="1"/>
    <s v="B20826510002"/>
    <s v="BOD"/>
    <n v="2082881"/>
    <m/>
    <s v="00099021001 DEPOSITO DE EFECTIVO, DEPOSITANTE: DENIS ALEJANDRO SALGUERO SILES, CONCEPTO: DEVOLUCIÓN HABERES NOVIEMBRE, CUENTA DE DEPOSITO: CUENTA UNICA DEL TESORO"/>
    <m/>
    <m/>
    <m/>
    <m/>
    <m/>
    <m/>
    <n v="0"/>
    <n v="7588"/>
    <s v="NO_CONCILIADO"/>
    <m/>
    <m/>
  </r>
  <r>
    <x v="0"/>
    <m/>
    <x v="0"/>
    <x v="1"/>
    <s v="O20829480002"/>
    <s v="BOD"/>
    <n v="2082977"/>
    <m/>
    <s v="00099021001 DEPOSITO DE EFECTIVO, DEPOSITANTE: ROCIO MOLINA, CONCEPTO: DEVOLUCION PASAJE 9302408205671, CUENTA DE DEPOSITO: CUENTA UNICA DEL TESORO"/>
    <m/>
    <m/>
    <m/>
    <m/>
    <m/>
    <m/>
    <n v="0"/>
    <n v="400"/>
    <s v="NO_CONCILIADO"/>
    <m/>
    <m/>
  </r>
  <r>
    <x v="0"/>
    <m/>
    <x v="0"/>
    <x v="1"/>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m/>
    <m/>
  </r>
  <r>
    <x v="0"/>
    <m/>
    <x v="0"/>
    <x v="1"/>
    <s v="O20830390002"/>
    <s v="BOD"/>
    <n v="2082944"/>
    <m/>
    <s v="00099021001 DEP.DE CHEQ.AJENOS,RET.DE CAM.,CONCEPTO: RAUL MALDONADO AYALA,DEP.: BANCO UNION SA , PROCEDENCIA: BANCO UNION S.A., CHEQUE: 187913, FECHA DE EMISION:05/01/2023"/>
    <m/>
    <m/>
    <m/>
    <m/>
    <m/>
    <m/>
    <n v="0"/>
    <n v="7272.3"/>
    <s v="NO_CONCILIADO"/>
    <m/>
    <m/>
  </r>
  <r>
    <x v="1"/>
    <m/>
    <x v="1"/>
    <x v="1"/>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m/>
    <m/>
  </r>
  <r>
    <x v="1"/>
    <m/>
    <x v="1"/>
    <x v="1"/>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m/>
    <m/>
  </r>
  <r>
    <x v="0"/>
    <m/>
    <x v="0"/>
    <x v="2"/>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m/>
    <m/>
  </r>
  <r>
    <x v="0"/>
    <m/>
    <x v="0"/>
    <x v="3"/>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m/>
    <m/>
  </r>
  <r>
    <x v="1"/>
    <m/>
    <x v="1"/>
    <x v="3"/>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m/>
    <m/>
  </r>
  <r>
    <x v="0"/>
    <m/>
    <x v="0"/>
    <x v="3"/>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m/>
    <m/>
  </r>
  <r>
    <x v="0"/>
    <m/>
    <x v="0"/>
    <x v="4"/>
    <s v="O20838310002"/>
    <s v="BOD"/>
    <n v="2083889"/>
    <m/>
    <s v="00099021001 DEPOSITO DE EFECTIVO, DEPOSITANTE: MAYULI GLADYS ELIZABETH MURGUIA ALCOREZA, CONCEPTO: REPOSICION DUODECIMAS AGUINALDO, CUENTA DE DEPOSITO: CUENTA UNICA DEL TESORO"/>
    <m/>
    <m/>
    <m/>
    <m/>
    <m/>
    <m/>
    <n v="0"/>
    <n v="268.10000000000002"/>
    <s v="NO_CONCILIADO"/>
    <m/>
    <m/>
  </r>
  <r>
    <x v="0"/>
    <m/>
    <x v="0"/>
    <x v="4"/>
    <s v="O20838370002"/>
    <s v="BOD"/>
    <n v="2083903"/>
    <m/>
    <s v="00099021001 DEPOSITO DE EFECTIVO, DEPOSITANTE: ALEJANDRA SARAI HURTADO MOSCOSO, CONCEPTO: REPOSICION DUODECIMA AGUINALDO, CUENTA DE DEPOSITO: CUENTA UNICA DEL TESORO"/>
    <m/>
    <m/>
    <m/>
    <m/>
    <m/>
    <m/>
    <n v="0"/>
    <n v="45.01"/>
    <s v="NO_CONCILIADO"/>
    <m/>
    <m/>
  </r>
  <r>
    <x v="0"/>
    <m/>
    <x v="0"/>
    <x v="4"/>
    <s v="O20840240002"/>
    <s v="BOD"/>
    <n v="2083886"/>
    <m/>
    <s v="00099021001 DEP.DE CHEQ.AJENOS,RET.DE CAM.,CONCEPTO: GIL AUGUSTO OLIVARES ARANA,DEP.: BANCO UNION S.A. , PROCEDENCIA: BANCO UNION S.A., CHEQUE: 187921, FECHA DE EMISION:10/01/2023"/>
    <m/>
    <m/>
    <m/>
    <m/>
    <m/>
    <m/>
    <n v="0"/>
    <n v="1510"/>
    <s v="NO_CONCILIADO"/>
    <m/>
    <m/>
  </r>
  <r>
    <x v="0"/>
    <m/>
    <x v="0"/>
    <x v="4"/>
    <s v="B20838190002"/>
    <s v="BOD"/>
    <n v="2083890"/>
    <m/>
    <s v="00099021001 DEP.DE CHEQ.AJENOS,RET.DE CAM.,CONCEPTO: ANTONIO GARCIA FLORES,DEP.: BANCO UNION S.A. , PROCEDENCIA: BANCO UNION S.A., CHEQUE: 187920, FECHA DE EMISION:10/01/2023"/>
    <m/>
    <m/>
    <m/>
    <m/>
    <m/>
    <m/>
    <n v="0"/>
    <n v="7272.3"/>
    <s v="NO_CONCILIADO"/>
    <m/>
    <m/>
  </r>
  <r>
    <x v="0"/>
    <m/>
    <x v="0"/>
    <x v="5"/>
    <s v="O20842570002"/>
    <s v="BOD"/>
    <n v="2084288"/>
    <m/>
    <s v="00099021001 DEPOSITO DE EFECTIVO, DEPOSITANTE: EMILIA MAMANI ULUNQUE, CONCEPTO: DEVOLUCIÓN DE SUELDOS Y SALARIOS, CUENTA DE DEPOSITO: CUENTA UNICA DEL TESORO"/>
    <m/>
    <m/>
    <m/>
    <m/>
    <m/>
    <m/>
    <n v="0"/>
    <n v="32.74"/>
    <s v="NO_CONCILIADO"/>
    <m/>
    <m/>
  </r>
  <r>
    <x v="0"/>
    <m/>
    <x v="0"/>
    <x v="5"/>
    <s v="O20842630002"/>
    <s v="BOD"/>
    <n v="2084290"/>
    <m/>
    <s v="00099021001 DEPOSITO DE EFECTIVO, DEPOSITANTE: FABRIZIO DURAN ALMENDRAS, CONCEPTO: DEVOLUCIÓN DE SUELDOS Y SALARIOS, CUENTA DE DEPOSITO: CUENTA UNICA DEL TESORO"/>
    <m/>
    <m/>
    <m/>
    <m/>
    <m/>
    <m/>
    <n v="0"/>
    <n v="0.52"/>
    <s v="NO_CONCILIADO"/>
    <m/>
    <m/>
  </r>
  <r>
    <x v="2"/>
    <m/>
    <x v="2"/>
    <x v="5"/>
    <s v="O20843150002"/>
    <s v="BOD"/>
    <n v="2084241"/>
    <m/>
    <s v="00099021001 DEP.DE CHEQ.AJENOS,RET.DE CAM.,CONCEPTO: LICETH ESCARLEN VEIZAGA GUTIERREZ,DEP.: BANCO UNION SA , PROCEDENCIA: BANCO UNION S.A., CHEQUE: 187924, FECHA DE EMISION:11/01/2023 /DJBR."/>
    <m/>
    <m/>
    <m/>
    <m/>
    <m/>
    <m/>
    <n v="0"/>
    <n v="5237.3999999999996"/>
    <s v="NO_CONCILIADO"/>
    <m/>
    <m/>
  </r>
  <r>
    <x v="1"/>
    <m/>
    <x v="1"/>
    <x v="5"/>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m/>
    <m/>
  </r>
  <r>
    <x v="1"/>
    <m/>
    <x v="1"/>
    <x v="5"/>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m/>
    <m/>
  </r>
  <r>
    <x v="0"/>
    <m/>
    <x v="0"/>
    <x v="6"/>
    <s v="O20845660002"/>
    <s v="BOD"/>
    <n v="2084597"/>
    <m/>
    <s v="00099021001 DEPOSITO DE EFECTIVO, DEPOSITANTE: HUGO P. ALI CALLISAYA, CONCEPTO: DEVOLUCION DE UNA DUODECIMA DE AGUINALDO, CUENTA DE DEPOSITO: CUENTA UNICA DEL TESORO"/>
    <m/>
    <m/>
    <m/>
    <m/>
    <m/>
    <m/>
    <n v="0"/>
    <n v="308.33"/>
    <s v="NO_CONCILIADO"/>
    <m/>
    <m/>
  </r>
  <r>
    <x v="0"/>
    <m/>
    <x v="0"/>
    <x v="6"/>
    <s v="O20845740002"/>
    <s v="BOD"/>
    <n v="2084614"/>
    <m/>
    <s v="00099021001 DEPOSITO DE EFECTIVO, DEPOSITANTE: CARLOS DENCEL PELAEZ PACHECO, CONCEPTO: RENUMERACION MAXIMA PERMITIDA DICIEMBRE 2022, CUENTA DE DEPOSITO: CUENTA UNICA DEL TESORO"/>
    <m/>
    <m/>
    <m/>
    <m/>
    <m/>
    <m/>
    <n v="0"/>
    <n v="2589.23"/>
    <s v="NO_CONCILIADO"/>
    <m/>
    <m/>
  </r>
  <r>
    <x v="0"/>
    <m/>
    <x v="0"/>
    <x v="6"/>
    <s v="O20846700002"/>
    <s v="BOD"/>
    <n v="2084699"/>
    <m/>
    <s v="00099021001 DEPOSITO DE EFECTIVO, DEPOSITANTE: TERESA GLADYS DE LOS SANTOS CADENA, CONCEPTO: DEVOLUCION DE PAGO DE DEUDA A LA LETRA &quot;A&quot;, CUENTA DE DEPOSITO: CUENTA UNICA DEL TESORO"/>
    <m/>
    <m/>
    <m/>
    <m/>
    <m/>
    <m/>
    <n v="0"/>
    <n v="2000"/>
    <s v="NO_CONCILIADO"/>
    <m/>
    <m/>
  </r>
  <r>
    <x v="0"/>
    <m/>
    <x v="0"/>
    <x v="6"/>
    <s v="O20847310002"/>
    <s v="BOD"/>
    <n v="2084632"/>
    <m/>
    <s v="00099021001 DEP.DE CHEQ.AJENOS,RET.DE CAM.,CONCEPTO: WILMA TORRICO VEGA,DEP.: BANCO UNION S.A , PROCEDENCIA: BANCO UNION S.A., CHEQUE: 187927, FECHA DE EMISION:12/01/2023"/>
    <m/>
    <m/>
    <m/>
    <m/>
    <m/>
    <m/>
    <n v="0"/>
    <n v="3604.08"/>
    <s v="NO_CONCILIADO"/>
    <m/>
    <m/>
  </r>
  <r>
    <x v="3"/>
    <m/>
    <x v="3"/>
    <x v="7"/>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m/>
    <m/>
  </r>
  <r>
    <x v="0"/>
    <m/>
    <x v="0"/>
    <x v="8"/>
    <s v="B20849110002"/>
    <s v="BOD"/>
    <n v="2085200"/>
    <m/>
    <s v="00099021001 DEPOSITO DE EFECTIVO, DEPOSITANTE: ABEL ANGOLA ARCE, CONCEPTO: DEVOLUCIÓN DE SALDOS NO UTILIZADOS DEL C-31 1943 A FAVOR DEL INIAF, CUENTA DE DEPOSITO: CUENTA UNICA DEL TESORO"/>
    <m/>
    <m/>
    <m/>
    <m/>
    <m/>
    <m/>
    <n v="0"/>
    <n v="280"/>
    <s v="NO_CONCILIADO"/>
    <m/>
    <m/>
  </r>
  <r>
    <x v="0"/>
    <m/>
    <x v="0"/>
    <x v="8"/>
    <s v="O20852560002"/>
    <s v="BOD"/>
    <n v="2085281"/>
    <m/>
    <s v="00099021001 DEPOSITO DE EFECTIVO, DEPOSITANTE: GLADYS RIVAS DE VILLALOBOS, CONCEPTO: DEVOLUCIÓN DE LA CANASTA FAMILIAR, CUENTA DE DEPOSITO: CUENTA UNICA DEL TESORO"/>
    <m/>
    <m/>
    <m/>
    <m/>
    <m/>
    <m/>
    <n v="0"/>
    <n v="400"/>
    <s v="NO_CONCILIADO"/>
    <m/>
    <m/>
  </r>
  <r>
    <x v="0"/>
    <m/>
    <x v="0"/>
    <x v="9"/>
    <s v="O20855620002"/>
    <s v="BOD"/>
    <n v="2085633"/>
    <m/>
    <s v="00099021001 DEPOSITO DE EFECTIVO, DEPOSITANTE: ANA NELLY MARIACA VDA DE SUAZNABAR, CONCEPTO: DEVOLUCION DE 2 DUODECIMAS DE AGUINALDO, CUENTA DE DEPOSITO: CUENTA UNICA DEL TESORO"/>
    <m/>
    <m/>
    <m/>
    <m/>
    <m/>
    <m/>
    <n v="0"/>
    <n v="376.34"/>
    <s v="NO_CONCILIADO"/>
    <m/>
    <m/>
  </r>
  <r>
    <x v="0"/>
    <m/>
    <x v="0"/>
    <x v="9"/>
    <s v="O20856880002"/>
    <s v="BOD"/>
    <n v="2085573"/>
    <m/>
    <s v="00099021001 DEP.DE CHEQ.AJENOS,RET.DE CAM.,CONCEPTO: RUTH ELIANA SANJINES PAZ,DEP.: BANCO UNION S.A. , PROCEDENCIA: BANCO UNION S.A., CHEQUE: 187930, FECHA DE EMISION:17/01/2023"/>
    <m/>
    <m/>
    <m/>
    <m/>
    <m/>
    <m/>
    <n v="0"/>
    <n v="554.08000000000004"/>
    <s v="NO_CONCILIADO"/>
    <m/>
    <m/>
  </r>
  <r>
    <x v="0"/>
    <m/>
    <x v="0"/>
    <x v="9"/>
    <s v="O20857100002"/>
    <s v="BOD"/>
    <n v="2085576"/>
    <m/>
    <s v="00099021001 DEP.DE CHEQ.AJENOS,RET.DE CAM.,CONCEPTO: JORGE ROLANDO PINTO QUINTANILLA,DEP.: BANCO UNION S.A. , PROCEDENCIA: BANCO UNION S.A., CHEQUE: 187931, FECHA DE EMISION:17/01/2023"/>
    <m/>
    <m/>
    <m/>
    <m/>
    <m/>
    <m/>
    <n v="0"/>
    <n v="788.88"/>
    <s v="NO_CONCILIADO"/>
    <m/>
    <m/>
  </r>
  <r>
    <x v="0"/>
    <m/>
    <x v="0"/>
    <x v="9"/>
    <s v="O20857110002"/>
    <s v="BOD"/>
    <n v="2085578"/>
    <m/>
    <s v="00099021001 DEP.DE CHEQ.AJENOS,RET.DE CAM.,CONCEPTO: JUAN ALBERTO CORRALES,DEP.: BANCO UNION S.A. , PROCEDENCIA: BANCO UNION S.A., CHEQUE: 187932, FECHA DE EMISION:17/01/2023"/>
    <m/>
    <m/>
    <m/>
    <m/>
    <m/>
    <m/>
    <n v="0"/>
    <n v="2424.1"/>
    <s v="NO_CONCILIADO"/>
    <m/>
    <m/>
  </r>
  <r>
    <x v="0"/>
    <m/>
    <x v="0"/>
    <x v="9"/>
    <s v="B20855530002"/>
    <s v="BOD"/>
    <n v="2085580"/>
    <m/>
    <s v="00099021001 DEP.DE CHEQ.AJENOS,RET.DE CAM.,CONCEPTO: ROSA MITHA MONTENEGRO,DEP.: BANCO UNION S.A. , PROCEDENCIA: BANCO UNION S.A., CHEQUE: 187933, FECHA DE EMISION:17/01/2023"/>
    <m/>
    <m/>
    <m/>
    <m/>
    <m/>
    <m/>
    <n v="0"/>
    <n v="445.55"/>
    <s v="NO_CONCILIADO"/>
    <m/>
    <m/>
  </r>
  <r>
    <x v="0"/>
    <m/>
    <x v="0"/>
    <x v="10"/>
    <s v="B20855760002"/>
    <s v="BOD"/>
    <n v="2085865"/>
    <m/>
    <s v="00099021001 DEPOSITO DE EFECTIVO, DEPOSITANTE: SARA CRISTINA CHOQUE LUNA, CONCEPTO: REVERSION DE BOLETA HABER MENSUAL DOBLE PERCEPCION, CUENTA DE DEPOSITO: CUENTA UNICA DEL TESORO"/>
    <m/>
    <m/>
    <m/>
    <m/>
    <m/>
    <m/>
    <n v="0"/>
    <n v="7746.82"/>
    <s v="NO_CONCILIADO"/>
    <m/>
    <m/>
  </r>
  <r>
    <x v="0"/>
    <m/>
    <x v="0"/>
    <x v="10"/>
    <s v="B20856050002"/>
    <s v="BOD"/>
    <n v="2085892"/>
    <m/>
    <s v="00099021001 DEPOSITO DE EFECTIVO, DEPOSITANTE: LUZ ELENA DELGADO FLORES, CONCEPTO: DEVOLUCION MULTA, CAMISAS, CUENTA DE DEPOSITO: CUENTA UNICA DEL TESORO"/>
    <m/>
    <m/>
    <m/>
    <m/>
    <m/>
    <m/>
    <n v="0"/>
    <n v="197.1"/>
    <s v="NO_CONCILIADO"/>
    <m/>
    <m/>
  </r>
  <r>
    <x v="0"/>
    <m/>
    <x v="0"/>
    <x v="10"/>
    <s v="O20858990002"/>
    <s v="BOD"/>
    <n v="2085934"/>
    <m/>
    <s v="00099021001 DEPOSITO DE EFECTIVO, DEPOSITANTE: EDWIN VICTOR LAMAS SIVILA, CONCEPTO: DEPÓSITO POR DEVOLUCION SUELDO SUPERIOR AL PRESIDENTE, CUENTA DE DEPOSITO: CUENTA UNICA DEL TESORO"/>
    <m/>
    <m/>
    <m/>
    <m/>
    <m/>
    <m/>
    <n v="0"/>
    <n v="100"/>
    <s v="NO_CONCILIADO"/>
    <m/>
    <m/>
  </r>
  <r>
    <x v="4"/>
    <m/>
    <x v="4"/>
    <x v="10"/>
    <s v="O20860410002"/>
    <s v="BOD"/>
    <n v="2085869"/>
    <m/>
    <s v="00099021001 DEP.DE CHEQ.AJENOS,RET.DE CAM.,CONCEPTO: DEVOLUCION DE SALDOS DEL PROY MANEJO INTEGRAL DE MICROCUENTA DE UMAJALSU-MUN. SAN PEDRO DE TIQUINA,DEP.: G.A.M SAN PEDRO DE TIQUINA"/>
    <m/>
    <m/>
    <m/>
    <m/>
    <m/>
    <m/>
    <n v="0"/>
    <n v="162131.75"/>
    <s v="NO_CONCILIADO"/>
    <m/>
    <m/>
  </r>
  <r>
    <x v="0"/>
    <m/>
    <x v="0"/>
    <x v="10"/>
    <s v="O20860480002"/>
    <s v="BOD"/>
    <n v="2085891"/>
    <m/>
    <s v="00099021001 DEP.DE CHEQ.AJENOS,RET.DE CAM.,CONCEPTO: MARIA SUSANA RODRIGUEZ VELTZE,DEP.: BANCO UNION S.A. , PROCEDENCIA: BANCO UNION S.A., CHEQUE: 187940, FECHA DE EMISION:18/01/2023"/>
    <m/>
    <m/>
    <m/>
    <m/>
    <m/>
    <m/>
    <n v="0"/>
    <n v="1722.76"/>
    <s v="NO_CONCILIADO"/>
    <m/>
    <m/>
  </r>
  <r>
    <x v="1"/>
    <m/>
    <x v="1"/>
    <x v="10"/>
    <s v="B20858670002"/>
    <s v="BOD"/>
    <n v="2085921"/>
    <m/>
    <s v="00099021001 DEP.DE CHEQ.AJENOS,RET.DE CAM.,CONCEPTO: COMPENSACION MENSUAL DE COTIZACION,DEP.: FUTURO DE BOLIVIA AFP , PROCEDENCIA: BANCO DE CREDITO DE BOLIVIA S.A., CHEQUE: 68678, FECHA DE EMISION:17/01/2023"/>
    <m/>
    <m/>
    <m/>
    <m/>
    <m/>
    <m/>
    <n v="0"/>
    <n v="318090.83"/>
    <s v="NO_CONCILIADO"/>
    <m/>
    <m/>
  </r>
  <r>
    <x v="1"/>
    <m/>
    <x v="1"/>
    <x v="10"/>
    <s v="B20858690002"/>
    <s v="BOD"/>
    <n v="2085922"/>
    <m/>
    <s v="00099021001 DEP.DE CHEQ.AJENOS,RET.DE CAM.,CONCEPTO: FRACCION COMPLEMENTARIA MENSUAL,DEP.: FUTURO DE BOLIVIA AFP , PROCEDENCIA: BANCO DE CREDITO DE BOLIVIA S.A., CHEQUE: 68679, FECHA DE EMISION:17/01/2023"/>
    <m/>
    <m/>
    <m/>
    <m/>
    <m/>
    <m/>
    <n v="0"/>
    <n v="11664.58"/>
    <s v="NO_CONCILIADO"/>
    <m/>
    <m/>
  </r>
  <r>
    <x v="1"/>
    <m/>
    <x v="1"/>
    <x v="10"/>
    <s v="B20858880002"/>
    <s v="BOD"/>
    <n v="2085925"/>
    <m/>
    <s v="00099021001 DEP.DE CHEQ.AJENOS,RET.DE CAM.,CONCEPTO: COMPENSACION MENSUAL DE COTIZACION,DEP.: FUTURO DE BOLIVIA AFP , PROCEDENCIA: BANCO DE CREDITO DE BOLIVIA S.A., CHEQUE: 68520, FECHA DE EMISION:18/01/2023"/>
    <m/>
    <m/>
    <m/>
    <m/>
    <m/>
    <m/>
    <n v="0"/>
    <n v="362621.14"/>
    <s v="NO_CONCILIADO"/>
    <m/>
    <m/>
  </r>
  <r>
    <x v="1"/>
    <m/>
    <x v="1"/>
    <x v="10"/>
    <s v="B20858910002"/>
    <s v="BOD"/>
    <n v="2085929"/>
    <m/>
    <s v="00099021001 DEP.DE CHEQ.AJENOS,RET.DE CAM.,CONCEPTO: FRACICON COMPLEMENTARIA MENSUAL,DEP.: FUTURO DE BOLIVIA AFP , PROCEDENCIA: BANCO DE CREDITO DE BOLIVIA S.A., CHEQUE: 68521, FECHA DE EMISION:18/01/2023"/>
    <m/>
    <m/>
    <m/>
    <m/>
    <m/>
    <m/>
    <n v="0"/>
    <n v="1925.75"/>
    <s v="NO_CONCILIADO"/>
    <m/>
    <m/>
  </r>
  <r>
    <x v="0"/>
    <m/>
    <x v="0"/>
    <x v="11"/>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m/>
    <m/>
  </r>
  <r>
    <x v="1"/>
    <m/>
    <x v="1"/>
    <x v="11"/>
    <s v="B20862100002"/>
    <s v="BOD"/>
    <n v="2086239"/>
    <m/>
    <s v="00099021001 DEP.DE CHEQ.AJENOS,RET.DE CAM.,CONCEPTO: INCAPACIDAD TEMPORAL MES JUNIO 2022,DEP.: CAJA DE SALUD CORDES , PROCEDENCIA: BANCO UNION S.A., CHEQUE: 29351, FECHA DE EMISION:30/12/2022"/>
    <m/>
    <m/>
    <m/>
    <m/>
    <m/>
    <m/>
    <n v="0"/>
    <n v="1017.3"/>
    <s v="NO_CONCILIADO"/>
    <m/>
    <m/>
  </r>
  <r>
    <x v="1"/>
    <m/>
    <x v="1"/>
    <x v="11"/>
    <s v="B20862110002"/>
    <s v="BOD"/>
    <n v="2086241"/>
    <m/>
    <s v="00099021001 DEP.DE CHEQ.AJENOS,RET.DE CAM.,CONCEPTO: INCAPACIDAD TEMPORAL MES NOVIEMBRE 2022,DEP.: CAJA DE SALUD CORDES , PROCEDENCIA: BANCO UNION S.A., CHEQUE: 29352, FECHA DE EMISION:30/12/2022"/>
    <m/>
    <m/>
    <m/>
    <m/>
    <m/>
    <m/>
    <n v="0"/>
    <n v="9321.94"/>
    <s v="NO_CONCILIADO"/>
    <m/>
    <m/>
  </r>
  <r>
    <x v="0"/>
    <m/>
    <x v="0"/>
    <x v="12"/>
    <s v="B20862410002"/>
    <s v="BOD"/>
    <n v="2086579"/>
    <m/>
    <s v="00099021001 DEPOSITO DE EFECTIVO, DEPOSITANTE: PORFIRIO LIMACHI POMA, CONCEPTO: COBRO INDEBIDO DEVOLUCION, CUENTA DE DEPOSITO: CUENTA UNICA DEL TESORO"/>
    <m/>
    <m/>
    <m/>
    <m/>
    <m/>
    <m/>
    <n v="0"/>
    <n v="950"/>
    <s v="NO_CONCILIADO"/>
    <m/>
    <m/>
  </r>
  <r>
    <x v="5"/>
    <m/>
    <x v="5"/>
    <x v="12"/>
    <s v="O20867070002"/>
    <s v="BOD"/>
    <n v="2086558"/>
    <m/>
    <s v="00099021001 DEP.DE CHEQ.AJENOS,RET.DE CAM.,CONCEPTO: MAGALY ESPINOZA ANTEZANA,DEP.: BANCO UNION SA , PROCEDEN CIA: BANCO UNION S.A., CHEQUE: 187942, FECHA DE EMISION:20/01/2023 /DJBR."/>
    <m/>
    <m/>
    <m/>
    <m/>
    <m/>
    <m/>
    <n v="0"/>
    <n v="4349.6400000000003"/>
    <s v="NO_CONCILIADO"/>
    <m/>
    <m/>
  </r>
  <r>
    <x v="0"/>
    <m/>
    <x v="0"/>
    <x v="12"/>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m/>
    <m/>
  </r>
  <r>
    <x v="6"/>
    <m/>
    <x v="6"/>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m/>
    <m/>
  </r>
  <r>
    <x v="6"/>
    <m/>
    <x v="6"/>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m/>
    <m/>
  </r>
  <r>
    <x v="0"/>
    <m/>
    <x v="0"/>
    <x v="13"/>
    <s v="B20865700002"/>
    <s v="BOD"/>
    <n v="2086874"/>
    <m/>
    <s v="00099021001 DEPOSITO DE EFECTIVO, DEPOSITANTE: BERNAL MAMANI CAPCHIRI, CONCEPTO: DEVOLUCION, CUENTA DE DEPOSITO: CUENTA UNICA DEL TESORO"/>
    <m/>
    <m/>
    <m/>
    <m/>
    <m/>
    <m/>
    <n v="0"/>
    <n v="1713.97"/>
    <s v="NO_CONCILIADO"/>
    <m/>
    <m/>
  </r>
  <r>
    <x v="0"/>
    <m/>
    <x v="0"/>
    <x v="13"/>
    <s v="B20865800002"/>
    <s v="BOD"/>
    <n v="2086886"/>
    <m/>
    <s v="00099021001 DEPOSITO DE EFECTIVO, DEPOSITANTE: ISMAEL BLANCO QUISPE, CONCEPTO: DEVOLUCION POR CONCEPTO DE PAGO DUODECIMA DE AGUINALDO, CUENTA DE DEPOSITO: CUENTA UNICA DEL TESORO"/>
    <m/>
    <m/>
    <m/>
    <m/>
    <m/>
    <m/>
    <n v="0"/>
    <n v="493.97"/>
    <s v="NO_CONCILIADO"/>
    <m/>
    <m/>
  </r>
  <r>
    <x v="7"/>
    <m/>
    <x v="7"/>
    <x v="13"/>
    <s v="O20868930002"/>
    <s v="BOD"/>
    <n v="2086912"/>
    <m/>
    <s v="00099021001 DEPOSITO DE EFECTIVO, DEPOSITANTE: JAVIER HUMBERTO MENACHO HIZA, CONCEPTO: DEVOLUCIÓN POR DOBLE PERCEPCION, CUENTA DE DEPOSITO: CUENTA UNICA DEL TESORO /DJBR."/>
    <m/>
    <m/>
    <m/>
    <m/>
    <m/>
    <m/>
    <n v="0"/>
    <n v="49085.33"/>
    <s v="NO_CONCILIADO"/>
    <m/>
    <m/>
  </r>
  <r>
    <x v="0"/>
    <m/>
    <x v="0"/>
    <x v="13"/>
    <s v="O20868990002"/>
    <s v="BOD"/>
    <n v="2086923"/>
    <m/>
    <s v="00099021001 DEPOSITO DE EFECTIVO, DEPOSITANTE: COPROPIETARIOS EDIFICIO CONAVI, CONCEPTO: DEVOLUCION PAGO EPSAS OCTUBRE 2022, CUENTA DE DEPOSITO: CUENTA UNICA DEL TESORO"/>
    <m/>
    <m/>
    <m/>
    <m/>
    <m/>
    <m/>
    <n v="0"/>
    <n v="1265.94"/>
    <s v="NO_CONCILIADO"/>
    <m/>
    <m/>
  </r>
  <r>
    <x v="0"/>
    <m/>
    <x v="0"/>
    <x v="13"/>
    <s v="O20869080002"/>
    <s v="BOD"/>
    <n v="2086926"/>
    <m/>
    <s v="00099021001 DEPOSITO DE EFECTIVO, DEPOSITANTE: COPROPIETARIOS EDIFICIO CONAVI, CONCEPTO: DEVOLUCION PAGO EPSAS NOVIEMBRE 2022, CUENTA DE DEPOSITO: CUENTA UNICA DEL TESORO"/>
    <m/>
    <m/>
    <m/>
    <m/>
    <m/>
    <m/>
    <n v="0"/>
    <n v="697.47"/>
    <s v="NO_CONCILIADO"/>
    <m/>
    <m/>
  </r>
  <r>
    <x v="0"/>
    <m/>
    <x v="0"/>
    <x v="13"/>
    <s v="O20869480002"/>
    <s v="BOD"/>
    <n v="2086977"/>
    <m/>
    <s v="00099021001 DEPOSITO DE EFECTIVO, DEPOSITANTE: SAYA MIRANDA CHOQUE, CONCEPTO: DEVOLUCION DE HABERES CANCELADOS POR ERROR, CUENTA DE DEPOSITO: CUENTA UNICA DEL TESORO"/>
    <m/>
    <m/>
    <m/>
    <m/>
    <m/>
    <m/>
    <n v="0"/>
    <n v="4638.59"/>
    <s v="NO_CONCILIADO"/>
    <m/>
    <m/>
  </r>
  <r>
    <x v="0"/>
    <m/>
    <x v="0"/>
    <x v="14"/>
    <s v="O20871980002"/>
    <s v="BOD"/>
    <n v="2087261"/>
    <m/>
    <s v="00099021001 DEPOSITO DE EFECTIVO, DEPOSITANTE: JOSE LUIS PAREDES MARTINEZ, CONCEPTO: PAGO DE DUODECIMA DE AGUINALDO, CUENTA DE DEPOSITO: CUENTA UNICA DEL TESORO"/>
    <m/>
    <m/>
    <m/>
    <m/>
    <m/>
    <m/>
    <n v="0"/>
    <n v="456.62"/>
    <s v="NO_CONCILIADO"/>
    <m/>
    <m/>
  </r>
  <r>
    <x v="0"/>
    <m/>
    <x v="0"/>
    <x v="14"/>
    <s v="O20872100002"/>
    <s v="BOD"/>
    <n v="2087297"/>
    <m/>
    <s v="00099021001 DEPOSITO DE EFECTIVO, DEPOSITANTE: ANA NELLY MARIACA VDA DE SUAZNABAR, CONCEPTO: REINTEGRO DEVOLUCION DE 2 DUODECIMAS DE AGUINALDO, CUENTA DE DEPOSITO: CUENTA UNICA DEL TESORO"/>
    <m/>
    <m/>
    <m/>
    <m/>
    <m/>
    <m/>
    <n v="0"/>
    <n v="75.16"/>
    <s v="NO_CONCILIADO"/>
    <m/>
    <m/>
  </r>
  <r>
    <x v="0"/>
    <m/>
    <x v="0"/>
    <x v="14"/>
    <s v="O20872920002"/>
    <s v="BOD"/>
    <n v="2087390"/>
    <m/>
    <s v="00099021001 DEPOSITO DE EFECTIVO, DEPOSITANTE: CARLA GREGORIA GUTIERREZ ROQUE, CONCEPTO: DEVOLUCION POR CONCEPTO DE PAGO DUODECIMA DE AGUINALDO GESTION 2022, CUENTA DE DEPOSITO: CUENTA UNICA DEL TESORO"/>
    <m/>
    <m/>
    <m/>
    <m/>
    <m/>
    <m/>
    <n v="0"/>
    <n v="188.33"/>
    <s v="NO_CONCILIADO"/>
    <m/>
    <m/>
  </r>
  <r>
    <x v="0"/>
    <m/>
    <x v="0"/>
    <x v="14"/>
    <s v="O20872970002"/>
    <s v="BOD"/>
    <n v="2087192"/>
    <m/>
    <s v="00099021001 DEP.DE CHEQ.AJENOS,RET.DE CAM.,CONCEPTO: DEVOLUCION DEPÓSITO DUPLICADO ERRONEO MEDIANTE SIGEP,DEP.: COMTECO R.L , PROCEDENCIA: BANCO BISA S.A., CHEQUE: 28801, FECHA DE EMISION:13/01/2023"/>
    <m/>
    <m/>
    <m/>
    <m/>
    <m/>
    <m/>
    <n v="0"/>
    <n v="3024"/>
    <s v="NO_CONCILIADO"/>
    <m/>
    <m/>
  </r>
  <r>
    <x v="0"/>
    <m/>
    <x v="0"/>
    <x v="14"/>
    <s v="O20873270002"/>
    <s v="BOD"/>
    <n v="2087260"/>
    <m/>
    <s v="00099021001 DEP.DE CHEQ.AJENOS,RET.DE CAM.,CONCEPTO: MARTHA MONTECINOS CANDIA,DEP.: BANCO UNION S.A. , PROCEDENCIA: BANCO UNION S.A., CHEQUE: 187944, FECHA DE EMISION:23/01/2023"/>
    <m/>
    <m/>
    <m/>
    <m/>
    <m/>
    <m/>
    <n v="0"/>
    <n v="936.24"/>
    <s v="NO_CONCILIADO"/>
    <m/>
    <m/>
  </r>
  <r>
    <x v="1"/>
    <m/>
    <x v="1"/>
    <x v="15"/>
    <s v="O20875990002"/>
    <s v="BOD"/>
    <n v="2087640"/>
    <m/>
    <s v="00099021001 DEPOSITO DE EFECTIVO, DEPOSITANTE: PAOLA RAMOS CRUZ, CONCEPTO: DEVOLUCION DE HABERES DE MAYO 2021 DE POTOSI, CUENTA DE DEPOSITO: CUENTA UNICA DEL TESORO /DJBR."/>
    <m/>
    <m/>
    <m/>
    <m/>
    <m/>
    <m/>
    <n v="0"/>
    <n v="6646.67"/>
    <s v="NO_CONCILIADO"/>
    <m/>
    <m/>
  </r>
  <r>
    <x v="0"/>
    <m/>
    <x v="0"/>
    <x v="15"/>
    <s v="O20876270002"/>
    <s v="BOD"/>
    <n v="2087688"/>
    <m/>
    <s v="00099021001 DEPOSITO DE EFECTIVO, DEPOSITANTE: IVAN RODRIGO COCARICO MAMANI, CONCEPTO: DEVOLUCION DE FONDOS NO EJEJCUTADOS C31-6021, CUENTA DE DEPOSITO: CUENTA UNICA DEL TESORO"/>
    <m/>
    <m/>
    <m/>
    <m/>
    <m/>
    <m/>
    <n v="0"/>
    <n v="100"/>
    <s v="NO_CONCILIADO"/>
    <m/>
    <m/>
  </r>
  <r>
    <x v="1"/>
    <m/>
    <x v="1"/>
    <x v="15"/>
    <s v="O20876880002"/>
    <s v="BOD"/>
    <n v="2087585"/>
    <m/>
    <s v="00099021001 DEP.DE CHEQ.AJENOS,RET.DE CAM.,CONCEPTO: REVERSION CC GLOBAL CUA 43408345,DEP.: FUTURO DE BOLIVIA AFP , PROCEDENCIA: BANCO DE CREDITO DE BOLIVIA S.A., CHEQUE: 68720, FECHA DE EMISION:25/01/2023"/>
    <m/>
    <m/>
    <m/>
    <m/>
    <m/>
    <m/>
    <n v="0"/>
    <n v="11221.06"/>
    <s v="NO_CONCILIADO"/>
    <m/>
    <m/>
  </r>
  <r>
    <x v="0"/>
    <m/>
    <x v="0"/>
    <x v="16"/>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m/>
    <m/>
  </r>
  <r>
    <x v="0"/>
    <m/>
    <x v="0"/>
    <x v="16"/>
    <s v="O20878910002"/>
    <s v="BOD"/>
    <n v="2087922"/>
    <m/>
    <s v="00099021001 DEPOSITO DE EFECTIVO, DEPOSITANTE: LUCRECIA VELARDE VDA. DE FLORES, CONCEPTO: NUEVAS NUPCIAS, CUENTA DE DEPOSITO: CUENTA UNICA DEL TESORO"/>
    <m/>
    <m/>
    <m/>
    <m/>
    <m/>
    <m/>
    <n v="0"/>
    <n v="1500"/>
    <s v="NO_CONCILIADO"/>
    <m/>
    <m/>
  </r>
  <r>
    <x v="0"/>
    <m/>
    <x v="0"/>
    <x v="16"/>
    <s v="O20879870002"/>
    <s v="BOD"/>
    <n v="2088088"/>
    <m/>
    <s v="00099021001 DEPOSITO DE EFECTIVO, DEPOSITANTE: SERGIO GASTON BARRAZA SALAZAR, CONCEPTO: DEVOLUCION DE RECURSOS POR EL PAGO DE REFRIGERIOS EN DEMASIA, CUENTA DE DEPOSITO: CUENTA UNICA DEL TESORO"/>
    <m/>
    <m/>
    <m/>
    <m/>
    <m/>
    <m/>
    <n v="0"/>
    <n v="36"/>
    <s v="NO_CONCILIADO"/>
    <m/>
    <m/>
  </r>
  <r>
    <x v="0"/>
    <m/>
    <x v="0"/>
    <x v="17"/>
    <s v="O20882640002"/>
    <s v="BOD"/>
    <n v="2088313"/>
    <m/>
    <s v="00099021001 DEPOSITO DE EFECTIVO, DEPOSITANTE: ROSA AMALIA QUISBERT DE MARCA, CONCEPTO: DEVOLUCION DE RETROACTIVO, CUENTA DE DEPOSITO: CUENTA UNICA DEL TESORO"/>
    <m/>
    <m/>
    <m/>
    <m/>
    <m/>
    <m/>
    <n v="0"/>
    <n v="200"/>
    <s v="NO_CONCILIADO"/>
    <m/>
    <m/>
  </r>
  <r>
    <x v="0"/>
    <m/>
    <x v="0"/>
    <x v="17"/>
    <s v="O20883400002"/>
    <s v="BOD"/>
    <n v="2088431"/>
    <m/>
    <s v="00099021001 DEPOSITO DE EFECTIVO, DEPOSITANTE: ALEJANDRA FERNANDEZ, CONCEPTO: DEVOLUCION DE RECURSOS POR PAGO DE REFRIGUERIOS EN DEMASIA DIC 2022, CUENTA DE DEPOSITO: CUENTA UNICA DEL TESORO"/>
    <m/>
    <m/>
    <m/>
    <m/>
    <m/>
    <m/>
    <n v="0"/>
    <n v="18"/>
    <s v="NO_CONCILIADO"/>
    <m/>
    <m/>
  </r>
  <r>
    <x v="0"/>
    <m/>
    <x v="0"/>
    <x v="17"/>
    <s v="O20883630002"/>
    <s v="BOD"/>
    <n v="2088437"/>
    <m/>
    <s v="00099021001 DEPOSITO DE EFECTIVO, DEPOSITANTE: SIVIA ELENA ARIAS VILLARREAL, CONCEPTO: DEVOLUCION DE RECURSOS POR PAGO DE REFRIGERIOS EN DEMASIA, CUENTA DE DEPOSITO: CUENTA UNICA DEL TESORO"/>
    <m/>
    <m/>
    <m/>
    <m/>
    <m/>
    <m/>
    <n v="0"/>
    <n v="72"/>
    <s v="NO_CONCILIADO"/>
    <m/>
    <m/>
  </r>
  <r>
    <x v="0"/>
    <m/>
    <x v="0"/>
    <x v="18"/>
    <s v="O20886250002"/>
    <s v="BOD"/>
    <n v="2088657"/>
    <m/>
    <s v="00099021001 DEPOSITO DE EFECTIVO, DEPOSITANTE: CRISTIAN JETTE MOSTACEDO, CONCEPTO: DEVOLUCION DE SUELDOS Y SALARIOS FUENTE 10, CUENTA DE DEPOSITO: CUENTA UNICA DEL TESORO"/>
    <m/>
    <m/>
    <m/>
    <m/>
    <m/>
    <m/>
    <n v="0"/>
    <n v="7209.5"/>
    <s v="NO_CONCILIADO"/>
    <m/>
    <m/>
  </r>
  <r>
    <x v="7"/>
    <m/>
    <x v="7"/>
    <x v="18"/>
    <s v="O20888110002"/>
    <s v="BOD"/>
    <n v="2088638"/>
    <m/>
    <s v="00099021001 DEP.DE CHEQ.AJENOS,RET.DE CAM.,CONCEPTO: PAGO POR DESCUENTO RECURSOS PUBLICOS,DEP.: CAJA NACIONAL DE SALUD , PROCEDENCIA: BANCO UNION S.A., CHEQUE: 65762, FECHA DE EMISION:30/01/2023"/>
    <m/>
    <m/>
    <m/>
    <m/>
    <m/>
    <m/>
    <n v="0"/>
    <n v="12790.75"/>
    <s v="NO_CONCILIADO"/>
    <m/>
    <m/>
  </r>
  <r>
    <x v="1"/>
    <m/>
    <x v="1"/>
    <x v="3"/>
    <s v="J05325280002"/>
    <s v="NTE"/>
    <n v="5071782"/>
    <m/>
    <s v="A:00099021001 De 0759069001 A: 00099021001 Transferencia de recursos a la Libreta de Recursos Ordinarios (3987) adjunto extracto bancario."/>
    <m/>
    <m/>
    <m/>
    <m/>
    <m/>
    <m/>
    <n v="0"/>
    <n v="350000000"/>
    <s v="NO_CONCILIADO"/>
    <m/>
    <m/>
  </r>
  <r>
    <x v="1"/>
    <m/>
    <x v="1"/>
    <x v="3"/>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m/>
    <m/>
  </r>
  <r>
    <x v="4"/>
    <m/>
    <x v="4"/>
    <x v="6"/>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m/>
    <m/>
  </r>
  <r>
    <x v="1"/>
    <m/>
    <x v="1"/>
    <x v="10"/>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m/>
    <m/>
  </r>
  <r>
    <x v="1"/>
    <m/>
    <x v="1"/>
    <x v="11"/>
    <s v="Q17501160002"/>
    <s v="CRV"/>
    <n v="1750116"/>
    <m/>
    <s v="NUMERO DE LIBRETA CUT: 00099021001 OPERACIÓN E18 TRANSFERENCIA DEL SISTEMA FINANCIERO POR CUENTA DE TERCEROS A LA CUT devolucion pagos de CC no cobrados septiembre 2022"/>
    <m/>
    <m/>
    <m/>
    <m/>
    <m/>
    <m/>
    <n v="0"/>
    <n v="279496.2"/>
    <s v="NO_CONCILIADO"/>
    <m/>
    <m/>
  </r>
  <r>
    <x v="8"/>
    <m/>
    <x v="8"/>
    <x v="12"/>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m/>
    <m/>
  </r>
  <r>
    <x v="1"/>
    <m/>
    <x v="1"/>
    <x v="15"/>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m/>
    <m/>
  </r>
  <r>
    <x v="9"/>
    <m/>
    <x v="9"/>
    <x v="16"/>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m/>
    <m/>
  </r>
  <r>
    <x v="10"/>
    <m/>
    <x v="10"/>
    <x v="16"/>
    <s v="T04412450001"/>
    <s v="DEV"/>
    <n v="441245"/>
    <m/>
    <s v="CONTABILIZACION ORDENES DE TRANSFERENCIA GRACOS"/>
    <m/>
    <m/>
    <m/>
    <m/>
    <m/>
    <m/>
    <n v="4877371.2300000004"/>
    <n v="0"/>
    <s v="NO_CONCILIADO"/>
    <m/>
    <m/>
  </r>
  <r>
    <x v="10"/>
    <m/>
    <x v="10"/>
    <x v="16"/>
    <s v="T04412470001"/>
    <s v="DEV"/>
    <n v="441247"/>
    <m/>
    <s v="CONTABILIZACION ORDENES DE TRANSFERENCIA GRACOS"/>
    <m/>
    <m/>
    <m/>
    <m/>
    <m/>
    <m/>
    <n v="5289959.6900000004"/>
    <n v="0"/>
    <s v="NO_CONCILIADO"/>
    <m/>
    <m/>
  </r>
  <r>
    <x v="10"/>
    <m/>
    <x v="10"/>
    <x v="16"/>
    <s v="T04412490001"/>
    <s v="DEV"/>
    <n v="441249"/>
    <m/>
    <s v="CONTABILIZACION ORDENES DE TRANSFERENCIA GRACOS"/>
    <m/>
    <m/>
    <m/>
    <m/>
    <m/>
    <m/>
    <n v="239381.35"/>
    <n v="0"/>
    <s v="NO_CONCILIADO"/>
    <m/>
    <m/>
  </r>
  <r>
    <x v="10"/>
    <m/>
    <x v="10"/>
    <x v="16"/>
    <s v="T04412510001"/>
    <s v="DEV"/>
    <n v="441251"/>
    <m/>
    <s v="CONTABILIZACION ORDENES DE TRANSFERENCIA GRACOS"/>
    <m/>
    <m/>
    <m/>
    <m/>
    <m/>
    <m/>
    <n v="1859806.3"/>
    <n v="0"/>
    <s v="NO_CONCILIADO"/>
    <m/>
    <m/>
  </r>
  <r>
    <x v="10"/>
    <m/>
    <x v="10"/>
    <x v="16"/>
    <s v="T04412530001"/>
    <s v="DEV"/>
    <n v="441253"/>
    <m/>
    <s v="CONTABILIZACION ORDENES DE TRANSFERENCIA GRACOS"/>
    <m/>
    <m/>
    <m/>
    <m/>
    <m/>
    <m/>
    <n v="4481138.3899999997"/>
    <n v="0"/>
    <s v="NO_CONCILIADO"/>
    <m/>
    <m/>
  </r>
  <r>
    <x v="10"/>
    <m/>
    <x v="10"/>
    <x v="16"/>
    <s v="T04412550001"/>
    <s v="DEV"/>
    <n v="441255"/>
    <m/>
    <s v="CONTABILIZACION ORDENES DE TRANSFERENCIA GRACOS"/>
    <m/>
    <m/>
    <m/>
    <m/>
    <m/>
    <m/>
    <n v="202780.5"/>
    <n v="0"/>
    <s v="NO_CONCILIADO"/>
    <m/>
    <m/>
  </r>
  <r>
    <x v="10"/>
    <m/>
    <x v="10"/>
    <x v="16"/>
    <s v="T04412570001"/>
    <s v="DEV"/>
    <n v="441257"/>
    <m/>
    <s v="CONTABILIZACION ORDENES DE TRANSFERENCIA GRACOS"/>
    <m/>
    <m/>
    <m/>
    <m/>
    <m/>
    <m/>
    <n v="556960.52"/>
    <n v="0"/>
    <s v="NO_CONCILIADO"/>
    <m/>
    <m/>
  </r>
  <r>
    <x v="10"/>
    <m/>
    <x v="10"/>
    <x v="16"/>
    <s v="T04412590001"/>
    <s v="DEV"/>
    <n v="441259"/>
    <m/>
    <s v="CONTABILIZACION ORDENES DE TRANSFERENCIA GRACOS"/>
    <m/>
    <m/>
    <m/>
    <m/>
    <m/>
    <m/>
    <n v="12307972.93"/>
    <n v="0"/>
    <s v="NO_CONCILIADO"/>
    <m/>
    <m/>
  </r>
  <r>
    <x v="10"/>
    <m/>
    <x v="10"/>
    <x v="16"/>
    <s v="T04412610001"/>
    <s v="DEV"/>
    <n v="441261"/>
    <m/>
    <s v="CONTABILIZACION ORDENES DE TRANSFERENCIA GRACOS"/>
    <m/>
    <m/>
    <m/>
    <m/>
    <m/>
    <m/>
    <n v="11348017.050000001"/>
    <n v="0"/>
    <s v="NO_CONCILIADO"/>
    <m/>
    <m/>
  </r>
  <r>
    <x v="10"/>
    <m/>
    <x v="10"/>
    <x v="16"/>
    <s v="T04412630001"/>
    <s v="DEV"/>
    <n v="441263"/>
    <m/>
    <s v="CONTABILIZACION ORDENES DE TRANSFERENCIA GRACOS"/>
    <m/>
    <m/>
    <m/>
    <m/>
    <m/>
    <m/>
    <n v="2264430.23"/>
    <n v="0"/>
    <s v="NO_CONCILIADO"/>
    <m/>
    <m/>
  </r>
  <r>
    <x v="10"/>
    <m/>
    <x v="10"/>
    <x v="16"/>
    <s v="T04412650001"/>
    <s v="DEV"/>
    <n v="441265"/>
    <m/>
    <s v="CONTABILIZACION ORDENES DE TRANSFERENCIA GRACOS"/>
    <m/>
    <m/>
    <m/>
    <m/>
    <m/>
    <m/>
    <n v="939806.21"/>
    <n v="0"/>
    <s v="NO_CONCILIADO"/>
    <m/>
    <m/>
  </r>
  <r>
    <x v="10"/>
    <m/>
    <x v="10"/>
    <x v="16"/>
    <s v="T04412670001"/>
    <s v="DEV"/>
    <n v="441267"/>
    <m/>
    <s v="CONTABILIZACION ORDENES DE TRANSFERENCIA GRACOS"/>
    <m/>
    <m/>
    <m/>
    <m/>
    <m/>
    <m/>
    <n v="2087816.78"/>
    <n v="0"/>
    <s v="NO_CONCILIADO"/>
    <m/>
    <m/>
  </r>
  <r>
    <x v="10"/>
    <m/>
    <x v="10"/>
    <x v="16"/>
    <s v="T04412690001"/>
    <s v="DEV"/>
    <n v="441269"/>
    <m/>
    <s v="CONTABILIZACION ORDENES DE TRANSFERENCIA GRACOS"/>
    <m/>
    <m/>
    <m/>
    <m/>
    <m/>
    <m/>
    <n v="2206976.63"/>
    <n v="0"/>
    <s v="NO_CONCILIADO"/>
    <m/>
    <m/>
  </r>
  <r>
    <x v="10"/>
    <m/>
    <x v="10"/>
    <x v="16"/>
    <s v="T04412710001"/>
    <s v="DEV"/>
    <n v="441271"/>
    <m/>
    <s v="CONTABILIZACION ORDENES DE TRANSFERENCIA GRACOS"/>
    <m/>
    <m/>
    <m/>
    <m/>
    <m/>
    <m/>
    <n v="518357.79"/>
    <n v="0"/>
    <s v="NO_CONCILIADO"/>
    <m/>
    <m/>
  </r>
  <r>
    <x v="10"/>
    <m/>
    <x v="10"/>
    <x v="16"/>
    <s v="T04412730001"/>
    <s v="DEV"/>
    <n v="441273"/>
    <m/>
    <s v="CONTABILIZACION ORDENES DE TRANSFERENCIA GRACOS"/>
    <m/>
    <m/>
    <m/>
    <m/>
    <m/>
    <m/>
    <n v="1494787.89"/>
    <n v="0"/>
    <s v="NO_CONCILIADO"/>
    <m/>
    <m/>
  </r>
  <r>
    <x v="10"/>
    <m/>
    <x v="10"/>
    <x v="16"/>
    <s v="T04412750001"/>
    <s v="DEV"/>
    <n v="441275"/>
    <m/>
    <s v="CONTABILIZACION ORDENES DE TRANSFERENCIA GRACOS"/>
    <m/>
    <m/>
    <m/>
    <m/>
    <m/>
    <m/>
    <n v="4105610.46"/>
    <n v="0"/>
    <s v="NO_CONCILIADO"/>
    <m/>
    <m/>
  </r>
  <r>
    <x v="10"/>
    <m/>
    <x v="10"/>
    <x v="16"/>
    <s v="T04412770001"/>
    <s v="DEV"/>
    <n v="441277"/>
    <m/>
    <s v="CONTABILIZACION ORDENES DE TRANSFERENCIA GRACOS"/>
    <m/>
    <m/>
    <m/>
    <m/>
    <m/>
    <m/>
    <n v="1423730.57"/>
    <n v="0"/>
    <s v="NO_CONCILIADO"/>
    <m/>
    <m/>
  </r>
  <r>
    <x v="10"/>
    <m/>
    <x v="10"/>
    <x v="16"/>
    <s v="T04412790001"/>
    <s v="DEV"/>
    <n v="441279"/>
    <m/>
    <s v="CONTABILIZACION ORDENES DE TRANSFERENCIA GRACOS"/>
    <m/>
    <m/>
    <m/>
    <m/>
    <m/>
    <m/>
    <n v="6061720.46"/>
    <n v="0"/>
    <s v="NO_CONCILIADO"/>
    <m/>
    <m/>
  </r>
  <r>
    <x v="10"/>
    <m/>
    <x v="10"/>
    <x v="16"/>
    <s v="T04412810001"/>
    <s v="DEV"/>
    <n v="441281"/>
    <m/>
    <s v="CONTABILIZACION ORDENES DE TRANSFERENCIA GRACOS"/>
    <m/>
    <m/>
    <m/>
    <m/>
    <m/>
    <m/>
    <n v="3477873.13"/>
    <n v="0"/>
    <s v="NO_CONCILIADO"/>
    <m/>
    <m/>
  </r>
  <r>
    <x v="10"/>
    <m/>
    <x v="10"/>
    <x v="16"/>
    <s v="T04412830001"/>
    <s v="DEV"/>
    <n v="441283"/>
    <m/>
    <s v="CONTABILIZACION ORDENES DE TRANSFERENCIA GRACOS"/>
    <m/>
    <m/>
    <m/>
    <m/>
    <m/>
    <m/>
    <n v="856541.04"/>
    <n v="0"/>
    <s v="NO_CONCILIADO"/>
    <m/>
    <m/>
  </r>
  <r>
    <x v="10"/>
    <m/>
    <x v="10"/>
    <x v="16"/>
    <s v="T04412850001"/>
    <s v="DEV"/>
    <n v="441285"/>
    <m/>
    <s v="CONTABILIZACION ORDENES DE TRANSFERENCIA GRACOS"/>
    <m/>
    <m/>
    <m/>
    <m/>
    <m/>
    <m/>
    <n v="1206045.83"/>
    <n v="0"/>
    <s v="NO_CONCILIADO"/>
    <m/>
    <m/>
  </r>
  <r>
    <x v="10"/>
    <m/>
    <x v="10"/>
    <x v="16"/>
    <s v="T04412870001"/>
    <s v="DEV"/>
    <n v="441287"/>
    <m/>
    <s v="CONTABILIZACION ORDENES DE TRANSFERENCIA GRACOS"/>
    <m/>
    <m/>
    <m/>
    <m/>
    <m/>
    <m/>
    <n v="14103602.970000001"/>
    <n v="0"/>
    <s v="NO_CONCILIADO"/>
    <m/>
    <m/>
  </r>
  <r>
    <x v="10"/>
    <m/>
    <x v="10"/>
    <x v="16"/>
    <s v="T04412890001"/>
    <s v="DEV"/>
    <n v="441289"/>
    <m/>
    <s v="CONTABILIZACION ORDENES DE TRANSFERENCIA GRACOS"/>
    <m/>
    <m/>
    <m/>
    <m/>
    <m/>
    <m/>
    <n v="3312546.44"/>
    <n v="0"/>
    <s v="NO_CONCILIADO"/>
    <m/>
    <m/>
  </r>
  <r>
    <x v="10"/>
    <m/>
    <x v="10"/>
    <x v="16"/>
    <s v="T04412910001"/>
    <s v="DEV"/>
    <n v="441291"/>
    <m/>
    <s v="CONTABILIZACION ORDENES DE TRANSFERENCIA GRACOS"/>
    <m/>
    <m/>
    <m/>
    <m/>
    <m/>
    <m/>
    <n v="9552387.0099999998"/>
    <n v="0"/>
    <s v="NO_CONCILIADO"/>
    <m/>
    <m/>
  </r>
  <r>
    <x v="10"/>
    <m/>
    <x v="10"/>
    <x v="16"/>
    <s v="T04412930001"/>
    <s v="DEV"/>
    <n v="441293"/>
    <m/>
    <s v="CONTABILIZACION ORDENES DE TRANSFERENCIA GRACOS"/>
    <m/>
    <m/>
    <m/>
    <m/>
    <m/>
    <m/>
    <n v="1757455.44"/>
    <n v="0"/>
    <s v="NO_CONCILIADO"/>
    <m/>
    <m/>
  </r>
  <r>
    <x v="10"/>
    <m/>
    <x v="10"/>
    <x v="16"/>
    <s v="T04412950001"/>
    <s v="DEV"/>
    <n v="441295"/>
    <m/>
    <s v="CONTABILIZACION ORDENES DE TRANSFERENCIA GRACOS"/>
    <m/>
    <m/>
    <m/>
    <m/>
    <m/>
    <m/>
    <n v="609444.80000000005"/>
    <n v="0"/>
    <s v="NO_CONCILIADO"/>
    <m/>
    <m/>
  </r>
  <r>
    <x v="10"/>
    <m/>
    <x v="10"/>
    <x v="16"/>
    <s v="T04412970001"/>
    <s v="DEV"/>
    <n v="441297"/>
    <m/>
    <s v="CONTABILIZACION ORDENES DE TRANSFERENCIA GRACOS"/>
    <m/>
    <m/>
    <m/>
    <m/>
    <m/>
    <m/>
    <n v="432831.43"/>
    <n v="0"/>
    <s v="NO_CONCILIADO"/>
    <m/>
    <m/>
  </r>
  <r>
    <x v="10"/>
    <m/>
    <x v="10"/>
    <x v="16"/>
    <s v="T04413050001"/>
    <s v="DEV"/>
    <n v="441305"/>
    <m/>
    <s v="CONTABILIZACION ORDENES DE TRANSFERENCIA GRACOS"/>
    <m/>
    <m/>
    <m/>
    <m/>
    <m/>
    <m/>
    <n v="102420416.51000001"/>
    <n v="0"/>
    <s v="NO_CONCILIADO"/>
    <m/>
    <m/>
  </r>
  <r>
    <x v="10"/>
    <m/>
    <x v="10"/>
    <x v="16"/>
    <s v="T04412990001"/>
    <s v="DEV"/>
    <n v="441299"/>
    <m/>
    <s v="CONTABILIZACION ORDENES DE TRANSFERENCIA GRACOS"/>
    <m/>
    <m/>
    <m/>
    <m/>
    <m/>
    <m/>
    <n v="17507763.539999999"/>
    <n v="0"/>
    <s v="NO_CONCILIADO"/>
    <m/>
    <m/>
  </r>
  <r>
    <x v="10"/>
    <m/>
    <x v="10"/>
    <x v="16"/>
    <s v="T04413010001"/>
    <s v="DEV"/>
    <n v="441301"/>
    <m/>
    <s v="CONTABILIZACION ORDENES DE TRANSFERENCIA GRACOS"/>
    <m/>
    <m/>
    <m/>
    <m/>
    <m/>
    <m/>
    <n v="22012877.289999999"/>
    <n v="0"/>
    <s v="NO_CONCILIADO"/>
    <m/>
    <m/>
  </r>
  <r>
    <x v="10"/>
    <m/>
    <x v="10"/>
    <x v="16"/>
    <s v="T04413030001"/>
    <s v="DEV"/>
    <n v="441303"/>
    <m/>
    <s v="CONTABILIZACION ORDENES DE TRANSFERENCIA GRACOS"/>
    <m/>
    <m/>
    <m/>
    <m/>
    <m/>
    <m/>
    <n v="8478222.2799999993"/>
    <n v="0"/>
    <s v="NO_CONCILIADO"/>
    <m/>
    <m/>
  </r>
  <r>
    <x v="10"/>
    <m/>
    <x v="10"/>
    <x v="16"/>
    <s v="T04413070001"/>
    <s v="DEV"/>
    <n v="441307"/>
    <m/>
    <s v="CONTABILIZACION ORDENES DE TRANSFERENCIA GRACOS"/>
    <m/>
    <m/>
    <m/>
    <m/>
    <m/>
    <m/>
    <n v="7524826.75"/>
    <n v="0"/>
    <s v="NO_CONCILIADO"/>
    <m/>
    <m/>
  </r>
  <r>
    <x v="10"/>
    <m/>
    <x v="10"/>
    <x v="16"/>
    <s v="T04413090001"/>
    <s v="DEV"/>
    <n v="441309"/>
    <m/>
    <s v="CONTABILIZACION ORDENES DE TRANSFERENCIA GRACOS"/>
    <m/>
    <m/>
    <m/>
    <m/>
    <m/>
    <m/>
    <n v="11838.51"/>
    <n v="0"/>
    <s v="NO_CONCILIADO"/>
    <m/>
    <m/>
  </r>
  <r>
    <x v="10"/>
    <m/>
    <x v="10"/>
    <x v="16"/>
    <s v="T04413110001"/>
    <s v="DEV"/>
    <n v="441311"/>
    <m/>
    <s v="CONTABILIZACION ORDENES DE TRANSFERENCIA GRACOS"/>
    <m/>
    <m/>
    <m/>
    <m/>
    <m/>
    <m/>
    <n v="12839.93"/>
    <n v="0"/>
    <s v="NO_CONCILIADO"/>
    <m/>
    <m/>
  </r>
  <r>
    <x v="10"/>
    <m/>
    <x v="10"/>
    <x v="16"/>
    <s v="T04413130001"/>
    <s v="DEV"/>
    <n v="441313"/>
    <m/>
    <s v="CONTABILIZACION ORDENES DE TRANSFERENCIA GRACOS"/>
    <m/>
    <m/>
    <m/>
    <m/>
    <m/>
    <m/>
    <n v="5328.99"/>
    <n v="0"/>
    <s v="NO_CONCILIADO"/>
    <m/>
    <m/>
  </r>
  <r>
    <x v="10"/>
    <m/>
    <x v="10"/>
    <x v="16"/>
    <s v="T04413150001"/>
    <s v="DEV"/>
    <n v="441315"/>
    <m/>
    <s v="CONTABILIZACION ORDENES DE TRANSFERENCIA GRACOS"/>
    <m/>
    <m/>
    <m/>
    <m/>
    <m/>
    <m/>
    <n v="15294.23"/>
    <n v="0"/>
    <s v="NO_CONCILIADO"/>
    <m/>
    <m/>
  </r>
  <r>
    <x v="10"/>
    <m/>
    <x v="10"/>
    <x v="16"/>
    <s v="T04413170001"/>
    <s v="DEV"/>
    <n v="441317"/>
    <m/>
    <s v="CONTABILIZACION ORDENES DE TRANSFERENCIA GRACOS"/>
    <m/>
    <m/>
    <m/>
    <m/>
    <m/>
    <m/>
    <n v="15294.23"/>
    <n v="0"/>
    <s v="NO_CONCILIADO"/>
    <m/>
    <m/>
  </r>
  <r>
    <x v="10"/>
    <m/>
    <x v="10"/>
    <x v="16"/>
    <s v="T04413190001"/>
    <s v="DEV"/>
    <n v="441319"/>
    <m/>
    <s v="CONTABILIZACION ORDENES DE TRANSFERENCIA GRACOS"/>
    <m/>
    <m/>
    <m/>
    <m/>
    <m/>
    <m/>
    <n v="15294.23"/>
    <n v="0"/>
    <s v="NO_CONCILIADO"/>
    <m/>
    <m/>
  </r>
  <r>
    <x v="10"/>
    <m/>
    <x v="10"/>
    <x v="16"/>
    <s v="T04413210001"/>
    <s v="DEV"/>
    <n v="441321"/>
    <m/>
    <s v="CONTABILIZACION ORDENES DE TRANSFERENCIA GRACOS"/>
    <m/>
    <m/>
    <m/>
    <m/>
    <m/>
    <m/>
    <n v="15294.23"/>
    <n v="0"/>
    <s v="NO_CONCILIADO"/>
    <m/>
    <m/>
  </r>
  <r>
    <x v="10"/>
    <m/>
    <x v="10"/>
    <x v="16"/>
    <s v="T04413230001"/>
    <s v="DEV"/>
    <n v="441323"/>
    <m/>
    <s v="CONTABILIZACION ORDENES DE TRANSFERENCIA GRACOS"/>
    <m/>
    <m/>
    <m/>
    <m/>
    <m/>
    <m/>
    <n v="293468.26"/>
    <n v="0"/>
    <s v="NO_CONCILIADO"/>
    <m/>
    <m/>
  </r>
  <r>
    <x v="10"/>
    <m/>
    <x v="10"/>
    <x v="16"/>
    <s v="T04413250001"/>
    <s v="DEV"/>
    <n v="441325"/>
    <m/>
    <s v="CONTABILIZACION ORDENES DE TRANSFERENCIA GRACOS"/>
    <m/>
    <m/>
    <m/>
    <m/>
    <m/>
    <m/>
    <n v="4537.96"/>
    <n v="0"/>
    <s v="NO_CONCILIADO"/>
    <m/>
    <m/>
  </r>
  <r>
    <x v="10"/>
    <m/>
    <x v="10"/>
    <x v="16"/>
    <s v="T04413270001"/>
    <s v="DEV"/>
    <n v="441327"/>
    <m/>
    <s v="CONTABILIZACION ORDENES DE TRANSFERENCIA GRACOS"/>
    <m/>
    <m/>
    <m/>
    <m/>
    <m/>
    <m/>
    <n v="205.32"/>
    <n v="0"/>
    <s v="NO_CONCILIADO"/>
    <m/>
    <m/>
  </r>
  <r>
    <x v="10"/>
    <m/>
    <x v="10"/>
    <x v="16"/>
    <s v="T04413290001"/>
    <s v="DEV"/>
    <n v="441329"/>
    <m/>
    <s v="CONTABILIZACION ORDENES DE TRANSFERENCIA GRACOS"/>
    <m/>
    <m/>
    <m/>
    <m/>
    <m/>
    <m/>
    <n v="1883.41"/>
    <n v="0"/>
    <s v="NO_CONCILIADO"/>
    <m/>
    <m/>
  </r>
  <r>
    <x v="10"/>
    <m/>
    <x v="10"/>
    <x v="16"/>
    <s v="T04413310001"/>
    <s v="DEV"/>
    <n v="441331"/>
    <m/>
    <s v="CONTABILIZACION ORDENES DE TRANSFERENCIA GRACOS"/>
    <m/>
    <m/>
    <m/>
    <m/>
    <m/>
    <m/>
    <n v="5405.34"/>
    <n v="0"/>
    <s v="NO_CONCILIADO"/>
    <m/>
    <m/>
  </r>
  <r>
    <x v="10"/>
    <m/>
    <x v="10"/>
    <x v="16"/>
    <s v="T04413330001"/>
    <s v="DEV"/>
    <n v="441333"/>
    <m/>
    <s v="CONTABILIZACION ORDENES DE TRANSFERENCIA GRACOS"/>
    <m/>
    <m/>
    <m/>
    <m/>
    <m/>
    <m/>
    <n v="5405.34"/>
    <n v="0"/>
    <s v="NO_CONCILIADO"/>
    <m/>
    <m/>
  </r>
  <r>
    <x v="10"/>
    <m/>
    <x v="10"/>
    <x v="16"/>
    <s v="T04413350001"/>
    <s v="DEV"/>
    <n v="441335"/>
    <m/>
    <s v="CONTABILIZACION ORDENES DE TRANSFERENCIA GRACOS"/>
    <m/>
    <m/>
    <m/>
    <m/>
    <m/>
    <m/>
    <n v="5405.34"/>
    <n v="0"/>
    <s v="NO_CONCILIADO"/>
    <m/>
    <m/>
  </r>
  <r>
    <x v="10"/>
    <m/>
    <x v="10"/>
    <x v="16"/>
    <s v="T04413370001"/>
    <s v="DEV"/>
    <n v="441337"/>
    <m/>
    <s v="CONTABILIZACION ORDENES DE TRANSFERENCIA GRACOS"/>
    <m/>
    <m/>
    <m/>
    <m/>
    <m/>
    <m/>
    <n v="5405.34"/>
    <n v="0"/>
    <s v="NO_CONCILIADO"/>
    <m/>
    <m/>
  </r>
  <r>
    <x v="10"/>
    <m/>
    <x v="10"/>
    <x v="16"/>
    <s v="T04413390001"/>
    <s v="DEV"/>
    <n v="441339"/>
    <m/>
    <s v="CONTABILIZACION ORDENES DE TRANSFERENCIA GRACOS"/>
    <m/>
    <m/>
    <m/>
    <m/>
    <m/>
    <m/>
    <n v="32515.78"/>
    <n v="0"/>
    <s v="NO_CONCILIADO"/>
    <m/>
    <m/>
  </r>
  <r>
    <x v="10"/>
    <m/>
    <x v="10"/>
    <x v="16"/>
    <s v="T04413410001"/>
    <s v="DEV"/>
    <n v="441341"/>
    <m/>
    <s v="CONTABILIZACION ORDENES DE TRANSFERENCIA GRACOS"/>
    <m/>
    <m/>
    <m/>
    <m/>
    <m/>
    <m/>
    <n v="1595.84"/>
    <n v="0"/>
    <s v="NO_CONCILIADO"/>
    <m/>
    <m/>
  </r>
  <r>
    <x v="10"/>
    <m/>
    <x v="10"/>
    <x v="16"/>
    <s v="T04413430001"/>
    <s v="DEV"/>
    <n v="441343"/>
    <m/>
    <s v="CONTABILIZACION ORDENES DE TRANSFERENCIA GRACOS"/>
    <m/>
    <m/>
    <m/>
    <m/>
    <m/>
    <m/>
    <n v="14636.63"/>
    <n v="0"/>
    <s v="NO_CONCILIADO"/>
    <m/>
    <m/>
  </r>
  <r>
    <x v="10"/>
    <m/>
    <x v="10"/>
    <x v="16"/>
    <s v="T04413450001"/>
    <s v="DEV"/>
    <n v="441345"/>
    <m/>
    <s v="CONTABILIZACION ORDENES DE TRANSFERENCIA GRACOS"/>
    <m/>
    <m/>
    <m/>
    <m/>
    <m/>
    <m/>
    <n v="42007.35"/>
    <n v="0"/>
    <s v="NO_CONCILIADO"/>
    <m/>
    <m/>
  </r>
  <r>
    <x v="10"/>
    <m/>
    <x v="10"/>
    <x v="16"/>
    <s v="T04413470001"/>
    <s v="DEV"/>
    <n v="441347"/>
    <m/>
    <s v="CONTABILIZACION ORDENES DE TRANSFERENCIA GRACOS"/>
    <m/>
    <m/>
    <m/>
    <m/>
    <m/>
    <m/>
    <n v="42007.35"/>
    <n v="0"/>
    <s v="NO_CONCILIADO"/>
    <m/>
    <m/>
  </r>
  <r>
    <x v="10"/>
    <m/>
    <x v="10"/>
    <x v="16"/>
    <s v="T04413490001"/>
    <s v="DEV"/>
    <n v="441349"/>
    <m/>
    <s v="CONTABILIZACION ORDENES DE TRANSFERENCIA GRACOS"/>
    <m/>
    <m/>
    <m/>
    <m/>
    <m/>
    <m/>
    <n v="42007.35"/>
    <n v="0"/>
    <s v="NO_CONCILIADO"/>
    <m/>
    <m/>
  </r>
  <r>
    <x v="10"/>
    <m/>
    <x v="10"/>
    <x v="16"/>
    <s v="T04413510001"/>
    <s v="DEV"/>
    <n v="441351"/>
    <m/>
    <s v="CONTABILIZACION ORDENES DE TRANSFERENCIA GRACOS"/>
    <m/>
    <m/>
    <m/>
    <m/>
    <m/>
    <m/>
    <n v="42007.35"/>
    <n v="0"/>
    <s v="NO_CONCILIADO"/>
    <m/>
    <m/>
  </r>
  <r>
    <x v="10"/>
    <m/>
    <x v="10"/>
    <x v="16"/>
    <s v="T04413530001"/>
    <s v="DEV"/>
    <n v="441353"/>
    <m/>
    <s v="CONTABILIZACION ORDENES DE TRANSFERENCIA GRACOS"/>
    <m/>
    <m/>
    <m/>
    <m/>
    <m/>
    <m/>
    <n v="3521.92"/>
    <n v="0"/>
    <s v="NO_CONCILIADO"/>
    <m/>
    <m/>
  </r>
  <r>
    <x v="10"/>
    <m/>
    <x v="10"/>
    <x v="16"/>
    <s v="T04413550001"/>
    <s v="DEV"/>
    <n v="441355"/>
    <m/>
    <s v="CONTABILIZACION ORDENES DE TRANSFERENCIA GRACOS"/>
    <m/>
    <m/>
    <m/>
    <m/>
    <m/>
    <m/>
    <n v="5200.0200000000004"/>
    <n v="0"/>
    <s v="NO_CONCILIADO"/>
    <m/>
    <m/>
  </r>
  <r>
    <x v="10"/>
    <m/>
    <x v="10"/>
    <x v="16"/>
    <s v="T04413570001"/>
    <s v="DEV"/>
    <n v="441357"/>
    <m/>
    <s v="CONTABILIZACION ORDENES DE TRANSFERENCIA GRACOS"/>
    <m/>
    <m/>
    <m/>
    <m/>
    <m/>
    <m/>
    <n v="867.38"/>
    <n v="0"/>
    <s v="NO_CONCILIADO"/>
    <m/>
    <m/>
  </r>
  <r>
    <x v="10"/>
    <m/>
    <x v="10"/>
    <x v="16"/>
    <s v="T04413590001"/>
    <s v="DEV"/>
    <n v="441359"/>
    <m/>
    <s v="CONTABILIZACION ORDENES DE TRANSFERENCIA GRACOS"/>
    <m/>
    <m/>
    <m/>
    <m/>
    <m/>
    <m/>
    <n v="2454.3000000000002"/>
    <n v="0"/>
    <s v="NO_CONCILIADO"/>
    <m/>
    <m/>
  </r>
  <r>
    <x v="10"/>
    <m/>
    <x v="10"/>
    <x v="16"/>
    <s v="T04413610001"/>
    <s v="DEV"/>
    <n v="441361"/>
    <m/>
    <s v="CONTABILIZACION ORDENES DE TRANSFERENCIA GRACOS"/>
    <m/>
    <m/>
    <m/>
    <m/>
    <m/>
    <m/>
    <n v="14713.19"/>
    <n v="0"/>
    <s v="NO_CONCILIADO"/>
    <m/>
    <m/>
  </r>
  <r>
    <x v="10"/>
    <m/>
    <x v="10"/>
    <x v="16"/>
    <s v="T04413630001"/>
    <s v="DEV"/>
    <n v="441363"/>
    <m/>
    <s v="CONTABILIZACION ORDENES DE TRANSFERENCIA GRACOS"/>
    <m/>
    <m/>
    <m/>
    <m/>
    <m/>
    <m/>
    <n v="3455.73"/>
    <n v="0"/>
    <s v="NO_CONCILIADO"/>
    <m/>
    <m/>
  </r>
  <r>
    <x v="10"/>
    <m/>
    <x v="10"/>
    <x v="16"/>
    <s v="T04413650001"/>
    <s v="DEV"/>
    <n v="441365"/>
    <m/>
    <s v="CONTABILIZACION ORDENES DE TRANSFERENCIA GRACOS"/>
    <m/>
    <m/>
    <m/>
    <m/>
    <m/>
    <m/>
    <n v="6740.98"/>
    <n v="0"/>
    <s v="NO_CONCILIADO"/>
    <m/>
    <m/>
  </r>
  <r>
    <x v="10"/>
    <m/>
    <x v="10"/>
    <x v="16"/>
    <s v="T04413670001"/>
    <s v="DEV"/>
    <n v="441367"/>
    <m/>
    <s v="CONTABILIZACION ORDENES DE TRANSFERENCIA GRACOS"/>
    <m/>
    <m/>
    <m/>
    <m/>
    <m/>
    <m/>
    <n v="9491.56"/>
    <n v="0"/>
    <s v="NO_CONCILIADO"/>
    <m/>
    <m/>
  </r>
  <r>
    <x v="10"/>
    <m/>
    <x v="10"/>
    <x v="16"/>
    <s v="T04413760001"/>
    <s v="DEV"/>
    <n v="441376"/>
    <m/>
    <s v="CONTABILIZACION ORDENES DE TRANSFERENCIA GRACOS"/>
    <m/>
    <m/>
    <m/>
    <m/>
    <m/>
    <m/>
    <n v="2294131.56"/>
    <n v="0"/>
    <s v="NO_CONCILIADO"/>
    <m/>
    <m/>
  </r>
  <r>
    <x v="10"/>
    <m/>
    <x v="10"/>
    <x v="16"/>
    <s v="T04413690001"/>
    <s v="DEV"/>
    <n v="441369"/>
    <m/>
    <s v="CONTABILIZACION ORDENES DE TRANSFERENCIA GRACOS"/>
    <m/>
    <m/>
    <m/>
    <m/>
    <m/>
    <m/>
    <n v="40411.440000000002"/>
    <n v="0"/>
    <s v="NO_CONCILIADO"/>
    <m/>
    <m/>
  </r>
  <r>
    <x v="10"/>
    <m/>
    <x v="10"/>
    <x v="16"/>
    <s v="T04413720001"/>
    <s v="DEV"/>
    <n v="441372"/>
    <m/>
    <s v="CONTABILIZACION ORDENES DE TRANSFERENCIA GRACOS"/>
    <m/>
    <m/>
    <m/>
    <m/>
    <m/>
    <m/>
    <n v="2294131.56"/>
    <n v="0"/>
    <s v="NO_CONCILIADO"/>
    <m/>
    <m/>
  </r>
  <r>
    <x v="10"/>
    <m/>
    <x v="10"/>
    <x v="16"/>
    <s v="T04413740001"/>
    <s v="DEV"/>
    <n v="441374"/>
    <m/>
    <s v="CONTABILIZACION ORDENES DE TRANSFERENCIA GRACOS"/>
    <m/>
    <m/>
    <m/>
    <m/>
    <m/>
    <m/>
    <n v="2294131.56"/>
    <n v="0"/>
    <s v="NO_CONCILIADO"/>
    <m/>
    <m/>
  </r>
  <r>
    <x v="10"/>
    <m/>
    <x v="10"/>
    <x v="16"/>
    <s v="T04413780001"/>
    <s v="DEV"/>
    <n v="441378"/>
    <m/>
    <s v="CONTABILIZACION ORDENES DE TRANSFERENCIA GRACOS"/>
    <m/>
    <m/>
    <m/>
    <m/>
    <m/>
    <m/>
    <n v="2294131.56"/>
    <n v="0"/>
    <s v="NO_CONCILIADO"/>
    <m/>
    <m/>
  </r>
  <r>
    <x v="10"/>
    <m/>
    <x v="10"/>
    <x v="16"/>
    <s v="T04413800001"/>
    <s v="DEV"/>
    <n v="441380"/>
    <m/>
    <s v="CONTABILIZACION ORDENES DE TRANSFERENCIA GRACOS"/>
    <m/>
    <m/>
    <m/>
    <m/>
    <m/>
    <m/>
    <n v="2294131.56"/>
    <n v="0"/>
    <s v="NO_CONCILIADO"/>
    <m/>
    <m/>
  </r>
  <r>
    <x v="10"/>
    <m/>
    <x v="10"/>
    <x v="16"/>
    <s v="T04413820001"/>
    <s v="DEV"/>
    <n v="441382"/>
    <m/>
    <s v="CONTABILIZACION ORDENES DE TRANSFERENCIA GRACOS"/>
    <m/>
    <m/>
    <m/>
    <m/>
    <m/>
    <m/>
    <n v="6301101.8099999996"/>
    <n v="0"/>
    <s v="NO_CONCILIADO"/>
    <m/>
    <m/>
  </r>
  <r>
    <x v="10"/>
    <m/>
    <x v="10"/>
    <x v="16"/>
    <s v="T04413840001"/>
    <s v="DEV"/>
    <n v="441384"/>
    <m/>
    <s v="CONTABILIZACION ORDENES DE TRANSFERENCIA GRACOS"/>
    <m/>
    <m/>
    <m/>
    <m/>
    <m/>
    <m/>
    <n v="6301101.8099999996"/>
    <n v="0"/>
    <s v="NO_CONCILIADO"/>
    <m/>
    <m/>
  </r>
  <r>
    <x v="10"/>
    <m/>
    <x v="10"/>
    <x v="16"/>
    <s v="T04413860001"/>
    <s v="DEV"/>
    <n v="441386"/>
    <m/>
    <s v="CONTABILIZACION ORDENES DE TRANSFERENCIA GRACOS"/>
    <m/>
    <m/>
    <m/>
    <m/>
    <m/>
    <m/>
    <n v="6301101.8099999996"/>
    <n v="0"/>
    <s v="NO_CONCILIADO"/>
    <m/>
    <m/>
  </r>
  <r>
    <x v="10"/>
    <m/>
    <x v="10"/>
    <x v="16"/>
    <s v="T04413880001"/>
    <s v="DEV"/>
    <n v="441388"/>
    <m/>
    <s v="CONTABILIZACION ORDENES DE TRANSFERENCIA GRACOS"/>
    <m/>
    <m/>
    <m/>
    <m/>
    <m/>
    <m/>
    <n v="6301101.8099999996"/>
    <n v="0"/>
    <s v="NO_CONCILIADO"/>
    <m/>
    <m/>
  </r>
  <r>
    <x v="10"/>
    <m/>
    <x v="10"/>
    <x v="16"/>
    <s v="T04413900001"/>
    <s v="DEV"/>
    <n v="441390"/>
    <m/>
    <s v="CONTABILIZACION ORDENES DE TRANSFERENCIA GRACOS"/>
    <m/>
    <m/>
    <m/>
    <m/>
    <m/>
    <m/>
    <n v="6301101.8099999996"/>
    <n v="0"/>
    <s v="NO_CONCILIADO"/>
    <m/>
    <m/>
  </r>
  <r>
    <x v="10"/>
    <m/>
    <x v="10"/>
    <x v="16"/>
    <s v="T04413920001"/>
    <s v="DEV"/>
    <n v="441392"/>
    <m/>
    <s v="CONTABILIZACION ORDENES DE TRANSFERENCIA GRACOS"/>
    <m/>
    <m/>
    <m/>
    <m/>
    <m/>
    <m/>
    <n v="5337679.43"/>
    <n v="0"/>
    <s v="NO_CONCILIADO"/>
    <m/>
    <m/>
  </r>
  <r>
    <x v="10"/>
    <m/>
    <x v="10"/>
    <x v="16"/>
    <s v="T04413940001"/>
    <s v="DEV"/>
    <n v="441394"/>
    <m/>
    <s v="CONTABILIZACION ORDENES DE TRANSFERENCIA GRACOS"/>
    <m/>
    <m/>
    <m/>
    <m/>
    <m/>
    <m/>
    <n v="5337679.43"/>
    <n v="0"/>
    <s v="NO_CONCILIADO"/>
    <m/>
    <m/>
  </r>
  <r>
    <x v="10"/>
    <m/>
    <x v="10"/>
    <x v="16"/>
    <s v="T04413960001"/>
    <s v="DEV"/>
    <n v="441396"/>
    <m/>
    <s v="CONTABILIZACION ORDENES DE TRANSFERENCIA GRACOS"/>
    <m/>
    <m/>
    <m/>
    <m/>
    <m/>
    <m/>
    <n v="5337679.43"/>
    <n v="0"/>
    <s v="NO_CONCILIADO"/>
    <m/>
    <m/>
  </r>
  <r>
    <x v="10"/>
    <m/>
    <x v="10"/>
    <x v="16"/>
    <s v="T04413980001"/>
    <s v="DEV"/>
    <n v="441398"/>
    <m/>
    <s v="CONTABILIZACION ORDENES DE TRANSFERENCIA GRACOS"/>
    <m/>
    <m/>
    <m/>
    <m/>
    <m/>
    <m/>
    <n v="5337679.43"/>
    <n v="0"/>
    <s v="NO_CONCILIADO"/>
    <m/>
    <m/>
  </r>
  <r>
    <x v="10"/>
    <m/>
    <x v="10"/>
    <x v="16"/>
    <s v="T04414000001"/>
    <s v="DEV"/>
    <n v="441400"/>
    <m/>
    <s v="CONTABILIZACION ORDENES DE TRANSFERENCIA GRACOS"/>
    <m/>
    <m/>
    <m/>
    <m/>
    <m/>
    <m/>
    <n v="5337679.43"/>
    <n v="0"/>
    <s v="NO_CONCILIADO"/>
    <m/>
    <m/>
  </r>
  <r>
    <x v="10"/>
    <m/>
    <x v="10"/>
    <x v="16"/>
    <s v="T04414020001"/>
    <s v="DEV"/>
    <n v="441402"/>
    <m/>
    <s v="CONTABILIZACION ORDENES DE TRANSFERENCIA GRACOS"/>
    <m/>
    <m/>
    <m/>
    <m/>
    <m/>
    <m/>
    <n v="14660563.49"/>
    <n v="0"/>
    <s v="NO_CONCILIADO"/>
    <m/>
    <m/>
  </r>
  <r>
    <x v="10"/>
    <m/>
    <x v="10"/>
    <x v="16"/>
    <s v="T04414040001"/>
    <s v="DEV"/>
    <n v="441404"/>
    <m/>
    <s v="CONTABILIZACION ORDENES DE TRANSFERENCIA GRACOS"/>
    <m/>
    <m/>
    <m/>
    <m/>
    <m/>
    <m/>
    <n v="14660563.49"/>
    <n v="0"/>
    <s v="NO_CONCILIADO"/>
    <m/>
    <m/>
  </r>
  <r>
    <x v="10"/>
    <m/>
    <x v="10"/>
    <x v="16"/>
    <s v="T04414060001"/>
    <s v="DEV"/>
    <n v="441406"/>
    <m/>
    <s v="CONTABILIZACION ORDENES DE TRANSFERENCIA GRACOS"/>
    <m/>
    <m/>
    <m/>
    <m/>
    <m/>
    <m/>
    <n v="14660563.49"/>
    <n v="0"/>
    <s v="NO_CONCILIADO"/>
    <m/>
    <m/>
  </r>
  <r>
    <x v="10"/>
    <m/>
    <x v="10"/>
    <x v="16"/>
    <s v="T04414080001"/>
    <s v="DEV"/>
    <n v="441408"/>
    <m/>
    <s v="CONTABILIZACION ORDENES DE TRANSFERENCIA GRACOS"/>
    <m/>
    <m/>
    <m/>
    <m/>
    <m/>
    <m/>
    <n v="14660563.49"/>
    <n v="0"/>
    <s v="NO_CONCILIADO"/>
    <m/>
    <m/>
  </r>
  <r>
    <x v="10"/>
    <m/>
    <x v="10"/>
    <x v="16"/>
    <s v="T04414100001"/>
    <s v="DEV"/>
    <n v="441410"/>
    <m/>
    <s v="CONTABILIZACION ORDENES DE TRANSFERENCIA GRACOS"/>
    <m/>
    <m/>
    <m/>
    <m/>
    <m/>
    <m/>
    <n v="14660563.49"/>
    <n v="0"/>
    <s v="NO_CONCILIADO"/>
    <m/>
    <m/>
  </r>
  <r>
    <x v="10"/>
    <m/>
    <x v="10"/>
    <x v="16"/>
    <s v="T04414120001"/>
    <s v="DEV"/>
    <n v="441412"/>
    <m/>
    <s v="CONTABILIZACION ORDENES DE TRANSFERENCIA GRACOS"/>
    <m/>
    <m/>
    <m/>
    <m/>
    <m/>
    <m/>
    <n v="2697261.59"/>
    <n v="0"/>
    <s v="NO_CONCILIADO"/>
    <m/>
    <m/>
  </r>
  <r>
    <x v="10"/>
    <m/>
    <x v="10"/>
    <x v="16"/>
    <s v="T04414140001"/>
    <s v="DEV"/>
    <n v="441414"/>
    <m/>
    <s v="CONTABILIZACION ORDENES DE TRANSFERENCIA GRACOS"/>
    <m/>
    <m/>
    <m/>
    <m/>
    <m/>
    <m/>
    <n v="2697261.59"/>
    <n v="0"/>
    <s v="NO_CONCILIADO"/>
    <m/>
    <m/>
  </r>
  <r>
    <x v="10"/>
    <m/>
    <x v="10"/>
    <x v="16"/>
    <s v="T04414160001"/>
    <s v="DEV"/>
    <n v="441416"/>
    <m/>
    <s v="CONTABILIZACION ORDENES DE TRANSFERENCIA GRACOS"/>
    <m/>
    <m/>
    <m/>
    <m/>
    <m/>
    <m/>
    <n v="2697261.59"/>
    <n v="0"/>
    <s v="NO_CONCILIADO"/>
    <m/>
    <m/>
  </r>
  <r>
    <x v="10"/>
    <m/>
    <x v="10"/>
    <x v="16"/>
    <s v="T04414180001"/>
    <s v="DEV"/>
    <n v="441418"/>
    <m/>
    <s v="CONTABILIZACION ORDENES DE TRANSFERENCIA GRACOS"/>
    <m/>
    <m/>
    <m/>
    <m/>
    <m/>
    <m/>
    <n v="2697261.59"/>
    <n v="0"/>
    <s v="NO_CONCILIADO"/>
    <m/>
    <m/>
  </r>
  <r>
    <x v="10"/>
    <m/>
    <x v="10"/>
    <x v="16"/>
    <s v="T04414200001"/>
    <s v="DEV"/>
    <n v="441420"/>
    <m/>
    <s v="CONTABILIZACION ORDENES DE TRANSFERENCIA GRACOS"/>
    <m/>
    <m/>
    <m/>
    <m/>
    <m/>
    <m/>
    <n v="2697261.59"/>
    <n v="0"/>
    <s v="NO_CONCILIADO"/>
    <m/>
    <m/>
  </r>
  <r>
    <x v="10"/>
    <m/>
    <x v="10"/>
    <x v="16"/>
    <s v="T04414220001"/>
    <s v="DEV"/>
    <n v="441422"/>
    <m/>
    <s v="CONTABILIZACION ORDENES DE TRANSFERENCIA GRACOS"/>
    <m/>
    <m/>
    <m/>
    <m/>
    <m/>
    <m/>
    <n v="1775773.77"/>
    <n v="0"/>
    <s v="NO_CONCILIADO"/>
    <m/>
    <m/>
  </r>
  <r>
    <x v="10"/>
    <m/>
    <x v="10"/>
    <x v="16"/>
    <s v="T04414240001"/>
    <s v="DEV"/>
    <n v="441424"/>
    <m/>
    <s v="CONTABILIZACION ORDENES DE TRANSFERENCIA GRACOS"/>
    <m/>
    <m/>
    <m/>
    <m/>
    <m/>
    <m/>
    <n v="87154.93"/>
    <n v="0"/>
    <s v="NO_CONCILIADO"/>
    <m/>
    <m/>
  </r>
  <r>
    <x v="10"/>
    <m/>
    <x v="10"/>
    <x v="16"/>
    <s v="T04414260001"/>
    <s v="DEV"/>
    <n v="441426"/>
    <m/>
    <s v="CONTABILIZACION ORDENES DE TRANSFERENCIA GRACOS"/>
    <m/>
    <m/>
    <m/>
    <m/>
    <m/>
    <m/>
    <n v="1925990.69"/>
    <n v="0"/>
    <s v="NO_CONCILIADO"/>
    <m/>
    <m/>
  </r>
  <r>
    <x v="10"/>
    <m/>
    <x v="10"/>
    <x v="16"/>
    <s v="T04414280001"/>
    <s v="DEV"/>
    <n v="441428"/>
    <m/>
    <s v="CONTABILIZACION ORDENES DE TRANSFERENCIA GRACOS"/>
    <m/>
    <m/>
    <m/>
    <m/>
    <m/>
    <m/>
    <n v="799343.66"/>
    <n v="0"/>
    <s v="NO_CONCILIADO"/>
    <m/>
    <m/>
  </r>
  <r>
    <x v="10"/>
    <m/>
    <x v="10"/>
    <x v="16"/>
    <s v="T04414300001"/>
    <s v="DEV"/>
    <n v="441430"/>
    <m/>
    <s v="CONTABILIZACION ORDENES DE TRANSFERENCIA GRACOS"/>
    <m/>
    <m/>
    <m/>
    <m/>
    <m/>
    <m/>
    <n v="2195491.34"/>
    <n v="0"/>
    <s v="NO_CONCILIADO"/>
    <m/>
    <m/>
  </r>
  <r>
    <x v="10"/>
    <m/>
    <x v="10"/>
    <x v="16"/>
    <s v="T04414320001"/>
    <s v="DEV"/>
    <n v="441432"/>
    <m/>
    <s v="CONTABILIZACION ORDENES DE TRANSFERENCIA GRACOS"/>
    <m/>
    <m/>
    <m/>
    <m/>
    <m/>
    <m/>
    <n v="4131633.6"/>
    <n v="0"/>
    <s v="NO_CONCILIADO"/>
    <m/>
    <m/>
  </r>
  <r>
    <x v="10"/>
    <m/>
    <x v="10"/>
    <x v="16"/>
    <s v="T04414340001"/>
    <s v="DEV"/>
    <n v="441434"/>
    <m/>
    <s v="CONTABILIZACION ORDENES DE TRANSFERENCIA GRACOS"/>
    <m/>
    <m/>
    <m/>
    <m/>
    <m/>
    <m/>
    <n v="5108176.4800000004"/>
    <n v="0"/>
    <s v="NO_CONCILIADO"/>
    <m/>
    <m/>
  </r>
  <r>
    <x v="10"/>
    <m/>
    <x v="10"/>
    <x v="16"/>
    <s v="T04414360001"/>
    <s v="DEV"/>
    <n v="441436"/>
    <m/>
    <s v="CONTABILIZACION ORDENES DE TRANSFERENCIA GRACOS"/>
    <m/>
    <m/>
    <m/>
    <m/>
    <m/>
    <m/>
    <n v="102470.02"/>
    <n v="0"/>
    <s v="NO_CONCILIADO"/>
    <m/>
    <m/>
  </r>
  <r>
    <x v="10"/>
    <m/>
    <x v="10"/>
    <x v="16"/>
    <s v="T04414440001"/>
    <s v="DEV"/>
    <n v="441444"/>
    <m/>
    <s v="CONTABILIZACION ORDENES DE TRANSFERENCIA GRACOS"/>
    <m/>
    <m/>
    <m/>
    <m/>
    <m/>
    <m/>
    <n v="2352590.56"/>
    <n v="0"/>
    <s v="NO_CONCILIADO"/>
    <m/>
    <m/>
  </r>
  <r>
    <x v="10"/>
    <m/>
    <x v="10"/>
    <x v="16"/>
    <s v="T04414380001"/>
    <s v="DEV"/>
    <n v="441438"/>
    <m/>
    <s v="CONTABILIZACION ORDENES DE TRANSFERENCIA GRACOS"/>
    <m/>
    <m/>
    <m/>
    <m/>
    <m/>
    <m/>
    <n v="368140.87"/>
    <n v="0"/>
    <s v="NO_CONCILIADO"/>
    <m/>
    <m/>
  </r>
  <r>
    <x v="10"/>
    <m/>
    <x v="10"/>
    <x v="16"/>
    <s v="T04414400001"/>
    <s v="DEV"/>
    <n v="441440"/>
    <m/>
    <s v="CONTABILIZACION ORDENES DE TRANSFERENCIA GRACOS"/>
    <m/>
    <m/>
    <m/>
    <m/>
    <m/>
    <m/>
    <n v="1011142.05"/>
    <n v="0"/>
    <s v="NO_CONCILIADO"/>
    <m/>
    <m/>
  </r>
  <r>
    <x v="10"/>
    <m/>
    <x v="10"/>
    <x v="16"/>
    <s v="T04414420001"/>
    <s v="DEV"/>
    <n v="441442"/>
    <m/>
    <s v="CONTABILIZACION ORDENES DE TRANSFERENCIA GRACOS"/>
    <m/>
    <m/>
    <m/>
    <m/>
    <m/>
    <m/>
    <n v="5134898.8600000003"/>
    <n v="0"/>
    <s v="NO_CONCILIADO"/>
    <m/>
    <m/>
  </r>
  <r>
    <x v="10"/>
    <m/>
    <x v="10"/>
    <x v="16"/>
    <s v="T04414460001"/>
    <s v="DEV"/>
    <n v="441446"/>
    <m/>
    <s v="CONTABILIZACION ORDENES DE TRANSFERENCIA GRACOS"/>
    <m/>
    <m/>
    <m/>
    <m/>
    <m/>
    <m/>
    <n v="2594791.5699999998"/>
    <n v="0"/>
    <s v="NO_CONCILIADO"/>
    <m/>
    <m/>
  </r>
  <r>
    <x v="10"/>
    <m/>
    <x v="10"/>
    <x v="16"/>
    <s v="T04414480001"/>
    <s v="DEV"/>
    <n v="441448"/>
    <m/>
    <s v="CONTABILIZACION ORDENES DE TRANSFERENCIA GRACOS"/>
    <m/>
    <m/>
    <m/>
    <m/>
    <m/>
    <m/>
    <n v="17166136.440000001"/>
    <n v="0"/>
    <s v="NO_CONCILIADO"/>
    <m/>
    <m/>
  </r>
  <r>
    <x v="10"/>
    <m/>
    <x v="10"/>
    <x v="16"/>
    <s v="T04414500001"/>
    <s v="DEV"/>
    <n v="441450"/>
    <m/>
    <s v="CONTABILIZACION ORDENES DE TRANSFERENCIA GRACOS"/>
    <m/>
    <m/>
    <m/>
    <m/>
    <m/>
    <m/>
    <n v="44020236.390000001"/>
    <n v="0"/>
    <s v="NO_CONCILIADO"/>
    <m/>
    <m/>
  </r>
  <r>
    <x v="10"/>
    <m/>
    <x v="10"/>
    <x v="16"/>
    <s v="T04414520001"/>
    <s v="DEV"/>
    <n v="441452"/>
    <m/>
    <s v="CONTABILIZACION ORDENES DE TRANSFERENCIA GRACOS"/>
    <m/>
    <m/>
    <m/>
    <m/>
    <m/>
    <m/>
    <n v="581.04"/>
    <n v="0"/>
    <s v="NO_CONCILIADO"/>
    <m/>
    <m/>
  </r>
  <r>
    <x v="10"/>
    <m/>
    <x v="10"/>
    <x v="16"/>
    <s v="T04414540001"/>
    <s v="DEV"/>
    <n v="441454"/>
    <m/>
    <s v="CONTABILIZACION ORDENES DE TRANSFERENCIA GRACOS"/>
    <m/>
    <m/>
    <m/>
    <m/>
    <m/>
    <m/>
    <n v="15294.23"/>
    <n v="0"/>
    <s v="NO_CONCILIADO"/>
    <m/>
    <m/>
  </r>
  <r>
    <x v="10"/>
    <m/>
    <x v="10"/>
    <x v="16"/>
    <s v="T04414560001"/>
    <s v="DEV"/>
    <n v="441456"/>
    <m/>
    <s v="CONTABILIZACION ORDENES DE TRANSFERENCIA GRACOS"/>
    <m/>
    <m/>
    <m/>
    <m/>
    <m/>
    <m/>
    <n v="4183.9799999999996"/>
    <n v="0"/>
    <s v="NO_CONCILIADO"/>
    <m/>
    <m/>
  </r>
  <r>
    <x v="10"/>
    <m/>
    <x v="10"/>
    <x v="16"/>
    <s v="T04414580001"/>
    <s v="DEV"/>
    <n v="441458"/>
    <m/>
    <s v="CONTABILIZACION ORDENES DE TRANSFERENCIA GRACOS"/>
    <m/>
    <m/>
    <m/>
    <m/>
    <m/>
    <m/>
    <n v="5405.34"/>
    <n v="0"/>
    <s v="NO_CONCILIADO"/>
    <m/>
    <m/>
  </r>
  <r>
    <x v="10"/>
    <m/>
    <x v="10"/>
    <x v="16"/>
    <s v="T04414600001"/>
    <s v="DEV"/>
    <n v="441460"/>
    <m/>
    <s v="CONTABILIZACION ORDENES DE TRANSFERENCIA GRACOS"/>
    <m/>
    <m/>
    <m/>
    <m/>
    <m/>
    <m/>
    <n v="35266.370000000003"/>
    <n v="0"/>
    <s v="NO_CONCILIADO"/>
    <m/>
    <m/>
  </r>
  <r>
    <x v="10"/>
    <m/>
    <x v="10"/>
    <x v="16"/>
    <s v="T04414620001"/>
    <s v="DEV"/>
    <n v="441462"/>
    <m/>
    <s v="CONTABILIZACION ORDENES DE TRANSFERENCIA GRACOS"/>
    <m/>
    <m/>
    <m/>
    <m/>
    <m/>
    <m/>
    <n v="42007.35"/>
    <n v="0"/>
    <s v="NO_CONCILIADO"/>
    <m/>
    <m/>
  </r>
  <r>
    <x v="10"/>
    <m/>
    <x v="10"/>
    <x v="16"/>
    <s v="T04414640001"/>
    <s v="DEV"/>
    <n v="441464"/>
    <m/>
    <s v="CONTABILIZACION ORDENES DE TRANSFERENCIA GRACOS"/>
    <m/>
    <m/>
    <m/>
    <m/>
    <m/>
    <m/>
    <n v="50165.53"/>
    <n v="0"/>
    <s v="NO_CONCILIADO"/>
    <m/>
    <m/>
  </r>
  <r>
    <x v="10"/>
    <m/>
    <x v="10"/>
    <x v="16"/>
    <s v="T04414660001"/>
    <s v="DEV"/>
    <n v="441466"/>
    <m/>
    <s v="CONTABILIZACION ORDENES DE TRANSFERENCIA GRACOS"/>
    <m/>
    <m/>
    <m/>
    <m/>
    <m/>
    <m/>
    <n v="1221.3499999999999"/>
    <n v="0"/>
    <s v="NO_CONCILIADO"/>
    <m/>
    <m/>
  </r>
  <r>
    <x v="10"/>
    <m/>
    <x v="10"/>
    <x v="16"/>
    <s v="T04414680001"/>
    <s v="DEV"/>
    <n v="441468"/>
    <m/>
    <s v="CONTABILIZACION ORDENES DE TRANSFERENCIA GRACOS"/>
    <m/>
    <m/>
    <m/>
    <m/>
    <m/>
    <m/>
    <n v="9965.25"/>
    <n v="0"/>
    <s v="NO_CONCILIADO"/>
    <m/>
    <m/>
  </r>
  <r>
    <x v="10"/>
    <m/>
    <x v="10"/>
    <x v="16"/>
    <s v="T04414700001"/>
    <s v="DEV"/>
    <n v="441470"/>
    <m/>
    <s v="CONTABILIZACION ORDENES DE TRANSFERENCIA GRACOS"/>
    <m/>
    <m/>
    <m/>
    <m/>
    <m/>
    <m/>
    <n v="27370.71"/>
    <n v="0"/>
    <s v="NO_CONCILIADO"/>
    <m/>
    <m/>
  </r>
  <r>
    <x v="1"/>
    <m/>
    <x v="1"/>
    <x v="18"/>
    <s v="J05354850001"/>
    <s v="NTE"/>
    <n v="5133934"/>
    <m/>
    <s v="De: 00099021001 De: 00099021001 A: 0759069001 Transferencia de recursos para la reposición de recursos que fueron transferidos a la Libreta de RROO en fecha 09-01-2023 (adjunto reporte)."/>
    <m/>
    <m/>
    <m/>
    <m/>
    <m/>
    <m/>
    <n v="350000000"/>
    <n v="0"/>
    <s v="NO_CONCILIADO"/>
    <m/>
    <m/>
  </r>
  <r>
    <x v="8"/>
    <m/>
    <x v="8"/>
    <x v="18"/>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m/>
    <m/>
  </r>
  <r>
    <x v="8"/>
    <m/>
    <x v="8"/>
    <x v="18"/>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m/>
    <m/>
  </r>
  <r>
    <x v="8"/>
    <m/>
    <x v="8"/>
    <x v="18"/>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m/>
    <m/>
  </r>
  <r>
    <x v="8"/>
    <m/>
    <x v="8"/>
    <x v="18"/>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m/>
    <m/>
  </r>
  <r>
    <x v="8"/>
    <m/>
    <x v="8"/>
    <x v="18"/>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m/>
    <m/>
  </r>
  <r>
    <x v="8"/>
    <m/>
    <x v="8"/>
    <x v="18"/>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m/>
    <m/>
  </r>
  <r>
    <x v="0"/>
    <m/>
    <x v="0"/>
    <x v="19"/>
    <s v="O20890810002"/>
    <s v="BOD"/>
    <n v="2089081"/>
    <m/>
    <s v="00099021001 DEPOSITO DE EFECTIVO, DEPOSITANTE: LUIS CHAMBI CARI, CONCEPTO: DEVOLUCION DE RETROACTIVO, CUENTA DE DEPOSITO: CUENTA UNICA DEL TESORO /DJBR."/>
    <m/>
    <m/>
    <m/>
    <m/>
    <m/>
    <m/>
    <n v="0"/>
    <n v="610.4"/>
    <s v="NO_CONCILIADO"/>
    <m/>
    <m/>
  </r>
  <r>
    <x v="0"/>
    <m/>
    <x v="0"/>
    <x v="19"/>
    <s v="O20891120002"/>
    <s v="BOD"/>
    <n v="2089112"/>
    <m/>
    <s v="00099021001 DEPOSITO DE EFECTIVO, DEPOSITANTE: ANTONIO ARUQUIPA MALLEA, CONCEPTO: DEVOLUCION DE RETROACTIVO, CUENTA DE DEPOSITO: CUENTA UNICA DEL TESORO"/>
    <m/>
    <m/>
    <m/>
    <m/>
    <m/>
    <m/>
    <n v="0"/>
    <n v="290"/>
    <s v="NO_CONCILIADO"/>
    <m/>
    <m/>
  </r>
  <r>
    <x v="0"/>
    <m/>
    <x v="0"/>
    <x v="20"/>
    <s v="O20893240002"/>
    <s v="BOD"/>
    <n v="2089324"/>
    <m/>
    <s v="00099021001 DEPOSITO DE EFECTIVO, DEPOSITANTE: RICHARD DELFIN MAMANI HUANCA, CONCEPTO: DEVOLUCION POR PAGO EN EXCESO, CUENTA DE DEPOSITO: CUENTA UNICA DEL TESORO"/>
    <m/>
    <m/>
    <m/>
    <m/>
    <m/>
    <m/>
    <n v="0"/>
    <n v="36"/>
    <s v="NO_CONCILIADO"/>
    <m/>
    <m/>
  </r>
  <r>
    <x v="0"/>
    <m/>
    <x v="0"/>
    <x v="20"/>
    <s v="O20893320002"/>
    <s v="BOD"/>
    <n v="2089332"/>
    <m/>
    <s v="00099021001 DEPOSITO DE EFECTIVO, DEPOSITANTE: TATIANA VILLCA CORDEIRO, CONCEPTO: DEVOLUCION DE HONORARIOS CORRESPONDIENTE AL MES DE NOV 2020, CUENTA DE DEPOSITO: CUENTA UNICA DEL TESORO"/>
    <m/>
    <m/>
    <m/>
    <m/>
    <m/>
    <m/>
    <n v="0"/>
    <n v="7209.27"/>
    <s v="NO_CONCILIADO"/>
    <m/>
    <m/>
  </r>
  <r>
    <x v="0"/>
    <m/>
    <x v="0"/>
    <x v="20"/>
    <s v="O20893360002"/>
    <s v="BOD"/>
    <n v="2089336"/>
    <m/>
    <s v="00099021001 DEPOSITO DE EFECTIVO, DEPOSITANTE: TATIANA VILLCA CORDEIRO, CONCEPTO: DEVOLUCION DE AGUINALDO 2020, CUENTA DE DEPOSITO: CUENTA UNICA DEL TESORO"/>
    <m/>
    <m/>
    <m/>
    <m/>
    <m/>
    <m/>
    <n v="0"/>
    <n v="1376.5"/>
    <s v="NO_CONCILIADO"/>
    <m/>
    <m/>
  </r>
  <r>
    <x v="0"/>
    <m/>
    <x v="0"/>
    <x v="20"/>
    <s v="O20893970002"/>
    <s v="BOD"/>
    <n v="2089397"/>
    <m/>
    <s v="00099021001 DEPOSITO DE EFECTIVO, DEPOSITANTE: ROBERTO FLOR CALZADILLA, CONCEPTO: DEVOLUCION, CUENTA DE DEPOSITO: CUENTA UNICA DEL TESORO"/>
    <m/>
    <m/>
    <m/>
    <m/>
    <m/>
    <m/>
    <n v="0"/>
    <n v="1360"/>
    <s v="NO_CONCILIADO"/>
    <m/>
    <m/>
  </r>
  <r>
    <x v="0"/>
    <m/>
    <x v="0"/>
    <x v="20"/>
    <s v="O20894010002"/>
    <s v="BOD"/>
    <n v="2089401"/>
    <m/>
    <s v="00099021001 DEPOSITO DE EFECTIVO, DEPOSITANTE: NINOSKA RITA GERONIMO HUAYLLAS, CONCEPTO: DEVOLUCIÓN COSTO DE 7 PRUEBAS COVID 19, CUENTA DE DEPOSITO: CUENTA UNICA DEL TESORO"/>
    <m/>
    <m/>
    <m/>
    <m/>
    <m/>
    <m/>
    <n v="0"/>
    <n v="302.75"/>
    <s v="NO_CONCILIADO"/>
    <m/>
    <m/>
  </r>
  <r>
    <x v="0"/>
    <m/>
    <x v="0"/>
    <x v="20"/>
    <s v="B20893660002"/>
    <s v="BOD"/>
    <n v="2089366"/>
    <m/>
    <s v="00099021001 DEP.DE CHEQ.AJENOS,RET.DE CAM.,CONCEPTO: GIL AUGUSTO OLIVARES ARANA,DEP.: BANCO UNION S.A. , PROCEDENCIA: BANCO UNION S.A., CHEQUE: 187952, FECHA DE EMISION:02/02/2023"/>
    <m/>
    <m/>
    <m/>
    <m/>
    <m/>
    <m/>
    <n v="0"/>
    <n v="1500"/>
    <s v="NO_CONCILIADO"/>
    <m/>
    <m/>
  </r>
  <r>
    <x v="0"/>
    <m/>
    <x v="0"/>
    <x v="20"/>
    <s v="B20893670002"/>
    <s v="BOD"/>
    <n v="2089367"/>
    <m/>
    <s v="00099021001 DEP.DE CHEQ.AJENOS,RET.DE CAM.,CONCEPTO: JAIME EDUARDO GUEVARA CORCOS,DEP.: BANCO UNION S.A. , PROCEDENCIA: BANCO UNION S.A., CHEQUE: 187954, FECHA DE EMISION:02/02/2023"/>
    <m/>
    <m/>
    <m/>
    <m/>
    <m/>
    <m/>
    <n v="0"/>
    <n v="9045.0400000000009"/>
    <s v="NO_CONCILIADO"/>
    <m/>
    <m/>
  </r>
  <r>
    <x v="1"/>
    <m/>
    <x v="1"/>
    <x v="20"/>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m/>
    <m/>
  </r>
  <r>
    <x v="1"/>
    <m/>
    <x v="1"/>
    <x v="20"/>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m/>
    <m/>
  </r>
  <r>
    <x v="0"/>
    <m/>
    <x v="0"/>
    <x v="21"/>
    <s v="O20896480002"/>
    <s v="BOD"/>
    <n v="2089648"/>
    <m/>
    <s v="00099021001 DEPOSITO DE EFECTIVO, DEPOSITANTE: WENDY MARIN MENDOZA, CONCEPTO: DEVOLUCION, CUENTA DE DEPOSITO: CUENTA UNICA DEL TESORO"/>
    <m/>
    <m/>
    <m/>
    <m/>
    <m/>
    <m/>
    <n v="0"/>
    <n v="930"/>
    <s v="NO_CONCILIADO"/>
    <m/>
    <m/>
  </r>
  <r>
    <x v="1"/>
    <m/>
    <x v="1"/>
    <x v="21"/>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m/>
    <m/>
  </r>
  <r>
    <x v="11"/>
    <m/>
    <x v="11"/>
    <x v="22"/>
    <s v="O20900460002"/>
    <s v="BOD"/>
    <n v="2090046"/>
    <m/>
    <s v="00099021001 DEPOSITO DE EFECTIVO, DEPOSITANTE: GUMERCINDO CHAVEZ MAMANI, CONCEPTO: DEVOLUCION POR DOBLE PERCEPCION, CUENTA DE DEPOSITO: CUENTA UNICA DEL TESORO /DJBR."/>
    <m/>
    <m/>
    <m/>
    <m/>
    <m/>
    <m/>
    <n v="0"/>
    <n v="3503.66"/>
    <s v="NO_CONCILIADO"/>
    <m/>
    <m/>
  </r>
  <r>
    <x v="0"/>
    <m/>
    <x v="0"/>
    <x v="22"/>
    <s v="B20901090002"/>
    <s v="BOD"/>
    <n v="2090109"/>
    <m/>
    <s v="00099021001 DEP.DE CHEQ.AJENOS,RET.DE CAM.,CONCEPTO: MARIO LUIS PACELLO AGUIRRE,DEP.: BANCO UNION S.A. , PROCEDENCIA: BANCO UNION S.A., CHEQUE: 187957, FECHA DE EMISION:06/02/2023"/>
    <m/>
    <m/>
    <m/>
    <m/>
    <m/>
    <m/>
    <n v="0"/>
    <n v="1530.98"/>
    <s v="NO_CONCILIADO"/>
    <m/>
    <m/>
  </r>
  <r>
    <x v="0"/>
    <m/>
    <x v="0"/>
    <x v="23"/>
    <s v="B20904900002"/>
    <s v="BOD"/>
    <n v="2090490"/>
    <m/>
    <s v="00099021001 DEP.DE CHEQ.AJENOS,RET.DE CAM.,CONCEPTO: RAMIRO OSVALDO ARNEZ PANTOJA,DEP.: BANCO UNION SA , PROCEDENCIA: BANCO UNION S.A., CHEQUE: 187959, FECHA DE EMISION:07/02/2023"/>
    <m/>
    <m/>
    <m/>
    <m/>
    <m/>
    <m/>
    <n v="0"/>
    <n v="2259.84"/>
    <s v="NO_CONCILIADO"/>
    <m/>
    <m/>
  </r>
  <r>
    <x v="12"/>
    <m/>
    <x v="12"/>
    <x v="24"/>
    <s v="O20908350002"/>
    <s v="BOD"/>
    <n v="2090835"/>
    <m/>
    <s v="00099021001 DEPOSITO DE EFECTIVO, DEPOSITANTE: JUAN CARLOS TORRES REYES, CONCEPTO: DOBLE PERCEPCION, CUENTA DE DEPOSITO: CUENTA UNICA DEL TESORO /DJBR."/>
    <m/>
    <m/>
    <m/>
    <m/>
    <m/>
    <m/>
    <n v="0"/>
    <n v="485.42"/>
    <s v="NO_CONCILIADO"/>
    <m/>
    <m/>
  </r>
  <r>
    <x v="0"/>
    <m/>
    <x v="0"/>
    <x v="24"/>
    <s v="B20908820002"/>
    <s v="BOD"/>
    <n v="2090882"/>
    <m/>
    <s v="00099021001 DEP.DE CHEQ.AJENOS,RET.DE CAM.,CONCEPTO: JENNY GRISELDA MACHICADO VILLARRUBIA,DEP.: BANCO UNION SA , PROCEDENCIA: BANCO UNION S.A., CHEQUE: 187960, FECHA DE EMISION:08/02/2023"/>
    <m/>
    <m/>
    <m/>
    <m/>
    <m/>
    <m/>
    <n v="0"/>
    <n v="766.67"/>
    <s v="NO_CONCILIADO"/>
    <m/>
    <m/>
  </r>
  <r>
    <x v="0"/>
    <m/>
    <x v="0"/>
    <x v="25"/>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m/>
    <m/>
  </r>
  <r>
    <x v="0"/>
    <m/>
    <x v="0"/>
    <x v="26"/>
    <s v="O20915710002"/>
    <s v="BOD"/>
    <n v="2091571"/>
    <m/>
    <s v="00099021001 DEPOSITO DE EFECTIVO, DEPOSITANTE: FAUSTINA PAULA MENDEZ VILLANUEVA, CONCEPTO: REVERSIÓN TOTAL DE BOLETAS DE HABER MENSUAL, CUENTA DE DEPOSITO: CUENTA UNICA DEL TESORO"/>
    <m/>
    <m/>
    <m/>
    <m/>
    <m/>
    <m/>
    <n v="0"/>
    <n v="1010"/>
    <s v="NO_CONCILIADO"/>
    <m/>
    <m/>
  </r>
  <r>
    <x v="7"/>
    <m/>
    <x v="7"/>
    <x v="26"/>
    <s v="O20915720002"/>
    <s v="BOD"/>
    <n v="2091572"/>
    <m/>
    <s v="00099021001 DEPOSITO DE EFECTIVO, DEPOSITANTE: ADRIANA GABRIELA UGARTE MACIAS, CONCEPTO: DEVOLUCIÓN DE SUELDOS Y SALARIOS, CUENTA DE DEPOSITO: CUENTA UNICA DEL TESORO /DJBR."/>
    <m/>
    <m/>
    <m/>
    <m/>
    <m/>
    <m/>
    <n v="0"/>
    <n v="480"/>
    <s v="NO_CONCILIADO"/>
    <m/>
    <m/>
  </r>
  <r>
    <x v="0"/>
    <m/>
    <x v="0"/>
    <x v="26"/>
    <s v="O20915730002"/>
    <s v="BOD"/>
    <n v="2091573"/>
    <m/>
    <s v="00099021001 DEPOSITO DE EFECTIVO, DEPOSITANTE: FREDDY IVAN CONDORI CUNO, CONCEPTO: POR COBRO DE SEGUNDAS NUPCIAS DE LOLA CUNO CANAZA (Q.E.P.D.), CUENTA DE DEPOSITO: CUENTA UNICA DEL TESORO"/>
    <m/>
    <m/>
    <m/>
    <m/>
    <m/>
    <m/>
    <n v="0"/>
    <n v="800"/>
    <s v="NO_CONCILIADO"/>
    <m/>
    <m/>
  </r>
  <r>
    <x v="0"/>
    <m/>
    <x v="0"/>
    <x v="26"/>
    <s v="O20916930002"/>
    <s v="BOD"/>
    <n v="2091693"/>
    <m/>
    <s v="00099021001 DEPOSITO DE EFECTIVO, DEPOSITANTE: EVELYN TATIANA ALI CHAVEZ, CONCEPTO: REVERSION DE BOLETA DE HABER MENSUAL, CUENTA DE DEPOSITO: CUENTA UNICA DEL TESORO /DJBR."/>
    <m/>
    <m/>
    <m/>
    <m/>
    <m/>
    <m/>
    <n v="0"/>
    <n v="3649.58"/>
    <s v="NO_CONCILIADO"/>
    <m/>
    <m/>
  </r>
  <r>
    <x v="0"/>
    <m/>
    <x v="0"/>
    <x v="26"/>
    <s v="B20915930002"/>
    <s v="BOD"/>
    <n v="2091593"/>
    <m/>
    <s v="00099021001 DEP.DE CHEQ.AJENOS,RET.DE CAM.,CONCEPTO: RAUL VICENTE VEIZAGA REJAS,DEP.: BANCO UNION S.A , PROCEDENCIA: BANCO UNION S.A., CHEQUE: 187962, FECHA DE EMISION:10/02/2023"/>
    <m/>
    <m/>
    <m/>
    <m/>
    <m/>
    <m/>
    <n v="0"/>
    <n v="2252.5"/>
    <s v="NO_CONCILIADO"/>
    <m/>
    <m/>
  </r>
  <r>
    <x v="13"/>
    <m/>
    <x v="13"/>
    <x v="27"/>
    <s v="O20919690002"/>
    <s v="BOD"/>
    <n v="2091969"/>
    <m/>
    <s v="00099021001 DEPOSITO DE EFECTIVO, DEPOSITANTE: EDWIN VICTOR LAMAS SIVILA, CONCEPTO: DEPÓSITO POR DEVOLUCIÓN SUELDO SUPERIOR AL PRESIDENTE, CUENTA DE DEPOSITO: CUENTA UNICA DEL TESORO /DJBR."/>
    <m/>
    <m/>
    <m/>
    <m/>
    <m/>
    <m/>
    <n v="0"/>
    <n v="100"/>
    <s v="NO_CONCILIADO"/>
    <m/>
    <m/>
  </r>
  <r>
    <x v="0"/>
    <m/>
    <x v="0"/>
    <x v="27"/>
    <s v="O20919920002"/>
    <s v="BOD"/>
    <n v="2091992"/>
    <m/>
    <s v="00099021001 DEPOSITO DE EFECTIVO, DEPOSITANTE: MARIA JESUS HOYOS CASTRO, CONCEPTO: COBRO INDEBIDO POR SEGUNDAS NUPCIAS, CUENTA DE DEPOSITO: CUENTA UNICA DEL TESORO"/>
    <m/>
    <m/>
    <m/>
    <m/>
    <m/>
    <m/>
    <n v="0"/>
    <n v="500"/>
    <s v="NO_CONCILIADO"/>
    <m/>
    <m/>
  </r>
  <r>
    <x v="14"/>
    <m/>
    <x v="14"/>
    <x v="27"/>
    <s v="O20920480002"/>
    <s v="BOD"/>
    <n v="2092048"/>
    <m/>
    <s v="00212014306 DEPOSITO DE EFECTIVO, DEPOSITANTE: INSTITUTO NACIONAL DE REFORMA AGRARIA, CONCEPTO: DEVOLUCION PLANILLA N°18 DIRECCION DEPARTAMENTAL COCHABAMBA, CUENTA DE DEPOSITO: CUENTA UNICA DEL TESORO"/>
    <m/>
    <m/>
    <m/>
    <m/>
    <m/>
    <m/>
    <n v="0"/>
    <n v="6073"/>
    <s v="NO_CONCILIADO"/>
    <m/>
    <m/>
  </r>
  <r>
    <x v="6"/>
    <m/>
    <x v="6"/>
    <x v="27"/>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m/>
    <m/>
  </r>
  <r>
    <x v="6"/>
    <m/>
    <x v="6"/>
    <x v="27"/>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m/>
    <m/>
  </r>
  <r>
    <x v="15"/>
    <m/>
    <x v="15"/>
    <x v="27"/>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CONCILIADO_PARCIAL"/>
    <m/>
    <m/>
  </r>
  <r>
    <x v="16"/>
    <m/>
    <x v="16"/>
    <x v="27"/>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m/>
    <m/>
  </r>
  <r>
    <x v="16"/>
    <m/>
    <x v="16"/>
    <x v="27"/>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m/>
    <m/>
  </r>
  <r>
    <x v="17"/>
    <m/>
    <x v="17"/>
    <x v="28"/>
    <s v="O20923460002"/>
    <s v="BOD"/>
    <n v="2092346"/>
    <m/>
    <s v="00595012002 DEPOSITO DE EFECTIVO, DEPOSITANTE: JAIME DURAN CHUQUIMIA, CONCEPTO: DEVOLUCION DE VIATICOS DEV 84/22, CUENTA DE DEPOSITO: CUENTA UNICA DEL TESORO"/>
    <m/>
    <m/>
    <m/>
    <m/>
    <m/>
    <m/>
    <n v="0"/>
    <n v="232.5"/>
    <s v="NO_CONCILIADO"/>
    <m/>
    <m/>
  </r>
  <r>
    <x v="17"/>
    <m/>
    <x v="17"/>
    <x v="28"/>
    <s v="O20923480002"/>
    <s v="BOD"/>
    <n v="2092348"/>
    <m/>
    <s v="00595012002 DEPOSITO DE EFECTIVO, DEPOSITANTE: JAIME DURAN CHUQUIMIA, CONCEPTO: DEVOLUCION DE VIATICOS DEV 68/22, CUENTA DE DEPOSITO: CUENTA UNICA DEL TESORO"/>
    <m/>
    <m/>
    <m/>
    <m/>
    <m/>
    <m/>
    <n v="0"/>
    <n v="232.5"/>
    <s v="NO_CONCILIADO"/>
    <m/>
    <m/>
  </r>
  <r>
    <x v="0"/>
    <m/>
    <x v="0"/>
    <x v="28"/>
    <s v="B20922990002"/>
    <s v="BOD"/>
    <n v="2092299"/>
    <m/>
    <s v="00099021001 DEP.DE CHEQ.AJENOS,RET.DE CAM.,CONCEPTO: OLGA BETZABE CARTAGENA FORONDA,DEP.: BANCO UNION SA , PROCEDENCIA: BANCO UNION S.A., CHEQUE: 187968, FECHA DE EMISION:14/02/2023"/>
    <m/>
    <m/>
    <m/>
    <m/>
    <m/>
    <m/>
    <n v="0"/>
    <n v="5531"/>
    <s v="NO_CONCILIADO"/>
    <m/>
    <m/>
  </r>
  <r>
    <x v="0"/>
    <m/>
    <x v="0"/>
    <x v="29"/>
    <s v="O20926820002"/>
    <s v="BOD"/>
    <n v="2092682"/>
    <m/>
    <s v="00099021001 DEPOSITO DE EFECTIVO, DEPOSITANTE: MARIO ALEJANDRO ROCA ALVAREZ, CONCEPTO: REGULARIZACION DE TOPE SALARIAL GESTION 2021, CUENTA DE DEPOSITO: CUENTA UNICA DEL TESORO"/>
    <m/>
    <m/>
    <m/>
    <m/>
    <m/>
    <m/>
    <n v="0"/>
    <n v="48314.87"/>
    <s v="NO_CONCILIADO"/>
    <m/>
    <m/>
  </r>
  <r>
    <x v="0"/>
    <m/>
    <x v="0"/>
    <x v="29"/>
    <s v="O20927660002"/>
    <s v="BOD"/>
    <n v="2092766"/>
    <m/>
    <s v="00099021001 DEPOSITO DE EFECTIVO, DEPOSITANTE: CARLOS DENCEL PELAEZ PACHECO, CONCEPTO: RENUMERACION MAXIMA PERMITIDA ENERO 2023, CUENTA DE DEPOSITO: CUENTA UNICA DEL TESORO"/>
    <m/>
    <m/>
    <m/>
    <m/>
    <m/>
    <m/>
    <n v="0"/>
    <n v="2589.23"/>
    <s v="NO_CONCILIADO"/>
    <m/>
    <m/>
  </r>
  <r>
    <x v="0"/>
    <m/>
    <x v="0"/>
    <x v="29"/>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m/>
    <m/>
  </r>
  <r>
    <x v="0"/>
    <m/>
    <x v="0"/>
    <x v="29"/>
    <s v="B20927250002"/>
    <s v="BOD"/>
    <n v="2092725"/>
    <m/>
    <s v="00099021001 DEP.DE CHEQ.AJENOS,RET.DE CAM.,CONCEPTO: GASTON ENRIQUE ARANIBAR BELTRAN,DEP.: BANCO UNION S.A. , PROCEDENCIA: BANCO UNION S.A., CHEQUE: 187969, FECHA DE EMISION:15/02/2023"/>
    <m/>
    <m/>
    <m/>
    <m/>
    <m/>
    <m/>
    <n v="0"/>
    <n v="9045.0400000000009"/>
    <s v="NO_CONCILIADO"/>
    <m/>
    <m/>
  </r>
  <r>
    <x v="0"/>
    <m/>
    <x v="0"/>
    <x v="30"/>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m/>
    <m/>
  </r>
  <r>
    <x v="0"/>
    <m/>
    <x v="0"/>
    <x v="30"/>
    <s v="B20931780002"/>
    <s v="BOD"/>
    <n v="2093178"/>
    <m/>
    <s v="00099021001 DEP.DE CHEQ.AJENOS,RET.DE CAM.,CONCEPTO: EDDY WILMER LAURA BALTAZAR,DEP.: BANCO UNION SA , PROCEDENCIA: BANCO UNION S.A., CHEQUE: 187973, FECHA DE EMISION:16/02/2023"/>
    <m/>
    <m/>
    <m/>
    <m/>
    <m/>
    <m/>
    <n v="0"/>
    <n v="30000"/>
    <s v="NO_CONCILIADO"/>
    <m/>
    <m/>
  </r>
  <r>
    <x v="0"/>
    <m/>
    <x v="0"/>
    <x v="30"/>
    <s v="B20931840002"/>
    <s v="BOD"/>
    <n v="2093184"/>
    <m/>
    <s v="00099021001 DEP.DE CHEQ.AJENOS,RET.DE CAM.,CONCEPTO: GLADIS CLEMENCIA PATZY CALVIMONTES,DEP.: BANCO UNION SA , PROCEDENCIA: BANCO UNION S.A., CHEQUE: 187970, FECHA DE EMISION:16/02/2023"/>
    <m/>
    <m/>
    <m/>
    <m/>
    <m/>
    <m/>
    <n v="0"/>
    <n v="568.66"/>
    <s v="NO_CONCILIADO"/>
    <m/>
    <m/>
  </r>
  <r>
    <x v="0"/>
    <m/>
    <x v="0"/>
    <x v="31"/>
    <s v="O20935350002"/>
    <s v="BOD"/>
    <n v="2093535"/>
    <m/>
    <s v="00099021001 DEPOSITO DE EFECTIVO, DEPOSITANTE: CAFETERIA &quot;ELY&quot;, CONCEPTO: DEVOLUCIÓN DE RECURSOS ORDINARIOS DICIEMBRE - 2022, CUENTA DE DEPOSITO: CUENTA UNICA DEL TESORO"/>
    <m/>
    <m/>
    <m/>
    <m/>
    <m/>
    <m/>
    <n v="0"/>
    <n v="274.3"/>
    <s v="NO_CONCILIADO"/>
    <m/>
    <m/>
  </r>
  <r>
    <x v="18"/>
    <m/>
    <x v="18"/>
    <x v="31"/>
    <s v="O20936080002"/>
    <s v="BOD"/>
    <n v="2093608"/>
    <m/>
    <s v="00423142001 DEPOSITO DE EFECTIVO, DEPOSITANTE: CAJA DE SALUD DE CAMINOS Y RA, CONCEPTO: DEVOLUCION DE RETROACTIVO, CUENTA DE DEPOSITO: CUENTA UNICA DEL TESORO"/>
    <m/>
    <m/>
    <m/>
    <m/>
    <m/>
    <m/>
    <n v="0"/>
    <n v="0.99"/>
    <s v="CONCILIADO_PARCIAL"/>
    <m/>
    <m/>
  </r>
  <r>
    <x v="1"/>
    <m/>
    <x v="1"/>
    <x v="31"/>
    <s v="B20934680002"/>
    <s v="BOD"/>
    <n v="2093468"/>
    <m/>
    <s v="00099021001 DEP.DE CHEQ.AJENOS,RET.DE CAM.,CONCEPTO: FRACCION COMPLEMENTARIA MENSUAL,DEP.: FUTURO DE BOLIVIA SA AFP , PROCEDENCIA: BANCO DE CREDITO DE BOLIVIA S.A., CHEQUE: 68936, FECHA DE EMISION:17/02/2023"/>
    <m/>
    <m/>
    <m/>
    <m/>
    <m/>
    <m/>
    <n v="0"/>
    <n v="12091.45"/>
    <s v="NO_CONCILIADO"/>
    <m/>
    <m/>
  </r>
  <r>
    <x v="1"/>
    <m/>
    <x v="1"/>
    <x v="31"/>
    <s v="B20934700002"/>
    <s v="BOD"/>
    <n v="2093470"/>
    <m/>
    <s v="00099021001 DEP.DE CHEQ.AJENOS,RET.DE CAM.,CONCEPTO: COMPENSACION MENSUAL DE COTIZACIONES,DEP.: FUTURO DE BOLIVIA SA AFP , PROCEDENCIA: BANCO DE CREDITO DE BOLIVIA S.A., CHEQUE: 68935, FECHA DE EMISION:17/02/2023"/>
    <m/>
    <m/>
    <m/>
    <m/>
    <m/>
    <m/>
    <n v="0"/>
    <n v="402043.43"/>
    <s v="NO_CONCILIADO"/>
    <m/>
    <m/>
  </r>
  <r>
    <x v="19"/>
    <m/>
    <x v="19"/>
    <x v="32"/>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m/>
    <m/>
  </r>
  <r>
    <x v="0"/>
    <m/>
    <x v="0"/>
    <x v="33"/>
    <s v="O20942750002"/>
    <s v="BOD"/>
    <n v="2094275"/>
    <m/>
    <s v="00099021001 DEPOSITO DE EFECTIVO, DEPOSITANTE: ROSA AMALIA QUISBERT DE MARCA, CONCEPTO: DEVOLUCION DE RETROACTIVO, CUENTA DE DEPOSITO: CUENTA UNICA DEL TESORO"/>
    <m/>
    <m/>
    <m/>
    <m/>
    <m/>
    <m/>
    <n v="0"/>
    <n v="200"/>
    <s v="NO_CONCILIADO"/>
    <m/>
    <m/>
  </r>
  <r>
    <x v="12"/>
    <m/>
    <x v="12"/>
    <x v="33"/>
    <s v="O20943930002"/>
    <s v="BOD"/>
    <n v="2094393"/>
    <m/>
    <s v="00099021001 DEPOSITO DE EFECTIVO, DEPOSITANTE: JORGE LUIS CRUZ TAMBO, CONCEPTO: DEVOLUCION DE DOBLE ABONO DE REFRIGERIO POR 1 DIA EN FEBRERO DE 2022, CUENTA DE DEPOSITO: CUENTA UNICA DEL TESORO /DJBR."/>
    <m/>
    <m/>
    <m/>
    <m/>
    <m/>
    <m/>
    <n v="0"/>
    <n v="18"/>
    <s v="NO_CONCILIADO"/>
    <m/>
    <m/>
  </r>
  <r>
    <x v="12"/>
    <m/>
    <x v="12"/>
    <x v="33"/>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m/>
    <m/>
  </r>
  <r>
    <x v="7"/>
    <m/>
    <x v="7"/>
    <x v="33"/>
    <s v="B20941840002"/>
    <s v="BOD"/>
    <n v="2094184"/>
    <m/>
    <s v="00099021001 DEP.DE CHEQ.AJENOS,RET.DE CAM.,CONCEPTO: PAGO POR DESCUENTO RECURSOS PUBLICOS,DEP.: CAJA NACIONAL DE SALUD , PROCEDENCIA: BANCO UNION S.A., CHEQUE: 66138, FECHA DE EMISION:22/02/2023"/>
    <m/>
    <m/>
    <m/>
    <m/>
    <m/>
    <m/>
    <n v="0"/>
    <n v="12790.75"/>
    <s v="NO_CONCILIADO"/>
    <m/>
    <m/>
  </r>
  <r>
    <x v="0"/>
    <m/>
    <x v="0"/>
    <x v="34"/>
    <s v="O20946550002"/>
    <s v="BOD"/>
    <n v="2094655"/>
    <m/>
    <s v="00099021001 DEPOSITO DE EFECTIVO, DEPOSITANTE: CESAR ALVARO HUAYNOCA DELGADO, CONCEPTO: DEVOLUCION DE SUELDO DEL MES DE ENERO DE LA GESTIÓN 2023, CUENTA DE DEPOSITO: CUENTA UNICA DEL TESORO"/>
    <m/>
    <m/>
    <m/>
    <m/>
    <m/>
    <m/>
    <n v="0"/>
    <n v="3101.29"/>
    <s v="NO_CONCILIADO"/>
    <m/>
    <m/>
  </r>
  <r>
    <x v="0"/>
    <m/>
    <x v="0"/>
    <x v="34"/>
    <s v="O20947040002"/>
    <s v="BOD"/>
    <n v="2094704"/>
    <m/>
    <s v="00099021001 DEPOSITO DE EFECTIVO, DEPOSITANTE: JORGE JUANIQUINA AGATA, CONCEPTO: DEVOLUCION POR REMUNERACION MAXIMA PERMITIDA EN EL SECTOR PUBLICO, CUENTA DE DEPOSITO: CUENTA UNICA DEL TESORO"/>
    <m/>
    <m/>
    <m/>
    <m/>
    <m/>
    <m/>
    <n v="0"/>
    <n v="5261.73"/>
    <s v="NO_CONCILIADO"/>
    <m/>
    <m/>
  </r>
  <r>
    <x v="0"/>
    <m/>
    <x v="0"/>
    <x v="34"/>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m/>
    <m/>
  </r>
  <r>
    <x v="0"/>
    <m/>
    <x v="0"/>
    <x v="35"/>
    <s v="O20949710002"/>
    <s v="BOD"/>
    <n v="2094971"/>
    <m/>
    <s v="00099021001 DEPOSITO DE EFECTIVO, DEPOSITANTE: MARTHA RAQUEL CUEVAS COYAURI, CONCEPTO: PAGO POR EXCESO DE USO TELEFONICO, CUENTA DE DEPOSITO: CUENTA UNICA DEL TESORO"/>
    <m/>
    <m/>
    <m/>
    <m/>
    <m/>
    <m/>
    <n v="0"/>
    <n v="2.78"/>
    <s v="NO_CONCILIADO"/>
    <m/>
    <m/>
  </r>
  <r>
    <x v="20"/>
    <m/>
    <x v="20"/>
    <x v="35"/>
    <s v="O20951070002"/>
    <s v="BOD"/>
    <n v="2095107"/>
    <m/>
    <s v="00099021001 DEPOSITO DE EFECTIVO, DEPOSITANTE: MILENKA CELIA LOZA CALLISAYA CI. 4876257, CONCEPTO: TARJETA MAGNETICA (ASAMBLEA), CUENTA DE DEPOSITO: CUENTA UNICA DEL TESORO"/>
    <m/>
    <m/>
    <m/>
    <m/>
    <m/>
    <m/>
    <n v="0"/>
    <n v="120"/>
    <s v="NO_CONCILIADO"/>
    <m/>
    <m/>
  </r>
  <r>
    <x v="21"/>
    <m/>
    <x v="21"/>
    <x v="36"/>
    <s v="O20954200002"/>
    <s v="BOD"/>
    <n v="2095420"/>
    <m/>
    <s v="00526012001 DEPOSITO DE EFECTIVO, DEPOSITANTE: BOLIVIA TV, CONCEPTO: DEVOLUCIÓN FONDOS EN AVANCE C-31 355COMPRA DE GASOLINA, CUENTA DE DEPOSITO: CUENTA UNICA DEL TESORO"/>
    <m/>
    <m/>
    <m/>
    <m/>
    <m/>
    <m/>
    <n v="0"/>
    <n v="82.19"/>
    <s v="CONCILIADO_PARCIAL"/>
    <m/>
    <m/>
  </r>
  <r>
    <x v="0"/>
    <m/>
    <x v="0"/>
    <x v="36"/>
    <s v="O20954920002"/>
    <s v="BOD"/>
    <n v="2095492"/>
    <m/>
    <s v="00099021001 DEPOSITO DE EFECTIVO, DEPOSITANTE: EMPRESA CONSTRUCTORA EMCAR SRL., CONCEPTO: DEVOLUCIÓN PAGO DE AGUA DEL MES DE ABRIL, MAYO Y JUNIO 2022., CUENTA DE DEPOSITO: CUENTA UNICA DEL TESORO"/>
    <m/>
    <m/>
    <m/>
    <m/>
    <m/>
    <m/>
    <n v="0"/>
    <n v="672.72"/>
    <s v="NO_CONCILIADO"/>
    <m/>
    <m/>
  </r>
  <r>
    <x v="0"/>
    <m/>
    <x v="0"/>
    <x v="36"/>
    <s v="O20955050002"/>
    <s v="BOD"/>
    <n v="2095505"/>
    <m/>
    <s v="00099021001 DEPOSITO DE EFECTIVO, DEPOSITANTE: HUGO QUENTA CONDORI, CONCEPTO: DEVOLUCIÓN POR CATEGORÍA INDEVIDA, CUENTA DE DEPOSITO: CUENTA UNICA DEL TESORO"/>
    <m/>
    <m/>
    <m/>
    <m/>
    <m/>
    <m/>
    <n v="0"/>
    <n v="81303.460000000006"/>
    <s v="NO_CONCILIADO"/>
    <m/>
    <m/>
  </r>
  <r>
    <x v="8"/>
    <m/>
    <x v="8"/>
    <x v="22"/>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m/>
    <m/>
  </r>
  <r>
    <x v="8"/>
    <m/>
    <x v="8"/>
    <x v="22"/>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m/>
    <m/>
  </r>
  <r>
    <x v="8"/>
    <m/>
    <x v="8"/>
    <x v="22"/>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m/>
    <m/>
  </r>
  <r>
    <x v="1"/>
    <m/>
    <x v="1"/>
    <x v="26"/>
    <s v="F0011876"/>
    <s v="NTE"/>
    <n v="5175198"/>
    <m/>
    <s v="A:00099021001 Transferencia que realizamos a solicitud de la Empresa Nacional de Electricidad mediante nota CITE: ENDE-DEEM-2/70-23 en aplicación al Decreto Supremo No 4848 de 28 de diciembre de 2022."/>
    <m/>
    <m/>
    <m/>
    <m/>
    <m/>
    <m/>
    <n v="0"/>
    <n v="1074956.48"/>
    <s v="NO_CONCILIADO"/>
    <m/>
    <m/>
  </r>
  <r>
    <x v="1"/>
    <m/>
    <x v="1"/>
    <x v="29"/>
    <s v="Q17636710002"/>
    <s v="CRV"/>
    <n v="1763671"/>
    <m/>
    <s v="NUMERO DE LIBRETA CUT: 00099021001 OPERACIÓN E18 TRANSFERENCIA DEL SISTEMA FINANCIERO POR CUENTA DE TERCEROS A LA CUT devolucion pagos de cc no cobrados octubre 2022"/>
    <m/>
    <m/>
    <m/>
    <m/>
    <m/>
    <m/>
    <n v="0"/>
    <n v="189745.18"/>
    <s v="NO_CONCILIADO"/>
    <m/>
    <m/>
  </r>
  <r>
    <x v="8"/>
    <m/>
    <x v="8"/>
    <x v="32"/>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m/>
    <m/>
  </r>
  <r>
    <x v="1"/>
    <m/>
    <x v="1"/>
    <x v="34"/>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m/>
    <m/>
  </r>
  <r>
    <x v="10"/>
    <m/>
    <x v="10"/>
    <x v="35"/>
    <s v="T04422350001"/>
    <s v="DEV"/>
    <n v="442235"/>
    <m/>
    <s v="CONTABILIZACION ORDENES DE TRANSFERENCIA GRACOS"/>
    <m/>
    <m/>
    <m/>
    <m/>
    <m/>
    <m/>
    <n v="39824.22"/>
    <n v="0"/>
    <s v="NO_CONCILIADO"/>
    <m/>
    <m/>
  </r>
  <r>
    <x v="10"/>
    <m/>
    <x v="10"/>
    <x v="35"/>
    <s v="T04422370001"/>
    <s v="DEV"/>
    <n v="442237"/>
    <m/>
    <s v="CONTABILIZACION ORDENES DE TRANSFERENCIA GRACOS"/>
    <m/>
    <m/>
    <m/>
    <m/>
    <m/>
    <m/>
    <n v="39824.22"/>
    <n v="0"/>
    <s v="NO_CONCILIADO"/>
    <m/>
    <m/>
  </r>
  <r>
    <x v="10"/>
    <m/>
    <x v="10"/>
    <x v="35"/>
    <s v="T04422390001"/>
    <s v="DEV"/>
    <n v="442239"/>
    <m/>
    <s v="CONTABILIZACION ORDENES DE TRANSFERENCIA GRACOS"/>
    <m/>
    <m/>
    <m/>
    <m/>
    <m/>
    <m/>
    <n v="39824.22"/>
    <n v="0"/>
    <s v="NO_CONCILIADO"/>
    <m/>
    <m/>
  </r>
  <r>
    <x v="10"/>
    <m/>
    <x v="10"/>
    <x v="35"/>
    <s v="T04422410001"/>
    <s v="DEV"/>
    <n v="442241"/>
    <m/>
    <s v="CONTABILIZACION ORDENES DE TRANSFERENCIA GRACOS"/>
    <m/>
    <m/>
    <m/>
    <m/>
    <m/>
    <m/>
    <n v="47558.39"/>
    <n v="0"/>
    <s v="NO_CONCILIADO"/>
    <m/>
    <m/>
  </r>
  <r>
    <x v="10"/>
    <m/>
    <x v="10"/>
    <x v="35"/>
    <s v="T04422430001"/>
    <s v="DEV"/>
    <n v="442243"/>
    <m/>
    <s v="CONTABILIZACION ORDENES DE TRANSFERENCIA GRACOS"/>
    <m/>
    <m/>
    <m/>
    <m/>
    <m/>
    <m/>
    <n v="4932.13"/>
    <n v="0"/>
    <s v="NO_CONCILIADO"/>
    <m/>
    <m/>
  </r>
  <r>
    <x v="10"/>
    <m/>
    <x v="10"/>
    <x v="35"/>
    <s v="T04422450001"/>
    <s v="DEV"/>
    <n v="442245"/>
    <m/>
    <s v="CONTABILIZACION ORDENES DE TRANSFERENCIA GRACOS"/>
    <m/>
    <m/>
    <m/>
    <m/>
    <m/>
    <m/>
    <n v="1268"/>
    <n v="0"/>
    <s v="NO_CONCILIADO"/>
    <m/>
    <m/>
  </r>
  <r>
    <x v="10"/>
    <m/>
    <x v="10"/>
    <x v="35"/>
    <s v="T04422470001"/>
    <s v="DEV"/>
    <n v="442247"/>
    <m/>
    <s v="CONTABILIZACION ORDENES DE TRANSFERENCIA GRACOS"/>
    <m/>
    <m/>
    <m/>
    <m/>
    <m/>
    <m/>
    <n v="13955.3"/>
    <n v="0"/>
    <s v="NO_CONCILIADO"/>
    <m/>
    <m/>
  </r>
  <r>
    <x v="10"/>
    <m/>
    <x v="10"/>
    <x v="35"/>
    <s v="T04422490001"/>
    <s v="DEV"/>
    <n v="442249"/>
    <m/>
    <s v="CONTABILIZACION ORDENES DE TRANSFERENCIA GRACOS"/>
    <m/>
    <m/>
    <m/>
    <m/>
    <m/>
    <m/>
    <n v="13942.2"/>
    <n v="0"/>
    <s v="NO_CONCILIADO"/>
    <m/>
    <m/>
  </r>
  <r>
    <x v="10"/>
    <m/>
    <x v="10"/>
    <x v="35"/>
    <s v="T04422510001"/>
    <s v="DEV"/>
    <n v="442251"/>
    <m/>
    <s v="CONTABILIZACION ORDENES DE TRANSFERENCIA GRACOS"/>
    <m/>
    <m/>
    <m/>
    <m/>
    <m/>
    <m/>
    <n v="9854.32"/>
    <n v="0"/>
    <s v="NO_CONCILIADO"/>
    <m/>
    <m/>
  </r>
  <r>
    <x v="10"/>
    <m/>
    <x v="10"/>
    <x v="35"/>
    <s v="T04422530001"/>
    <s v="DEV"/>
    <n v="442253"/>
    <m/>
    <s v="CONTABILIZACION ORDENES DE TRANSFERENCIA GRACOS"/>
    <m/>
    <m/>
    <m/>
    <m/>
    <m/>
    <m/>
    <n v="38293.89"/>
    <n v="0"/>
    <s v="NO_CONCILIADO"/>
    <m/>
    <m/>
  </r>
  <r>
    <x v="10"/>
    <m/>
    <x v="10"/>
    <x v="35"/>
    <s v="T04422560001"/>
    <s v="DEV"/>
    <n v="442256"/>
    <m/>
    <s v="CONTABILIZACION ORDENES DE TRANSFERENCIA GRACOS"/>
    <m/>
    <m/>
    <m/>
    <m/>
    <m/>
    <m/>
    <n v="521523.89"/>
    <n v="0"/>
    <s v="NO_CONCILIADO"/>
    <m/>
    <m/>
  </r>
  <r>
    <x v="10"/>
    <m/>
    <x v="10"/>
    <x v="35"/>
    <s v="T04422580001"/>
    <s v="DEV"/>
    <n v="442258"/>
    <m/>
    <s v="CONTABILIZACION ORDENES DE TRANSFERENCIA GRACOS"/>
    <m/>
    <m/>
    <m/>
    <m/>
    <m/>
    <m/>
    <n v="16282211.65"/>
    <n v="0"/>
    <s v="NO_CONCILIADO"/>
    <m/>
    <m/>
  </r>
  <r>
    <x v="10"/>
    <m/>
    <x v="10"/>
    <x v="35"/>
    <s v="T04422600001"/>
    <s v="DEV"/>
    <n v="442260"/>
    <m/>
    <s v="CONTABILIZACION ORDENES DE TRANSFERENCIA GRACOS"/>
    <m/>
    <m/>
    <m/>
    <m/>
    <m/>
    <m/>
    <n v="10459479.869999999"/>
    <n v="0"/>
    <s v="NO_CONCILIADO"/>
    <m/>
    <m/>
  </r>
  <r>
    <x v="10"/>
    <m/>
    <x v="10"/>
    <x v="35"/>
    <s v="T04422620001"/>
    <s v="DEV"/>
    <n v="442262"/>
    <m/>
    <s v="CONTABILIZACION ORDENES DE TRANSFERENCIA GRACOS"/>
    <m/>
    <m/>
    <m/>
    <m/>
    <m/>
    <m/>
    <n v="2995613.69"/>
    <n v="0"/>
    <s v="NO_CONCILIADO"/>
    <m/>
    <m/>
  </r>
  <r>
    <x v="10"/>
    <m/>
    <x v="10"/>
    <x v="35"/>
    <s v="T04422640001"/>
    <s v="DEV"/>
    <n v="442264"/>
    <m/>
    <s v="CONTABILIZACION ORDENES DE TRANSFERENCIA GRACOS"/>
    <m/>
    <m/>
    <m/>
    <m/>
    <m/>
    <m/>
    <n v="98258.73"/>
    <n v="0"/>
    <s v="NO_CONCILIADO"/>
    <m/>
    <m/>
  </r>
  <r>
    <x v="10"/>
    <m/>
    <x v="10"/>
    <x v="35"/>
    <s v="T04422660001"/>
    <s v="DEV"/>
    <n v="442266"/>
    <m/>
    <s v="CONTABILIZACION ORDENES DE TRANSFERENCIA GRACOS"/>
    <m/>
    <m/>
    <m/>
    <m/>
    <m/>
    <m/>
    <n v="1924343.05"/>
    <n v="0"/>
    <s v="NO_CONCILIADO"/>
    <m/>
    <m/>
  </r>
  <r>
    <x v="10"/>
    <m/>
    <x v="10"/>
    <x v="35"/>
    <s v="T04422680001"/>
    <s v="DEV"/>
    <n v="442268"/>
    <m/>
    <s v="CONTABILIZACION ORDENES DE TRANSFERENCIA GRACOS"/>
    <m/>
    <m/>
    <m/>
    <m/>
    <m/>
    <m/>
    <n v="2093294.08"/>
    <n v="0"/>
    <s v="NO_CONCILIADO"/>
    <m/>
    <m/>
  </r>
  <r>
    <x v="10"/>
    <m/>
    <x v="10"/>
    <x v="35"/>
    <s v="T04422700001"/>
    <s v="DEV"/>
    <n v="442270"/>
    <m/>
    <s v="CONTABILIZACION ORDENES DE TRANSFERENCIA GRACOS"/>
    <m/>
    <m/>
    <m/>
    <m/>
    <m/>
    <m/>
    <n v="2091330.75"/>
    <n v="0"/>
    <s v="NO_CONCILIADO"/>
    <m/>
    <m/>
  </r>
  <r>
    <x v="10"/>
    <m/>
    <x v="10"/>
    <x v="35"/>
    <s v="T04422720001"/>
    <s v="DEV"/>
    <n v="442272"/>
    <m/>
    <s v="CONTABILIZACION ORDENES DE TRANSFERENCIA GRACOS"/>
    <m/>
    <m/>
    <m/>
    <m/>
    <m/>
    <m/>
    <n v="5744085.5800000001"/>
    <n v="0"/>
    <s v="NO_CONCILIADO"/>
    <m/>
    <m/>
  </r>
  <r>
    <x v="10"/>
    <m/>
    <x v="10"/>
    <x v="35"/>
    <s v="T04422740001"/>
    <s v="DEV"/>
    <n v="442274"/>
    <m/>
    <s v="CONTABILIZACION ORDENES DE TRANSFERENCIA GRACOS"/>
    <m/>
    <m/>
    <m/>
    <m/>
    <m/>
    <m/>
    <n v="1478150.34"/>
    <n v="0"/>
    <s v="NO_CONCILIADO"/>
    <m/>
    <m/>
  </r>
  <r>
    <x v="10"/>
    <m/>
    <x v="10"/>
    <x v="35"/>
    <s v="T04422820001"/>
    <s v="DEV"/>
    <n v="442282"/>
    <m/>
    <s v="CONTABILIZACION ORDENES DE TRANSFERENCIA GRACOS"/>
    <m/>
    <m/>
    <m/>
    <m/>
    <m/>
    <m/>
    <n v="3439163.11"/>
    <n v="0"/>
    <s v="NO_CONCILIADO"/>
    <m/>
    <m/>
  </r>
  <r>
    <x v="10"/>
    <m/>
    <x v="10"/>
    <x v="35"/>
    <s v="T04422760001"/>
    <s v="DEV"/>
    <n v="442276"/>
    <m/>
    <s v="CONTABILIZACION ORDENES DE TRANSFERENCIA GRACOS"/>
    <m/>
    <m/>
    <m/>
    <m/>
    <m/>
    <m/>
    <n v="4865829.5599999996"/>
    <n v="0"/>
    <s v="NO_CONCILIADO"/>
    <m/>
    <m/>
  </r>
  <r>
    <x v="10"/>
    <m/>
    <x v="10"/>
    <x v="35"/>
    <s v="T04422780001"/>
    <s v="DEV"/>
    <n v="442278"/>
    <m/>
    <s v="CONTABILIZACION ORDENES DE TRANSFERENCIA GRACOS"/>
    <m/>
    <m/>
    <m/>
    <m/>
    <m/>
    <m/>
    <n v="4870397.63"/>
    <n v="0"/>
    <s v="NO_CONCILIADO"/>
    <m/>
    <m/>
  </r>
  <r>
    <x v="10"/>
    <m/>
    <x v="10"/>
    <x v="35"/>
    <s v="T04422800001"/>
    <s v="DEV"/>
    <n v="442280"/>
    <m/>
    <s v="CONTABILIZACION ORDENES DE TRANSFERENCIA GRACOS"/>
    <m/>
    <m/>
    <m/>
    <m/>
    <m/>
    <m/>
    <n v="1252144.8899999999"/>
    <n v="0"/>
    <s v="NO_CONCILIADO"/>
    <m/>
    <m/>
  </r>
  <r>
    <x v="10"/>
    <m/>
    <x v="10"/>
    <x v="35"/>
    <s v="T04422840001"/>
    <s v="DEV"/>
    <n v="442284"/>
    <m/>
    <s v="CONTABILIZACION ORDENES DE TRANSFERENCIA GRACOS"/>
    <m/>
    <m/>
    <m/>
    <m/>
    <m/>
    <m/>
    <n v="13364572.42"/>
    <n v="0"/>
    <s v="NO_CONCILIADO"/>
    <m/>
    <m/>
  </r>
  <r>
    <x v="10"/>
    <m/>
    <x v="10"/>
    <x v="35"/>
    <s v="T04422860001"/>
    <s v="DEV"/>
    <n v="442286"/>
    <m/>
    <s v="CONTABILIZACION ORDENES DE TRANSFERENCIA GRACOS"/>
    <m/>
    <m/>
    <m/>
    <m/>
    <m/>
    <m/>
    <n v="2458824.17"/>
    <n v="0"/>
    <s v="NO_CONCILIADO"/>
    <m/>
    <m/>
  </r>
  <r>
    <x v="10"/>
    <m/>
    <x v="10"/>
    <x v="35"/>
    <s v="T04422880001"/>
    <s v="DEV"/>
    <n v="442288"/>
    <m/>
    <s v="CONTABILIZACION ORDENES DE TRANSFERENCIA GRACOS"/>
    <m/>
    <m/>
    <m/>
    <m/>
    <m/>
    <m/>
    <n v="632739.85"/>
    <n v="0"/>
    <s v="NO_CONCILIADO"/>
    <m/>
    <m/>
  </r>
  <r>
    <x v="10"/>
    <m/>
    <x v="10"/>
    <x v="35"/>
    <s v="T04422900001"/>
    <s v="DEV"/>
    <n v="442290"/>
    <m/>
    <s v="CONTABILIZACION ORDENES DE TRANSFERENCIA GRACOS"/>
    <m/>
    <m/>
    <m/>
    <m/>
    <m/>
    <m/>
    <n v="16597871.869999999"/>
    <n v="0"/>
    <s v="NO_CONCILIADO"/>
    <m/>
    <m/>
  </r>
  <r>
    <x v="10"/>
    <m/>
    <x v="10"/>
    <x v="35"/>
    <s v="T04422920001"/>
    <s v="DEV"/>
    <n v="442292"/>
    <m/>
    <s v="CONTABILIZACION ORDENES DE TRANSFERENCIA GRACOS"/>
    <m/>
    <m/>
    <m/>
    <m/>
    <m/>
    <m/>
    <n v="16273999.4"/>
    <n v="0"/>
    <s v="NO_CONCILIADO"/>
    <m/>
    <m/>
  </r>
  <r>
    <x v="10"/>
    <m/>
    <x v="10"/>
    <x v="35"/>
    <s v="T04422940001"/>
    <s v="DEV"/>
    <n v="442294"/>
    <m/>
    <s v="CONTABILIZACION ORDENES DE TRANSFERENCIA GRACOS"/>
    <m/>
    <m/>
    <m/>
    <m/>
    <m/>
    <m/>
    <n v="8037602.6900000004"/>
    <n v="0"/>
    <s v="NO_CONCILIADO"/>
    <m/>
    <m/>
  </r>
  <r>
    <x v="10"/>
    <m/>
    <x v="10"/>
    <x v="35"/>
    <s v="T04422960001"/>
    <s v="DEV"/>
    <n v="442296"/>
    <m/>
    <s v="CONTABILIZACION ORDENES DE TRANSFERENCIA GRACOS"/>
    <m/>
    <m/>
    <m/>
    <m/>
    <m/>
    <m/>
    <n v="93539454.129999995"/>
    <n v="0"/>
    <s v="NO_CONCILIADO"/>
    <m/>
    <m/>
  </r>
  <r>
    <x v="10"/>
    <m/>
    <x v="10"/>
    <x v="35"/>
    <s v="T04422980001"/>
    <s v="DEV"/>
    <n v="442298"/>
    <m/>
    <s v="CONTABILIZACION ORDENES DE TRANSFERENCIA GRACOS"/>
    <m/>
    <m/>
    <m/>
    <m/>
    <m/>
    <m/>
    <n v="40203203.899999999"/>
    <n v="0"/>
    <s v="NO_CONCILIADO"/>
    <m/>
    <m/>
  </r>
  <r>
    <x v="10"/>
    <m/>
    <x v="10"/>
    <x v="35"/>
    <s v="T04423000001"/>
    <s v="DEV"/>
    <n v="442300"/>
    <m/>
    <s v="CONTABILIZACION ORDENES DE TRANSFERENCIA GRACOS"/>
    <m/>
    <m/>
    <m/>
    <m/>
    <m/>
    <m/>
    <n v="7133755.8499999996"/>
    <n v="0"/>
    <s v="NO_CONCILIADO"/>
    <m/>
    <m/>
  </r>
  <r>
    <x v="10"/>
    <m/>
    <x v="10"/>
    <x v="35"/>
    <s v="T04423020001"/>
    <s v="DEV"/>
    <n v="442302"/>
    <m/>
    <s v="CONTABILIZACION ORDENES DE TRANSFERENCIA GRACOS"/>
    <m/>
    <m/>
    <m/>
    <m/>
    <m/>
    <m/>
    <n v="16985.98"/>
    <n v="0"/>
    <s v="NO_CONCILIADO"/>
    <m/>
    <m/>
  </r>
  <r>
    <x v="10"/>
    <m/>
    <x v="10"/>
    <x v="35"/>
    <s v="T04423040001"/>
    <s v="DEV"/>
    <n v="442304"/>
    <m/>
    <s v="CONTABILIZACION ORDENES DE TRANSFERENCIA GRACOS"/>
    <m/>
    <m/>
    <m/>
    <m/>
    <m/>
    <m/>
    <n v="544.07000000000005"/>
    <n v="0"/>
    <s v="NO_CONCILIADO"/>
    <m/>
    <m/>
  </r>
  <r>
    <x v="10"/>
    <m/>
    <x v="10"/>
    <x v="35"/>
    <s v="T04423060001"/>
    <s v="DEV"/>
    <n v="442306"/>
    <m/>
    <s v="CONTABILIZACION ORDENES DE TRANSFERENCIA GRACOS"/>
    <m/>
    <m/>
    <m/>
    <m/>
    <m/>
    <m/>
    <n v="557.16999999999996"/>
    <n v="0"/>
    <s v="NO_CONCILIADO"/>
    <m/>
    <m/>
  </r>
  <r>
    <x v="10"/>
    <m/>
    <x v="10"/>
    <x v="35"/>
    <s v="T04423080001"/>
    <s v="DEV"/>
    <n v="442308"/>
    <m/>
    <s v="CONTABILIZACION ORDENES DE TRANSFERENCIA GRACOS"/>
    <m/>
    <m/>
    <m/>
    <m/>
    <m/>
    <m/>
    <n v="14499.36"/>
    <n v="0"/>
    <s v="NO_CONCILIADO"/>
    <m/>
    <m/>
  </r>
  <r>
    <x v="10"/>
    <m/>
    <x v="10"/>
    <x v="35"/>
    <s v="T04423100001"/>
    <s v="DEV"/>
    <n v="442310"/>
    <m/>
    <s v="CONTABILIZACION ORDENES DE TRANSFERENCIA GRACOS"/>
    <m/>
    <m/>
    <m/>
    <m/>
    <m/>
    <m/>
    <n v="14499.36"/>
    <n v="0"/>
    <s v="NO_CONCILIADO"/>
    <m/>
    <m/>
  </r>
  <r>
    <x v="10"/>
    <m/>
    <x v="10"/>
    <x v="35"/>
    <s v="T04423120001"/>
    <s v="DEV"/>
    <n v="442312"/>
    <m/>
    <s v="CONTABILIZACION ORDENES DE TRANSFERENCIA GRACOS"/>
    <m/>
    <m/>
    <m/>
    <m/>
    <m/>
    <m/>
    <n v="14499.36"/>
    <n v="0"/>
    <s v="NO_CONCILIADO"/>
    <m/>
    <m/>
  </r>
  <r>
    <x v="10"/>
    <m/>
    <x v="10"/>
    <x v="35"/>
    <s v="T04423140001"/>
    <s v="DEV"/>
    <n v="442314"/>
    <m/>
    <s v="CONTABILIZACION ORDENES DE TRANSFERENCIA GRACOS"/>
    <m/>
    <m/>
    <m/>
    <m/>
    <m/>
    <m/>
    <n v="268021.37"/>
    <n v="0"/>
    <s v="NO_CONCILIADO"/>
    <m/>
    <m/>
  </r>
  <r>
    <x v="10"/>
    <m/>
    <x v="10"/>
    <x v="35"/>
    <s v="T04423160001"/>
    <s v="DEV"/>
    <n v="442316"/>
    <m/>
    <s v="CONTABILIZACION ORDENES DE TRANSFERENCIA GRACOS"/>
    <m/>
    <m/>
    <m/>
    <m/>
    <m/>
    <m/>
    <n v="2174903.7999999998"/>
    <n v="0"/>
    <s v="NO_CONCILIADO"/>
    <m/>
    <m/>
  </r>
  <r>
    <x v="10"/>
    <m/>
    <x v="10"/>
    <x v="35"/>
    <s v="T04423180001"/>
    <s v="DEV"/>
    <n v="442318"/>
    <m/>
    <s v="CONTABILIZACION ORDENES DE TRANSFERENCIA GRACOS"/>
    <m/>
    <m/>
    <m/>
    <m/>
    <m/>
    <m/>
    <n v="2174903.7999999998"/>
    <n v="0"/>
    <s v="NO_CONCILIADO"/>
    <m/>
    <m/>
  </r>
  <r>
    <x v="10"/>
    <m/>
    <x v="10"/>
    <x v="35"/>
    <s v="T04423200001"/>
    <s v="DEV"/>
    <n v="442320"/>
    <m/>
    <s v="CONTABILIZACION ORDENES DE TRANSFERENCIA GRACOS"/>
    <m/>
    <m/>
    <m/>
    <m/>
    <m/>
    <m/>
    <n v="2174903.7999999998"/>
    <n v="0"/>
    <s v="NO_CONCILIADO"/>
    <m/>
    <m/>
  </r>
  <r>
    <x v="10"/>
    <m/>
    <x v="10"/>
    <x v="35"/>
    <s v="T04423220001"/>
    <s v="DEV"/>
    <n v="442322"/>
    <m/>
    <s v="CONTABILIZACION ORDENES DE TRANSFERENCIA GRACOS"/>
    <m/>
    <m/>
    <m/>
    <m/>
    <m/>
    <m/>
    <n v="2174903.7999999998"/>
    <n v="0"/>
    <s v="NO_CONCILIADO"/>
    <m/>
    <m/>
  </r>
  <r>
    <x v="10"/>
    <m/>
    <x v="10"/>
    <x v="35"/>
    <s v="T04423240001"/>
    <s v="DEV"/>
    <n v="442324"/>
    <m/>
    <s v="CONTABILIZACION ORDENES DE TRANSFERENCIA GRACOS"/>
    <m/>
    <m/>
    <m/>
    <m/>
    <m/>
    <m/>
    <n v="2174903.7999999998"/>
    <n v="0"/>
    <s v="NO_CONCILIADO"/>
    <m/>
    <m/>
  </r>
  <r>
    <x v="10"/>
    <m/>
    <x v="10"/>
    <x v="35"/>
    <s v="T04423260001"/>
    <s v="DEV"/>
    <n v="442326"/>
    <m/>
    <s v="CONTABILIZACION ORDENES DE TRANSFERENCIA GRACOS"/>
    <m/>
    <m/>
    <m/>
    <m/>
    <m/>
    <m/>
    <n v="6003.25"/>
    <n v="0"/>
    <s v="NO_CONCILIADO"/>
    <m/>
    <m/>
  </r>
  <r>
    <x v="10"/>
    <m/>
    <x v="10"/>
    <x v="35"/>
    <s v="T04423280001"/>
    <s v="DEV"/>
    <n v="442328"/>
    <m/>
    <s v="CONTABILIZACION ORDENES DE TRANSFERENCIA GRACOS"/>
    <m/>
    <m/>
    <m/>
    <m/>
    <m/>
    <m/>
    <n v="3856.42"/>
    <n v="0"/>
    <s v="NO_CONCILIADO"/>
    <m/>
    <m/>
  </r>
  <r>
    <x v="10"/>
    <m/>
    <x v="10"/>
    <x v="35"/>
    <s v="T04423300001"/>
    <s v="DEV"/>
    <n v="442330"/>
    <m/>
    <s v="CONTABILIZACION ORDENES DE TRANSFERENCIA GRACOS"/>
    <m/>
    <m/>
    <m/>
    <m/>
    <m/>
    <m/>
    <n v="196.88"/>
    <n v="0"/>
    <s v="NO_CONCILIADO"/>
    <m/>
    <m/>
  </r>
  <r>
    <x v="10"/>
    <m/>
    <x v="10"/>
    <x v="35"/>
    <s v="T04423320001"/>
    <s v="DEV"/>
    <n v="442332"/>
    <m/>
    <s v="CONTABILIZACION ORDENES DE TRANSFERENCIA GRACOS"/>
    <m/>
    <m/>
    <m/>
    <m/>
    <m/>
    <m/>
    <n v="5124.42"/>
    <n v="0"/>
    <s v="NO_CONCILIADO"/>
    <m/>
    <m/>
  </r>
  <r>
    <x v="10"/>
    <m/>
    <x v="10"/>
    <x v="35"/>
    <s v="T04423340001"/>
    <s v="DEV"/>
    <n v="442334"/>
    <m/>
    <s v="CONTABILIZACION ORDENES DE TRANSFERENCIA GRACOS"/>
    <m/>
    <m/>
    <m/>
    <m/>
    <m/>
    <m/>
    <n v="5973628.7999999998"/>
    <n v="0"/>
    <s v="NO_CONCILIADO"/>
    <m/>
    <m/>
  </r>
  <r>
    <x v="10"/>
    <m/>
    <x v="10"/>
    <x v="35"/>
    <s v="T04423360001"/>
    <s v="DEV"/>
    <n v="442336"/>
    <m/>
    <s v="CONTABILIZACION ORDENES DE TRANSFERENCIA GRACOS"/>
    <m/>
    <m/>
    <m/>
    <m/>
    <m/>
    <m/>
    <n v="5973628.7999999998"/>
    <n v="0"/>
    <s v="NO_CONCILIADO"/>
    <m/>
    <m/>
  </r>
  <r>
    <x v="10"/>
    <m/>
    <x v="10"/>
    <x v="35"/>
    <s v="T04423380001"/>
    <s v="DEV"/>
    <n v="442338"/>
    <m/>
    <s v="CONTABILIZACION ORDENES DE TRANSFERENCIA GRACOS"/>
    <m/>
    <m/>
    <m/>
    <m/>
    <m/>
    <m/>
    <n v="5973628.7999999998"/>
    <n v="0"/>
    <s v="NO_CONCILIADO"/>
    <m/>
    <m/>
  </r>
  <r>
    <x v="10"/>
    <m/>
    <x v="10"/>
    <x v="35"/>
    <s v="T04423400001"/>
    <s v="DEV"/>
    <n v="442340"/>
    <m/>
    <s v="CONTABILIZACION ORDENES DE TRANSFERENCIA GRACOS"/>
    <m/>
    <m/>
    <m/>
    <m/>
    <m/>
    <m/>
    <n v="5973628.7999999998"/>
    <n v="0"/>
    <s v="NO_CONCILIADO"/>
    <m/>
    <m/>
  </r>
  <r>
    <x v="10"/>
    <m/>
    <x v="10"/>
    <x v="35"/>
    <s v="T04423420001"/>
    <s v="DEV"/>
    <n v="442342"/>
    <m/>
    <s v="CONTABILIZACION ORDENES DE TRANSFERENCIA GRACOS"/>
    <m/>
    <m/>
    <m/>
    <m/>
    <m/>
    <m/>
    <n v="5973628.7999999998"/>
    <n v="0"/>
    <s v="NO_CONCILIADO"/>
    <m/>
    <m/>
  </r>
  <r>
    <x v="10"/>
    <m/>
    <x v="10"/>
    <x v="35"/>
    <s v="T04423500001"/>
    <s v="DEV"/>
    <n v="442350"/>
    <m/>
    <s v="CONTABILIZACION ORDENES DE TRANSFERENCIA GRACOS"/>
    <m/>
    <m/>
    <m/>
    <m/>
    <m/>
    <m/>
    <n v="5060276.1900000004"/>
    <n v="0"/>
    <s v="NO_CONCILIADO"/>
    <m/>
    <m/>
  </r>
  <r>
    <x v="10"/>
    <m/>
    <x v="10"/>
    <x v="35"/>
    <s v="T04423440001"/>
    <s v="DEV"/>
    <n v="442344"/>
    <m/>
    <s v="CONTABILIZACION ORDENES DE TRANSFERENCIA GRACOS"/>
    <m/>
    <m/>
    <m/>
    <m/>
    <m/>
    <m/>
    <n v="5060276.1900000004"/>
    <n v="0"/>
    <s v="NO_CONCILIADO"/>
    <m/>
    <m/>
  </r>
  <r>
    <x v="10"/>
    <m/>
    <x v="10"/>
    <x v="35"/>
    <s v="T04423460001"/>
    <s v="DEV"/>
    <n v="442346"/>
    <m/>
    <s v="CONTABILIZACION ORDENES DE TRANSFERENCIA GRACOS"/>
    <m/>
    <m/>
    <m/>
    <m/>
    <m/>
    <m/>
    <n v="5060276.1900000004"/>
    <n v="0"/>
    <s v="NO_CONCILIADO"/>
    <m/>
    <m/>
  </r>
  <r>
    <x v="10"/>
    <m/>
    <x v="10"/>
    <x v="35"/>
    <s v="T04423480001"/>
    <s v="DEV"/>
    <n v="442348"/>
    <m/>
    <s v="CONTABILIZACION ORDENES DE TRANSFERENCIA GRACOS"/>
    <m/>
    <m/>
    <m/>
    <m/>
    <m/>
    <m/>
    <n v="5060276.1900000004"/>
    <n v="0"/>
    <s v="NO_CONCILIADO"/>
    <m/>
    <m/>
  </r>
  <r>
    <x v="10"/>
    <m/>
    <x v="10"/>
    <x v="35"/>
    <s v="T04423520001"/>
    <s v="DEV"/>
    <n v="442352"/>
    <m/>
    <s v="CONTABILIZACION ORDENES DE TRANSFERENCIA GRACOS"/>
    <m/>
    <m/>
    <m/>
    <m/>
    <m/>
    <m/>
    <n v="5060276.1900000004"/>
    <n v="0"/>
    <s v="NO_CONCILIADO"/>
    <m/>
    <m/>
  </r>
  <r>
    <x v="10"/>
    <m/>
    <x v="10"/>
    <x v="35"/>
    <s v="T04423540001"/>
    <s v="DEV"/>
    <n v="442354"/>
    <m/>
    <s v="CONTABILIZACION ORDENES DE TRANSFERENCIA GRACOS"/>
    <m/>
    <m/>
    <m/>
    <m/>
    <m/>
    <m/>
    <n v="13898642.98"/>
    <n v="0"/>
    <s v="NO_CONCILIADO"/>
    <m/>
    <m/>
  </r>
  <r>
    <x v="10"/>
    <m/>
    <x v="10"/>
    <x v="35"/>
    <s v="T04423560001"/>
    <s v="DEV"/>
    <n v="442356"/>
    <m/>
    <s v="CONTABILIZACION ORDENES DE TRANSFERENCIA GRACOS"/>
    <m/>
    <m/>
    <m/>
    <m/>
    <m/>
    <m/>
    <n v="13898642.98"/>
    <n v="0"/>
    <s v="NO_CONCILIADO"/>
    <m/>
    <m/>
  </r>
  <r>
    <x v="10"/>
    <m/>
    <x v="10"/>
    <x v="35"/>
    <s v="T04423580001"/>
    <s v="DEV"/>
    <n v="442358"/>
    <m/>
    <s v="CONTABILIZACION ORDENES DE TRANSFERENCIA GRACOS"/>
    <m/>
    <m/>
    <m/>
    <m/>
    <m/>
    <m/>
    <n v="13898642.98"/>
    <n v="0"/>
    <s v="NO_CONCILIADO"/>
    <m/>
    <m/>
  </r>
  <r>
    <x v="10"/>
    <m/>
    <x v="10"/>
    <x v="35"/>
    <s v="T04423600001"/>
    <s v="DEV"/>
    <n v="442360"/>
    <m/>
    <s v="CONTABILIZACION ORDENES DE TRANSFERENCIA GRACOS"/>
    <m/>
    <m/>
    <m/>
    <m/>
    <m/>
    <m/>
    <n v="13898642.98"/>
    <n v="0"/>
    <s v="NO_CONCILIADO"/>
    <m/>
    <m/>
  </r>
  <r>
    <x v="10"/>
    <m/>
    <x v="10"/>
    <x v="35"/>
    <s v="T04423620001"/>
    <s v="DEV"/>
    <n v="442362"/>
    <m/>
    <s v="CONTABILIZACION ORDENES DE TRANSFERENCIA GRACOS"/>
    <m/>
    <m/>
    <m/>
    <m/>
    <m/>
    <m/>
    <n v="13898642.98"/>
    <n v="0"/>
    <s v="NO_CONCILIADO"/>
    <m/>
    <m/>
  </r>
  <r>
    <x v="10"/>
    <m/>
    <x v="10"/>
    <x v="35"/>
    <s v="T04423640001"/>
    <s v="DEV"/>
    <n v="442364"/>
    <m/>
    <s v="CONTABILIZACION ORDENES DE TRANSFERENCIA GRACOS"/>
    <m/>
    <m/>
    <m/>
    <m/>
    <m/>
    <m/>
    <n v="2557082.9"/>
    <n v="0"/>
    <s v="NO_CONCILIADO"/>
    <m/>
    <m/>
  </r>
  <r>
    <x v="10"/>
    <m/>
    <x v="10"/>
    <x v="35"/>
    <s v="T04423660001"/>
    <s v="DEV"/>
    <n v="442366"/>
    <m/>
    <s v="CONTABILIZACION ORDENES DE TRANSFERENCIA GRACOS"/>
    <m/>
    <m/>
    <m/>
    <m/>
    <m/>
    <m/>
    <n v="2557082.9"/>
    <n v="0"/>
    <s v="NO_CONCILIADO"/>
    <m/>
    <m/>
  </r>
  <r>
    <x v="10"/>
    <m/>
    <x v="10"/>
    <x v="35"/>
    <s v="T04423680001"/>
    <s v="DEV"/>
    <n v="442368"/>
    <m/>
    <s v="CONTABILIZACION ORDENES DE TRANSFERENCIA GRACOS"/>
    <m/>
    <m/>
    <m/>
    <m/>
    <m/>
    <m/>
    <n v="2557082.9"/>
    <n v="0"/>
    <s v="NO_CONCILIADO"/>
    <m/>
    <m/>
  </r>
  <r>
    <x v="10"/>
    <m/>
    <x v="10"/>
    <x v="35"/>
    <s v="T04423700001"/>
    <s v="DEV"/>
    <n v="442370"/>
    <m/>
    <s v="CONTABILIZACION ORDENES DE TRANSFERENCIA GRACOS"/>
    <m/>
    <m/>
    <m/>
    <m/>
    <m/>
    <m/>
    <n v="2557082.9"/>
    <n v="0"/>
    <s v="NO_CONCILIADO"/>
    <m/>
    <m/>
  </r>
  <r>
    <x v="10"/>
    <m/>
    <x v="10"/>
    <x v="35"/>
    <s v="T04423720001"/>
    <s v="DEV"/>
    <n v="442372"/>
    <m/>
    <s v="CONTABILIZACION ORDENES DE TRANSFERENCIA GRACOS"/>
    <m/>
    <m/>
    <m/>
    <m/>
    <m/>
    <m/>
    <n v="2557082.9"/>
    <n v="0"/>
    <s v="NO_CONCILIADO"/>
    <m/>
    <m/>
  </r>
  <r>
    <x v="10"/>
    <m/>
    <x v="10"/>
    <x v="35"/>
    <s v="T04423740001"/>
    <s v="DEV"/>
    <n v="442374"/>
    <m/>
    <s v="CONTABILIZACION ORDENES DE TRANSFERENCIA GRACOS"/>
    <m/>
    <m/>
    <m/>
    <m/>
    <m/>
    <m/>
    <n v="1636732.61"/>
    <n v="0"/>
    <s v="NO_CONCILIADO"/>
    <m/>
    <m/>
  </r>
  <r>
    <x v="10"/>
    <m/>
    <x v="10"/>
    <x v="35"/>
    <s v="T04423760001"/>
    <s v="DEV"/>
    <n v="442376"/>
    <m/>
    <s v="CONTABILIZACION ORDENES DE TRANSFERENCIA GRACOS"/>
    <m/>
    <m/>
    <m/>
    <m/>
    <m/>
    <m/>
    <n v="81609.72"/>
    <n v="0"/>
    <s v="NO_CONCILIADO"/>
    <m/>
    <m/>
  </r>
  <r>
    <x v="10"/>
    <m/>
    <x v="10"/>
    <x v="35"/>
    <s v="T04423780001"/>
    <s v="DEV"/>
    <n v="442378"/>
    <m/>
    <s v="CONTABILIZACION ORDENES DE TRANSFERENCIA GRACOS"/>
    <m/>
    <m/>
    <m/>
    <m/>
    <m/>
    <m/>
    <n v="2547892.2200000002"/>
    <n v="0"/>
    <s v="NO_CONCILIADO"/>
    <m/>
    <m/>
  </r>
  <r>
    <x v="10"/>
    <m/>
    <x v="10"/>
    <x v="35"/>
    <s v="T04423800001"/>
    <s v="DEV"/>
    <n v="442380"/>
    <m/>
    <s v="CONTABILIZACION ORDENES DE TRANSFERENCIA GRACOS"/>
    <m/>
    <m/>
    <m/>
    <m/>
    <m/>
    <m/>
    <n v="83573.05"/>
    <n v="0"/>
    <s v="NO_CONCILIADO"/>
    <m/>
    <m/>
  </r>
  <r>
    <x v="10"/>
    <m/>
    <x v="10"/>
    <x v="35"/>
    <s v="T04423820001"/>
    <s v="DEV"/>
    <n v="442382"/>
    <m/>
    <s v="CONTABILIZACION ORDENES DE TRANSFERENCIA GRACOS"/>
    <m/>
    <m/>
    <m/>
    <m/>
    <m/>
    <m/>
    <n v="4495478.46"/>
    <n v="0"/>
    <s v="NO_CONCILIADO"/>
    <m/>
    <m/>
  </r>
  <r>
    <x v="10"/>
    <m/>
    <x v="10"/>
    <x v="35"/>
    <s v="T04423840001"/>
    <s v="DEV"/>
    <n v="442384"/>
    <m/>
    <s v="CONTABILIZACION ORDENES DE TRANSFERENCIA GRACOS"/>
    <m/>
    <m/>
    <m/>
    <m/>
    <m/>
    <m/>
    <n v="229543.21"/>
    <n v="0"/>
    <s v="NO_CONCILIADO"/>
    <m/>
    <m/>
  </r>
  <r>
    <x v="10"/>
    <m/>
    <x v="10"/>
    <x v="35"/>
    <s v="T04423860001"/>
    <s v="DEV"/>
    <n v="442386"/>
    <m/>
    <s v="CONTABILIZACION ORDENES DE TRANSFERENCIA GRACOS"/>
    <m/>
    <m/>
    <m/>
    <m/>
    <m/>
    <m/>
    <n v="6998085.21"/>
    <n v="0"/>
    <s v="NO_CONCILIADO"/>
    <m/>
    <m/>
  </r>
  <r>
    <x v="10"/>
    <m/>
    <x v="10"/>
    <x v="35"/>
    <s v="T04423880001"/>
    <s v="DEV"/>
    <n v="442388"/>
    <m/>
    <s v="CONTABILIZACION ORDENES DE TRANSFERENCIA GRACOS"/>
    <m/>
    <m/>
    <m/>
    <m/>
    <m/>
    <m/>
    <n v="224150.64"/>
    <n v="0"/>
    <s v="NO_CONCILIADO"/>
    <m/>
    <m/>
  </r>
  <r>
    <x v="10"/>
    <m/>
    <x v="10"/>
    <x v="35"/>
    <s v="T04423900001"/>
    <s v="DEV"/>
    <n v="442390"/>
    <m/>
    <s v="CONTABILIZACION ORDENES DE TRANSFERENCIA GRACOS"/>
    <m/>
    <m/>
    <m/>
    <m/>
    <m/>
    <m/>
    <n v="194446.63"/>
    <n v="0"/>
    <s v="NO_CONCILIADO"/>
    <m/>
    <m/>
  </r>
  <r>
    <x v="10"/>
    <m/>
    <x v="10"/>
    <x v="35"/>
    <s v="T04423920001"/>
    <s v="DEV"/>
    <n v="442392"/>
    <m/>
    <s v="CONTABILIZACION ORDENES DE TRANSFERENCIA GRACOS"/>
    <m/>
    <m/>
    <m/>
    <m/>
    <m/>
    <m/>
    <n v="3808131.29"/>
    <n v="0"/>
    <s v="NO_CONCILIADO"/>
    <m/>
    <m/>
  </r>
  <r>
    <x v="10"/>
    <m/>
    <x v="10"/>
    <x v="35"/>
    <s v="T04423940001"/>
    <s v="DEV"/>
    <n v="442394"/>
    <m/>
    <s v="CONTABILIZACION ORDENES DE TRANSFERENCIA GRACOS"/>
    <m/>
    <m/>
    <m/>
    <m/>
    <m/>
    <m/>
    <n v="5928095.8899999997"/>
    <n v="0"/>
    <s v="NO_CONCILIADO"/>
    <m/>
    <m/>
  </r>
  <r>
    <x v="10"/>
    <m/>
    <x v="10"/>
    <x v="35"/>
    <s v="T04423960001"/>
    <s v="DEV"/>
    <n v="442396"/>
    <m/>
    <s v="CONTABILIZACION ORDENES DE TRANSFERENCIA GRACOS"/>
    <m/>
    <m/>
    <m/>
    <m/>
    <m/>
    <m/>
    <n v="189878.63"/>
    <n v="0"/>
    <s v="NO_CONCILIADO"/>
    <m/>
    <m/>
  </r>
  <r>
    <x v="10"/>
    <m/>
    <x v="10"/>
    <x v="35"/>
    <s v="T04423980001"/>
    <s v="DEV"/>
    <n v="442398"/>
    <m/>
    <s v="CONTABILIZACION ORDENES DE TRANSFERENCIA GRACOS"/>
    <m/>
    <m/>
    <m/>
    <m/>
    <m/>
    <m/>
    <n v="534070.55000000005"/>
    <n v="0"/>
    <s v="NO_CONCILIADO"/>
    <m/>
    <m/>
  </r>
  <r>
    <x v="10"/>
    <m/>
    <x v="10"/>
    <x v="35"/>
    <s v="T04424000001"/>
    <s v="DEV"/>
    <n v="442400"/>
    <m/>
    <s v="CONTABILIZACION ORDENES DE TRANSFERENCIA GRACOS"/>
    <m/>
    <m/>
    <m/>
    <m/>
    <m/>
    <m/>
    <n v="95950.34"/>
    <n v="0"/>
    <s v="NO_CONCILIADO"/>
    <m/>
    <m/>
  </r>
  <r>
    <x v="10"/>
    <m/>
    <x v="10"/>
    <x v="35"/>
    <s v="T04424020001"/>
    <s v="DEV"/>
    <n v="442402"/>
    <m/>
    <s v="CONTABILIZACION ORDENES DE TRANSFERENCIA GRACOS"/>
    <m/>
    <m/>
    <m/>
    <m/>
    <m/>
    <m/>
    <n v="538171.18000000005"/>
    <n v="0"/>
    <s v="NO_CONCILIADO"/>
    <m/>
    <m/>
  </r>
  <r>
    <x v="10"/>
    <m/>
    <x v="10"/>
    <x v="35"/>
    <s v="T04424040001"/>
    <s v="DEV"/>
    <n v="442404"/>
    <m/>
    <s v="CONTABILIZACION ORDENES DE TRANSFERENCIA GRACOS"/>
    <m/>
    <m/>
    <m/>
    <m/>
    <m/>
    <m/>
    <n v="5749478.1600000001"/>
    <n v="0"/>
    <s v="NO_CONCILIADO"/>
    <m/>
    <m/>
  </r>
  <r>
    <x v="10"/>
    <m/>
    <x v="10"/>
    <x v="35"/>
    <s v="T04424060001"/>
    <s v="DEV"/>
    <n v="442406"/>
    <m/>
    <s v="CONTABILIZACION ORDENES DE TRANSFERENCIA GRACOS"/>
    <m/>
    <m/>
    <m/>
    <m/>
    <m/>
    <m/>
    <n v="13377119.16"/>
    <n v="0"/>
    <s v="NO_CONCILIADO"/>
    <m/>
    <m/>
  </r>
  <r>
    <x v="10"/>
    <m/>
    <x v="10"/>
    <x v="35"/>
    <s v="T04424080001"/>
    <s v="DEV"/>
    <n v="442408"/>
    <m/>
    <s v="CONTABILIZACION ORDENES DE TRANSFERENCIA GRACOS"/>
    <m/>
    <m/>
    <m/>
    <m/>
    <m/>
    <m/>
    <n v="2461132.56"/>
    <n v="0"/>
    <s v="NO_CONCILIADO"/>
    <m/>
    <m/>
  </r>
  <r>
    <x v="10"/>
    <m/>
    <x v="10"/>
    <x v="35"/>
    <s v="T04424100001"/>
    <s v="DEV"/>
    <n v="442410"/>
    <m/>
    <s v="CONTABILIZACION ORDENES DE TRANSFERENCIA GRACOS"/>
    <m/>
    <m/>
    <m/>
    <m/>
    <m/>
    <m/>
    <n v="20868851.550000001"/>
    <n v="0"/>
    <s v="NO_CONCILIADO"/>
    <m/>
    <m/>
  </r>
  <r>
    <x v="10"/>
    <m/>
    <x v="10"/>
    <x v="35"/>
    <s v="T04424180001"/>
    <s v="DEV"/>
    <n v="442418"/>
    <m/>
    <s v="CONTABILIZACION ORDENES DE TRANSFERENCIA GRACOS"/>
    <m/>
    <m/>
    <m/>
    <m/>
    <m/>
    <m/>
    <n v="192.29"/>
    <n v="0"/>
    <s v="NO_CONCILIADO"/>
    <m/>
    <m/>
  </r>
  <r>
    <x v="10"/>
    <m/>
    <x v="10"/>
    <x v="35"/>
    <s v="T04424120001"/>
    <s v="DEV"/>
    <n v="442412"/>
    <m/>
    <s v="CONTABILIZACION ORDENES DE TRANSFERENCIA GRACOS"/>
    <m/>
    <m/>
    <m/>
    <m/>
    <m/>
    <m/>
    <n v="10911.58"/>
    <n v="0"/>
    <s v="NO_CONCILIADO"/>
    <m/>
    <m/>
  </r>
  <r>
    <x v="10"/>
    <m/>
    <x v="10"/>
    <x v="35"/>
    <s v="T04424140001"/>
    <s v="DEV"/>
    <n v="442414"/>
    <m/>
    <s v="CONTABILIZACION ORDENES DE TRANSFERENCIA GRACOS"/>
    <m/>
    <m/>
    <m/>
    <m/>
    <m/>
    <m/>
    <n v="14499.36"/>
    <n v="0"/>
    <s v="NO_CONCILIADO"/>
    <m/>
    <m/>
  </r>
  <r>
    <x v="10"/>
    <m/>
    <x v="10"/>
    <x v="35"/>
    <s v="T04424160001"/>
    <s v="DEV"/>
    <n v="442416"/>
    <m/>
    <s v="CONTABILIZACION ORDENES DE TRANSFERENCIA GRACOS"/>
    <m/>
    <m/>
    <m/>
    <m/>
    <m/>
    <m/>
    <n v="14499.36"/>
    <n v="0"/>
    <s v="NO_CONCILIADO"/>
    <m/>
    <m/>
  </r>
  <r>
    <x v="10"/>
    <m/>
    <x v="10"/>
    <x v="35"/>
    <s v="T04424200001"/>
    <s v="DEV"/>
    <n v="442420"/>
    <m/>
    <s v="CONTABILIZACION ORDENES DE TRANSFERENCIA GRACOS"/>
    <m/>
    <m/>
    <m/>
    <m/>
    <m/>
    <m/>
    <n v="5124.42"/>
    <n v="0"/>
    <s v="NO_CONCILIADO"/>
    <m/>
    <m/>
  </r>
  <r>
    <x v="10"/>
    <m/>
    <x v="10"/>
    <x v="35"/>
    <s v="T04424220001"/>
    <s v="DEV"/>
    <n v="442422"/>
    <m/>
    <s v="CONTABILIZACION ORDENES DE TRANSFERENCIA GRACOS"/>
    <m/>
    <m/>
    <m/>
    <m/>
    <m/>
    <m/>
    <n v="1494.31"/>
    <n v="0"/>
    <s v="NO_CONCILIADO"/>
    <m/>
    <m/>
  </r>
  <r>
    <x v="10"/>
    <m/>
    <x v="10"/>
    <x v="35"/>
    <s v="T04424240001"/>
    <s v="DEV"/>
    <n v="442424"/>
    <m/>
    <s v="CONTABILIZACION ORDENES DE TRANSFERENCIA GRACOS"/>
    <m/>
    <m/>
    <m/>
    <m/>
    <m/>
    <m/>
    <n v="39824.22"/>
    <n v="0"/>
    <s v="NO_CONCILIADO"/>
    <m/>
    <m/>
  </r>
  <r>
    <x v="10"/>
    <m/>
    <x v="10"/>
    <x v="35"/>
    <s v="T04424260001"/>
    <s v="DEV"/>
    <n v="442426"/>
    <m/>
    <s v="CONTABILIZACION ORDENES DE TRANSFERENCIA GRACOS"/>
    <m/>
    <m/>
    <m/>
    <m/>
    <m/>
    <m/>
    <n v="4927.47"/>
    <n v="0"/>
    <s v="NO_CONCILIADO"/>
    <m/>
    <m/>
  </r>
  <r>
    <x v="10"/>
    <m/>
    <x v="10"/>
    <x v="35"/>
    <s v="T04424280001"/>
    <s v="DEV"/>
    <n v="442428"/>
    <m/>
    <s v="CONTABILIZACION ORDENES DE TRANSFERENCIA GRACOS"/>
    <m/>
    <m/>
    <m/>
    <m/>
    <m/>
    <m/>
    <n v="3587.78"/>
    <n v="0"/>
    <s v="NO_CONCILIADO"/>
    <m/>
    <m/>
  </r>
  <r>
    <x v="10"/>
    <m/>
    <x v="10"/>
    <x v="35"/>
    <s v="T04424300001"/>
    <s v="DEV"/>
    <n v="442430"/>
    <m/>
    <s v="CONTABILIZACION ORDENES DE TRANSFERENCIA GRACOS"/>
    <m/>
    <m/>
    <m/>
    <m/>
    <m/>
    <m/>
    <n v="38329.839999999997"/>
    <n v="0"/>
    <s v="NO_CONCILIADO"/>
    <m/>
    <m/>
  </r>
  <r>
    <x v="10"/>
    <m/>
    <x v="10"/>
    <x v="35"/>
    <s v="T04424320001"/>
    <s v="DEV"/>
    <n v="442432"/>
    <m/>
    <s v="CONTABILIZACION ORDENES DE TRANSFERENCIA GRACOS"/>
    <m/>
    <m/>
    <m/>
    <m/>
    <m/>
    <m/>
    <n v="5124.42"/>
    <n v="0"/>
    <s v="NO_CONCILIADO"/>
    <m/>
    <m/>
  </r>
  <r>
    <x v="10"/>
    <m/>
    <x v="10"/>
    <x v="35"/>
    <s v="T04424340001"/>
    <s v="DEV"/>
    <n v="442434"/>
    <m/>
    <s v="CONTABILIZACION ORDENES DE TRANSFERENCIA GRACOS"/>
    <m/>
    <m/>
    <m/>
    <m/>
    <m/>
    <m/>
    <n v="5124.42"/>
    <n v="0"/>
    <s v="NO_CONCILIADO"/>
    <m/>
    <m/>
  </r>
  <r>
    <x v="10"/>
    <m/>
    <x v="10"/>
    <x v="35"/>
    <s v="T04424360001"/>
    <s v="DEV"/>
    <n v="442436"/>
    <m/>
    <s v="CONTABILIZACION ORDENES DE TRANSFERENCIA GRACOS"/>
    <m/>
    <m/>
    <m/>
    <m/>
    <m/>
    <m/>
    <n v="5124.42"/>
    <n v="0"/>
    <s v="NO_CONCILIADO"/>
    <m/>
    <m/>
  </r>
  <r>
    <x v="10"/>
    <m/>
    <x v="10"/>
    <x v="35"/>
    <s v="T04424380001"/>
    <s v="DEV"/>
    <n v="442438"/>
    <m/>
    <s v="CONTABILIZACION ORDENES DE TRANSFERENCIA GRACOS"/>
    <m/>
    <m/>
    <m/>
    <m/>
    <m/>
    <m/>
    <n v="46653.9"/>
    <n v="0"/>
    <s v="NO_CONCILIADO"/>
    <m/>
    <m/>
  </r>
  <r>
    <x v="10"/>
    <m/>
    <x v="10"/>
    <x v="35"/>
    <s v="T04424400001"/>
    <s v="DEV"/>
    <n v="442440"/>
    <m/>
    <s v="CONTABILIZACION ORDENES DE TRANSFERENCIA GRACOS"/>
    <m/>
    <m/>
    <m/>
    <m/>
    <m/>
    <m/>
    <n v="29969.83"/>
    <n v="0"/>
    <s v="NO_CONCILIADO"/>
    <m/>
    <m/>
  </r>
  <r>
    <x v="10"/>
    <m/>
    <x v="10"/>
    <x v="35"/>
    <s v="T04424420001"/>
    <s v="DEV"/>
    <n v="442442"/>
    <m/>
    <s v="CONTABILIZACION ORDENES DE TRANSFERENCIA GRACOS"/>
    <m/>
    <m/>
    <m/>
    <m/>
    <m/>
    <m/>
    <n v="1530.26"/>
    <n v="0"/>
    <s v="NO_CONCILIADO"/>
    <m/>
    <m/>
  </r>
  <r>
    <x v="10"/>
    <m/>
    <x v="10"/>
    <x v="35"/>
    <s v="T04424440001"/>
    <s v="DEV"/>
    <n v="442444"/>
    <m/>
    <s v="CONTABILIZACION ORDENES DE TRANSFERENCIA GRACOS"/>
    <m/>
    <m/>
    <m/>
    <m/>
    <m/>
    <m/>
    <n v="39824.22"/>
    <n v="0"/>
    <s v="NO_CONCILIADO"/>
    <m/>
    <m/>
  </r>
  <r>
    <x v="4"/>
    <m/>
    <x v="4"/>
    <x v="36"/>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m/>
    <m/>
  </r>
  <r>
    <x v="4"/>
    <m/>
    <x v="4"/>
    <x v="36"/>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m/>
    <m/>
  </r>
  <r>
    <x v="4"/>
    <m/>
    <x v="4"/>
    <x v="36"/>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m/>
    <m/>
  </r>
  <r>
    <x v="4"/>
    <m/>
    <x v="4"/>
    <x v="36"/>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m/>
    <m/>
  </r>
  <r>
    <x v="4"/>
    <m/>
    <x v="4"/>
    <x v="36"/>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m/>
    <m/>
  </r>
  <r>
    <x v="4"/>
    <m/>
    <x v="4"/>
    <x v="36"/>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m/>
    <m/>
  </r>
  <r>
    <x v="4"/>
    <m/>
    <x v="4"/>
    <x v="36"/>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m/>
    <m/>
  </r>
  <r>
    <x v="4"/>
    <m/>
    <x v="4"/>
    <x v="36"/>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m/>
    <m/>
  </r>
  <r>
    <x v="4"/>
    <m/>
    <x v="4"/>
    <x v="36"/>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m/>
    <m/>
  </r>
  <r>
    <x v="4"/>
    <m/>
    <x v="4"/>
    <x v="36"/>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m/>
    <m/>
  </r>
  <r>
    <x v="1"/>
    <m/>
    <x v="1"/>
    <x v="37"/>
    <s v="O20957840002"/>
    <s v="BOD"/>
    <n v="2095784"/>
    <m/>
    <s v="00099021001 DEPOSITO DE EFECTIVO, DEPOSITANTE: ANTONIO ARUQUIPA MALLEA, CONCEPTO: DEVOLUCION DE RETROACTIVO, CUENTA DE DEPOSITO: CUENTA UNICA DEL TESORO"/>
    <m/>
    <m/>
    <m/>
    <m/>
    <m/>
    <m/>
    <n v="0"/>
    <n v="290"/>
    <s v="NO_CONCILIADO"/>
    <m/>
    <m/>
  </r>
  <r>
    <x v="1"/>
    <m/>
    <x v="1"/>
    <x v="37"/>
    <s v="O20958510002"/>
    <s v="BOD"/>
    <n v="2095851"/>
    <m/>
    <s v="00099021001 DEPOSITO DE EFECTIVO, DEPOSITANTE: MOISES QUIZO ASISTIRI, CONCEPTO: REVERSION DE BOLETA HABER MENSUAL, CUENTA DE DEPOSITO: CUENTA UNICA DEL TESORO"/>
    <m/>
    <m/>
    <m/>
    <m/>
    <m/>
    <m/>
    <n v="0"/>
    <n v="3451.25"/>
    <s v="NO_CONCILIADO"/>
    <m/>
    <m/>
  </r>
  <r>
    <x v="1"/>
    <m/>
    <x v="1"/>
    <x v="37"/>
    <s v="O20958620002"/>
    <s v="BOD"/>
    <n v="2095862"/>
    <m/>
    <s v="00099021001 DEPOSITO DE EFECTIVO, DEPOSITANTE: MOISES QUIZO ASISTIRI, CONCEPTO: REVERSION DE BOLETA HABER MENSUAL DE MES DE SEPTIEMBRE DEL AÑO 2020, CUENTA DE DEPOSITO: CUENTA UNICA DEL TESORO"/>
    <m/>
    <m/>
    <m/>
    <m/>
    <m/>
    <m/>
    <n v="0"/>
    <n v="3451.25"/>
    <s v="NO_CONCILIADO"/>
    <m/>
    <m/>
  </r>
  <r>
    <x v="1"/>
    <m/>
    <x v="1"/>
    <x v="38"/>
    <s v="O20961500002"/>
    <s v="BOD"/>
    <n v="2096150"/>
    <m/>
    <s v="00099021001 DEPOSITO DE EFECTIVO, DEPOSITANTE: WILFREDO MATIAS POMA, CONCEPTO: REGULARIZACION POR TOPE SALARIAL, CUENTA DE DEPOSITO: CUENTA UNICA DEL TESORO"/>
    <m/>
    <m/>
    <m/>
    <m/>
    <m/>
    <m/>
    <n v="0"/>
    <n v="1058.8399999999999"/>
    <s v="NO_CONCILIADO"/>
    <m/>
    <m/>
  </r>
  <r>
    <x v="22"/>
    <m/>
    <x v="22"/>
    <x v="38"/>
    <s v="O20961610002"/>
    <s v="BOD"/>
    <n v="2096161"/>
    <m/>
    <s v="00099021001 DEPOSITO DE EFECTIVO, DEPOSITANTE: EUGENIA QUISPE CHOQUE, CONCEPTO: REGULARIZACION POR TOPE SALARIAL, CUENTA DE DEPOSITO: CUENTA UNICA DEL TESORO"/>
    <m/>
    <m/>
    <m/>
    <m/>
    <m/>
    <m/>
    <n v="0"/>
    <n v="47.92"/>
    <s v="NO_CONCILIADO"/>
    <m/>
    <m/>
  </r>
  <r>
    <x v="23"/>
    <m/>
    <x v="23"/>
    <x v="38"/>
    <s v="O20961790002"/>
    <s v="BOD"/>
    <n v="2096179"/>
    <m/>
    <s v="00099021001 DEPOSITO DE EFECTIVO, DEPOSITANTE: ZENOBIO NINA ARTEAGA, CONCEPTO: DEVOLUCION EXCEDENTE SALARIAL, CUENTA DE DEPOSITO: CUENTA UNICA DEL TESORO"/>
    <m/>
    <m/>
    <m/>
    <m/>
    <m/>
    <m/>
    <n v="0"/>
    <n v="61.35"/>
    <s v="NO_CONCILIADO"/>
    <m/>
    <m/>
  </r>
  <r>
    <x v="24"/>
    <m/>
    <x v="24"/>
    <x v="38"/>
    <s v="O20961950002"/>
    <s v="BOD"/>
    <n v="2096195"/>
    <m/>
    <s v="00099021001 DEPOSITO DE EFECTIVO, DEPOSITANTE: LILY SALCEDO ORTIZ, CONCEPTO: EXCESO DE SUELDO, CUENTA DE DEPOSITO: CUENTA UNICA DEL TESORO"/>
    <m/>
    <m/>
    <m/>
    <m/>
    <m/>
    <m/>
    <n v="0"/>
    <n v="3194.68"/>
    <s v="NO_CONCILIADO"/>
    <m/>
    <m/>
  </r>
  <r>
    <x v="1"/>
    <m/>
    <x v="1"/>
    <x v="38"/>
    <s v="O20962990002"/>
    <s v="BOD"/>
    <n v="2096299"/>
    <m/>
    <s v="00099021001 DEPOSITO DE EFECTIVO, DEPOSITANTE: JUAN PABLO RODRIGUEZ AUAD, CONCEPTO: DEVOLUCION REMUNERACION MES DE FEBRERO 2023, CUENTA DE DEPOSITO: CUENTA UNICA DEL TESORO"/>
    <m/>
    <m/>
    <m/>
    <m/>
    <m/>
    <m/>
    <n v="0"/>
    <n v="3116.18"/>
    <s v="NO_CONCILIADO"/>
    <m/>
    <m/>
  </r>
  <r>
    <x v="1"/>
    <m/>
    <x v="1"/>
    <x v="38"/>
    <s v="O20963210002"/>
    <s v="BOD"/>
    <n v="2096321"/>
    <m/>
    <s v="00099021001 DEPOSITO DE EFECTIVO, DEPOSITANTE: EMETERIO CUSI CASTRO CI 2162605 LP, CONCEPTO: PAGO REVERSION DE LA BOLETA HABER MENSUAL NOVIEMBRE, CUENTA DE DEPOSITO: CUENTA UNICA DEL TESORO"/>
    <m/>
    <m/>
    <m/>
    <m/>
    <m/>
    <m/>
    <n v="0"/>
    <n v="10833.66"/>
    <s v="NO_CONCILIADO"/>
    <m/>
    <m/>
  </r>
  <r>
    <x v="1"/>
    <m/>
    <x v="1"/>
    <x v="38"/>
    <s v="B20962220002"/>
    <s v="BOD"/>
    <n v="2096222"/>
    <m/>
    <s v="00099021001 DEP.DE CHEQ.AJENOS,RET.DE CAM.,CONCEPTO: GIL AUGUSTO OLIVARES ARANA,DEP.: BANCO UNION SA , PROCEDENCIA: BANCO UNION S.A., CHEQUE: 187987, FECHA DE EMISION:02/03/2023"/>
    <m/>
    <m/>
    <m/>
    <m/>
    <m/>
    <m/>
    <n v="0"/>
    <n v="1337.33"/>
    <s v="NO_CONCILIADO"/>
    <m/>
    <m/>
  </r>
  <r>
    <x v="1"/>
    <m/>
    <x v="1"/>
    <x v="39"/>
    <s v="O20966020002"/>
    <s v="BOD"/>
    <n v="2096602"/>
    <m/>
    <s v="00099021001 DEPOSITO DE EFECTIVO, DEPOSITANTE: FELICIANO HUANCA LAURA, CONCEPTO: DEVOLUCION DE COBRO INDEBIDO, CUENTA DE DEPOSITO: CUENTA UNICA DEL TESORO"/>
    <m/>
    <m/>
    <m/>
    <m/>
    <m/>
    <m/>
    <n v="0"/>
    <n v="4310"/>
    <s v="NO_CONCILIADO"/>
    <m/>
    <m/>
  </r>
  <r>
    <x v="1"/>
    <m/>
    <x v="1"/>
    <x v="39"/>
    <s v="O20966250002"/>
    <s v="BOD"/>
    <n v="2096625"/>
    <m/>
    <s v="00099021001 DEPOSITO DE EFECTIVO, DEPOSITANTE: SKY RED LOGISTICS SRL NIT: 396417021, CONCEPTO: PAGO EN DEMASIA, CUENTA DE DEPOSITO: CUENTA UNICA DEL TESORO"/>
    <m/>
    <m/>
    <m/>
    <m/>
    <m/>
    <m/>
    <n v="0"/>
    <n v="1403"/>
    <s v="NO_CONCILIADO"/>
    <m/>
    <m/>
  </r>
  <r>
    <x v="1"/>
    <m/>
    <x v="1"/>
    <x v="39"/>
    <s v="O20966580002"/>
    <s v="BOD"/>
    <n v="2096658"/>
    <m/>
    <s v="00099021001 DEPOSITO DE EFECTIVO, DEPOSITANTE: ALBERTINA GUTIERREZ QUISPE, CONCEPTO: DEVOLUCION DE RETROACTIVO, CUENTA DE DEPOSITO: CUENTA UNICA DEL TESORO"/>
    <m/>
    <m/>
    <m/>
    <m/>
    <m/>
    <m/>
    <n v="0"/>
    <n v="810"/>
    <s v="NO_CONCILIADO"/>
    <m/>
    <m/>
  </r>
  <r>
    <x v="24"/>
    <m/>
    <x v="24"/>
    <x v="39"/>
    <s v="O20966790002"/>
    <s v="BOD"/>
    <n v="2096679"/>
    <m/>
    <s v="00099021001 DEPOSITO DE EFECTIVO, DEPOSITANTE: VIVIANA MONICA SALAZAR CUBA, CONCEPTO: REGULARIZACION TOPE SALARIAL FEBRERO 2023, CUENTA DE DEPOSITO: CUENTA UNICA DEL TESORO"/>
    <m/>
    <m/>
    <m/>
    <m/>
    <m/>
    <m/>
    <n v="0"/>
    <n v="10.67"/>
    <s v="NO_CONCILIADO"/>
    <m/>
    <m/>
  </r>
  <r>
    <x v="1"/>
    <m/>
    <x v="1"/>
    <x v="39"/>
    <s v="O20967330002"/>
    <s v="BOD"/>
    <n v="2096733"/>
    <m/>
    <s v="00099021001 DEPOSITO DE EFECTIVO, DEPOSITANTE: CLAUDIO RICARDO GONZALES SELARU, CONCEPTO: RECURSOS ORDINARIOS, CUENTA DE DEPOSITO: CUENTA UNICA DEL TESORO"/>
    <m/>
    <m/>
    <m/>
    <m/>
    <m/>
    <m/>
    <n v="0"/>
    <n v="2160.96"/>
    <s v="NO_CONCILIADO"/>
    <m/>
    <m/>
  </r>
  <r>
    <x v="1"/>
    <m/>
    <x v="1"/>
    <x v="39"/>
    <s v="O20967580002"/>
    <s v="BOD"/>
    <n v="2096758"/>
    <m/>
    <s v="00099021001 DEPOSITO DE EFECTIVO, DEPOSITANTE: ROBERTO FLOR CALZADILLA, CONCEPTO: DEVOLUCION, CUENTA DE DEPOSITO: CUENTA UNICA DEL TESORO"/>
    <m/>
    <m/>
    <m/>
    <m/>
    <m/>
    <m/>
    <n v="0"/>
    <n v="1360"/>
    <s v="NO_CONCILIADO"/>
    <m/>
    <m/>
  </r>
  <r>
    <x v="1"/>
    <m/>
    <x v="1"/>
    <x v="39"/>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m/>
    <m/>
  </r>
  <r>
    <x v="1"/>
    <m/>
    <x v="1"/>
    <x v="39"/>
    <s v="B20966150002"/>
    <s v="BOD"/>
    <n v="2096615"/>
    <m/>
    <s v="00099021001 DEP.DE CHEQ.AJENOS,RET.DE CAM.,CONCEPTO: CRISTOBAL FIDENCIO ROCHA FLORES,DEP.: BANCO UNION S.A. , PROCEDENCIA: BANCO UNION S.A., CHEQUE: 187991, FECHA DE EMISION:03/03/2023"/>
    <m/>
    <m/>
    <m/>
    <m/>
    <m/>
    <m/>
    <n v="0"/>
    <n v="8005"/>
    <s v="NO_CONCILIADO"/>
    <m/>
    <m/>
  </r>
  <r>
    <x v="1"/>
    <m/>
    <x v="1"/>
    <x v="39"/>
    <s v="B20966160002"/>
    <s v="BOD"/>
    <n v="2096616"/>
    <m/>
    <s v="00099021001 DEP.DE CHEQ.AJENOS,RET.DE CAM.,CONCEPTO: CRISTOBAL FIDENCIO ROCHA FLORES,DEP.: BANCO UNION S.A. , PROCEDENCIA: BANCO UNION S.A., CHEQUE: 187990, FECHA DE EMISION:03/03/2023"/>
    <m/>
    <m/>
    <m/>
    <m/>
    <m/>
    <m/>
    <n v="0"/>
    <n v="8005"/>
    <s v="NO_CONCILIADO"/>
    <m/>
    <m/>
  </r>
  <r>
    <x v="1"/>
    <m/>
    <x v="1"/>
    <x v="39"/>
    <s v="B20966170002"/>
    <s v="BOD"/>
    <n v="2096617"/>
    <m/>
    <s v="00099021001 DEP.DE CHEQ.AJENOS,RET.DE CAM.,CONCEPTO: CRISTOBAL FIDENCIO ROCHA FLORES,DEP.: BANCO UNION S.A. , PROCEDENCIA: BANCO UNION S.A., CHEQUE: 187989, FECHA DE EMISION:03/03/2023"/>
    <m/>
    <m/>
    <m/>
    <m/>
    <m/>
    <m/>
    <n v="0"/>
    <n v="8005"/>
    <s v="NO_CONCILIADO"/>
    <m/>
    <m/>
  </r>
  <r>
    <x v="1"/>
    <m/>
    <x v="1"/>
    <x v="39"/>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m/>
    <m/>
  </r>
  <r>
    <x v="1"/>
    <m/>
    <x v="1"/>
    <x v="39"/>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m/>
    <m/>
  </r>
  <r>
    <x v="1"/>
    <m/>
    <x v="1"/>
    <x v="40"/>
    <s v="O20969140002"/>
    <s v="BOD"/>
    <n v="2096914"/>
    <m/>
    <s v="00099021001 DEPOSITO DE EFECTIVO, DEPOSITANTE: WENDY MARIN MENDOZA, CONCEPTO: DEVOLUCION, CUENTA DE DEPOSITO: CUENTA UNICA DEL TESORO"/>
    <m/>
    <m/>
    <m/>
    <m/>
    <m/>
    <m/>
    <n v="0"/>
    <n v="930"/>
    <s v="NO_CONCILIADO"/>
    <m/>
    <m/>
  </r>
  <r>
    <x v="1"/>
    <m/>
    <x v="1"/>
    <x v="41"/>
    <s v="O20973880002"/>
    <s v="BOD"/>
    <n v="2097388"/>
    <m/>
    <s v="00099021001 DEPOSITO DE EFECTIVO, DEPOSITANTE: BENEDICTA CERON VDA DE CALLE, CONCEPTO: SUSCRIPCION DE CONVENIO PARA EL PAGO DE LO ADEUDADO, CUENTA DE DEPOSITO: CUENTA UNICA DEL TESORO"/>
    <m/>
    <m/>
    <m/>
    <m/>
    <m/>
    <m/>
    <n v="0"/>
    <n v="1441"/>
    <s v="NO_CONCILIADO"/>
    <m/>
    <m/>
  </r>
  <r>
    <x v="1"/>
    <m/>
    <x v="1"/>
    <x v="41"/>
    <s v="O20974730002"/>
    <s v="BOD"/>
    <n v="2097473"/>
    <m/>
    <s v="00099021001 DEPOSITO DE EFECTIVO, DEPOSITANTE: TEOFILO BAPTISTA RAMIREZ, CONCEPTO: DEVOLUCION DE HABERES 2010 MES DE FEBRERO DE 2023, CUENTA DE DEPOSITO: CUENTA UNICA DEL TESORO"/>
    <m/>
    <m/>
    <m/>
    <m/>
    <m/>
    <m/>
    <n v="0"/>
    <n v="1364.9"/>
    <s v="NO_CONCILIADO"/>
    <m/>
    <m/>
  </r>
  <r>
    <x v="25"/>
    <m/>
    <x v="25"/>
    <x v="41"/>
    <s v="O20975060002"/>
    <s v="BOD"/>
    <n v="2097506"/>
    <m/>
    <s v="00597012001 DEPOSITO DE EFECTIVO, DEPOSITANTE: JUANA GUILA HUARINA SALLUCA, CONCEPTO: RESARCIMIENTO DE DAÑOS, CUENTA DE DEPOSITO: CUENTA UNICA DEL TESORO"/>
    <m/>
    <m/>
    <m/>
    <m/>
    <m/>
    <m/>
    <n v="0"/>
    <n v="147000"/>
    <s v="NO_CONCILIADO"/>
    <m/>
    <m/>
  </r>
  <r>
    <x v="1"/>
    <m/>
    <x v="1"/>
    <x v="41"/>
    <s v="O20976520002"/>
    <s v="BOD"/>
    <n v="2097652"/>
    <m/>
    <s v="00099021001 DEPOSITO DE EFECTIVO, DEPOSITANTE: YHOLA JUANITA YANARICO GABINCHA, CONCEPTO: COBRO INDEBIDO POR NUEVAS NUPCIAS, CUENTA DE DEPOSITO: CUENTA UNICA DEL TESORO"/>
    <m/>
    <m/>
    <m/>
    <m/>
    <m/>
    <m/>
    <n v="0"/>
    <n v="2205"/>
    <s v="NO_CONCILIADO"/>
    <m/>
    <m/>
  </r>
  <r>
    <x v="26"/>
    <m/>
    <x v="26"/>
    <x v="41"/>
    <s v="B20974540002"/>
    <s v="BOD"/>
    <n v="2097454"/>
    <m/>
    <s v="00099021001 DEP.DE CHEQ.AJENOS,RET.DE CAM.,CONCEPTO: ABEL LOPEZ ARRUETA,DEP.: BANCO UNION S.A. , PROCEDENCIA: BANCO UNION S.A., CHEQUE: 187992, FECHA DE EMISION:07/03/2023"/>
    <m/>
    <m/>
    <m/>
    <m/>
    <m/>
    <m/>
    <n v="0"/>
    <n v="1530.98"/>
    <s v="NO_CONCILIADO"/>
    <m/>
    <m/>
  </r>
  <r>
    <x v="1"/>
    <m/>
    <x v="1"/>
    <x v="42"/>
    <s v="O20983120002"/>
    <s v="BOD"/>
    <n v="2098312"/>
    <m/>
    <s v="00099021001 DEPOSITO DE EFECTIVO, DEPOSITANTE: JAVIER OSCAR ESCOBAR YUPANQUI, CONCEPTO: DEVOLUCION REVERSION DE HABER MENSUAL ENERO 2023, CUENTA DE DEPOSITO: CUENTA UNICA DEL TESORO"/>
    <m/>
    <m/>
    <m/>
    <m/>
    <m/>
    <m/>
    <n v="0"/>
    <n v="5028"/>
    <s v="NO_CONCILIADO"/>
    <m/>
    <m/>
  </r>
  <r>
    <x v="1"/>
    <m/>
    <x v="1"/>
    <x v="42"/>
    <s v="O20983160002"/>
    <s v="BOD"/>
    <n v="2098316"/>
    <m/>
    <s v="00099021001 DEPOSITO DE EFECTIVO, DEPOSITANTE: JAVIER OSCAR ESCOBAR YUPANQUI, CONCEPTO: DEVOLUCION REVERSION DE HABER MENSUAL DICIEMBRE 2022, CUENTA DE DEPOSITO: CUENTA UNICA DEL TESORO"/>
    <m/>
    <m/>
    <m/>
    <m/>
    <m/>
    <m/>
    <n v="0"/>
    <n v="5028"/>
    <s v="NO_CONCILIADO"/>
    <m/>
    <m/>
  </r>
  <r>
    <x v="27"/>
    <m/>
    <x v="27"/>
    <x v="42"/>
    <s v="O20983490002"/>
    <s v="BOD"/>
    <n v="2098349"/>
    <m/>
    <s v="00288012001 DEPOSITO DE EFECTIVO, DEPOSITANTE: SERVICIO NACIONAL DE RIEGO, CONCEPTO: REVERSION PREVENTIVO 3, CUENTA DE DEPOSITO: CUENTA UNICA DEL TESORO"/>
    <m/>
    <m/>
    <m/>
    <m/>
    <m/>
    <m/>
    <n v="0"/>
    <n v="361"/>
    <s v="NO_CONCILIADO"/>
    <m/>
    <m/>
  </r>
  <r>
    <x v="1"/>
    <m/>
    <x v="1"/>
    <x v="43"/>
    <s v="O20990040002"/>
    <s v="BOD"/>
    <n v="2099004"/>
    <m/>
    <s v="00099021001 DEPOSITO DE EFECTIVO, DEPOSITANTE: DEISY DORA HERRERA BUENDIA, CONCEPTO: REVERSION, CUENTA DE DEPOSITO: CUENTA UNICA DEL TESORO"/>
    <m/>
    <m/>
    <m/>
    <m/>
    <m/>
    <m/>
    <n v="0"/>
    <n v="12872.96"/>
    <s v="NO_CONCILIADO"/>
    <m/>
    <m/>
  </r>
  <r>
    <x v="1"/>
    <m/>
    <x v="1"/>
    <x v="43"/>
    <s v="B20989770002"/>
    <s v="BOD"/>
    <n v="2098977"/>
    <m/>
    <s v="00099021001 DEP.DE CHEQ.AJENOS,RET.DE CAM.,CONCEPTO: EDWIN RUBEN ARANDA VALDEZ,DEP.: BANCO UNION S.A. , PROCEDENCIA: BANCO UNION S.A., CHEQUE: 187993, FECHA DE EMISION:09/03/2023"/>
    <m/>
    <m/>
    <m/>
    <m/>
    <m/>
    <m/>
    <n v="0"/>
    <n v="2782.5"/>
    <s v="NO_CONCILIADO"/>
    <m/>
    <m/>
  </r>
  <r>
    <x v="1"/>
    <m/>
    <x v="1"/>
    <x v="44"/>
    <s v="O20991960002"/>
    <s v="BOD"/>
    <n v="2099196"/>
    <m/>
    <s v="00099021001 DEPOSITO DE EFECTIVO, DEPOSITANTE: FREDDY IVAN CONDORI CUNO, CONCEPTO: POR COBRO INDEBIDO (SEGUNDAS NUPCIAS) DE LOLA CUNO CANASA (Q.E.P.D.), CUENTA DE DEPOSITO: CUENTA UNICA DEL TESORO"/>
    <m/>
    <m/>
    <m/>
    <m/>
    <m/>
    <m/>
    <n v="0"/>
    <n v="800"/>
    <s v="NO_CONCILIADO"/>
    <m/>
    <m/>
  </r>
  <r>
    <x v="1"/>
    <m/>
    <x v="1"/>
    <x v="44"/>
    <s v="O20992400002"/>
    <s v="BOD"/>
    <n v="2099240"/>
    <m/>
    <s v="00099021001 DEPOSITO DE EFECTIVO, DEPOSITANTE: SEGUROS PROVIDA S.A., CONCEPTO: DEVOLUCION DE FONDOS NO COBRADOS CONCILIACION NOVIEMBRE 2022, CUENTA DE DEPOSITO: CUENTA UNICA DEL TESORO"/>
    <m/>
    <m/>
    <m/>
    <m/>
    <m/>
    <m/>
    <n v="0"/>
    <n v="51.43"/>
    <s v="NO_CONCILIADO"/>
    <m/>
    <m/>
  </r>
  <r>
    <x v="28"/>
    <m/>
    <x v="28"/>
    <x v="44"/>
    <s v="O20993140002"/>
    <s v="BOD"/>
    <n v="2099314"/>
    <m/>
    <s v="00099021001 DEPOSITO DE EFECTIVO, DEPOSITANTE: ESTHER SONIA ZURITA VILLENA, CONCEPTO: DEVOLUCION BONO CANASTA FAMILIAR, CUENTA DE DEPOSITO: CUENTA UNICA DEL TESORO"/>
    <m/>
    <m/>
    <m/>
    <m/>
    <m/>
    <m/>
    <n v="0"/>
    <n v="400"/>
    <s v="NO_CONCILIADO"/>
    <m/>
    <m/>
  </r>
  <r>
    <x v="1"/>
    <m/>
    <x v="1"/>
    <x v="44"/>
    <s v="O20993220002"/>
    <s v="BOD"/>
    <n v="2099322"/>
    <m/>
    <s v="00099021001 DEPOSITO DE EFECTIVO, DEPOSITANTE: ALVARO MARCO ANTONIO CABA OLIVAREZ, CONCEPTO: CITE:MEFP/VTCP/DGOPT/UAIS-CPI/N°030/2016 REGULARIZACION MARZO-ABRIL 2022, CUENTA DE DEPOSITO: CUENTA UNICA DEL TESORO"/>
    <m/>
    <m/>
    <m/>
    <m/>
    <m/>
    <m/>
    <n v="0"/>
    <n v="13500"/>
    <s v="NO_CONCILIADO"/>
    <m/>
    <m/>
  </r>
  <r>
    <x v="1"/>
    <m/>
    <x v="1"/>
    <x v="44"/>
    <s v="B20992110002"/>
    <s v="BOD"/>
    <n v="2099211"/>
    <m/>
    <s v="00514012002 DEP.DE CHEQ.AJENOS,RET.DE CAM.,CONCEPTO: TRANS 5% POR VENTA DE SERV, TRANSMISION, DISPOSICION FINAL OCTAVA D.S. 4848,DEP.: ENDE , PROCEDENCIA: BANCO UNION S.A., CHEQUE: 11537, FECHA DE EMISION:03/03/2023"/>
    <m/>
    <m/>
    <m/>
    <m/>
    <m/>
    <m/>
    <n v="0"/>
    <n v="1200000"/>
    <s v="NO_CONCILIADO"/>
    <m/>
    <m/>
  </r>
  <r>
    <x v="1"/>
    <m/>
    <x v="1"/>
    <x v="44"/>
    <s v="B20992380002"/>
    <s v="BOD"/>
    <n v="2099238"/>
    <m/>
    <s v="00099021001 DEP.DE CHEQ.AJENOS,RET.DE CAM.,CONCEPTO: NEYER RIFARACHE CUELLAR,DEP.: BANCO UNION S.A. , PROCEDENCIA: BANCO UNION S.A., CHEQUE: 187999, FECHA DE EMISION:10/03/2023"/>
    <m/>
    <m/>
    <m/>
    <m/>
    <m/>
    <m/>
    <n v="0"/>
    <n v="3221.91"/>
    <s v="NO_CONCILIADO"/>
    <m/>
    <m/>
  </r>
  <r>
    <x v="1"/>
    <m/>
    <x v="1"/>
    <x v="45"/>
    <s v="O20996010002"/>
    <s v="BOD"/>
    <n v="2099601"/>
    <m/>
    <s v="00099021001 DEPOSITO DE EFECTIVO, DEPOSITANTE: AGUSTINA RODRIGUEZ DE APAZA, CONCEPTO: DEVOLUCION NUPCIA, CUENTA DE DEPOSITO: CUENTA UNICA DEL TESORO"/>
    <m/>
    <m/>
    <m/>
    <m/>
    <m/>
    <m/>
    <n v="0"/>
    <n v="5603"/>
    <s v="NO_CONCILIADO"/>
    <m/>
    <m/>
  </r>
  <r>
    <x v="7"/>
    <m/>
    <x v="7"/>
    <x v="45"/>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m/>
    <m/>
  </r>
  <r>
    <x v="7"/>
    <m/>
    <x v="7"/>
    <x v="45"/>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m/>
    <m/>
  </r>
  <r>
    <x v="7"/>
    <m/>
    <x v="7"/>
    <x v="45"/>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m/>
    <m/>
  </r>
  <r>
    <x v="1"/>
    <m/>
    <x v="1"/>
    <x v="45"/>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m/>
    <m/>
  </r>
  <r>
    <x v="1"/>
    <m/>
    <x v="1"/>
    <x v="45"/>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m/>
    <m/>
  </r>
  <r>
    <x v="1"/>
    <m/>
    <x v="1"/>
    <x v="45"/>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m/>
    <m/>
  </r>
  <r>
    <x v="1"/>
    <m/>
    <x v="1"/>
    <x v="45"/>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m/>
    <m/>
  </r>
  <r>
    <x v="1"/>
    <m/>
    <x v="1"/>
    <x v="45"/>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m/>
    <m/>
  </r>
  <r>
    <x v="1"/>
    <m/>
    <x v="1"/>
    <x v="45"/>
    <s v="B20996540002"/>
    <s v="BOD"/>
    <n v="2099654"/>
    <m/>
    <s v="00099021001 DEP.DE CHEQ.AJENOS,RET.DE CAM.,CONCEPTO: RUTH ROMERO PRIETO,DEP.: BANCO UNION S.A. , PROCEDENCIA: BANCO UNION S.A., CHEQUE: 188001, FECHA DE EMISION:13/03/2023"/>
    <m/>
    <m/>
    <m/>
    <m/>
    <m/>
    <m/>
    <n v="0"/>
    <n v="23.31"/>
    <s v="NO_CONCILIADO"/>
    <m/>
    <m/>
  </r>
  <r>
    <x v="2"/>
    <m/>
    <x v="2"/>
    <x v="45"/>
    <s v="B20996550002"/>
    <s v="BOD"/>
    <n v="2099655"/>
    <m/>
    <s v="00099021001 DEP.DE CHEQ.AJENOS,RET.DE CAM.,CONCEPTO: BIKMAR ALVARO TORREZ VILLARROEL,DEP.: BANCO UNION S.A. , PROCEDENCIA: BANCO UNION S.A., CHEQUE: 188002, FECHA DE EMISION:13/03/2023"/>
    <m/>
    <m/>
    <m/>
    <m/>
    <m/>
    <m/>
    <n v="0"/>
    <n v="2894"/>
    <s v="NO_CONCILIADO"/>
    <m/>
    <m/>
  </r>
  <r>
    <x v="1"/>
    <m/>
    <x v="1"/>
    <x v="46"/>
    <s v="O20999970002"/>
    <s v="BOD"/>
    <n v="2099997"/>
    <m/>
    <s v="00099021001 DEPOSITO DE EFECTIVO, DEPOSITANTE: JUSTA MENDOZA DE CARVAJAL, CONCEPTO: COBRO INDEVIDO DEVOLUCION RETRACTIVO, CUENTA DE DEPOSITO: CUENTA UNICA DEL TESORO"/>
    <m/>
    <m/>
    <m/>
    <m/>
    <m/>
    <m/>
    <n v="0"/>
    <n v="700"/>
    <s v="NO_CONCILIADO"/>
    <m/>
    <m/>
  </r>
  <r>
    <x v="29"/>
    <m/>
    <x v="29"/>
    <x v="46"/>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m/>
    <m/>
  </r>
  <r>
    <x v="1"/>
    <m/>
    <x v="1"/>
    <x v="46"/>
    <s v="O21000030002"/>
    <s v="BOD"/>
    <n v="2100003"/>
    <m/>
    <s v="00099021001 DEPOSITO DE EFECTIVO, DEPOSITANTE: RA-5 &quot;MY. ARTURO VERGARA&quot;, CONCEPTO: REVERSION DE SERVICIOS BASICOS MES DIC/22 DEL RA-5 &quot;MY. VERGARA&quot; P-720, CUENTA DE DEPOSITO: CUENTA UNICA DEL TESORO"/>
    <m/>
    <m/>
    <m/>
    <m/>
    <m/>
    <m/>
    <n v="0"/>
    <n v="50"/>
    <s v="NO_CONCILIADO"/>
    <m/>
    <m/>
  </r>
  <r>
    <x v="1"/>
    <m/>
    <x v="1"/>
    <x v="46"/>
    <s v="O21000080002"/>
    <s v="BOD"/>
    <n v="2100008"/>
    <m/>
    <s v="00099021001 DEPOSITO DE EFECTIVO, DEPOSITANTE: RUFINA RUIZ RAMOS, CONCEPTO: REVERSION DE SUELDO MES FEBRERO 2023 A LA CUENTA 00099021001, CUENTA DE DEPOSITO: CUENTA UNICA DEL TESORO"/>
    <m/>
    <m/>
    <m/>
    <m/>
    <m/>
    <m/>
    <n v="0"/>
    <n v="4947.1899999999996"/>
    <s v="NO_CONCILIADO"/>
    <m/>
    <m/>
  </r>
  <r>
    <x v="1"/>
    <m/>
    <x v="1"/>
    <x v="46"/>
    <s v="O21000370002"/>
    <s v="BOD"/>
    <n v="2100037"/>
    <m/>
    <s v="00099021001 DEPOSITO DE EFECTIVO, DEPOSITANTE: CARLOS DENCEL PELAEZ PACHECO, CONCEPTO: REMUNERACION MAXIMA PERMITIDA MES FEBRERO 2023, CUENTA DE DEPOSITO: CUENTA UNICA DEL TESORO"/>
    <m/>
    <m/>
    <m/>
    <m/>
    <m/>
    <m/>
    <n v="0"/>
    <n v="2589.23"/>
    <s v="NO_CONCILIADO"/>
    <m/>
    <m/>
  </r>
  <r>
    <x v="7"/>
    <m/>
    <x v="7"/>
    <x v="46"/>
    <s v="B20999240002"/>
    <s v="BOD"/>
    <n v="2099924"/>
    <m/>
    <s v="00099021001 DEP.DE CHEQ.AJENOS,RET.DE CAM.,CONCEPTO: ERICK DARIO BURGOS SEGOVIA,DEP.: BANCO UNION S.A. , PROCEDENCIA: BANCO UNION S.A., CHEQUE: 188006, FECHA DE EMISION:14/03/2023"/>
    <m/>
    <m/>
    <m/>
    <m/>
    <m/>
    <m/>
    <n v="0"/>
    <n v="3413.11"/>
    <s v="NO_CONCILIADO"/>
    <m/>
    <m/>
  </r>
  <r>
    <x v="7"/>
    <m/>
    <x v="7"/>
    <x v="46"/>
    <s v="B20999290002"/>
    <s v="BOD"/>
    <n v="2099929"/>
    <m/>
    <s v="00099021001 DEP.DE CHEQ.AJENOS,RET.DE CAM.,CONCEPTO: ERICK DARIO BURGOS SEGOVIA,DEP.: BANCO UNION SA , PROCEDENCIA: BANCO UNION S.A., CHEQUE: 188005, FECHA DE EMISION:14/03/2023"/>
    <m/>
    <m/>
    <m/>
    <m/>
    <m/>
    <m/>
    <n v="0"/>
    <n v="3413.11"/>
    <s v="NO_CONCILIADO"/>
    <m/>
    <m/>
  </r>
  <r>
    <x v="7"/>
    <m/>
    <x v="7"/>
    <x v="46"/>
    <s v="B20999310002"/>
    <s v="BOD"/>
    <n v="2099931"/>
    <m/>
    <s v="00099021001 DEP.DE CHEQ.AJENOS,RET.DE CAM.,CONCEPTO: ERICK DARIO BURGOS SEGOVIA,DEP.: BANCO UNION SA , PROCEDENCIA: BANCO UNION S.A., CHEQUE: 188004, FECHA DE EMISION:14/03/2023"/>
    <m/>
    <m/>
    <m/>
    <m/>
    <m/>
    <m/>
    <n v="0"/>
    <n v="2905.57"/>
    <s v="NO_CONCILIADO"/>
    <m/>
    <m/>
  </r>
  <r>
    <x v="25"/>
    <m/>
    <x v="25"/>
    <x v="46"/>
    <s v="O20999900002"/>
    <s v="BOD"/>
    <n v="2099990"/>
    <m/>
    <s v="00597012001 DEPOSITO DE EFECTIVO, DEPOSITANTE: MOSCOSO CORONADO ALVARO ALEJANDRO, CONCEPTO: DEVOLUCION ENERO, CUENTA DE DEPOSITO: CUENTA UNICA DEL TESORO"/>
    <m/>
    <m/>
    <m/>
    <m/>
    <m/>
    <m/>
    <n v="0"/>
    <n v="0.1"/>
    <s v="CONCILIADO_PARCIAL"/>
    <m/>
    <m/>
  </r>
  <r>
    <x v="1"/>
    <m/>
    <x v="1"/>
    <x v="47"/>
    <s v="O21001970002"/>
    <s v="BOD"/>
    <n v="2100197"/>
    <m/>
    <s v="00099021001 DEPOSITO DE EFECTIVO, DEPOSITANTE: EDDY WILDER LAURA BALTAZAR, CONCEPTO: DEVOLUCION DE HABERES, CUENTA DE DEPOSITO: CUENTA UNICA DEL TESORO"/>
    <m/>
    <m/>
    <m/>
    <m/>
    <m/>
    <m/>
    <n v="0"/>
    <n v="81310.38"/>
    <s v="NO_CONCILIADO"/>
    <m/>
    <m/>
  </r>
  <r>
    <x v="1"/>
    <m/>
    <x v="1"/>
    <x v="47"/>
    <s v="O21002080002"/>
    <s v="BOD"/>
    <n v="2100208"/>
    <m/>
    <s v="00099021001 DEPOSITO DE EFECTIVO, DEPOSITANTE: CARLOS EDUARDO TITO MELGAR, CONCEPTO: REGULARIZACIONES TOPE SALARIAL GESTION SEPTIEMBRE 2022, CUENTA DE DEPOSITO: CUENTA UNICA DEL TESORO"/>
    <m/>
    <m/>
    <m/>
    <m/>
    <m/>
    <m/>
    <n v="0"/>
    <n v="3558.21"/>
    <s v="NO_CONCILIADO"/>
    <m/>
    <m/>
  </r>
  <r>
    <x v="1"/>
    <m/>
    <x v="1"/>
    <x v="47"/>
    <s v="O21002090002"/>
    <s v="BOD"/>
    <n v="2100209"/>
    <m/>
    <s v="00099021001 DEPOSITO DE EFECTIVO, DEPOSITANTE: CARLOS EDUARDO TITO MELGAR, CONCEPTO: REGULARIZACIONES TOPE SALARIAL GESTION OCTUBRE 2022, CUENTA DE DEPOSITO: CUENTA UNICA DEL TESORO"/>
    <m/>
    <m/>
    <m/>
    <m/>
    <m/>
    <m/>
    <n v="0"/>
    <n v="3558.21"/>
    <s v="NO_CONCILIADO"/>
    <m/>
    <m/>
  </r>
  <r>
    <x v="1"/>
    <m/>
    <x v="1"/>
    <x v="47"/>
    <s v="O21002110002"/>
    <s v="BOD"/>
    <n v="2100211"/>
    <m/>
    <s v="00099021001 DEPOSITO DE EFECTIVO, DEPOSITANTE: CARLOS EDUARDO TITO MELGAR, CONCEPTO: REGULARIZACIONES TOPE SALARIAL GESTION NOVIEMBRE 2022, CUENTA DE DEPOSITO: CUENTA UNICA DEL TESORO"/>
    <m/>
    <m/>
    <m/>
    <m/>
    <m/>
    <m/>
    <n v="0"/>
    <n v="3558.21"/>
    <s v="NO_CONCILIADO"/>
    <m/>
    <m/>
  </r>
  <r>
    <x v="1"/>
    <m/>
    <x v="1"/>
    <x v="47"/>
    <s v="O21002130002"/>
    <s v="BOD"/>
    <n v="2100213"/>
    <m/>
    <s v="00099021001 DEPOSITO DE EFECTIVO, DEPOSITANTE: CARLOS EDUARDO TITO MELGAR, CONCEPTO: REGULARIZACIONES TOPE SALARIAL GESTION DICIEMBRE 2022, CUENTA DE DEPOSITO: CUENTA UNICA DEL TESORO"/>
    <m/>
    <m/>
    <m/>
    <m/>
    <m/>
    <m/>
    <n v="0"/>
    <n v="3558.21"/>
    <s v="NO_CONCILIADO"/>
    <m/>
    <m/>
  </r>
  <r>
    <x v="30"/>
    <m/>
    <x v="30"/>
    <x v="47"/>
    <s v="O21002340002"/>
    <s v="BOD"/>
    <n v="2100234"/>
    <m/>
    <s v="00086011109 DEPOSITO DE EFECTIVO, DEPOSITANTE: LIZETH HUARANCA ARCE, CONCEPTO: ORDENAMIENTO JURIDICO ADMINISTRATIVO(MMAYA), CUENTA DE DEPOSITO: CUENTA UNICA DEL TESORO"/>
    <m/>
    <m/>
    <m/>
    <m/>
    <m/>
    <m/>
    <n v="0"/>
    <n v="500"/>
    <s v="NO_CONCILIADO"/>
    <m/>
    <m/>
  </r>
  <r>
    <x v="31"/>
    <m/>
    <x v="31"/>
    <x v="47"/>
    <s v="O21002780002"/>
    <s v="BOD"/>
    <n v="2100278"/>
    <m/>
    <s v="00548012001 DEPOSITO DE EFECTIVO, DEPOSITANTE: JHONNY MAMANI MELENDRES, CONCEPTO: DEVOLUCION DE VIÁTICOS, CUENTA DE DEPOSITO: CUENTA UNICA DEL TESORO"/>
    <m/>
    <m/>
    <m/>
    <m/>
    <m/>
    <m/>
    <n v="0"/>
    <n v="28"/>
    <s v="NO_CONCILIADO"/>
    <m/>
    <m/>
  </r>
  <r>
    <x v="7"/>
    <m/>
    <x v="7"/>
    <x v="47"/>
    <s v="O21003250002"/>
    <s v="BOD"/>
    <n v="2100325"/>
    <m/>
    <s v="00099021001 DEPOSITO DE EFECTIVO, DEPOSITANTE: RODOLFO POMA CHUQUIMIA, CONCEPTO: REGULARIZACION POR TOPE FINANCIAL DICIEMBRE 2022, CUENTA DE DEPOSITO: CUENTA UNICA DEL TESORO"/>
    <m/>
    <m/>
    <m/>
    <m/>
    <m/>
    <m/>
    <n v="0"/>
    <n v="1052.23"/>
    <s v="NO_CONCILIADO"/>
    <m/>
    <m/>
  </r>
  <r>
    <x v="1"/>
    <m/>
    <x v="1"/>
    <x v="47"/>
    <s v="O21003450002"/>
    <s v="BOD"/>
    <n v="2100345"/>
    <m/>
    <s v="00099021001 DEPOSITO DE EFECTIVO, DEPOSITANTE: JHONATAN OROSCO QUISPE, CONCEPTO: DEVOLUCION DE HABERES PERIODO-MES JUNIO DE 2022, CUENTA DE DEPOSITO: CUENTA UNICA DEL TESORO"/>
    <m/>
    <m/>
    <m/>
    <m/>
    <m/>
    <m/>
    <n v="0"/>
    <n v="4480"/>
    <s v="NO_CONCILIADO"/>
    <m/>
    <m/>
  </r>
  <r>
    <x v="1"/>
    <m/>
    <x v="1"/>
    <x v="47"/>
    <s v="O21003470002"/>
    <s v="BOD"/>
    <n v="2100347"/>
    <m/>
    <s v="00099021001 DEPOSITO DE EFECTIVO, DEPOSITANTE: JHONATAN OROSCO QUISPE, CONCEPTO: DEVOLUCION DE HABERES PERIODO-MES DE JULIO DE 2022, CUENTA DE DEPOSITO: CUENTA UNICA DEL TESORO"/>
    <m/>
    <m/>
    <m/>
    <m/>
    <m/>
    <m/>
    <n v="0"/>
    <n v="4480"/>
    <s v="NO_CONCILIADO"/>
    <m/>
    <m/>
  </r>
  <r>
    <x v="1"/>
    <m/>
    <x v="1"/>
    <x v="47"/>
    <s v="O21003480002"/>
    <s v="BOD"/>
    <n v="2100348"/>
    <m/>
    <s v="00099021001 DEPOSITO DE EFECTIVO, DEPOSITANTE: JHONATAN OROSCO QUISPE, CONCEPTO: DEVOLUCION DE HABERES PERIODO-MES DE AGOSTO DE 2022, CUENTA DE DEPOSITO: CUENTA UNICA DEL TESORO"/>
    <m/>
    <m/>
    <m/>
    <m/>
    <m/>
    <m/>
    <n v="0"/>
    <n v="4480"/>
    <s v="NO_CONCILIADO"/>
    <m/>
    <m/>
  </r>
  <r>
    <x v="1"/>
    <m/>
    <x v="1"/>
    <x v="47"/>
    <s v="O21003490002"/>
    <s v="BOD"/>
    <n v="2100349"/>
    <m/>
    <s v="00099021001 DEPOSITO DE EFECTIVO, DEPOSITANTE: JHONATAN OROSCO QUISPE, CONCEPTO: DEVOLUCION DE HABERES PERIODO-MES DE SEPTIEMBRE DE 2022, CUENTA DE DEPOSITO: CUENTA UNICA DEL TESORO"/>
    <m/>
    <m/>
    <m/>
    <m/>
    <m/>
    <m/>
    <n v="0"/>
    <n v="4480"/>
    <s v="NO_CONCILIADO"/>
    <m/>
    <m/>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3683.73"/>
    <s v="CONCILIADO_PARCIAL"/>
    <m/>
    <m/>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62293.55"/>
    <s v="CONCILIADO_PARCIAL"/>
    <m/>
    <m/>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08471.57"/>
    <s v="CONCILIADO_PARCIAL"/>
    <m/>
    <m/>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9973.7000000000007"/>
    <s v="CONCILIADO_PARCIAL"/>
    <m/>
    <m/>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8613.36"/>
    <s v="CONCILIADO_PARCIAL"/>
    <m/>
    <m/>
  </r>
  <r>
    <x v="1"/>
    <m/>
    <x v="1"/>
    <x v="47"/>
    <s v="B21002560002"/>
    <s v="BOD"/>
    <n v="2100256"/>
    <m/>
    <s v="00099021001 DEP.DE CHEQ.AJENOS,RET.DE CAM.,CONCEPTO: EVELIN MARCELLE DE PARDO GUETTI,DEP.: BANCO UNION S.A. , PROCEDENCIA: BANCO UNION S.A., CHEQUE: 188008, FECHA DE EMISION:15/03/2023"/>
    <m/>
    <m/>
    <m/>
    <m/>
    <m/>
    <m/>
    <n v="0"/>
    <n v="300"/>
    <s v="NO_CONCILIADO"/>
    <m/>
    <m/>
  </r>
  <r>
    <x v="23"/>
    <m/>
    <x v="23"/>
    <x v="48"/>
    <s v="O21005100002"/>
    <s v="BOD"/>
    <n v="2100510"/>
    <m/>
    <s v="00099021001 DEPOSITO DE EFECTIVO, DEPOSITANTE: CIRO GERMAN ALAVIA MARIN, CONCEPTO: DEVOLUCION POR TOPE SALARIAL CORRESPONDIENTE A SEPTIEMBRE 2022, CUENTA DE DEPOSITO: CUENTA UNICA DEL TESORO"/>
    <m/>
    <m/>
    <m/>
    <m/>
    <m/>
    <m/>
    <n v="0"/>
    <n v="4738.79"/>
    <s v="NO_CONCILIADO"/>
    <m/>
    <m/>
  </r>
  <r>
    <x v="23"/>
    <m/>
    <x v="23"/>
    <x v="48"/>
    <s v="O21005120002"/>
    <s v="BOD"/>
    <n v="2100512"/>
    <m/>
    <s v="00099021001 DEPOSITO DE EFECTIVO, DEPOSITANTE: CIRO GERMAN ALAVIA MARIN, CONCEPTO: DEVOLUCION POR TOPE SALARIAL CORRESPONDIENTE OCTUBRE 2022, CUENTA DE DEPOSITO: CUENTA UNICA DEL TESORO"/>
    <m/>
    <m/>
    <m/>
    <m/>
    <m/>
    <m/>
    <n v="0"/>
    <n v="4738.79"/>
    <s v="NO_CONCILIADO"/>
    <m/>
    <m/>
  </r>
  <r>
    <x v="23"/>
    <m/>
    <x v="23"/>
    <x v="48"/>
    <s v="O21005140002"/>
    <s v="BOD"/>
    <n v="2100514"/>
    <m/>
    <s v="00099021001 DEPOSITO DE EFECTIVO, DEPOSITANTE: CIRO GERMAN ALAVIA MARIN, CONCEPTO: DEVOLUCION POR TOPE SALARIAL CORRESPONDIENTE A NOVIEMBRE 2022, CUENTA DE DEPOSITO: CUENTA UNICA DEL TESORO"/>
    <m/>
    <m/>
    <m/>
    <m/>
    <m/>
    <m/>
    <n v="0"/>
    <n v="4709.6099999999997"/>
    <s v="NO_CONCILIADO"/>
    <m/>
    <m/>
  </r>
  <r>
    <x v="23"/>
    <m/>
    <x v="23"/>
    <x v="48"/>
    <s v="O21005160002"/>
    <s v="BOD"/>
    <n v="2100516"/>
    <m/>
    <s v="00099021001 DEPOSITO DE EFECTIVO, DEPOSITANTE: CIRO GERMAN ALAVIA MARIN, CONCEPTO: DEVOLUCION POR TOPE SALARIAL CORRESPONDIENTE A DICIEMBRE 2022, CUENTA DE DEPOSITO: CUENTA UNICA DEL TESORO"/>
    <m/>
    <m/>
    <m/>
    <m/>
    <m/>
    <m/>
    <n v="0"/>
    <n v="4738.79"/>
    <s v="NO_CONCILIADO"/>
    <m/>
    <m/>
  </r>
  <r>
    <x v="1"/>
    <m/>
    <x v="1"/>
    <x v="48"/>
    <s v="O21006180002"/>
    <s v="BOD"/>
    <n v="2100618"/>
    <m/>
    <s v="00099021001 DEPOSITO DE EFECTIVO, DEPOSITANTE: CLAUDIA VERONICA SILVA CORINI, CONCEPTO: DEVOLUCION REMUNERACION MAXIMA, CUENTA DE DEPOSITO: CUENTA UNICA DEL TESORO"/>
    <m/>
    <m/>
    <m/>
    <m/>
    <m/>
    <m/>
    <n v="0"/>
    <n v="3163.13"/>
    <s v="NO_CONCILIADO"/>
    <m/>
    <m/>
  </r>
  <r>
    <x v="32"/>
    <m/>
    <x v="32"/>
    <x v="49"/>
    <s v="O21009090002"/>
    <s v="BOD"/>
    <n v="2100909"/>
    <m/>
    <s v="00099021001 DEPOSITO DE EFECTIVO, DEPOSITANTE: JORGE NELSON CHAVEZ MAMANI C.I. 4250466 LP, CONCEPTO: DEPÓSITO DE VIATICOS, CUENTA DE DEPOSITO: CUENTA UNICA DEL TESORO"/>
    <m/>
    <m/>
    <m/>
    <m/>
    <m/>
    <m/>
    <n v="0"/>
    <n v="0.01"/>
    <s v="CONCILIADO_PARCIAL"/>
    <m/>
    <m/>
  </r>
  <r>
    <x v="32"/>
    <m/>
    <x v="32"/>
    <x v="49"/>
    <s v="O21009110002"/>
    <s v="BOD"/>
    <n v="2100911"/>
    <m/>
    <s v="00099021001 DEPOSITO DE EFECTIVO, DEPOSITANTE: JOSE ANTONIO CORO LARA C.I. 9122319 LP, CONCEPTO: DEPÓSITO DE VIATICOS, CUENTA DE DEPOSITO: CUENTA UNICA DEL TESORO"/>
    <m/>
    <m/>
    <m/>
    <m/>
    <m/>
    <m/>
    <n v="0"/>
    <n v="0.01"/>
    <s v="CONCILIADO_PARCIAL"/>
    <m/>
    <m/>
  </r>
  <r>
    <x v="32"/>
    <m/>
    <x v="32"/>
    <x v="49"/>
    <s v="O21009130002"/>
    <s v="BOD"/>
    <n v="2100913"/>
    <m/>
    <s v="00099021001 DEPOSITO DE EFECTIVO, DEPOSITANTE: JAVIER EDGAR YAPU PATON C.I. 6146037 L.P., CONCEPTO: DEPÓSITO DE VIATICOS, CUENTA DE DEPOSITO: CUENTA UNICA DEL TESORO"/>
    <m/>
    <m/>
    <m/>
    <m/>
    <m/>
    <m/>
    <n v="0"/>
    <n v="0.01"/>
    <s v="CONCILIADO_PARCIAL"/>
    <m/>
    <m/>
  </r>
  <r>
    <x v="1"/>
    <m/>
    <x v="1"/>
    <x v="50"/>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m/>
    <m/>
  </r>
  <r>
    <x v="1"/>
    <m/>
    <x v="1"/>
    <x v="50"/>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m/>
    <m/>
  </r>
  <r>
    <x v="1"/>
    <m/>
    <x v="1"/>
    <x v="50"/>
    <s v="O21013030002"/>
    <s v="BOD"/>
    <n v="2101303"/>
    <m/>
    <s v="00099021001 DEPOSITO DE EFECTIVO, DEPOSITANTE: PORFIRIO LIMACHI POMA, CONCEPTO: COBRO INDEBIDO DEVOLUCION, CUENTA DE DEPOSITO: CUENTA UNICA DEL TESORO"/>
    <m/>
    <m/>
    <m/>
    <m/>
    <m/>
    <m/>
    <n v="0"/>
    <n v="950"/>
    <s v="NO_CONCILIADO"/>
    <m/>
    <m/>
  </r>
  <r>
    <x v="1"/>
    <m/>
    <x v="1"/>
    <x v="50"/>
    <s v="O21013370002"/>
    <s v="BOD"/>
    <n v="2101337"/>
    <m/>
    <s v="00099021001 DEPOSITO DE EFECTIVO, DEPOSITANTE: GLADYS BEATRIZ PLATA AMARRO, CONCEPTO: EXCESO MAXIMO DE REMUNERACION PERMITIDO DOBLE PERCEPCION, CUENTA DE DEPOSITO: CUENTA UNICA DEL TESORO"/>
    <m/>
    <m/>
    <m/>
    <m/>
    <m/>
    <m/>
    <n v="0"/>
    <n v="720.2"/>
    <s v="NO_CONCILIADO"/>
    <m/>
    <m/>
  </r>
  <r>
    <x v="1"/>
    <m/>
    <x v="1"/>
    <x v="50"/>
    <s v="B21012730002"/>
    <s v="BOD"/>
    <n v="2101273"/>
    <m/>
    <s v="00099021001 DEP.DE CHEQ.AJENOS,RET.DE CAM.,CONCEPTO: JOSE FLORES FLORES,DEP.: BANCO UNION S.A. , PROCEDENCIA: BANCO UNION S.A., CHEQUE: 191439, FECHA DE EMISION:20/03/2023"/>
    <m/>
    <m/>
    <m/>
    <m/>
    <m/>
    <m/>
    <n v="0"/>
    <n v="4645.8"/>
    <s v="NO_CONCILIADO"/>
    <m/>
    <m/>
  </r>
  <r>
    <x v="1"/>
    <m/>
    <x v="1"/>
    <x v="50"/>
    <s v="B21012790002"/>
    <s v="BOD"/>
    <n v="2101279"/>
    <m/>
    <s v="00099021001 DEP.DE CHEQ.AJENOS,RET.DE CAM.,CONCEPTO: JUSTINIANO GRAGEDA TRUJILLO,DEP.: BANCO UNION S.A. , PROCEDENCIA: BANCO UNION S.A., CHEQUE: 191442, FECHA DE EMISION:20/03/2023"/>
    <m/>
    <m/>
    <m/>
    <m/>
    <m/>
    <m/>
    <n v="0"/>
    <n v="7874.03"/>
    <s v="NO_CONCILIADO"/>
    <m/>
    <m/>
  </r>
  <r>
    <x v="1"/>
    <m/>
    <x v="1"/>
    <x v="51"/>
    <s v="O21015890002"/>
    <s v="BOD"/>
    <n v="2101589"/>
    <m/>
    <s v="00099021001 DEPOSITO DE EFECTIVO, DEPOSITANTE: DIONICIO YAPUCHURA CALLISAYA, CONCEPTO: REVERSION DE BOLETA DE HABER MENSUAL, CUENTA DE DEPOSITO: CUENTA UNICA DEL TESORO"/>
    <m/>
    <m/>
    <m/>
    <m/>
    <m/>
    <m/>
    <n v="0"/>
    <n v="8831.0300000000007"/>
    <s v="NO_CONCILIADO"/>
    <m/>
    <m/>
  </r>
  <r>
    <x v="18"/>
    <m/>
    <x v="18"/>
    <x v="51"/>
    <s v="O21014890002"/>
    <s v="BOD"/>
    <n v="2101489"/>
    <m/>
    <s v="00423142001 DEPOSITO DE EFECTIVO, DEPOSITANTE: CAJA DE SALUD DE CAMINOS Y RA, CONCEPTO: DEVOLUCION RETROACTIVOS, CUENTA DE DEPOSITO: CUENTA UNICA DEL TESORO"/>
    <m/>
    <m/>
    <m/>
    <m/>
    <m/>
    <m/>
    <n v="0"/>
    <n v="1"/>
    <s v="CONCILIADO_PARCIAL"/>
    <m/>
    <m/>
  </r>
  <r>
    <x v="1"/>
    <m/>
    <x v="1"/>
    <x v="52"/>
    <s v="O21018160002"/>
    <s v="BOD"/>
    <n v="2101816"/>
    <m/>
    <s v="00099021001 DEPOSITO DE EFECTIVO, DEPOSITANTE: LUCRECIA VELARDE VDA. DE FLORES, CONCEPTO: NUEVAS NUPCIAS, CUENTA DE DEPOSITO: CUENTA UNICA DEL TESORO"/>
    <m/>
    <m/>
    <m/>
    <m/>
    <m/>
    <m/>
    <n v="0"/>
    <n v="1500"/>
    <s v="NO_CONCILIADO"/>
    <m/>
    <m/>
  </r>
  <r>
    <x v="1"/>
    <m/>
    <x v="1"/>
    <x v="52"/>
    <s v="O21019130002"/>
    <s v="BOD"/>
    <n v="2101913"/>
    <m/>
    <s v="00099021001 DEPOSITO DE EFECTIVO, DEPOSITANTE: MARCIA ALODIA DALENCE PARDO, CONCEPTO: REVERSION TOTAL, CUENTA DE DEPOSITO: CUENTA UNICA DEL TESORO"/>
    <m/>
    <m/>
    <m/>
    <m/>
    <m/>
    <m/>
    <n v="0"/>
    <n v="4029.31"/>
    <s v="NO_CONCILIADO"/>
    <m/>
    <m/>
  </r>
  <r>
    <x v="1"/>
    <m/>
    <x v="1"/>
    <x v="53"/>
    <s v="O21021790002"/>
    <s v="BOD"/>
    <n v="2102179"/>
    <m/>
    <s v="00099021001 DEPOSITO DE EFECTIVO, DEPOSITANTE: ADELA FLORES CRUZ, CONCEPTO: DEVOLUCION POR DOBLE PERCEPCION DE DIC/22 A FEB/23 MAS LAS DUODECIMAS DE AGUINALDO, CUENTA DE DEPOSITO: CUENTA UNICA DEL TESORO"/>
    <m/>
    <m/>
    <m/>
    <m/>
    <m/>
    <m/>
    <n v="0"/>
    <n v="867.06"/>
    <s v="NO_CONCILIADO"/>
    <m/>
    <m/>
  </r>
  <r>
    <x v="1"/>
    <m/>
    <x v="1"/>
    <x v="53"/>
    <s v="B21020950002"/>
    <s v="BOD"/>
    <n v="2102095"/>
    <m/>
    <s v="00099021001 DEP.DE CHEQ.AJENOS,RET.DE CAM.,CONCEPTO: DEPÓSITO POR REVERSION DEL PREVENTIVO N°202,DEP.: SELA ORURO , PROCEDENCIA: BANCO UNION S.A., CHEQUE: 18431, FECHA DE EMISION:02/03/2023"/>
    <m/>
    <m/>
    <m/>
    <m/>
    <m/>
    <m/>
    <n v="0"/>
    <n v="3087.97"/>
    <s v="NO_CONCILIADO"/>
    <m/>
    <m/>
  </r>
  <r>
    <x v="1"/>
    <m/>
    <x v="1"/>
    <x v="53"/>
    <s v="B21021540002"/>
    <s v="BOD"/>
    <n v="2102154"/>
    <m/>
    <s v="00099021001 DEP.DE CHEQ.AJENOS,RET.DE CAM.,CONCEPTO: PATRICIA DUBEYSA PEÑARANDA QUIROGA,DEP.: BANCO UNION S.A. , PROCEDENCIA: BANCO UNION S.A., CHEQUE: 191445, FECHA DE EMISION:23/03/2023"/>
    <m/>
    <m/>
    <m/>
    <m/>
    <m/>
    <m/>
    <n v="0"/>
    <n v="3177.48"/>
    <s v="NO_CONCILIADO"/>
    <m/>
    <m/>
  </r>
  <r>
    <x v="33"/>
    <m/>
    <x v="33"/>
    <x v="54"/>
    <s v="O21024010002"/>
    <s v="BOD"/>
    <n v="2102401"/>
    <m/>
    <s v="00099021001 DEPOSITO DE EFECTIVO, DEPOSITANTE: URMIA CECILIA INQUILLO CORTEZ, CONCEPTO: DEVOLUCION PAGO EN DEMASIA DOS DIAS DE HABER MES FEBRERO 2023, CUENTA DE DEPOSITO: CUENTA UNICA DEL TESORO"/>
    <m/>
    <m/>
    <m/>
    <m/>
    <m/>
    <m/>
    <n v="0"/>
    <n v="587.64"/>
    <s v="NO_CONCILIADO"/>
    <m/>
    <m/>
  </r>
  <r>
    <x v="1"/>
    <m/>
    <x v="1"/>
    <x v="54"/>
    <s v="O21024260002"/>
    <s v="BOD"/>
    <n v="2102426"/>
    <m/>
    <s v="00099021001 DEPOSITO DE EFECTIVO, DEPOSITANTE: JORGE ROGELIO SANTANDER ESTRADA, CONCEPTO: REGULARIZACION DE TOPE SALARIAL SEPTIEMBRE 2022, CUENTA DE DEPOSITO: CUENTA UNICA DEL TESORO"/>
    <m/>
    <m/>
    <m/>
    <m/>
    <m/>
    <m/>
    <n v="0"/>
    <n v="44.79"/>
    <s v="NO_CONCILIADO"/>
    <m/>
    <m/>
  </r>
  <r>
    <x v="1"/>
    <m/>
    <x v="1"/>
    <x v="54"/>
    <s v="O21024280002"/>
    <s v="BOD"/>
    <n v="2102428"/>
    <m/>
    <s v="00099021001 DEPOSITO DE EFECTIVO, DEPOSITANTE: JORGE ROGELIO SANTANDER ESTRADA, CONCEPTO: REGULARIZACION DE TOPE SALARIAL OCTUBRE 2022, CUENTA DE DEPOSITO: CUENTA UNICA DEL TESORO"/>
    <m/>
    <m/>
    <m/>
    <m/>
    <m/>
    <m/>
    <n v="0"/>
    <n v="44.79"/>
    <s v="NO_CONCILIADO"/>
    <m/>
    <m/>
  </r>
  <r>
    <x v="1"/>
    <m/>
    <x v="1"/>
    <x v="54"/>
    <s v="O21024310002"/>
    <s v="BOD"/>
    <n v="2102431"/>
    <m/>
    <s v="00099021001 DEPOSITO DE EFECTIVO, DEPOSITANTE: JORGE ROGELIO SANTANDER ESTRADA, CONCEPTO: REGULARIZACION DE TOPE SALARIAL NOVIEMBRE 2022, CUENTA DE DEPOSITO: CUENTA UNICA DEL TESORO"/>
    <m/>
    <m/>
    <m/>
    <m/>
    <m/>
    <m/>
    <n v="0"/>
    <n v="21.1"/>
    <s v="NO_CONCILIADO"/>
    <m/>
    <m/>
  </r>
  <r>
    <x v="1"/>
    <m/>
    <x v="1"/>
    <x v="54"/>
    <s v="O21024330002"/>
    <s v="BOD"/>
    <n v="2102433"/>
    <m/>
    <s v="00099021001 DEPOSITO DE EFECTIVO, DEPOSITANTE: JORGE ROGELIO SANTANDER ESTRADA, CONCEPTO: REGULARIZACION DE TOPE SALARIAL DICIEMBRE 2022, CUENTA DE DEPOSITO: CUENTA UNICA DEL TESORO"/>
    <m/>
    <m/>
    <m/>
    <m/>
    <m/>
    <m/>
    <n v="0"/>
    <n v="21.1"/>
    <s v="NO_CONCILIADO"/>
    <m/>
    <m/>
  </r>
  <r>
    <x v="1"/>
    <m/>
    <x v="1"/>
    <x v="54"/>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m/>
    <m/>
  </r>
  <r>
    <x v="1"/>
    <m/>
    <x v="1"/>
    <x v="54"/>
    <s v="O21025190002"/>
    <s v="BOD"/>
    <n v="2102519"/>
    <m/>
    <s v="00099021001 DEPOSITO DE EFECTIVO, DEPOSITANTE: ALVARO MARCO ANTONIO CABA OLIVAREZ, CONCEPTO: CITE:MEFP/VTCP/DGOPT/UAIS-CPI/N°030/2016 REGULARIZACION: MAYO-JUNIO 2022, CUENTA DE DEPOSITO: CUENTA UNICA DEL TESORO"/>
    <m/>
    <m/>
    <m/>
    <m/>
    <m/>
    <m/>
    <n v="0"/>
    <n v="13500"/>
    <s v="NO_CONCILIADO"/>
    <m/>
    <m/>
  </r>
  <r>
    <x v="7"/>
    <m/>
    <x v="7"/>
    <x v="54"/>
    <s v="B21024030002"/>
    <s v="BOD"/>
    <n v="2102403"/>
    <m/>
    <s v="00099021001 DEP.DE CHEQ.AJENOS,RET.DE CAM.,CONCEPTO: PAGO POR DESCUENTO RECURSOS PUBLICOS,DEP.: CAJA NACIONAL DE SALUD , PROCEDENCIA: BANCO UNION S.A., CHEQUE: 66838, FECHA DE EMISION:23/03/2023"/>
    <m/>
    <m/>
    <m/>
    <m/>
    <m/>
    <m/>
    <n v="0"/>
    <n v="12790.75"/>
    <s v="NO_CONCILIADO"/>
    <m/>
    <m/>
  </r>
  <r>
    <x v="1"/>
    <m/>
    <x v="1"/>
    <x v="54"/>
    <s v="B21024290002"/>
    <s v="BOD"/>
    <n v="2102429"/>
    <m/>
    <s v="00099021001 DEP.DE CHEQ.AJENOS,RET.DE CAM.,CONCEPTO: JUAN JOSE TORDAOYA AREVALO,DEP.: BANCO UNION S.A. , PROCEDENCIA: BANCO UNION S.A., CHEQUE: 191447, FECHA DE EMISION:24/03/2023"/>
    <m/>
    <m/>
    <m/>
    <m/>
    <m/>
    <m/>
    <n v="0"/>
    <n v="7118"/>
    <s v="NO_CONCILIADO"/>
    <m/>
    <m/>
  </r>
  <r>
    <x v="18"/>
    <m/>
    <x v="18"/>
    <x v="55"/>
    <s v="O21027860002"/>
    <s v="BOD"/>
    <n v="2102786"/>
    <m/>
    <s v="00423012001 DEPOSITO DE EFECTIVO, DEPOSITANTE: SERGIO FABIAN SILES RIVERO CI 6961230, CONCEPTO: DEVOLUCION FONDOS DE AVANCE, CUENTA DE DEPOSITO: CUENTA UNICA DEL TESORO"/>
    <m/>
    <m/>
    <m/>
    <m/>
    <m/>
    <m/>
    <n v="0"/>
    <n v="2332"/>
    <s v="NO_CONCILIADO"/>
    <m/>
    <m/>
  </r>
  <r>
    <x v="1"/>
    <m/>
    <x v="1"/>
    <x v="55"/>
    <s v="O21027870002"/>
    <s v="BOD"/>
    <n v="2102787"/>
    <m/>
    <s v="00099021001 DEPOSITO DE EFECTIVO, DEPOSITANTE: ROSA AMALIA QUISBERT DE MARCA, CONCEPTO: DEVOLUCION DE RETROACTIVO, CUENTA DE DEPOSITO: CUENTA UNICA DEL TESORO"/>
    <m/>
    <m/>
    <m/>
    <m/>
    <m/>
    <m/>
    <n v="0"/>
    <n v="200"/>
    <s v="NO_CONCILIADO"/>
    <m/>
    <m/>
  </r>
  <r>
    <x v="1"/>
    <m/>
    <x v="1"/>
    <x v="55"/>
    <s v="O21028260002"/>
    <s v="BOD"/>
    <n v="2102826"/>
    <m/>
    <s v="00099021001 DEPOSITO DE EFECTIVO, DEPOSITANTE: FREDY MOISES FLORES MAMANI, CONCEPTO: COBRO INDEVIDO DEL PRA, CUENTA DE DEPOSITO: CUENTA UNICA DEL TESORO"/>
    <m/>
    <m/>
    <m/>
    <m/>
    <m/>
    <m/>
    <n v="0"/>
    <n v="3000"/>
    <s v="NO_CONCILIADO"/>
    <m/>
    <m/>
  </r>
  <r>
    <x v="1"/>
    <m/>
    <x v="1"/>
    <x v="55"/>
    <s v="O21028740002"/>
    <s v="BOD"/>
    <n v="2102874"/>
    <m/>
    <s v="00099021001 DEPOSITO DE EFECTIVO, DEPOSITANTE: MONICA SEA ARAMAYO, CONCEPTO: DEVOLUCION RENUMERACION MAXIMA, CUENTA DE DEPOSITO: CUENTA UNICA DEL TESORO"/>
    <m/>
    <m/>
    <m/>
    <m/>
    <m/>
    <m/>
    <n v="0"/>
    <n v="6714.56"/>
    <s v="NO_CONCILIADO"/>
    <m/>
    <m/>
  </r>
  <r>
    <x v="1"/>
    <m/>
    <x v="1"/>
    <x v="55"/>
    <s v="O21029100002"/>
    <s v="BOD"/>
    <n v="2102910"/>
    <m/>
    <s v="00099021001 DEPOSITO DE EFECTIVO, DEPOSITANTE: MARIA ROSA GONZALES RAMOS, CONCEPTO: DEVOLUCION DE FONDOS NO EJECUTADOS C 31 - 137, CUENTA DE DEPOSITO: CUENTA UNICA DEL TESORO"/>
    <m/>
    <m/>
    <m/>
    <m/>
    <m/>
    <m/>
    <n v="0"/>
    <n v="168.3"/>
    <s v="NO_CONCILIADO"/>
    <m/>
    <m/>
  </r>
  <r>
    <x v="1"/>
    <m/>
    <x v="1"/>
    <x v="55"/>
    <s v="B21028470002"/>
    <s v="BOD"/>
    <n v="2102847"/>
    <m/>
    <s v="00099021001 DEP.DE CHEQ.AJENOS,RET.DE CAM.,CONCEPTO: EDGAR MANCILLA GUTIERREZ,DEP.: BANCO UNION S.A. , PROCEDENCIA: BANCO UNION S.A., CHEQUE: 191455, FECHA DE EMISION:27/03/2023"/>
    <m/>
    <m/>
    <m/>
    <m/>
    <m/>
    <m/>
    <n v="0"/>
    <n v="1900.98"/>
    <s v="NO_CONCILIADO"/>
    <m/>
    <m/>
  </r>
  <r>
    <x v="1"/>
    <m/>
    <x v="1"/>
    <x v="55"/>
    <s v="B21028480002"/>
    <s v="BOD"/>
    <n v="2102848"/>
    <m/>
    <s v="00099021001 DEP.DE CHEQ.AJENOS,RET.DE CAM.,CONCEPTO: ROSMERY CHOQUE MAMANI,DEP.: BANCO UNION S.A. , PROCEDENCIA: BANCO UNION S.A., CHEQUE: 191454, FECHA DE EMISION:27/03/2023"/>
    <m/>
    <m/>
    <m/>
    <m/>
    <m/>
    <m/>
    <n v="0"/>
    <n v="1790.8"/>
    <s v="NO_CONCILIADO"/>
    <m/>
    <m/>
  </r>
  <r>
    <x v="1"/>
    <m/>
    <x v="1"/>
    <x v="55"/>
    <s v="B21028500002"/>
    <s v="BOD"/>
    <n v="2102850"/>
    <m/>
    <s v="00099021001 DEP.DE CHEQ.AJENOS,RET.DE CAM.,CONCEPTO: MARISOL ENCINAS MONTAÑO,DEP.: BANCO UNION S.S.A , PROCEDENCIA: BANCO UNION S.A., CHEQUE: 191453, FECHA DE EMISION:27/03/2023"/>
    <m/>
    <m/>
    <m/>
    <m/>
    <m/>
    <m/>
    <n v="0"/>
    <n v="1663.5"/>
    <s v="NO_CONCILIADO"/>
    <m/>
    <m/>
  </r>
  <r>
    <x v="1"/>
    <m/>
    <x v="1"/>
    <x v="55"/>
    <s v="B21028530002"/>
    <s v="BOD"/>
    <n v="2102853"/>
    <m/>
    <s v="00099021001 DEP.DE CHEQ.AJENOS,RET.DE CAM.,CONCEPTO: ALEXANDER IVN PINTO MAMANI,DEP.: BANCO UNION S.A. , PROCEDENCIA: BANCO UNION S.A., CHEQUE: 191452, FECHA DE EMISION:27/03/2023"/>
    <m/>
    <m/>
    <m/>
    <m/>
    <m/>
    <m/>
    <n v="0"/>
    <n v="1663.35"/>
    <s v="NO_CONCILIADO"/>
    <m/>
    <m/>
  </r>
  <r>
    <x v="1"/>
    <m/>
    <x v="1"/>
    <x v="56"/>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m/>
    <m/>
  </r>
  <r>
    <x v="1"/>
    <m/>
    <x v="1"/>
    <x v="56"/>
    <s v="B21030930002"/>
    <s v="BOD"/>
    <n v="2103093"/>
    <m/>
    <s v="00099021001 DEP.DE CHEQ.AJENOS,RET.DE CAM.,CONCEPTO: CARLA ESCALERA PINTO,DEP.: BANCO UNION S.A. , PROCEDENCIA: BANCO UNION S.A., CHEQUE: 191457, FECHA DE EMISION:28/03/2023"/>
    <m/>
    <m/>
    <m/>
    <m/>
    <m/>
    <m/>
    <n v="0"/>
    <n v="1566.95"/>
    <s v="NO_CONCILIADO"/>
    <m/>
    <m/>
  </r>
  <r>
    <x v="34"/>
    <m/>
    <x v="34"/>
    <x v="57"/>
    <s v="O21033430002"/>
    <s v="BOD"/>
    <n v="2103343"/>
    <m/>
    <s v="00099021001 DEPOSITO DE EFECTIVO, DEPOSITANTE: LOURDES TATIANA QUIROZ QUENTA, CONCEPTO: FACTURA NAABOL NO PRESENTADA PARA SU DECLARACION EN EL LIBRO DE COMPRAS IVA, CUENTA DE DEPOSITO: CUENTA UNICA DEL TESORO"/>
    <m/>
    <m/>
    <m/>
    <m/>
    <m/>
    <m/>
    <n v="0"/>
    <n v="15"/>
    <s v="NO_CONCILIADO"/>
    <m/>
    <m/>
  </r>
  <r>
    <x v="1"/>
    <m/>
    <x v="1"/>
    <x v="57"/>
    <s v="O21034020002"/>
    <s v="BOD"/>
    <n v="2103402"/>
    <m/>
    <s v="00099021001 DEPOSITO DE EFECTIVO, DEPOSITANTE: IVER LUNA SANCHEZ, CONCEPTO: DEVOLUCION DE PASAJES AEREOS SEGUN PREVENTIVO NRO 935, CUENTA DE DEPOSITO: CUENTA UNICA DEL TESORO"/>
    <m/>
    <m/>
    <m/>
    <m/>
    <m/>
    <m/>
    <n v="0"/>
    <n v="181"/>
    <s v="NO_CONCILIADO"/>
    <m/>
    <m/>
  </r>
  <r>
    <x v="1"/>
    <m/>
    <x v="1"/>
    <x v="57"/>
    <s v="B21033700002"/>
    <s v="BOD"/>
    <n v="2103370"/>
    <m/>
    <s v="00099021001 DEP.DE CHEQ.AJENOS,RET.DE CAM.,CONCEPTO: ABEL ANDIA ZURITA,DEP.: BANCO UNION S.A. , PROCEDENCIA: BANCO UNION S.A., CHEQUE: 191458, FECHA DE EMISION:29/03/2023"/>
    <m/>
    <m/>
    <m/>
    <m/>
    <m/>
    <m/>
    <n v="0"/>
    <n v="3239.73"/>
    <s v="NO_CONCILIADO"/>
    <m/>
    <m/>
  </r>
  <r>
    <x v="35"/>
    <m/>
    <x v="35"/>
    <x v="58"/>
    <s v="O21036000002"/>
    <s v="BOD"/>
    <n v="2103600"/>
    <m/>
    <s v="00593012001 DEPOSITO DE EFECTIVO, DEPOSITANTE: GRACIELA QUENTA POMA, CONCEPTO: |DEVOLUCION DE IMPUESTOS PAGADOS EN EXESO, CUENTA DE DEPOSITO: CUENTA UNICA DEL TESORO"/>
    <m/>
    <m/>
    <m/>
    <m/>
    <m/>
    <m/>
    <n v="0"/>
    <n v="55.3"/>
    <s v="NO_CONCILIADO"/>
    <m/>
    <m/>
  </r>
  <r>
    <x v="3"/>
    <m/>
    <x v="3"/>
    <x v="58"/>
    <s v="O21036960002"/>
    <s v="BOD"/>
    <n v="2103696"/>
    <m/>
    <s v="00344018001 DEPOSITO DE EFECTIVO, DEPOSITANTE: CARLOS ALBERTO REZA AZURDUY, CONCEPTO: DEVOLUCION DE SALDOS NO UTILIZADOS AL C31 390, CUENTA DE DEPOSITO: CUENTA UNICA DEL TESORO"/>
    <m/>
    <m/>
    <m/>
    <m/>
    <m/>
    <m/>
    <n v="0"/>
    <n v="2232.04"/>
    <s v="NO_CONCILIADO"/>
    <m/>
    <m/>
  </r>
  <r>
    <x v="1"/>
    <m/>
    <x v="1"/>
    <x v="58"/>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m/>
    <m/>
  </r>
  <r>
    <x v="36"/>
    <m/>
    <x v="36"/>
    <x v="37"/>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m/>
    <m/>
  </r>
  <r>
    <x v="2"/>
    <m/>
    <x v="2"/>
    <x v="38"/>
    <s v="S10556050002"/>
    <s v="CRV"/>
    <n v="1055605"/>
    <m/>
    <s v="'TRANSFERENCIA'||RECIBIDA DEL EXTERIOR SEGÚN MENSAJE SWIFT Nº 3521 (REM.EXT.) DE FECHA 02-03-2023 POR PRIMER DESEMBOLSO DEL PRÉSTAMO F.ROT./AID 12/006/00. LIBRETA N° 00046057011 MSYD - RECURSOS CONVENIO FINANCIERO F.ROT./AID 12/006/00"/>
    <m/>
    <m/>
    <m/>
    <m/>
    <m/>
    <m/>
    <n v="0"/>
    <n v="37131820.359999999"/>
    <s v="NO_CONCILIADO"/>
    <m/>
    <m/>
  </r>
  <r>
    <x v="4"/>
    <m/>
    <x v="4"/>
    <x v="39"/>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m/>
    <m/>
  </r>
  <r>
    <x v="37"/>
    <m/>
    <x v="37"/>
    <x v="39"/>
    <s v="Q17725720002"/>
    <s v="CRV"/>
    <n v="1772572"/>
    <m/>
    <s v="NUMERO DE LIBRETA CUT: 00303014201 OPERACIÓN E75 TRANSFERENCIA DE LA CUENTA FISCAL BUN A LA CUT EN MN TRANSFERENCIA DE FONDOS A SOLICITUD DE: GOBIERNO AUTONOMO DEPARTAMENTAL DE TARIJA, CITE: GADT/SDEF/EMM/OF.NÂ° 209/23"/>
    <m/>
    <m/>
    <m/>
    <m/>
    <m/>
    <m/>
    <n v="0"/>
    <n v="100000"/>
    <s v="NO_CONCILIADO"/>
    <m/>
    <m/>
  </r>
  <r>
    <x v="35"/>
    <m/>
    <x v="35"/>
    <x v="41"/>
    <s v="G21937460001"/>
    <s v="CVD"/>
    <n v="2193746"/>
    <m/>
    <s v="COBRO COSTOS DE PAPELERIA SEGUN TRANSFERENCIA DEL EXTERIOR POR ORDEN DE TRADERSOUTH LIMITED REF.: CRED SAMPLES OF BL/PURPOSE/OTHR LIB. 00593012001 EMPRESA ESTATAL YACANA - RECURSOS PROPIOS"/>
    <m/>
    <m/>
    <m/>
    <m/>
    <m/>
    <m/>
    <n v="50"/>
    <n v="0"/>
    <s v="NO_CONCILIADO"/>
    <m/>
    <m/>
  </r>
  <r>
    <x v="1"/>
    <m/>
    <x v="1"/>
    <x v="46"/>
    <s v="Q17777400002"/>
    <s v="CRV"/>
    <n v="1777740"/>
    <m/>
    <s v="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
    <m/>
    <m/>
    <m/>
    <m/>
    <m/>
    <m/>
    <n v="0"/>
    <n v="7474.05"/>
    <s v="CONCILIADO_PARCIAL"/>
    <m/>
    <m/>
  </r>
  <r>
    <x v="4"/>
    <m/>
    <x v="4"/>
    <x v="47"/>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m/>
    <m/>
  </r>
  <r>
    <x v="1"/>
    <m/>
    <x v="1"/>
    <x v="48"/>
    <s v="F0012160"/>
    <s v="NTE"/>
    <n v="5332799"/>
    <m/>
    <s v="A:00099021001 Transferencia que realizamos a solicitud de la Empresa Nacional de Electricidad mediante nota CITE: ENDE-DEEM-3/25-23 en aplicación al Decreto Supremo No 4848 de 28 de diciembre de 2022 correspondiente al mes de febrero de 2023 H.R. 6-5466-R"/>
    <m/>
    <m/>
    <m/>
    <m/>
    <m/>
    <m/>
    <n v="0"/>
    <n v="1018235.89"/>
    <s v="NO_CONCILIADO"/>
    <m/>
    <m/>
  </r>
  <r>
    <x v="25"/>
    <m/>
    <x v="25"/>
    <x v="52"/>
    <s v="G22115380002"/>
    <s v="CRV"/>
    <n v="2211538"/>
    <m/>
    <s v="REGULARIZACION DE TRANSFERENCIA DEL EXTERIOR SEGUN SWIFT NO.4446 Y NO.4445 DE FECHA 22/03/2023 ORDENANTE: AGRARIA INDUSTRIA E COMERCIO LTDA. (JARDINOPOLIS SP BRASIL) REF.: CRED YLBGCO0047ODV23 VEX DE 13032023 CONTRATO 342971186 LIB. 00597012001 RECURSOS PROPIOS VENTAS YLB"/>
    <m/>
    <m/>
    <m/>
    <m/>
    <m/>
    <m/>
    <n v="0"/>
    <n v="585295.19999999995"/>
    <s v="NO_CONCILIADO"/>
    <m/>
    <m/>
  </r>
  <r>
    <x v="1"/>
    <m/>
    <x v="1"/>
    <x v="56"/>
    <s v="Q17861710002"/>
    <s v="CRV"/>
    <n v="1786171"/>
    <m/>
    <s v="NUMERO DE LIBRETA CUT: 00099021001 OPERACIÓN E18 TRANSFERENCIA DEL SISTEMA FINANCIERO POR CUENTA DE TERCEROS A LA CUT devolucion pagos de CC no cobrados noviembre y aguinaldo 2022"/>
    <m/>
    <m/>
    <m/>
    <m/>
    <m/>
    <m/>
    <n v="0"/>
    <n v="1096350.43"/>
    <s v="NO_CONCILIADO"/>
    <m/>
    <m/>
  </r>
  <r>
    <x v="38"/>
    <m/>
    <x v="38"/>
    <x v="57"/>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m/>
    <m/>
  </r>
  <r>
    <x v="4"/>
    <m/>
    <x v="4"/>
    <x v="57"/>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m/>
    <m/>
  </r>
  <r>
    <x v="1"/>
    <m/>
    <x v="1"/>
    <x v="58"/>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m/>
    <m/>
  </r>
  <r>
    <x v="39"/>
    <m/>
    <x v="39"/>
    <x v="59"/>
    <s v="Q17886140002"/>
    <s v="CRV"/>
    <n v="1788614"/>
    <m/>
    <s v="NUMERO DE LIBRETA CUT: 0013032001 OPERACIÓN E18 TRANSFERENCIA DEL SISTEMA FINANCIERO POR CUENTA DE TERCEROS A LA CUT TRANSFERENCIA GARANTIA DE MOTANTACARGA POR URANEL"/>
    <m/>
    <m/>
    <m/>
    <m/>
    <m/>
    <m/>
    <n v="0"/>
    <n v="27927"/>
    <s v="NO_CONCILIADO"/>
    <m/>
    <m/>
  </r>
  <r>
    <x v="10"/>
    <m/>
    <x v="10"/>
    <x v="59"/>
    <s v="T04434780001"/>
    <s v="DEV"/>
    <n v="443478"/>
    <m/>
    <s v="CONTABILIZACION ORDENES DE TRANSFERENCIA GRACOS"/>
    <m/>
    <m/>
    <m/>
    <m/>
    <m/>
    <m/>
    <n v="4091301.74"/>
    <n v="0"/>
    <s v="NO_CONCILIADO"/>
    <m/>
    <m/>
  </r>
  <r>
    <x v="10"/>
    <m/>
    <x v="10"/>
    <x v="59"/>
    <s v="T04434760001"/>
    <s v="DEV"/>
    <n v="443476"/>
    <m/>
    <s v="CONTABILIZACION ORDENES DE TRANSFERENCIA GRACOS"/>
    <m/>
    <m/>
    <m/>
    <m/>
    <m/>
    <m/>
    <n v="216733.88"/>
    <n v="0"/>
    <s v="NO_CONCILIADO"/>
    <m/>
    <m/>
  </r>
  <r>
    <x v="10"/>
    <m/>
    <x v="10"/>
    <x v="59"/>
    <s v="T04434820001"/>
    <s v="DEV"/>
    <n v="443482"/>
    <m/>
    <s v="CONTABILIZACION ORDENES DE TRANSFERENCIA GRACOS"/>
    <m/>
    <m/>
    <m/>
    <m/>
    <m/>
    <m/>
    <n v="573445.24"/>
    <n v="0"/>
    <s v="NO_CONCILIADO"/>
    <m/>
    <m/>
  </r>
  <r>
    <x v="10"/>
    <m/>
    <x v="10"/>
    <x v="59"/>
    <s v="T04434840001"/>
    <s v="DEV"/>
    <n v="443484"/>
    <m/>
    <s v="CONTABILIZACION ORDENES DE TRANSFERENCIA GRACOS"/>
    <m/>
    <m/>
    <m/>
    <m/>
    <m/>
    <m/>
    <n v="16566966.34"/>
    <n v="0"/>
    <s v="NO_CONCILIADO"/>
    <m/>
    <m/>
  </r>
  <r>
    <x v="10"/>
    <m/>
    <x v="10"/>
    <x v="59"/>
    <s v="T04434860001"/>
    <s v="DEV"/>
    <n v="443486"/>
    <m/>
    <s v="CONTABILIZACION ORDENES DE TRANSFERENCIA GRACOS"/>
    <m/>
    <m/>
    <m/>
    <m/>
    <m/>
    <m/>
    <n v="11237240.810000001"/>
    <n v="0"/>
    <s v="NO_CONCILIADO"/>
    <m/>
    <m/>
  </r>
  <r>
    <x v="10"/>
    <m/>
    <x v="10"/>
    <x v="59"/>
    <s v="T04434880001"/>
    <s v="DEV"/>
    <n v="443488"/>
    <m/>
    <s v="CONTABILIZACION ORDENES DE TRANSFERENCIA GRACOS"/>
    <m/>
    <m/>
    <m/>
    <m/>
    <m/>
    <m/>
    <n v="3048003.03"/>
    <n v="0"/>
    <s v="NO_CONCILIADO"/>
    <m/>
    <m/>
  </r>
  <r>
    <x v="10"/>
    <m/>
    <x v="10"/>
    <x v="59"/>
    <s v="T04434900001"/>
    <s v="DEV"/>
    <n v="443490"/>
    <m/>
    <s v="CONTABILIZACION ORDENES DE TRANSFERENCIA GRACOS"/>
    <m/>
    <m/>
    <m/>
    <m/>
    <m/>
    <m/>
    <n v="109521"/>
    <n v="0"/>
    <s v="NO_CONCILIADO"/>
    <m/>
    <m/>
  </r>
  <r>
    <x v="10"/>
    <m/>
    <x v="10"/>
    <x v="59"/>
    <s v="T04434920001"/>
    <s v="DEV"/>
    <n v="443492"/>
    <m/>
    <s v="CONTABILIZACION ORDENES DE TRANSFERENCIA GRACOS"/>
    <m/>
    <m/>
    <m/>
    <m/>
    <m/>
    <m/>
    <n v="2067436.07"/>
    <n v="0"/>
    <s v="NO_CONCILIADO"/>
    <m/>
    <m/>
  </r>
  <r>
    <x v="10"/>
    <m/>
    <x v="10"/>
    <x v="59"/>
    <s v="T04434940001"/>
    <s v="DEV"/>
    <n v="443494"/>
    <m/>
    <s v="CONTABILIZACION ORDENES DE TRANSFERENCIA GRACOS"/>
    <m/>
    <m/>
    <m/>
    <m/>
    <m/>
    <m/>
    <n v="2177154.15"/>
    <n v="0"/>
    <s v="NO_CONCILIADO"/>
    <m/>
    <m/>
  </r>
  <r>
    <x v="10"/>
    <m/>
    <x v="10"/>
    <x v="59"/>
    <s v="T04434960001"/>
    <s v="DEV"/>
    <n v="443496"/>
    <m/>
    <s v="CONTABILIZACION ORDENES DE TRANSFERENCIA GRACOS"/>
    <m/>
    <m/>
    <m/>
    <m/>
    <m/>
    <m/>
    <n v="508449.48"/>
    <n v="0"/>
    <s v="NO_CONCILIADO"/>
    <m/>
    <m/>
  </r>
  <r>
    <x v="10"/>
    <m/>
    <x v="10"/>
    <x v="59"/>
    <s v="T04434980001"/>
    <s v="DEV"/>
    <n v="443498"/>
    <m/>
    <s v="CONTABILIZACION ORDENES DE TRANSFERENCIA GRACOS"/>
    <m/>
    <m/>
    <m/>
    <m/>
    <m/>
    <m/>
    <n v="5970422.7800000003"/>
    <n v="0"/>
    <s v="NO_CONCILIADO"/>
    <m/>
    <m/>
  </r>
  <r>
    <x v="10"/>
    <m/>
    <x v="10"/>
    <x v="59"/>
    <s v="T04435000001"/>
    <s v="DEV"/>
    <n v="443500"/>
    <m/>
    <s v="CONTABILIZACION ORDENES DE TRANSFERENCIA GRACOS"/>
    <m/>
    <m/>
    <m/>
    <m/>
    <m/>
    <m/>
    <n v="1396516.27"/>
    <n v="0"/>
    <s v="NO_CONCILIADO"/>
    <m/>
    <m/>
  </r>
  <r>
    <x v="10"/>
    <m/>
    <x v="10"/>
    <x v="59"/>
    <s v="T04434560001"/>
    <s v="DEV"/>
    <n v="443456"/>
    <m/>
    <s v="CONTABILIZACION ORDENES DE TRANSFERENCIA GRACOS"/>
    <m/>
    <m/>
    <m/>
    <m/>
    <m/>
    <m/>
    <n v="2266888.65"/>
    <n v="0"/>
    <s v="NO_CONCILIADO"/>
    <m/>
    <m/>
  </r>
  <r>
    <x v="10"/>
    <m/>
    <x v="10"/>
    <x v="59"/>
    <s v="T04434580001"/>
    <s v="DEV"/>
    <n v="443458"/>
    <m/>
    <s v="CONTABILIZACION ORDENES DE TRANSFERENCIA GRACOS"/>
    <m/>
    <m/>
    <m/>
    <m/>
    <m/>
    <m/>
    <n v="2665231.4900000002"/>
    <n v="0"/>
    <s v="NO_CONCILIADO"/>
    <m/>
    <m/>
  </r>
  <r>
    <x v="10"/>
    <m/>
    <x v="10"/>
    <x v="59"/>
    <s v="T04434600001"/>
    <s v="DEV"/>
    <n v="443460"/>
    <m/>
    <s v="CONTABILIZACION ORDENES DE TRANSFERENCIA GRACOS"/>
    <m/>
    <m/>
    <m/>
    <m/>
    <m/>
    <m/>
    <n v="2665231.4900000002"/>
    <n v="0"/>
    <s v="NO_CONCILIADO"/>
    <m/>
    <m/>
  </r>
  <r>
    <x v="10"/>
    <m/>
    <x v="10"/>
    <x v="59"/>
    <s v="T04434620001"/>
    <s v="DEV"/>
    <n v="443462"/>
    <m/>
    <s v="CONTABILIZACION ORDENES DE TRANSFERENCIA GRACOS"/>
    <m/>
    <m/>
    <m/>
    <m/>
    <m/>
    <m/>
    <n v="2665231.4900000002"/>
    <n v="0"/>
    <s v="NO_CONCILIADO"/>
    <m/>
    <m/>
  </r>
  <r>
    <x v="10"/>
    <m/>
    <x v="10"/>
    <x v="59"/>
    <s v="T04434640001"/>
    <s v="DEV"/>
    <n v="443464"/>
    <m/>
    <s v="CONTABILIZACION ORDENES DE TRANSFERENCIA GRACOS"/>
    <m/>
    <m/>
    <m/>
    <m/>
    <m/>
    <m/>
    <n v="1758439.17"/>
    <n v="0"/>
    <s v="NO_CONCILIADO"/>
    <m/>
    <m/>
  </r>
  <r>
    <x v="10"/>
    <m/>
    <x v="10"/>
    <x v="59"/>
    <s v="T04434660001"/>
    <s v="DEV"/>
    <n v="443466"/>
    <m/>
    <s v="CONTABILIZACION ORDENES DE TRANSFERENCIA GRACOS"/>
    <m/>
    <m/>
    <m/>
    <m/>
    <m/>
    <m/>
    <n v="89734.56"/>
    <n v="0"/>
    <s v="NO_CONCILIADO"/>
    <m/>
    <m/>
  </r>
  <r>
    <x v="10"/>
    <m/>
    <x v="10"/>
    <x v="59"/>
    <s v="T04434680001"/>
    <s v="DEV"/>
    <n v="443468"/>
    <m/>
    <s v="CONTABILIZACION ORDENES DE TRANSFERENCIA GRACOS"/>
    <m/>
    <m/>
    <m/>
    <m/>
    <m/>
    <m/>
    <n v="93152.08"/>
    <n v="0"/>
    <s v="NO_CONCILIADO"/>
    <m/>
    <m/>
  </r>
  <r>
    <x v="10"/>
    <m/>
    <x v="10"/>
    <x v="59"/>
    <s v="T04434700001"/>
    <s v="DEV"/>
    <n v="443470"/>
    <m/>
    <s v="CONTABILIZACION ORDENES DE TRANSFERENCIA GRACOS"/>
    <m/>
    <m/>
    <m/>
    <m/>
    <m/>
    <m/>
    <n v="4829759.68"/>
    <n v="0"/>
    <s v="NO_CONCILIADO"/>
    <m/>
    <m/>
  </r>
  <r>
    <x v="10"/>
    <m/>
    <x v="10"/>
    <x v="59"/>
    <s v="T04434720001"/>
    <s v="DEV"/>
    <n v="443472"/>
    <m/>
    <s v="CONTABILIZACION ORDENES DE TRANSFERENCIA GRACOS"/>
    <m/>
    <m/>
    <m/>
    <m/>
    <m/>
    <m/>
    <n v="255853.24"/>
    <n v="0"/>
    <s v="NO_CONCILIADO"/>
    <m/>
    <m/>
  </r>
  <r>
    <x v="10"/>
    <m/>
    <x v="10"/>
    <x v="59"/>
    <s v="T04434740001"/>
    <s v="DEV"/>
    <n v="443474"/>
    <m/>
    <s v="CONTABILIZACION ORDENES DE TRANSFERENCIA GRACOS"/>
    <m/>
    <m/>
    <m/>
    <m/>
    <m/>
    <m/>
    <n v="246466.42"/>
    <n v="0"/>
    <s v="NO_CONCILIADO"/>
    <m/>
    <m/>
  </r>
  <r>
    <x v="10"/>
    <m/>
    <x v="10"/>
    <x v="59"/>
    <s v="T04434800001"/>
    <s v="DEV"/>
    <n v="443480"/>
    <m/>
    <s v="CONTABILIZACION ORDENES DE TRANSFERENCIA GRACOS"/>
    <m/>
    <m/>
    <m/>
    <m/>
    <m/>
    <m/>
    <n v="208782.32"/>
    <n v="0"/>
    <s v="NO_CONCILIADO"/>
    <m/>
    <m/>
  </r>
  <r>
    <x v="10"/>
    <m/>
    <x v="10"/>
    <x v="59"/>
    <s v="T04435240001"/>
    <s v="DEV"/>
    <n v="443524"/>
    <m/>
    <s v="CONTABILIZACION ORDENES DE TRANSFERENCIA GRACOS"/>
    <m/>
    <m/>
    <m/>
    <m/>
    <m/>
    <m/>
    <n v="42162673.240000002"/>
    <n v="0"/>
    <s v="NO_CONCILIADO"/>
    <m/>
    <m/>
  </r>
  <r>
    <x v="10"/>
    <m/>
    <x v="10"/>
    <x v="59"/>
    <s v="T04435260001"/>
    <s v="DEV"/>
    <n v="443526"/>
    <m/>
    <s v="CONTABILIZACION ORDENES DE TRANSFERENCIA GRACOS"/>
    <m/>
    <m/>
    <m/>
    <m/>
    <m/>
    <m/>
    <n v="7435469.1399999997"/>
    <n v="0"/>
    <s v="NO_CONCILIADO"/>
    <m/>
    <m/>
  </r>
  <r>
    <x v="10"/>
    <m/>
    <x v="10"/>
    <x v="59"/>
    <s v="T04435280001"/>
    <s v="DEV"/>
    <n v="443528"/>
    <m/>
    <s v="CONTABILIZACION ORDENES DE TRANSFERENCIA GRACOS"/>
    <m/>
    <m/>
    <m/>
    <m/>
    <m/>
    <m/>
    <n v="17283.02"/>
    <n v="0"/>
    <s v="NO_CONCILIADO"/>
    <m/>
    <m/>
  </r>
  <r>
    <x v="10"/>
    <m/>
    <x v="10"/>
    <x v="59"/>
    <s v="T04435300001"/>
    <s v="DEV"/>
    <n v="443530"/>
    <m/>
    <s v="CONTABILIZACION ORDENES DE TRANSFERENCIA GRACOS"/>
    <m/>
    <m/>
    <m/>
    <m/>
    <m/>
    <m/>
    <n v="598.26"/>
    <n v="0"/>
    <s v="NO_CONCILIADO"/>
    <m/>
    <m/>
  </r>
  <r>
    <x v="10"/>
    <m/>
    <x v="10"/>
    <x v="59"/>
    <s v="T04435320001"/>
    <s v="DEV"/>
    <n v="443532"/>
    <m/>
    <s v="CONTABILIZACION ORDENES DE TRANSFERENCIA GRACOS"/>
    <m/>
    <m/>
    <m/>
    <m/>
    <m/>
    <m/>
    <n v="621.04"/>
    <n v="0"/>
    <s v="NO_CONCILIADO"/>
    <m/>
    <m/>
  </r>
  <r>
    <x v="10"/>
    <m/>
    <x v="10"/>
    <x v="59"/>
    <s v="T04435340001"/>
    <s v="DEV"/>
    <n v="443534"/>
    <m/>
    <s v="CONTABILIZACION ORDENES DE TRANSFERENCIA GRACOS"/>
    <m/>
    <m/>
    <m/>
    <m/>
    <m/>
    <m/>
    <n v="15112.58"/>
    <n v="0"/>
    <s v="NO_CONCILIADO"/>
    <m/>
    <m/>
  </r>
  <r>
    <x v="10"/>
    <m/>
    <x v="10"/>
    <x v="59"/>
    <s v="T04435420001"/>
    <s v="DEV"/>
    <n v="443542"/>
    <m/>
    <s v="CONTABILIZACION ORDENES DE TRANSFERENCIA GRACOS"/>
    <m/>
    <m/>
    <m/>
    <m/>
    <m/>
    <m/>
    <n v="6108.21"/>
    <n v="0"/>
    <s v="NO_CONCILIADO"/>
    <m/>
    <m/>
  </r>
  <r>
    <x v="10"/>
    <m/>
    <x v="10"/>
    <x v="59"/>
    <s v="T04435360001"/>
    <s v="DEV"/>
    <n v="443536"/>
    <m/>
    <s v="CONTABILIZACION ORDENES DE TRANSFERENCIA GRACOS"/>
    <m/>
    <m/>
    <m/>
    <m/>
    <m/>
    <m/>
    <n v="15112.58"/>
    <n v="0"/>
    <s v="NO_CONCILIADO"/>
    <m/>
    <m/>
  </r>
  <r>
    <x v="10"/>
    <m/>
    <x v="10"/>
    <x v="59"/>
    <s v="T04435380001"/>
    <s v="DEV"/>
    <n v="443538"/>
    <m/>
    <s v="CONTABILIZACION ORDENES DE TRANSFERENCIA GRACOS"/>
    <m/>
    <m/>
    <m/>
    <m/>
    <m/>
    <m/>
    <n v="15112.58"/>
    <n v="0"/>
    <s v="NO_CONCILIADO"/>
    <m/>
    <m/>
  </r>
  <r>
    <x v="10"/>
    <m/>
    <x v="10"/>
    <x v="59"/>
    <s v="T04435400001"/>
    <s v="DEV"/>
    <n v="443540"/>
    <m/>
    <s v="CONTABILIZACION ORDENES DE TRANSFERENCIA GRACOS"/>
    <m/>
    <m/>
    <m/>
    <m/>
    <m/>
    <m/>
    <n v="15112.58"/>
    <n v="0"/>
    <s v="NO_CONCILIADO"/>
    <m/>
    <m/>
  </r>
  <r>
    <x v="10"/>
    <m/>
    <x v="10"/>
    <x v="59"/>
    <s v="T04435440001"/>
    <s v="DEV"/>
    <n v="443544"/>
    <m/>
    <s v="CONTABILIZACION ORDENES DE TRANSFERENCIA GRACOS"/>
    <m/>
    <m/>
    <m/>
    <m/>
    <m/>
    <m/>
    <n v="4143.17"/>
    <n v="0"/>
    <s v="NO_CONCILIADO"/>
    <m/>
    <m/>
  </r>
  <r>
    <x v="10"/>
    <m/>
    <x v="10"/>
    <x v="59"/>
    <s v="T04435460001"/>
    <s v="DEV"/>
    <n v="443546"/>
    <m/>
    <s v="CONTABILIZACION ORDENES DE TRANSFERENCIA GRACOS"/>
    <m/>
    <m/>
    <m/>
    <m/>
    <m/>
    <m/>
    <n v="211.43"/>
    <n v="0"/>
    <s v="NO_CONCILIADO"/>
    <m/>
    <m/>
  </r>
  <r>
    <x v="10"/>
    <m/>
    <x v="10"/>
    <x v="59"/>
    <s v="T04435480001"/>
    <s v="DEV"/>
    <n v="443548"/>
    <m/>
    <s v="CONTABILIZACION ORDENES DE TRANSFERENCIA GRACOS"/>
    <m/>
    <m/>
    <m/>
    <m/>
    <m/>
    <m/>
    <n v="5341.13"/>
    <n v="0"/>
    <s v="NO_CONCILIADO"/>
    <m/>
    <m/>
  </r>
  <r>
    <x v="10"/>
    <m/>
    <x v="10"/>
    <x v="59"/>
    <s v="T04435500001"/>
    <s v="DEV"/>
    <n v="443550"/>
    <m/>
    <s v="CONTABILIZACION ORDENES DE TRANSFERENCIA GRACOS"/>
    <m/>
    <m/>
    <m/>
    <m/>
    <m/>
    <m/>
    <n v="5341.13"/>
    <n v="0"/>
    <s v="NO_CONCILIADO"/>
    <m/>
    <m/>
  </r>
  <r>
    <x v="10"/>
    <m/>
    <x v="10"/>
    <x v="59"/>
    <s v="T04435520001"/>
    <s v="DEV"/>
    <n v="443552"/>
    <m/>
    <s v="CONTABILIZACION ORDENES DE TRANSFERENCIA GRACOS"/>
    <m/>
    <m/>
    <m/>
    <m/>
    <m/>
    <m/>
    <n v="5341.13"/>
    <n v="0"/>
    <s v="NO_CONCILIADO"/>
    <m/>
    <m/>
  </r>
  <r>
    <x v="10"/>
    <m/>
    <x v="10"/>
    <x v="59"/>
    <s v="T04435540001"/>
    <s v="DEV"/>
    <n v="443554"/>
    <m/>
    <s v="CONTABILIZACION ORDENES DE TRANSFERENCIA GRACOS"/>
    <m/>
    <m/>
    <m/>
    <m/>
    <m/>
    <m/>
    <n v="5341.13"/>
    <n v="0"/>
    <s v="NO_CONCILIADO"/>
    <m/>
    <m/>
  </r>
  <r>
    <x v="10"/>
    <m/>
    <x v="10"/>
    <x v="59"/>
    <s v="T04435560001"/>
    <s v="DEV"/>
    <n v="443556"/>
    <m/>
    <s v="CONTABILIZACION ORDENES DE TRANSFERENCIA GRACOS"/>
    <m/>
    <m/>
    <m/>
    <m/>
    <m/>
    <m/>
    <n v="47469.83"/>
    <n v="0"/>
    <s v="NO_CONCILIADO"/>
    <m/>
    <m/>
  </r>
  <r>
    <x v="10"/>
    <m/>
    <x v="10"/>
    <x v="59"/>
    <s v="T04435580001"/>
    <s v="DEV"/>
    <n v="443558"/>
    <m/>
    <s v="CONTABILIZACION ORDENES DE TRANSFERENCIA GRACOS"/>
    <m/>
    <m/>
    <m/>
    <m/>
    <m/>
    <m/>
    <n v="32198.37"/>
    <n v="0"/>
    <s v="NO_CONCILIADO"/>
    <m/>
    <m/>
  </r>
  <r>
    <x v="10"/>
    <m/>
    <x v="10"/>
    <x v="59"/>
    <s v="T04435600001"/>
    <s v="DEV"/>
    <n v="443560"/>
    <m/>
    <s v="CONTABILIZACION ORDENES DE TRANSFERENCIA GRACOS"/>
    <m/>
    <m/>
    <m/>
    <m/>
    <m/>
    <m/>
    <n v="1705.67"/>
    <n v="0"/>
    <s v="NO_CONCILIADO"/>
    <m/>
    <m/>
  </r>
  <r>
    <x v="10"/>
    <m/>
    <x v="10"/>
    <x v="59"/>
    <s v="T04435620001"/>
    <s v="DEV"/>
    <n v="443562"/>
    <m/>
    <s v="CONTABILIZACION ORDENES DE TRANSFERENCIA GRACOS"/>
    <m/>
    <m/>
    <m/>
    <m/>
    <m/>
    <m/>
    <n v="41508.49"/>
    <n v="0"/>
    <s v="NO_CONCILIADO"/>
    <m/>
    <m/>
  </r>
  <r>
    <x v="10"/>
    <m/>
    <x v="10"/>
    <x v="59"/>
    <s v="T04435640001"/>
    <s v="DEV"/>
    <n v="443564"/>
    <m/>
    <s v="CONTABILIZACION ORDENES DE TRANSFERENCIA GRACOS"/>
    <m/>
    <m/>
    <m/>
    <m/>
    <m/>
    <m/>
    <n v="41508.49"/>
    <n v="0"/>
    <s v="NO_CONCILIADO"/>
    <m/>
    <m/>
  </r>
  <r>
    <x v="10"/>
    <m/>
    <x v="10"/>
    <x v="59"/>
    <s v="T04435660001"/>
    <s v="DEV"/>
    <n v="443566"/>
    <m/>
    <s v="CONTABILIZACION ORDENES DE TRANSFERENCIA GRACOS"/>
    <m/>
    <m/>
    <m/>
    <m/>
    <m/>
    <m/>
    <n v="41508.49"/>
    <n v="0"/>
    <s v="NO_CONCILIADO"/>
    <m/>
    <m/>
  </r>
  <r>
    <x v="10"/>
    <m/>
    <x v="10"/>
    <x v="59"/>
    <s v="T04435680001"/>
    <s v="DEV"/>
    <n v="443568"/>
    <m/>
    <s v="CONTABILIZACION ORDENES DE TRANSFERENCIA GRACOS"/>
    <m/>
    <m/>
    <m/>
    <m/>
    <m/>
    <m/>
    <n v="41508.49"/>
    <n v="0"/>
    <s v="NO_CONCILIADO"/>
    <m/>
    <m/>
  </r>
  <r>
    <x v="10"/>
    <m/>
    <x v="10"/>
    <x v="59"/>
    <s v="T04435700001"/>
    <s v="DEV"/>
    <n v="443570"/>
    <m/>
    <s v="CONTABILIZACION ORDENES DE TRANSFERENCIA GRACOS"/>
    <m/>
    <m/>
    <m/>
    <m/>
    <m/>
    <m/>
    <n v="49569.81"/>
    <n v="0"/>
    <s v="NO_CONCILIADO"/>
    <m/>
    <m/>
  </r>
  <r>
    <x v="10"/>
    <m/>
    <x v="10"/>
    <x v="59"/>
    <s v="T04435720001"/>
    <s v="DEV"/>
    <n v="443572"/>
    <m/>
    <s v="CONTABILIZACION ORDENES DE TRANSFERENCIA GRACOS"/>
    <m/>
    <m/>
    <m/>
    <m/>
    <m/>
    <m/>
    <n v="5121.68"/>
    <n v="0"/>
    <s v="NO_CONCILIADO"/>
    <m/>
    <m/>
  </r>
  <r>
    <x v="10"/>
    <m/>
    <x v="10"/>
    <x v="59"/>
    <s v="T04435740001"/>
    <s v="DEV"/>
    <n v="443574"/>
    <m/>
    <s v="CONTABILIZACION ORDENES DE TRANSFERENCIA GRACOS"/>
    <m/>
    <m/>
    <m/>
    <m/>
    <m/>
    <m/>
    <n v="1197.96"/>
    <n v="0"/>
    <s v="NO_CONCILIADO"/>
    <m/>
    <m/>
  </r>
  <r>
    <x v="10"/>
    <m/>
    <x v="10"/>
    <x v="59"/>
    <s v="T04435760001"/>
    <s v="DEV"/>
    <n v="443576"/>
    <m/>
    <s v="CONTABILIZACION ORDENES DE TRANSFERENCIA GRACOS"/>
    <m/>
    <m/>
    <m/>
    <m/>
    <m/>
    <m/>
    <n v="14514.39"/>
    <n v="0"/>
    <s v="NO_CONCILIADO"/>
    <m/>
    <m/>
  </r>
  <r>
    <x v="10"/>
    <m/>
    <x v="10"/>
    <x v="59"/>
    <s v="T04435780001"/>
    <s v="DEV"/>
    <n v="443578"/>
    <m/>
    <s v="CONTABILIZACION ORDENES DE TRANSFERENCIA GRACOS"/>
    <m/>
    <m/>
    <m/>
    <m/>
    <m/>
    <m/>
    <n v="3389.66"/>
    <n v="0"/>
    <s v="NO_CONCILIADO"/>
    <m/>
    <m/>
  </r>
  <r>
    <x v="10"/>
    <m/>
    <x v="10"/>
    <x v="59"/>
    <s v="T04435800001"/>
    <s v="DEV"/>
    <n v="443580"/>
    <m/>
    <s v="CONTABILIZACION ORDENES DE TRANSFERENCIA GRACOS"/>
    <m/>
    <m/>
    <m/>
    <m/>
    <m/>
    <m/>
    <n v="9310.1200000000008"/>
    <n v="0"/>
    <s v="NO_CONCILIADO"/>
    <m/>
    <m/>
  </r>
  <r>
    <x v="10"/>
    <m/>
    <x v="10"/>
    <x v="59"/>
    <s v="T04435820001"/>
    <s v="DEV"/>
    <n v="443582"/>
    <m/>
    <s v="CONTABILIZACION ORDENES DE TRANSFERENCIA GRACOS"/>
    <m/>
    <m/>
    <m/>
    <m/>
    <m/>
    <m/>
    <n v="39802.82"/>
    <n v="0"/>
    <s v="NO_CONCILIADO"/>
    <m/>
    <m/>
  </r>
  <r>
    <x v="10"/>
    <m/>
    <x v="10"/>
    <x v="59"/>
    <s v="T04435850001"/>
    <s v="DEV"/>
    <n v="443585"/>
    <m/>
    <s v="CONTABILIZACION ORDENES DE TRANSFERENCIA GRACOS"/>
    <m/>
    <m/>
    <m/>
    <m/>
    <m/>
    <m/>
    <n v="2266888.65"/>
    <n v="0"/>
    <s v="NO_CONCILIADO"/>
    <m/>
    <m/>
  </r>
  <r>
    <x v="10"/>
    <m/>
    <x v="10"/>
    <x v="59"/>
    <s v="T04435870001"/>
    <s v="DEV"/>
    <n v="443587"/>
    <m/>
    <s v="CONTABILIZACION ORDENES DE TRANSFERENCIA GRACOS"/>
    <m/>
    <m/>
    <m/>
    <m/>
    <m/>
    <m/>
    <n v="2266888.65"/>
    <n v="0"/>
    <s v="NO_CONCILIADO"/>
    <m/>
    <m/>
  </r>
  <r>
    <x v="10"/>
    <m/>
    <x v="10"/>
    <x v="59"/>
    <s v="T04435890001"/>
    <s v="DEV"/>
    <n v="443589"/>
    <m/>
    <s v="CONTABILIZACION ORDENES DE TRANSFERENCIA GRACOS"/>
    <m/>
    <m/>
    <m/>
    <m/>
    <m/>
    <m/>
    <n v="2266888.65"/>
    <n v="0"/>
    <s v="NO_CONCILIADO"/>
    <m/>
    <m/>
  </r>
  <r>
    <x v="10"/>
    <m/>
    <x v="10"/>
    <x v="59"/>
    <s v="T04435910001"/>
    <s v="DEV"/>
    <n v="443591"/>
    <m/>
    <s v="CONTABILIZACION ORDENES DE TRANSFERENCIA GRACOS"/>
    <m/>
    <m/>
    <m/>
    <m/>
    <m/>
    <m/>
    <n v="2266888.65"/>
    <n v="0"/>
    <s v="NO_CONCILIADO"/>
    <m/>
    <m/>
  </r>
  <r>
    <x v="10"/>
    <m/>
    <x v="10"/>
    <x v="59"/>
    <s v="T04435930001"/>
    <s v="DEV"/>
    <n v="443593"/>
    <m/>
    <s v="CONTABILIZACION ORDENES DE TRANSFERENCIA GRACOS"/>
    <m/>
    <m/>
    <m/>
    <m/>
    <m/>
    <m/>
    <n v="6226275.9400000004"/>
    <n v="0"/>
    <s v="NO_CONCILIADO"/>
    <m/>
    <m/>
  </r>
  <r>
    <x v="10"/>
    <m/>
    <x v="10"/>
    <x v="59"/>
    <s v="T04435950001"/>
    <s v="DEV"/>
    <n v="443595"/>
    <m/>
    <s v="CONTABILIZACION ORDENES DE TRANSFERENCIA GRACOS"/>
    <m/>
    <m/>
    <m/>
    <m/>
    <m/>
    <m/>
    <n v="6226275.9400000004"/>
    <n v="0"/>
    <s v="NO_CONCILIADO"/>
    <m/>
    <m/>
  </r>
  <r>
    <x v="10"/>
    <m/>
    <x v="10"/>
    <x v="59"/>
    <s v="T04435970001"/>
    <s v="DEV"/>
    <n v="443597"/>
    <m/>
    <s v="CONTABILIZACION ORDENES DE TRANSFERENCIA GRACOS"/>
    <m/>
    <m/>
    <m/>
    <m/>
    <m/>
    <m/>
    <n v="6226275.9400000004"/>
    <n v="0"/>
    <s v="NO_CONCILIADO"/>
    <m/>
    <m/>
  </r>
  <r>
    <x v="10"/>
    <m/>
    <x v="10"/>
    <x v="59"/>
    <s v="T04435990001"/>
    <s v="DEV"/>
    <n v="443599"/>
    <m/>
    <s v="CONTABILIZACION ORDENES DE TRANSFERENCIA GRACOS"/>
    <m/>
    <m/>
    <m/>
    <m/>
    <m/>
    <m/>
    <n v="6226275.9400000004"/>
    <n v="0"/>
    <s v="NO_CONCILIADO"/>
    <m/>
    <m/>
  </r>
  <r>
    <x v="10"/>
    <m/>
    <x v="10"/>
    <x v="59"/>
    <s v="T04436010001"/>
    <s v="DEV"/>
    <n v="443601"/>
    <m/>
    <s v="CONTABILIZACION ORDENES DE TRANSFERENCIA GRACOS"/>
    <m/>
    <m/>
    <m/>
    <m/>
    <m/>
    <m/>
    <n v="6226275.9400000004"/>
    <n v="0"/>
    <s v="NO_CONCILIADO"/>
    <m/>
    <m/>
  </r>
  <r>
    <x v="10"/>
    <m/>
    <x v="10"/>
    <x v="59"/>
    <s v="T04436030001"/>
    <s v="DEV"/>
    <n v="443603"/>
    <m/>
    <s v="CONTABILIZACION ORDENES DE TRANSFERENCIA GRACOS"/>
    <m/>
    <m/>
    <m/>
    <m/>
    <m/>
    <m/>
    <n v="5274294.26"/>
    <n v="0"/>
    <s v="NO_CONCILIADO"/>
    <m/>
    <m/>
  </r>
  <r>
    <x v="10"/>
    <m/>
    <x v="10"/>
    <x v="59"/>
    <s v="T04436110001"/>
    <s v="DEV"/>
    <n v="443611"/>
    <m/>
    <s v="CONTABILIZACION ORDENES DE TRANSFERENCIA GRACOS"/>
    <m/>
    <m/>
    <m/>
    <m/>
    <m/>
    <m/>
    <n v="5274294.26"/>
    <n v="0"/>
    <s v="NO_CONCILIADO"/>
    <m/>
    <m/>
  </r>
  <r>
    <x v="10"/>
    <m/>
    <x v="10"/>
    <x v="59"/>
    <s v="T04436050001"/>
    <s v="DEV"/>
    <n v="443605"/>
    <m/>
    <s v="CONTABILIZACION ORDENES DE TRANSFERENCIA GRACOS"/>
    <m/>
    <m/>
    <m/>
    <m/>
    <m/>
    <m/>
    <n v="5274294.26"/>
    <n v="0"/>
    <s v="NO_CONCILIADO"/>
    <m/>
    <m/>
  </r>
  <r>
    <x v="10"/>
    <m/>
    <x v="10"/>
    <x v="59"/>
    <s v="T04436070001"/>
    <s v="DEV"/>
    <n v="443607"/>
    <m/>
    <s v="CONTABILIZACION ORDENES DE TRANSFERENCIA GRACOS"/>
    <m/>
    <m/>
    <m/>
    <m/>
    <m/>
    <m/>
    <n v="5274294.26"/>
    <n v="0"/>
    <s v="NO_CONCILIADO"/>
    <m/>
    <m/>
  </r>
  <r>
    <x v="10"/>
    <m/>
    <x v="10"/>
    <x v="59"/>
    <s v="T04436090001"/>
    <s v="DEV"/>
    <n v="443609"/>
    <m/>
    <s v="CONTABILIZACION ORDENES DE TRANSFERENCIA GRACOS"/>
    <m/>
    <m/>
    <m/>
    <m/>
    <m/>
    <m/>
    <n v="5274294.26"/>
    <n v="0"/>
    <s v="NO_CONCILIADO"/>
    <m/>
    <m/>
  </r>
  <r>
    <x v="10"/>
    <m/>
    <x v="10"/>
    <x v="59"/>
    <s v="T04436130001"/>
    <s v="DEV"/>
    <n v="443613"/>
    <m/>
    <s v="CONTABILIZACION ORDENES DE TRANSFERENCIA GRACOS"/>
    <m/>
    <m/>
    <m/>
    <m/>
    <m/>
    <m/>
    <n v="14486468.689999999"/>
    <n v="0"/>
    <s v="NO_CONCILIADO"/>
    <m/>
    <m/>
  </r>
  <r>
    <x v="10"/>
    <m/>
    <x v="10"/>
    <x v="59"/>
    <s v="T04436150001"/>
    <s v="DEV"/>
    <n v="443615"/>
    <m/>
    <s v="CONTABILIZACION ORDENES DE TRANSFERENCIA GRACOS"/>
    <m/>
    <m/>
    <m/>
    <m/>
    <m/>
    <m/>
    <n v="14486468.689999999"/>
    <n v="0"/>
    <s v="NO_CONCILIADO"/>
    <m/>
    <m/>
  </r>
  <r>
    <x v="10"/>
    <m/>
    <x v="10"/>
    <x v="59"/>
    <s v="T04436170001"/>
    <s v="DEV"/>
    <n v="443617"/>
    <m/>
    <s v="CONTABILIZACION ORDENES DE TRANSFERENCIA GRACOS"/>
    <m/>
    <m/>
    <m/>
    <m/>
    <m/>
    <m/>
    <n v="14486468.689999999"/>
    <n v="0"/>
    <s v="NO_CONCILIADO"/>
    <m/>
    <m/>
  </r>
  <r>
    <x v="10"/>
    <m/>
    <x v="10"/>
    <x v="59"/>
    <s v="T04436190001"/>
    <s v="DEV"/>
    <n v="443619"/>
    <m/>
    <s v="CONTABILIZACION ORDENES DE TRANSFERENCIA GRACOS"/>
    <m/>
    <m/>
    <m/>
    <m/>
    <m/>
    <m/>
    <n v="14486468.689999999"/>
    <n v="0"/>
    <s v="NO_CONCILIADO"/>
    <m/>
    <m/>
  </r>
  <r>
    <x v="10"/>
    <m/>
    <x v="10"/>
    <x v="59"/>
    <s v="T04436210001"/>
    <s v="DEV"/>
    <n v="443621"/>
    <m/>
    <s v="CONTABILIZACION ORDENES DE TRANSFERENCIA GRACOS"/>
    <m/>
    <m/>
    <m/>
    <m/>
    <m/>
    <m/>
    <n v="14486468.689999999"/>
    <n v="0"/>
    <s v="NO_CONCILIADO"/>
    <m/>
    <m/>
  </r>
  <r>
    <x v="10"/>
    <m/>
    <x v="10"/>
    <x v="59"/>
    <s v="T04436230001"/>
    <s v="DEV"/>
    <n v="443623"/>
    <m/>
    <s v="CONTABILIZACION ORDENES DE TRANSFERENCIA GRACOS"/>
    <m/>
    <m/>
    <m/>
    <m/>
    <m/>
    <m/>
    <n v="2665231.4900000002"/>
    <n v="0"/>
    <s v="NO_CONCILIADO"/>
    <m/>
    <m/>
  </r>
  <r>
    <x v="10"/>
    <m/>
    <x v="10"/>
    <x v="59"/>
    <s v="T04436250001"/>
    <s v="DEV"/>
    <n v="443625"/>
    <m/>
    <s v="CONTABILIZACION ORDENES DE TRANSFERENCIA GRACOS"/>
    <m/>
    <m/>
    <m/>
    <m/>
    <m/>
    <m/>
    <n v="2665231.4900000002"/>
    <n v="0"/>
    <s v="NO_CONCILIADO"/>
    <m/>
    <m/>
  </r>
  <r>
    <x v="10"/>
    <m/>
    <x v="10"/>
    <x v="59"/>
    <s v="T04436270001"/>
    <s v="DEV"/>
    <n v="443627"/>
    <m/>
    <s v="CONTABILIZACION ORDENES DE TRANSFERENCIA GRACOS"/>
    <m/>
    <m/>
    <m/>
    <m/>
    <m/>
    <m/>
    <n v="2592451.56"/>
    <n v="0"/>
    <s v="NO_CONCILIADO"/>
    <m/>
    <m/>
  </r>
  <r>
    <x v="10"/>
    <m/>
    <x v="10"/>
    <x v="59"/>
    <s v="T04436290001"/>
    <s v="DEV"/>
    <n v="443629"/>
    <m/>
    <s v="CONTABILIZACION ORDENES DE TRANSFERENCIA GRACOS"/>
    <m/>
    <m/>
    <m/>
    <m/>
    <m/>
    <m/>
    <n v="7120472.6200000001"/>
    <n v="0"/>
    <s v="NO_CONCILIADO"/>
    <m/>
    <m/>
  </r>
  <r>
    <x v="10"/>
    <m/>
    <x v="10"/>
    <x v="59"/>
    <s v="T04436310001"/>
    <s v="DEV"/>
    <n v="443631"/>
    <m/>
    <s v="CONTABILIZACION ORDENES DE TRANSFERENCIA GRACOS"/>
    <m/>
    <m/>
    <m/>
    <m/>
    <m/>
    <m/>
    <n v="6031770.5199999996"/>
    <n v="0"/>
    <s v="NO_CONCILIADO"/>
    <m/>
    <m/>
  </r>
  <r>
    <x v="10"/>
    <m/>
    <x v="10"/>
    <x v="59"/>
    <s v="T04436330001"/>
    <s v="DEV"/>
    <n v="443633"/>
    <m/>
    <s v="CONTABILIZACION ORDENES DE TRANSFERENCIA GRACOS"/>
    <m/>
    <m/>
    <m/>
    <m/>
    <m/>
    <m/>
    <n v="595285.14"/>
    <n v="0"/>
    <s v="NO_CONCILIADO"/>
    <m/>
    <m/>
  </r>
  <r>
    <x v="10"/>
    <m/>
    <x v="10"/>
    <x v="59"/>
    <s v="T04436350001"/>
    <s v="DEV"/>
    <n v="443635"/>
    <m/>
    <s v="CONTABILIZACION ORDENES DE TRANSFERENCIA GRACOS"/>
    <m/>
    <m/>
    <m/>
    <m/>
    <m/>
    <m/>
    <n v="105502.89"/>
    <n v="0"/>
    <s v="NO_CONCILIADO"/>
    <m/>
    <m/>
  </r>
  <r>
    <x v="10"/>
    <m/>
    <x v="10"/>
    <x v="59"/>
    <s v="T04436370001"/>
    <s v="DEV"/>
    <n v="443637"/>
    <m/>
    <s v="CONTABILIZACION ORDENES DE TRANSFERENCIA GRACOS"/>
    <m/>
    <m/>
    <m/>
    <m/>
    <m/>
    <m/>
    <n v="2173736.5699999998"/>
    <n v="0"/>
    <s v="NO_CONCILIADO"/>
    <m/>
    <m/>
  </r>
  <r>
    <x v="10"/>
    <m/>
    <x v="10"/>
    <x v="59"/>
    <s v="T04436390001"/>
    <s v="DEV"/>
    <n v="443639"/>
    <m/>
    <s v="CONTABILIZACION ORDENES DE TRANSFERENCIA GRACOS"/>
    <m/>
    <m/>
    <m/>
    <m/>
    <m/>
    <m/>
    <n v="5979809.5199999996"/>
    <n v="0"/>
    <s v="NO_CONCILIADO"/>
    <m/>
    <m/>
  </r>
  <r>
    <x v="10"/>
    <m/>
    <x v="10"/>
    <x v="59"/>
    <s v="T04436410001"/>
    <s v="DEV"/>
    <n v="443641"/>
    <m/>
    <s v="CONTABILIZACION ORDENES DE TRANSFERENCIA GRACOS"/>
    <m/>
    <m/>
    <m/>
    <m/>
    <m/>
    <m/>
    <n v="13913023.52"/>
    <n v="0"/>
    <s v="NO_CONCILIADO"/>
    <m/>
    <m/>
  </r>
  <r>
    <x v="10"/>
    <m/>
    <x v="10"/>
    <x v="59"/>
    <s v="T04436430001"/>
    <s v="DEV"/>
    <n v="443643"/>
    <m/>
    <s v="CONTABILIZACION ORDENES DE TRANSFERENCIA GRACOS"/>
    <m/>
    <m/>
    <m/>
    <m/>
    <m/>
    <m/>
    <n v="2559728.6"/>
    <n v="0"/>
    <s v="NO_CONCILIADO"/>
    <m/>
    <m/>
  </r>
  <r>
    <x v="10"/>
    <m/>
    <x v="10"/>
    <x v="59"/>
    <s v="T04436450001"/>
    <s v="DEV"/>
    <n v="443645"/>
    <m/>
    <s v="CONTABILIZACION ORDENES DE TRANSFERENCIA GRACOS"/>
    <m/>
    <m/>
    <m/>
    <m/>
    <m/>
    <m/>
    <n v="8377543.0599999996"/>
    <n v="0"/>
    <s v="NO_CONCILIADO"/>
    <m/>
    <m/>
  </r>
  <r>
    <x v="10"/>
    <m/>
    <x v="10"/>
    <x v="59"/>
    <s v="T04436470001"/>
    <s v="DEV"/>
    <n v="443647"/>
    <m/>
    <s v="CONTABILIZACION ORDENES DE TRANSFERENCIA GRACOS"/>
    <m/>
    <m/>
    <m/>
    <m/>
    <m/>
    <m/>
    <n v="11722.92"/>
    <n v="0"/>
    <s v="NO_CONCILIADO"/>
    <m/>
    <m/>
  </r>
  <r>
    <x v="10"/>
    <m/>
    <x v="10"/>
    <x v="59"/>
    <s v="T04436490001"/>
    <s v="DEV"/>
    <n v="443649"/>
    <m/>
    <s v="CONTABILIZACION ORDENES DE TRANSFERENCIA GRACOS"/>
    <m/>
    <m/>
    <m/>
    <m/>
    <m/>
    <m/>
    <n v="15112.58"/>
    <n v="0"/>
    <s v="NO_CONCILIADO"/>
    <m/>
    <m/>
  </r>
  <r>
    <x v="10"/>
    <m/>
    <x v="10"/>
    <x v="59"/>
    <s v="T04436510001"/>
    <s v="DEV"/>
    <n v="443651"/>
    <m/>
    <s v="CONTABILIZACION ORDENES DE TRANSFERENCIA GRACOS"/>
    <m/>
    <m/>
    <m/>
    <m/>
    <m/>
    <m/>
    <n v="281084.52"/>
    <n v="0"/>
    <s v="NO_CONCILIADO"/>
    <m/>
    <m/>
  </r>
  <r>
    <x v="10"/>
    <m/>
    <x v="10"/>
    <x v="59"/>
    <s v="T04436530001"/>
    <s v="DEV"/>
    <n v="443653"/>
    <m/>
    <s v="CONTABILIZACION ORDENES DE TRANSFERENCIA GRACOS"/>
    <m/>
    <m/>
    <m/>
    <m/>
    <m/>
    <m/>
    <n v="219.45"/>
    <n v="0"/>
    <s v="NO_CONCILIADO"/>
    <m/>
    <m/>
  </r>
  <r>
    <x v="10"/>
    <m/>
    <x v="10"/>
    <x v="59"/>
    <s v="T04436550001"/>
    <s v="DEV"/>
    <n v="443655"/>
    <m/>
    <s v="CONTABILIZACION ORDENES DE TRANSFERENCIA GRACOS"/>
    <m/>
    <m/>
    <m/>
    <m/>
    <m/>
    <m/>
    <n v="5341.13"/>
    <n v="0"/>
    <s v="NO_CONCILIADO"/>
    <m/>
    <m/>
  </r>
  <r>
    <x v="10"/>
    <m/>
    <x v="10"/>
    <x v="59"/>
    <s v="T04436570001"/>
    <s v="DEV"/>
    <n v="443657"/>
    <m/>
    <s v="CONTABILIZACION ORDENES DE TRANSFERENCIA GRACOS"/>
    <m/>
    <m/>
    <m/>
    <m/>
    <m/>
    <m/>
    <n v="1643.11"/>
    <n v="0"/>
    <s v="NO_CONCILIADO"/>
    <m/>
    <m/>
  </r>
  <r>
    <x v="10"/>
    <m/>
    <x v="10"/>
    <x v="59"/>
    <s v="T04436590001"/>
    <s v="DEV"/>
    <n v="443659"/>
    <m/>
    <s v="CONTABILIZACION ORDENES DE TRANSFERENCIA GRACOS"/>
    <m/>
    <m/>
    <m/>
    <m/>
    <m/>
    <m/>
    <n v="41508.49"/>
    <n v="0"/>
    <s v="NO_CONCILIADO"/>
    <m/>
    <m/>
  </r>
  <r>
    <x v="10"/>
    <m/>
    <x v="10"/>
    <x v="59"/>
    <s v="T04436610001"/>
    <s v="DEV"/>
    <n v="443661"/>
    <m/>
    <s v="CONTABILIZACION ORDENES DE TRANSFERENCIA GRACOS"/>
    <m/>
    <m/>
    <m/>
    <m/>
    <m/>
    <m/>
    <n v="5129.7"/>
    <n v="0"/>
    <s v="NO_CONCILIADO"/>
    <m/>
    <m/>
  </r>
  <r>
    <x v="10"/>
    <m/>
    <x v="10"/>
    <x v="59"/>
    <s v="T04436630001"/>
    <s v="DEV"/>
    <n v="443663"/>
    <m/>
    <s v="CONTABILIZACION ORDENES DE TRANSFERENCIA GRACOS"/>
    <m/>
    <m/>
    <m/>
    <m/>
    <m/>
    <m/>
    <n v="14491.54"/>
    <n v="0"/>
    <s v="NO_CONCILIADO"/>
    <m/>
    <m/>
  </r>
  <r>
    <x v="10"/>
    <m/>
    <x v="10"/>
    <x v="59"/>
    <s v="T04436650001"/>
    <s v="DEV"/>
    <n v="443665"/>
    <m/>
    <s v="CONTABILIZACION ORDENES DE TRANSFERENCIA GRACOS"/>
    <m/>
    <m/>
    <m/>
    <m/>
    <m/>
    <m/>
    <n v="39865.379999999997"/>
    <n v="0"/>
    <s v="NO_CONCILIADO"/>
    <m/>
    <m/>
  </r>
  <r>
    <x v="10"/>
    <m/>
    <x v="10"/>
    <x v="59"/>
    <s v="T04435020001"/>
    <s v="DEV"/>
    <n v="443502"/>
    <m/>
    <s v="CONTABILIZACION ORDENES DE TRANSFERENCIA GRACOS"/>
    <m/>
    <m/>
    <m/>
    <m/>
    <m/>
    <m/>
    <n v="5057560.38"/>
    <n v="0"/>
    <s v="NO_CONCILIADO"/>
    <m/>
    <m/>
  </r>
  <r>
    <x v="10"/>
    <m/>
    <x v="10"/>
    <x v="59"/>
    <s v="T04435040001"/>
    <s v="DEV"/>
    <n v="443504"/>
    <m/>
    <s v="CONTABILIZACION ORDENES DE TRANSFERENCIA GRACOS"/>
    <m/>
    <m/>
    <m/>
    <m/>
    <m/>
    <m/>
    <n v="5065511.95"/>
    <n v="0"/>
    <s v="NO_CONCILIADO"/>
    <m/>
    <m/>
  </r>
  <r>
    <x v="10"/>
    <m/>
    <x v="10"/>
    <x v="59"/>
    <s v="T04435060001"/>
    <s v="DEV"/>
    <n v="443506"/>
    <m/>
    <s v="CONTABILIZACION ORDENES DE TRANSFERENCIA GRACOS"/>
    <m/>
    <m/>
    <m/>
    <m/>
    <m/>
    <m/>
    <n v="1182992.53"/>
    <n v="0"/>
    <s v="NO_CONCILIADO"/>
    <m/>
    <m/>
  </r>
  <r>
    <x v="10"/>
    <m/>
    <x v="10"/>
    <x v="59"/>
    <s v="T04435080001"/>
    <s v="DEV"/>
    <n v="443508"/>
    <m/>
    <s v="CONTABILIZACION ORDENES DE TRANSFERENCIA GRACOS"/>
    <m/>
    <m/>
    <m/>
    <m/>
    <m/>
    <m/>
    <n v="3249227.96"/>
    <n v="0"/>
    <s v="NO_CONCILIADO"/>
    <m/>
    <m/>
  </r>
  <r>
    <x v="10"/>
    <m/>
    <x v="10"/>
    <x v="59"/>
    <s v="T04435100001"/>
    <s v="DEV"/>
    <n v="443510"/>
    <m/>
    <s v="CONTABILIZACION ORDENES DE TRANSFERENCIA GRACOS"/>
    <m/>
    <m/>
    <m/>
    <m/>
    <m/>
    <m/>
    <n v="13891183.619999999"/>
    <n v="0"/>
    <s v="NO_CONCILIADO"/>
    <m/>
    <m/>
  </r>
  <r>
    <x v="10"/>
    <m/>
    <x v="10"/>
    <x v="59"/>
    <s v="T04435120001"/>
    <s v="DEV"/>
    <n v="443512"/>
    <m/>
    <s v="CONTABILIZACION ORDENES DE TRANSFERENCIA GRACOS"/>
    <m/>
    <m/>
    <m/>
    <m/>
    <m/>
    <m/>
    <n v="2555710.4900000002"/>
    <n v="0"/>
    <s v="NO_CONCILIADO"/>
    <m/>
    <m/>
  </r>
  <r>
    <x v="10"/>
    <m/>
    <x v="10"/>
    <x v="59"/>
    <s v="T04435140001"/>
    <s v="DEV"/>
    <n v="443514"/>
    <m/>
    <s v="CONTABILIZACION ORDENES DE TRANSFERENCIA GRACOS"/>
    <m/>
    <m/>
    <m/>
    <m/>
    <m/>
    <m/>
    <n v="597795.42000000004"/>
    <n v="0"/>
    <s v="NO_CONCILIADO"/>
    <m/>
    <m/>
  </r>
  <r>
    <x v="10"/>
    <m/>
    <x v="10"/>
    <x v="59"/>
    <s v="T04435160001"/>
    <s v="DEV"/>
    <n v="443516"/>
    <m/>
    <s v="CONTABILIZACION ORDENES DE TRANSFERENCIA GRACOS"/>
    <m/>
    <m/>
    <m/>
    <m/>
    <m/>
    <m/>
    <n v="17299858.140000001"/>
    <n v="0"/>
    <s v="NO_CONCILIADO"/>
    <m/>
    <m/>
  </r>
  <r>
    <x v="10"/>
    <m/>
    <x v="10"/>
    <x v="59"/>
    <s v="T04435180001"/>
    <s v="DEV"/>
    <n v="443518"/>
    <m/>
    <s v="CONTABILIZACION ORDENES DE TRANSFERENCIA GRACOS"/>
    <m/>
    <m/>
    <m/>
    <m/>
    <m/>
    <m/>
    <n v="16962287.829999998"/>
    <n v="0"/>
    <s v="NO_CONCILIADO"/>
    <m/>
    <m/>
  </r>
  <r>
    <x v="10"/>
    <m/>
    <x v="10"/>
    <x v="59"/>
    <s v="T04435200001"/>
    <s v="DEV"/>
    <n v="443520"/>
    <m/>
    <s v="CONTABILIZACION ORDENES DE TRANSFERENCIA GRACOS"/>
    <m/>
    <m/>
    <m/>
    <m/>
    <m/>
    <m/>
    <n v="21751473.489999998"/>
    <n v="0"/>
    <s v="NO_CONCILIADO"/>
    <m/>
    <m/>
  </r>
  <r>
    <x v="10"/>
    <m/>
    <x v="10"/>
    <x v="59"/>
    <s v="T04435220001"/>
    <s v="DEV"/>
    <n v="443522"/>
    <m/>
    <s v="CONTABILIZACION ORDENES DE TRANSFERENCIA GRACOS"/>
    <m/>
    <m/>
    <m/>
    <m/>
    <m/>
    <m/>
    <n v="98098486.719999999"/>
    <n v="0"/>
    <s v="NO_CONCILIADO"/>
    <m/>
    <m/>
  </r>
  <r>
    <x v="1"/>
    <m/>
    <x v="1"/>
    <x v="60"/>
    <s v="O21043430002"/>
    <s v="BOD"/>
    <n v="2104343"/>
    <m/>
    <s v="00099021001 DEPOSITO DE EFECTIVO, DEPOSITANTE: GONZALO FELIX CANAVIRI MAMANI, CONCEPTO: REVERSION TOTAL, CUENTA DE DEPOSITO: CUENTA UNICA DEL TESORO"/>
    <m/>
    <m/>
    <m/>
    <m/>
    <m/>
    <m/>
    <n v="0"/>
    <n v="888.81"/>
    <s v="NO_CONCILIADO"/>
    <m/>
    <m/>
  </r>
  <r>
    <x v="1"/>
    <m/>
    <x v="1"/>
    <x v="60"/>
    <s v="O21043540002"/>
    <s v="BOD"/>
    <n v="2104354"/>
    <m/>
    <s v="00099021001 DEPOSITO DE EFECTIVO, DEPOSITANTE: MARIA TERESA ABRAHAM VDA DE MOSCOSO, CONCEPTO: DEVOLUCION DE ONCE DUODECIMAS DE AGUINALDO, CUENTA DE DEPOSITO: CUENTA UNICA DEL TESORO"/>
    <m/>
    <m/>
    <m/>
    <m/>
    <m/>
    <m/>
    <n v="0"/>
    <n v="3676.03"/>
    <s v="NO_CONCILIADO"/>
    <m/>
    <m/>
  </r>
  <r>
    <x v="1"/>
    <m/>
    <x v="1"/>
    <x v="60"/>
    <s v="O21043580002"/>
    <s v="BOD"/>
    <n v="2104358"/>
    <m/>
    <s v="00099021001 DEPOSITO DE EFECTIVO, DEPOSITANTE: ANTONIO ARUQUIPA MALLEA, CONCEPTO: DEVOLUCION DE RETROACTIVO, CUENTA DE DEPOSITO: CUENTA UNICA DEL TESORO"/>
    <m/>
    <m/>
    <m/>
    <m/>
    <m/>
    <m/>
    <n v="0"/>
    <n v="290"/>
    <s v="NO_CONCILIADO"/>
    <m/>
    <m/>
  </r>
  <r>
    <x v="4"/>
    <m/>
    <x v="4"/>
    <x v="60"/>
    <s v="Q17895220002"/>
    <s v="CRV"/>
    <n v="1789522"/>
    <m/>
    <s v="NUMERO DE LIBRETA CUT: 00099021001 OPERACIÓN E75 TRANSFERENCIA DE LA CUENTA FISCAL BUN A LA CUT EN MN TRANSFERENCIA DE FONDOS A SOLICITUD DE: GOBIERNO AUTONOMO MUNICIPAL DE PUERTO VILLARROEL, CITE: 213/GAMPV/2023 CUENTA CUT 3987069001 LIBRETA NÂ° 00099021001 TGN RECURSOS ORDINARIOS"/>
    <m/>
    <m/>
    <m/>
    <m/>
    <m/>
    <m/>
    <n v="0"/>
    <n v="789.7"/>
    <s v="NO_CONCILIADO"/>
    <m/>
    <m/>
  </r>
  <r>
    <x v="31"/>
    <m/>
    <x v="31"/>
    <x v="60"/>
    <s v="O21044800002"/>
    <s v="BOD"/>
    <n v="2104480"/>
    <m/>
    <s v="00548132001 DEPOSITO DE EFECTIVO, DEPOSITANTE: MARCELINO LARUTA ESPINO, CONCEPTO: DEVOLUCION DEL 13% POR VIATICOS, CUENTA DE DEPOSITO: CUENTA UNICA DEL TESORO"/>
    <m/>
    <m/>
    <m/>
    <m/>
    <m/>
    <m/>
    <n v="0"/>
    <n v="39"/>
    <s v="NO_CONCILIADO"/>
    <m/>
    <m/>
  </r>
  <r>
    <x v="31"/>
    <m/>
    <x v="31"/>
    <x v="60"/>
    <s v="O21044840002"/>
    <s v="BOD"/>
    <n v="2104484"/>
    <m/>
    <s v="00548132001 DEPOSITO DE EFECTIVO, DEPOSITANTE: YAMIL HENRRY QUISPE MORALES, CONCEPTO: DEVOLUCION DEL 13% POR VIATICOS, CUENTA DE DEPOSITO: CUENTA UNICA DEL TESORO"/>
    <m/>
    <m/>
    <m/>
    <m/>
    <m/>
    <m/>
    <n v="0"/>
    <n v="39"/>
    <s v="NO_CONCILIADO"/>
    <m/>
    <m/>
  </r>
  <r>
    <x v="1"/>
    <m/>
    <x v="1"/>
    <x v="60"/>
    <s v="Q17898100002"/>
    <s v="CRV"/>
    <n v="1789810"/>
    <m/>
    <s v="NUMERO DE LIBRETA CUT: 00099021001 OPERACIÓN E18 TRANSFERENCIA DEL SISTEMA FINANCIERO POR CUENTA DE TERCEROS A LA CUT devolucion de aportes desacreditacion TGN-MEFP_VTCP_DGPOT_UAIS_No_303.2022"/>
    <m/>
    <m/>
    <m/>
    <m/>
    <m/>
    <m/>
    <n v="0"/>
    <n v="37925.199999999997"/>
    <s v="CONCILIADO_PARCIAL"/>
    <m/>
    <m/>
  </r>
  <r>
    <x v="1"/>
    <m/>
    <x v="1"/>
    <x v="60"/>
    <s v="B21043570002"/>
    <s v="BOD"/>
    <n v="2104357"/>
    <m/>
    <s v="00099021001 DEP.DE CHEQ.AJENOS,RET.DE CAM.,CONCEPTO: FRACCION COMPLEMENTARIA,DEP.: FUTURO DE BOLIVIA S.A. AFP , PROCEDENCIA: BANCO DE CREDITO DE BOLIVIA S.A., CHEQUE: 69274, FECHA DE EMISION:31/03/2023"/>
    <m/>
    <m/>
    <m/>
    <m/>
    <m/>
    <m/>
    <n v="0"/>
    <n v="14235.59"/>
    <s v="NO_CONCILIADO"/>
    <m/>
    <m/>
  </r>
  <r>
    <x v="1"/>
    <m/>
    <x v="1"/>
    <x v="60"/>
    <s v="B21043590002"/>
    <s v="BOD"/>
    <n v="2104359"/>
    <m/>
    <s v="00099021001 DEP.DE CHEQ.AJENOS,RET.DE CAM.,CONCEPTO: COMPENSACION MENSUAL COTIZACION,DEP.: FUTURO DE BOLIVIA S.A AFP , PROCEDENCIA: BANCO DE CREDITO DE BOLIVIA S.A., CHEQUE: 69273, FECHA DE EMISION:31/03/2023"/>
    <m/>
    <m/>
    <m/>
    <m/>
    <m/>
    <m/>
    <n v="0"/>
    <n v="739811.7"/>
    <s v="NO_CONCILIADO"/>
    <m/>
    <m/>
  </r>
  <r>
    <x v="40"/>
    <m/>
    <x v="40"/>
    <x v="61"/>
    <s v="O21046470002"/>
    <s v="BOD"/>
    <n v="2104647"/>
    <m/>
    <s v="00099021001 DEPOSITO DE EFECTIVO, DEPOSITANTE: ROSSMARY BARRERA VINO, CONCEPTO: PAGO POR CONVENIO CON SENASIR, CUENTA DE DEPOSITO: CUENTA UNICA DEL TESORO"/>
    <m/>
    <m/>
    <m/>
    <m/>
    <m/>
    <m/>
    <n v="0"/>
    <n v="1140"/>
    <s v="NO_CONCILIADO"/>
    <m/>
    <m/>
  </r>
  <r>
    <x v="40"/>
    <m/>
    <x v="40"/>
    <x v="61"/>
    <s v="O21046480002"/>
    <s v="BOD"/>
    <n v="2104648"/>
    <m/>
    <s v="00099021001 DEPOSITO DE EFECTIVO, DEPOSITANTE: URSINA MANUELO CORNEJO, CONCEPTO: DEVOLUCION COBRO INDEBIDO POR INCONSISTENCIA DE COTIZACIONES SENASIR, CUENTA DE DEPOSITO: CUENTA UNICA DEL TESORO"/>
    <m/>
    <m/>
    <m/>
    <m/>
    <m/>
    <m/>
    <n v="0"/>
    <n v="2945"/>
    <s v="NO_CONCILIADO"/>
    <m/>
    <m/>
  </r>
  <r>
    <x v="40"/>
    <m/>
    <x v="40"/>
    <x v="61"/>
    <s v="O21046640002"/>
    <s v="BOD"/>
    <n v="2104664"/>
    <m/>
    <s v="00099021001 DEPOSITO DE EFECTIVO, DEPOSITANTE: GROVER ANTONIO FLORES ARANIBAR, CONCEPTO: CONVENIO DOBLE PERCEPCION-SENASIR, CUENTA DE DEPOSITO: CUENTA UNICA DEL TESORO"/>
    <m/>
    <m/>
    <m/>
    <m/>
    <m/>
    <m/>
    <n v="0"/>
    <n v="1000"/>
    <s v="NO_CONCILIADO"/>
    <m/>
    <m/>
  </r>
  <r>
    <x v="40"/>
    <m/>
    <x v="40"/>
    <x v="61"/>
    <s v="O21047030002"/>
    <s v="BOD"/>
    <n v="2104703"/>
    <m/>
    <s v="00099021001 DEPOSITO DE EFECTIVO, DEPOSITANTE: FRANCISCO CHUI SIÑANI, CONCEPTO: DEVOLUCION DE DEUDA SENASIR, CUENTA DE DEPOSITO: CUENTA UNICA DEL TESORO"/>
    <m/>
    <m/>
    <m/>
    <m/>
    <m/>
    <m/>
    <n v="0"/>
    <n v="622.44000000000005"/>
    <s v="NO_CONCILIADO"/>
    <m/>
    <m/>
  </r>
  <r>
    <x v="1"/>
    <m/>
    <x v="1"/>
    <x v="61"/>
    <s v="O21047150002"/>
    <s v="BOD"/>
    <n v="2104715"/>
    <m/>
    <s v="00099021001 DEPOSITO DE EFECTIVO, DEPOSITANTE: VICTOR ADRIAN APAZA FLORES, CONCEPTO: DEVOLUCION DE HABERES DE MES DE NOVIEMBRE 2022, CUENTA DE DEPOSITO: CUENTA UNICA DEL TESORO"/>
    <m/>
    <m/>
    <m/>
    <m/>
    <m/>
    <m/>
    <n v="0"/>
    <n v="5442.36"/>
    <s v="NO_CONCILIADO"/>
    <m/>
    <m/>
  </r>
  <r>
    <x v="1"/>
    <m/>
    <x v="1"/>
    <x v="61"/>
    <s v="O21047160002"/>
    <s v="BOD"/>
    <n v="2104716"/>
    <m/>
    <s v="00099021001 DEPOSITO DE EFECTIVO, DEPOSITANTE: VICTOR ADRIAN APAZA FLORES, CONCEPTO: DEVOLUCION DE HABERES DE MES DE DICIEMBRE 2022, CUENTA DE DEPOSITO: CUENTA UNICA DEL TESORO"/>
    <m/>
    <m/>
    <m/>
    <m/>
    <m/>
    <m/>
    <n v="0"/>
    <n v="5442.36"/>
    <s v="NO_CONCILIADO"/>
    <m/>
    <m/>
  </r>
  <r>
    <x v="1"/>
    <m/>
    <x v="1"/>
    <x v="61"/>
    <s v="O21047170002"/>
    <s v="BOD"/>
    <n v="2104717"/>
    <m/>
    <s v="00099021001 DEPOSITO DE EFECTIVO, DEPOSITANTE: VICTOR ADRIAN APAZA FLORES, CONCEPTO: DEVOLUCION DE HABERES DE MES DE ENERO 2023, CUENTA DE DEPOSITO: CUENTA UNICA DEL TESORO"/>
    <m/>
    <m/>
    <m/>
    <m/>
    <m/>
    <m/>
    <n v="0"/>
    <n v="5442.36"/>
    <s v="NO_CONCILIADO"/>
    <m/>
    <m/>
  </r>
  <r>
    <x v="1"/>
    <m/>
    <x v="1"/>
    <x v="61"/>
    <s v="O21047180002"/>
    <s v="BOD"/>
    <n v="2104718"/>
    <m/>
    <s v="00099021001 DEPOSITO DE EFECTIVO, DEPOSITANTE: VICTOR ADRIAN APAZA FLORES, CONCEPTO: DEVOLUCION DE HABERES DE MES DE FEBRERO 2023, CUENTA DE DEPOSITO: CUENTA UNICA DEL TESORO"/>
    <m/>
    <m/>
    <m/>
    <m/>
    <m/>
    <m/>
    <n v="0"/>
    <n v="5442.36"/>
    <s v="NO_CONCILIADO"/>
    <m/>
    <m/>
  </r>
  <r>
    <x v="11"/>
    <m/>
    <x v="11"/>
    <x v="61"/>
    <s v="O21047280002"/>
    <s v="BOD"/>
    <n v="2104728"/>
    <m/>
    <s v="00099021001 DEPOSITO DE EFECTIVO, DEPOSITANTE: MARIA KYOKO DE UZIN KAWABE, CONCEPTO: DEVOLUCION DE SALDO POR ASIGNACION DE FONDOS EN AVANCE N° PREVENTIVO 52, CUENTA DE DEPOSITO: CUENTA UNICA DEL TESORO"/>
    <m/>
    <m/>
    <m/>
    <m/>
    <m/>
    <m/>
    <n v="0"/>
    <n v="395.1"/>
    <s v="NO_CONCILIADO"/>
    <m/>
    <m/>
  </r>
  <r>
    <x v="1"/>
    <m/>
    <x v="1"/>
    <x v="61"/>
    <s v="O21047480002"/>
    <s v="BOD"/>
    <n v="2104748"/>
    <m/>
    <s v="00099021001 DEPOSITO DE EFECTIVO, DEPOSITANTE: ALBERTINA GUTIERREZ QUISPE, CONCEPTO: DEVOLUCION DE RETROACTIVO, CUENTA DE DEPOSITO: CUENTA UNICA DEL TESORO"/>
    <m/>
    <m/>
    <m/>
    <m/>
    <m/>
    <m/>
    <n v="0"/>
    <n v="810"/>
    <s v="NO_CONCILIADO"/>
    <m/>
    <m/>
  </r>
  <r>
    <x v="1"/>
    <m/>
    <x v="1"/>
    <x v="61"/>
    <s v="O21047680002"/>
    <s v="BOD"/>
    <n v="2104768"/>
    <m/>
    <s v="00099021001 DEPOSITO DE EFECTIVO, DEPOSITANTE: RENE KUNO MAMANI, CONCEPTO: DEVOLUCION POR PAGO EN DEMASIA DE SUELDO CORRESPONDIENTE AL MES DE MARZO 2021, CUENTA DE DEPOSITO: CUENTA UNICA DEL TESORO"/>
    <m/>
    <m/>
    <m/>
    <m/>
    <m/>
    <m/>
    <n v="0"/>
    <n v="249.3"/>
    <s v="NO_CONCILIADO"/>
    <m/>
    <m/>
  </r>
  <r>
    <x v="1"/>
    <m/>
    <x v="1"/>
    <x v="61"/>
    <s v="B21046760002"/>
    <s v="BOD"/>
    <n v="2104676"/>
    <m/>
    <s v="00099021001 DEP.DE CHEQ.AJENOS,RET.DE CAM.,CONCEPTO: EDUARDO ALTAMIRANO,DEP.: BANCO UNION S.A. , PROCEDENCIA: BANCO UNION S.A., CHEQUE: 191461, FECHA DE EMISION:04/04/2023"/>
    <m/>
    <m/>
    <m/>
    <m/>
    <m/>
    <m/>
    <n v="0"/>
    <n v="1530.98"/>
    <s v="NO_CONCILIADO"/>
    <m/>
    <m/>
  </r>
  <r>
    <x v="1"/>
    <m/>
    <x v="1"/>
    <x v="61"/>
    <s v="B21046790002"/>
    <s v="BOD"/>
    <n v="2104679"/>
    <m/>
    <s v="00099021001 DEP.DE CHEQ.AJENOS,RET.DE CAM.,CONCEPTO: CARLOS FERNANDO ROMERO VARGAS,DEP.: BANCO UNION S.A. , PROCEDENCIA: BANCO UNION S.A., CHEQUE: 191462, FECHA DE EMISION:04/04/2023"/>
    <m/>
    <m/>
    <m/>
    <m/>
    <m/>
    <m/>
    <n v="0"/>
    <n v="3466.33"/>
    <s v="NO_CONCILIADO"/>
    <m/>
    <m/>
  </r>
  <r>
    <x v="41"/>
    <m/>
    <x v="41"/>
    <x v="61"/>
    <s v="B21046830002"/>
    <s v="BOD"/>
    <n v="2104683"/>
    <m/>
    <s v="00301014101 DEP.DE CHEQ.AJENOS,RET.DE CAM.,CONCEPTO: TRANSFERENCIA SEGUN CONVENIO DE FINANCIAMIENTO DE LA GADOR AL SEDERI-ORURO,DEP.: ABEL MATIAS COSSIO , PROCEDENCIA: BANCO UNION S.A., CHEQUE: 407, FECHA DE EMISION:31/03/2023"/>
    <m/>
    <m/>
    <m/>
    <m/>
    <m/>
    <m/>
    <n v="0"/>
    <n v="298500"/>
    <s v="NO_CONCILIADO"/>
    <m/>
    <m/>
  </r>
  <r>
    <x v="1"/>
    <m/>
    <x v="1"/>
    <x v="62"/>
    <s v="O21049200002"/>
    <s v="BOD"/>
    <n v="2104920"/>
    <m/>
    <s v="00099021001 DEPOSITO DE EFECTIVO, DEPOSITANTE: ROBERTO FLOR CALZADILLA, CONCEPTO: DEVOLUCION, CUENTA DE DEPOSITO: CUENTA UNICA DEL TESORO"/>
    <m/>
    <m/>
    <m/>
    <m/>
    <m/>
    <m/>
    <n v="0"/>
    <n v="1360"/>
    <s v="NO_CONCILIADO"/>
    <m/>
    <m/>
  </r>
  <r>
    <x v="1"/>
    <m/>
    <x v="1"/>
    <x v="62"/>
    <s v="O21049230002"/>
    <s v="BOD"/>
    <n v="2104923"/>
    <m/>
    <s v="00099021001 DEPOSITO DE EFECTIVO, DEPOSITANTE: BENEDICTA CERON VDA. DE CALLE, CONCEPTO: SUSCRIPCION DE CONVENIO PARA EL PAGO DE LO ADEUDADO, CUENTA DE DEPOSITO: CUENTA UNICA DEL TESORO"/>
    <m/>
    <m/>
    <m/>
    <m/>
    <m/>
    <m/>
    <n v="0"/>
    <n v="1441"/>
    <s v="NO_CONCILIADO"/>
    <m/>
    <m/>
  </r>
  <r>
    <x v="1"/>
    <m/>
    <x v="1"/>
    <x v="62"/>
    <s v="O21049640002"/>
    <s v="BOD"/>
    <n v="2104964"/>
    <m/>
    <s v="00099021001 DEPOSITO DE EFECTIVO, DEPOSITANTE: ADHEMAR BORIS CONDORI CONDE, CONCEPTO: POR DEVOLUCION DE MAXIMA REMUNERACION ECONOMICA PERCIBIDA EL MES DE NOVIEMBRE DE2022, CUENTA DE DEPOSITO: CUENTA UNICA DEL TESORO"/>
    <m/>
    <m/>
    <m/>
    <m/>
    <m/>
    <m/>
    <n v="0"/>
    <n v="193"/>
    <s v="NO_CONCILIADO"/>
    <m/>
    <m/>
  </r>
  <r>
    <x v="1"/>
    <m/>
    <x v="1"/>
    <x v="62"/>
    <s v="O21050040002"/>
    <s v="BOD"/>
    <n v="2105004"/>
    <m/>
    <s v="00099021001 DEPOSITO DE EFECTIVO, DEPOSITANTE: FELICIANO HUANCA LAURA, CONCEPTO: DEVOLUCION DE COBRO INDEBIDO, CUENTA DE DEPOSITO: CUENTA UNICA DEL TESORO"/>
    <m/>
    <m/>
    <m/>
    <m/>
    <m/>
    <m/>
    <n v="0"/>
    <n v="4310"/>
    <s v="NO_CONCILIADO"/>
    <m/>
    <m/>
  </r>
  <r>
    <x v="1"/>
    <m/>
    <x v="1"/>
    <x v="62"/>
    <s v="O21050170002"/>
    <s v="BOD"/>
    <n v="2105017"/>
    <m/>
    <s v="00099021001 DEPOSITO DE EFECTIVO, DEPOSITANTE: CLAUDIA VERONICA SILVA CORINI, CONCEPTO: DEVOLUCION REMUNERACION MAXIMA MES OCTUBRE GESTION 2022, CUENTA DE DEPOSITO: CUENTA UNICA DEL TESORO"/>
    <m/>
    <m/>
    <m/>
    <m/>
    <m/>
    <m/>
    <n v="0"/>
    <n v="3166.83"/>
    <s v="NO_CONCILIADO"/>
    <m/>
    <m/>
  </r>
  <r>
    <x v="1"/>
    <m/>
    <x v="1"/>
    <x v="62"/>
    <s v="O21050230002"/>
    <s v="BOD"/>
    <n v="2105023"/>
    <m/>
    <s v="00099021001 DEPOSITO DE EFECTIVO, DEPOSITANTE: WENDY MARIN MENDOZA, CONCEPTO: DEVOLUCION, CUENTA DE DEPOSITO: CUENTA UNICA DEL TESORO"/>
    <m/>
    <m/>
    <m/>
    <m/>
    <m/>
    <m/>
    <n v="0"/>
    <n v="930"/>
    <s v="NO_CONCILIADO"/>
    <m/>
    <m/>
  </r>
  <r>
    <x v="40"/>
    <m/>
    <x v="40"/>
    <x v="62"/>
    <s v="O21050320002"/>
    <s v="BOD"/>
    <n v="2105032"/>
    <m/>
    <s v="00099021001 DEPOSITO DE EFECTIVO, DEPOSITANTE: WALTER VILLARROEL CHUQUIMIA, CONCEPTO: DEVOLUCION COBRO INDEBIDO SENASIR, CUENTA DE DEPOSITO: CUENTA UNICA DEL TESORO"/>
    <m/>
    <m/>
    <m/>
    <m/>
    <m/>
    <m/>
    <n v="0"/>
    <n v="400"/>
    <s v="NO_CONCILIADO"/>
    <m/>
    <m/>
  </r>
  <r>
    <x v="1"/>
    <m/>
    <x v="1"/>
    <x v="62"/>
    <s v="O21050450002"/>
    <s v="BOD"/>
    <n v="2105045"/>
    <m/>
    <s v="00099021001 DEPOSITO DE EFECTIVO, DEPOSITANTE: MARINA CORTEZ GUTIERREZ CI. 3059311 OR, CONCEPTO: DEVOLUCION POR PERCEPCION INDEBIDA DE SUELDOS, CUENTA DE DEPOSITO: CUENTA UNICA DEL TESORO"/>
    <m/>
    <m/>
    <m/>
    <m/>
    <m/>
    <m/>
    <n v="0"/>
    <n v="1295.3800000000001"/>
    <s v="NO_CONCILIADO"/>
    <m/>
    <m/>
  </r>
  <r>
    <x v="25"/>
    <m/>
    <x v="25"/>
    <x v="62"/>
    <s v="G22277380002"/>
    <s v="CRV"/>
    <n v="2227738"/>
    <m/>
    <s v="TRANSFERENCIA DEL EXTERIOR SEGUN SWIFT NO.5345 Y NO.5344 DE FECHA 05/04/2023 ORDENANTE: AGRARIA INDUSTRIA E COMERCIO LTDA (SP BRASIL) REF.: CRED YLBGCO0057ODV23VEX DE 28032023 CONTRATO 345067131. LIB. 00597012001 RECURSOS PROPIOS VENTAS YLB"/>
    <m/>
    <m/>
    <m/>
    <m/>
    <m/>
    <m/>
    <n v="0"/>
    <n v="541940"/>
    <s v="NO_CONCILIADO"/>
    <m/>
    <m/>
  </r>
  <r>
    <x v="1"/>
    <m/>
    <x v="1"/>
    <x v="62"/>
    <s v="O21050840002"/>
    <s v="BOD"/>
    <n v="2105084"/>
    <m/>
    <s v="00099021001 DEPOSITO DE EFECTIVO, DEPOSITANTE: YHOLA JUANITA YANARICO DE MACHACA, CONCEPTO: COBRO INDEBIDO POR NUEVAS NUPCIAS, CUENTA DE DEPOSITO: CUENTA UNICA DEL TESORO"/>
    <m/>
    <m/>
    <m/>
    <m/>
    <m/>
    <m/>
    <n v="0"/>
    <n v="2205"/>
    <s v="NO_CONCILIADO"/>
    <m/>
    <m/>
  </r>
  <r>
    <x v="25"/>
    <m/>
    <x v="25"/>
    <x v="62"/>
    <s v="G22277390001"/>
    <s v="CVD"/>
    <n v="2227739"/>
    <m/>
    <s v="COBRO COSTOS DE PAPELERIA SEGUN TRANSFERENCIA DEL EXTERIOR POR ORDEN DE AGRARIA INDUSTRIA E COMERCIO LTDA (SP BRASIL) REF.: CRED YLBGCO0057ODV23VEX DE 28032023 CONTRATO 345067131. LIB. 00597012001 RECURSOS PROPIOS VENTAS YLB"/>
    <m/>
    <m/>
    <m/>
    <m/>
    <m/>
    <m/>
    <n v="50"/>
    <n v="0"/>
    <s v="NO_CONCILIADO"/>
    <m/>
    <m/>
  </r>
  <r>
    <x v="1"/>
    <m/>
    <x v="1"/>
    <x v="62"/>
    <s v="B21049770002"/>
    <s v="BOD"/>
    <n v="2104977"/>
    <m/>
    <s v="00099021001 DEP.DE CHEQ.AJENOS,RET.DE CAM.,CONCEPTO: REVERSION AL TGN CASOS NO COBRADOS DICIEMBRE 2022,DEP.: LA VITALICIA SEGUROS Y REASEGUROS DE VIDA S.A. , PROCEDENCIA: BANCO BISA S.A., CHEQUE: 80359, FECHA DE EMISION:04/04/2023"/>
    <m/>
    <m/>
    <m/>
    <m/>
    <m/>
    <m/>
    <n v="0"/>
    <n v="10653.21"/>
    <s v="NO_CONCILIADO"/>
    <m/>
    <m/>
  </r>
  <r>
    <x v="40"/>
    <m/>
    <x v="40"/>
    <x v="62"/>
    <s v="B21049950002"/>
    <s v="BOD"/>
    <n v="2104995"/>
    <m/>
    <s v="00099021001 DEP.DE CHEQ.AJENOS,RET.DE CAM.,CONCEPTO: CONVENIO DOBLE PERCEPCION -SENASIR,DEP.: SERVICIO DE IMPUESTOS NACIONALES , PROCEDENCIA: BANCO UNION S.A., CHEQUE: 7127, FECHA DE EMISION:30/03/2023"/>
    <m/>
    <m/>
    <m/>
    <m/>
    <m/>
    <m/>
    <n v="0"/>
    <n v="696"/>
    <s v="NO_CONCILIADO"/>
    <m/>
    <m/>
  </r>
  <r>
    <x v="31"/>
    <m/>
    <x v="31"/>
    <x v="63"/>
    <s v="O21052380002"/>
    <s v="BOD"/>
    <n v="2105238"/>
    <m/>
    <s v="00548012001 DEPOSITO DE EFECTIVO, DEPOSITANTE: FREDDY COSME LOAYZA, CONCEPTO: DEVOLUCION DE COMBUSTIBLE, CUENTA DE DEPOSITO: CUENTA UNICA DEL TESORO"/>
    <m/>
    <m/>
    <m/>
    <m/>
    <m/>
    <m/>
    <n v="0"/>
    <n v="775"/>
    <s v="NO_CONCILIADO"/>
    <m/>
    <m/>
  </r>
  <r>
    <x v="31"/>
    <m/>
    <x v="31"/>
    <x v="63"/>
    <s v="O21052390002"/>
    <s v="BOD"/>
    <n v="2105239"/>
    <m/>
    <s v="00548012001 DEPOSITO DE EFECTIVO, DEPOSITANTE: FREDDY COSME LOAYZA, CONCEPTO: DEVOLUCION TASAS, CUENTA DE DEPOSITO: CUENTA UNICA DEL TESORO"/>
    <m/>
    <m/>
    <m/>
    <m/>
    <m/>
    <m/>
    <n v="0"/>
    <n v="373"/>
    <s v="NO_CONCILIADO"/>
    <m/>
    <m/>
  </r>
  <r>
    <x v="31"/>
    <m/>
    <x v="31"/>
    <x v="63"/>
    <s v="O21052410002"/>
    <s v="BOD"/>
    <n v="2105241"/>
    <m/>
    <s v="00548012001 DEPOSITO DE EFECTIVO, DEPOSITANTE: FREDDY COSME LOAYZA, CONCEPTO: DEVOLUCION DE SERVICIOS MANUALES, CUENTA DE DEPOSITO: CUENTA UNICA DEL TESORO"/>
    <m/>
    <m/>
    <m/>
    <m/>
    <m/>
    <m/>
    <n v="0"/>
    <n v="250"/>
    <s v="NO_CONCILIADO"/>
    <m/>
    <m/>
  </r>
  <r>
    <x v="1"/>
    <m/>
    <x v="1"/>
    <x v="63"/>
    <s v="O21053080002"/>
    <s v="BOD"/>
    <n v="2105308"/>
    <m/>
    <s v="00099021001 DEPOSITO DE EFECTIVO, DEPOSITANTE: JOSE ARMANDO PERICON VARGAS, CONCEPTO: REVERSION DE BOLETA HABER MENSUAL DE FEBRERO, CUENTA DE DEPOSITO: CUENTA UNICA DEL TESORO"/>
    <m/>
    <m/>
    <m/>
    <m/>
    <m/>
    <m/>
    <n v="0"/>
    <n v="6300.26"/>
    <s v="NO_CONCILIADO"/>
    <m/>
    <m/>
  </r>
  <r>
    <x v="30"/>
    <m/>
    <x v="30"/>
    <x v="63"/>
    <s v="B21053230002"/>
    <s v="BOD"/>
    <n v="2105323"/>
    <m/>
    <s v="00086011102 DEP.DE CHEQ.AJENOS,RET.DE CAM.,CONCEPTO: JAVIER DURAN VIERA,DEP.: BANCO UNION S.A. , PROCEDENCIA: BANCO UNION S.A., CHEQUE: 191463, FECHA DE EMISION:06/04/2023"/>
    <m/>
    <m/>
    <m/>
    <m/>
    <m/>
    <m/>
    <n v="0"/>
    <n v="14431"/>
    <s v="NO_CONCILIADO"/>
    <m/>
    <m/>
  </r>
  <r>
    <x v="25"/>
    <m/>
    <x v="25"/>
    <x v="63"/>
    <s v="G22294450002"/>
    <s v="CRV"/>
    <n v="2229445"/>
    <m/>
    <s v="TRANSFERENCIA DEL EXTERIOR SEGUN SWIFT NO.5423 Y NO.5431 DE FECHA 06/04/2023 ORDENANTE: THS ABROBUSINES LTDA. (BRASIL) REF.: CRED INV 338612 029 LIB. 00597012001 RECURSOS PROPIOS VENTAS YLB"/>
    <m/>
    <m/>
    <m/>
    <m/>
    <m/>
    <m/>
    <n v="0"/>
    <n v="583.1"/>
    <s v="NO_CONCILIADO"/>
    <m/>
    <m/>
  </r>
  <r>
    <x v="25"/>
    <m/>
    <x v="25"/>
    <x v="63"/>
    <s v="G22294460001"/>
    <s v="CVD"/>
    <n v="2229446"/>
    <m/>
    <s v="COBRO COSTOS DE PAPELERIA SEGUN TRANSFERENCIA DEL EXTERIOR POR ORDEN DE THS ABROBUSINES LTDA. (BRASIL) REF.: CRED INV 338612 029 LIB. 00597012001 RECURSOS PROPIOS VENTAS YLB"/>
    <m/>
    <m/>
    <m/>
    <m/>
    <m/>
    <m/>
    <n v="50"/>
    <n v="0"/>
    <s v="NO_CONCILIADO"/>
    <m/>
    <m/>
  </r>
  <r>
    <x v="40"/>
    <m/>
    <x v="40"/>
    <x v="64"/>
    <s v="O21055550002"/>
    <s v="BOD"/>
    <n v="2105555"/>
    <m/>
    <s v="00099021001 DEPOSITO DE EFECTIVO, DEPOSITANTE: ROBERTS JAMES LOPEZ GONZALES, CONCEPTO: CONVENIO DOBLE PERCEPCION - SENASIR, CUENTA DE DEPOSITO: CUENTA UNICA DEL TESORO"/>
    <m/>
    <m/>
    <m/>
    <m/>
    <m/>
    <m/>
    <n v="0"/>
    <n v="35.22"/>
    <s v="NO_CONCILIADO"/>
    <m/>
    <m/>
  </r>
  <r>
    <x v="1"/>
    <m/>
    <x v="1"/>
    <x v="64"/>
    <s v="O21056030002"/>
    <s v="BOD"/>
    <n v="2105603"/>
    <m/>
    <s v="00099021001 DEPOSITO DE EFECTIVO, DEPOSITANTE: TEOFILO BAPTISTA RAMIREZ, CONCEPTO: DEVOLUCION DE HABERES 2010 MES DE MARZO DE 2023, CUENTA DE DEPOSITO: CUENTA UNICA DEL TESORO"/>
    <m/>
    <m/>
    <m/>
    <m/>
    <m/>
    <m/>
    <n v="0"/>
    <n v="1364.9"/>
    <s v="NO_CONCILIADO"/>
    <m/>
    <m/>
  </r>
  <r>
    <x v="14"/>
    <m/>
    <x v="14"/>
    <x v="64"/>
    <s v="O21056450002"/>
    <s v="BOD"/>
    <n v="2105645"/>
    <m/>
    <s v="00212012001 DEPOSITO DE EFECTIVO, DEPOSITANTE: VARINIA ALONDRA QUENTA OLIVER, CONCEPTO: REPOSICION DE CREDENCIAL, CUENTA DE DEPOSITO: CUENTA UNICA DEL TESORO"/>
    <m/>
    <m/>
    <m/>
    <m/>
    <m/>
    <m/>
    <n v="0"/>
    <n v="60"/>
    <s v="NO_CONCILIADO"/>
    <m/>
    <m/>
  </r>
  <r>
    <x v="1"/>
    <m/>
    <x v="1"/>
    <x v="64"/>
    <s v="B21055930002"/>
    <s v="BOD"/>
    <n v="2105593"/>
    <m/>
    <s v="00099021001 DEP.DE CHEQ.AJENOS,RET.DE CAM.,CONCEPTO: EVELIN MARCELLE DE PARDO GHETTI,DEP.: BANCO UNION SA , PROCEDENCIA: BANCO UNION S.A., CHEQUE: 191465, FECHA DE EMISION:10/04/2023"/>
    <m/>
    <m/>
    <m/>
    <m/>
    <m/>
    <m/>
    <n v="0"/>
    <n v="700"/>
    <s v="NO_CONCILIADO"/>
    <m/>
    <m/>
  </r>
  <r>
    <x v="1"/>
    <m/>
    <x v="1"/>
    <x v="64"/>
    <s v="B21055950002"/>
    <s v="BOD"/>
    <n v="2105595"/>
    <m/>
    <s v="00099021001 DEP.DE CHEQ.AJENOS,RET.DE CAM.,CONCEPTO: AMILCAR CESPEDES ZURITA,DEP.: BANCO UNION SA , PROCEDENCIA: BANCO UNION S.A., CHEQUE: 191466, FECHA DE EMISION:10/04/2023"/>
    <m/>
    <m/>
    <m/>
    <m/>
    <m/>
    <m/>
    <n v="0"/>
    <n v="1555.41"/>
    <s v="NO_CONCILIADO"/>
    <m/>
    <m/>
  </r>
  <r>
    <x v="1"/>
    <m/>
    <x v="1"/>
    <x v="64"/>
    <s v="O21056520002"/>
    <s v="BOD"/>
    <n v="2105652"/>
    <m/>
    <s v="00099021001 DEPOSITO DE EFECTIVO, DEPOSITANTE: ELENA MERY POCA HUARACHI, CONCEPTO: REVERSION DE BOLETA HABER MENSUAL - FEBRERO, CUENTA DE DEPOSITO: CUENTA UNICA DEL TESORO"/>
    <m/>
    <m/>
    <m/>
    <m/>
    <m/>
    <m/>
    <n v="0"/>
    <n v="7859.37"/>
    <s v="NO_CONCILIADO"/>
    <m/>
    <m/>
  </r>
  <r>
    <x v="36"/>
    <m/>
    <x v="36"/>
    <x v="64"/>
    <s v="S10580570002"/>
    <s v="CRV"/>
    <n v="1058057"/>
    <m/>
    <s v="||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
    <m/>
    <m/>
    <m/>
    <m/>
    <m/>
    <m/>
    <n v="0"/>
    <n v="42790679.390000001"/>
    <s v="NO_CONCILIADO"/>
    <m/>
    <m/>
  </r>
  <r>
    <x v="1"/>
    <m/>
    <x v="1"/>
    <x v="65"/>
    <s v="F0012355"/>
    <s v="NTE"/>
    <n v="5445960"/>
    <m/>
    <s v="A:00099021001 Transferencia que realizamos a solicitud de la Empresa Nacional de Electricidad mediante nota CITE: ENDE-DEEM-4/36-23 en aplicación al Decreto Supremo No 4848 de 28 de diciembre de 2022 correspondiente al mes de marzo de 2023"/>
    <m/>
    <m/>
    <m/>
    <m/>
    <m/>
    <m/>
    <n v="0"/>
    <n v="868987.63"/>
    <s v="NO_CONCILIADO"/>
    <m/>
    <m/>
  </r>
  <r>
    <x v="1"/>
    <m/>
    <x v="1"/>
    <x v="65"/>
    <s v="O21059160002"/>
    <s v="BOD"/>
    <n v="2105916"/>
    <m/>
    <s v="00099021001 DEPOSITO DE EFECTIVO, DEPOSITANTE: BANHER VLADIMIR CHAMBI QUISPE, CONCEPTO: DEVOLUCION POR CONCEPTO DE PAGO DUODECIMO DE AGUINALDO 2022, CUENTA DE DEPOSITO: CUENTA UNICA DEL TESORO"/>
    <m/>
    <m/>
    <m/>
    <m/>
    <m/>
    <m/>
    <n v="0"/>
    <n v="456.62"/>
    <s v="NO_CONCILIADO"/>
    <m/>
    <m/>
  </r>
  <r>
    <x v="40"/>
    <m/>
    <x v="40"/>
    <x v="65"/>
    <s v="O21059180002"/>
    <s v="BOD"/>
    <n v="2105918"/>
    <m/>
    <s v="00099021001 DEPOSITO DE EFECTIVO, DEPOSITANTE: CRISTINA ARGELIA VILLARREAL MONZON, CONCEPTO: DEVOLUCION DE DEUDA SENASIR, CUENTA DE DEPOSITO: CUENTA UNICA DEL TESORO"/>
    <m/>
    <m/>
    <m/>
    <m/>
    <m/>
    <m/>
    <n v="0"/>
    <n v="687.12"/>
    <s v="NO_CONCILIADO"/>
    <m/>
    <m/>
  </r>
  <r>
    <x v="7"/>
    <m/>
    <x v="7"/>
    <x v="65"/>
    <s v="O21059260002"/>
    <s v="BOD"/>
    <n v="2105926"/>
    <m/>
    <s v="00099021001 DEPOSITO DE EFECTIVO, DEPOSITANTE: LESLY H. ALBARRACIN ESCOBAR, CONCEPTO: DEVOLUCION DE 22 DIAS DE HABERES GESTION 2015 (JULIO), CUENTA DE DEPOSITO: CUENTA UNICA DEL TESORO"/>
    <m/>
    <m/>
    <m/>
    <m/>
    <m/>
    <m/>
    <n v="0"/>
    <n v="63.98"/>
    <s v="NO_CONCILIADO"/>
    <m/>
    <m/>
  </r>
  <r>
    <x v="1"/>
    <m/>
    <x v="1"/>
    <x v="65"/>
    <s v="B21058120002"/>
    <s v="BOD"/>
    <n v="2105812"/>
    <m/>
    <s v="00099021001 DEP.DE CHEQ.AJENOS,RET.DE CAM.,CONCEPTO: FRACCION COMPLEMENTARIA MENSUAL,DEP.: FUTURO DE BOLIVIA S.A. AFP , PROCEDENCIA: BANCO DE CREDITO DE BOLIVIA S.A., CHEQUE: 69392, FECHA DE EMISION:10/04/2023"/>
    <m/>
    <m/>
    <m/>
    <m/>
    <m/>
    <m/>
    <n v="0"/>
    <n v="27611.15"/>
    <s v="NO_CONCILIADO"/>
    <m/>
    <m/>
  </r>
  <r>
    <x v="1"/>
    <m/>
    <x v="1"/>
    <x v="65"/>
    <s v="B21058130002"/>
    <s v="BOD"/>
    <n v="2105813"/>
    <m/>
    <s v="00099021001 DEP.DE CHEQ.AJENOS,RET.DE CAM.,CONCEPTO: COMPENSACION MENSUAL DE COTIZACION,DEP.: FUTURO DE BOLIVIA S.A. AFP , PROCEDENCIA: BANCO DE CREDITO DE BOLIVIA S.A., CHEQUE: 69391, FECHA DE EMISION:10/04/2023"/>
    <m/>
    <m/>
    <m/>
    <m/>
    <m/>
    <m/>
    <n v="0"/>
    <n v="315237.96999999997"/>
    <s v="NO_CONCILIADO"/>
    <m/>
    <m/>
  </r>
  <r>
    <x v="1"/>
    <m/>
    <x v="1"/>
    <x v="65"/>
    <s v="B21058550002"/>
    <s v="BOD"/>
    <n v="2105855"/>
    <m/>
    <s v="00099021001 DEP.DE CHEQ.AJENOS,RET.DE CAM.,CONCEPTO: DEVOLUCION FONDOS NO COBRADOS CONCILIACION DICIEMBRE 2022,DEP.: SEGUROS PROVIDA SA , PROCEDENCIA: BANCO NACIONAL DE BOLIVIA S.A., CHEQUE: 2312860, FECHA DE EMISION:10/04/2023"/>
    <m/>
    <m/>
    <m/>
    <m/>
    <m/>
    <m/>
    <n v="0"/>
    <n v="3474.62"/>
    <s v="NO_CONCILIADO"/>
    <m/>
    <m/>
  </r>
  <r>
    <x v="1"/>
    <m/>
    <x v="1"/>
    <x v="65"/>
    <s v="B21058630002"/>
    <s v="BOD"/>
    <n v="2105863"/>
    <m/>
    <s v="00099021001 DEP.DE CHEQ.AJENOS,RET.DE CAM.,CONCEPTO: DEVOLUCON FONDOS SOLICITADOS POR ERROR CONCILIACON DICIEMBRE /2022,DEP.: SEGUROS PROVIDA SA , PROCEDENCIA: BANCO NACIONAL DE BOLIVIA S.A., CHEQUE: 4350636, FECHA DE EMISION:10/04/2023"/>
    <m/>
    <m/>
    <m/>
    <m/>
    <m/>
    <m/>
    <n v="0"/>
    <n v="6379.63"/>
    <s v="NO_CONCILIADO"/>
    <m/>
    <m/>
  </r>
  <r>
    <x v="1"/>
    <m/>
    <x v="1"/>
    <x v="65"/>
    <s v="J05430310002"/>
    <s v="NTE"/>
    <n v="5454721"/>
    <m/>
    <s v="A:00099021001 Transferencia de recursos a la Libreta de Recursos Ordinarios (3987) adjunto extracto bancario."/>
    <m/>
    <m/>
    <m/>
    <m/>
    <m/>
    <m/>
    <n v="0"/>
    <n v="200000000"/>
    <s v="NO_CONCILIADO"/>
    <m/>
    <m/>
  </r>
  <r>
    <x v="1"/>
    <m/>
    <x v="1"/>
    <x v="66"/>
    <s v="O21061280002"/>
    <s v="BOD"/>
    <n v="2106128"/>
    <m/>
    <s v="00099021001 DEPOSITO DE EFECTIVO, DEPOSITANTE: FREDDY IVAN CONDORI CUNO, CONCEPTO: POR COBRO INDEVIDO -SEGUNDAS NUPCIAS DE LOLA CELESTINA CUNO CANASA Q.E.P.D., CUENTA DE DEPOSITO: CUENTA UNICA DEL TESORO"/>
    <m/>
    <m/>
    <m/>
    <m/>
    <m/>
    <m/>
    <n v="0"/>
    <n v="800"/>
    <s v="NO_CONCILIADO"/>
    <m/>
    <m/>
  </r>
  <r>
    <x v="1"/>
    <m/>
    <x v="1"/>
    <x v="66"/>
    <s v="O21061870002"/>
    <s v="BOD"/>
    <n v="2106187"/>
    <m/>
    <s v="00099021001 DEPOSITO DE EFECTIVO, DEPOSITANTE: JUSTA MENDOZA DE CARVAJAL, CONCEPTO: DEVOLUCION RETROACTIVO, CUENTA DE DEPOSITO: CUENTA UNICA DEL TESORO"/>
    <m/>
    <m/>
    <m/>
    <m/>
    <m/>
    <m/>
    <n v="0"/>
    <n v="700"/>
    <s v="NO_CONCILIADO"/>
    <m/>
    <m/>
  </r>
  <r>
    <x v="42"/>
    <m/>
    <x v="42"/>
    <x v="66"/>
    <s v="O21061900002"/>
    <s v="BOD"/>
    <n v="2106190"/>
    <m/>
    <s v="00099021001 DEPOSITO DE EFECTIVO, DEPOSITANTE: JAVIER OSCAR ESCOBAR YUPANQUI, CONCEPTO: DEVOLUCION REVERSION DE HABER MENSUAL, CUENTA DE DEPOSITO: CUENTA UNICA DEL TESORO"/>
    <m/>
    <m/>
    <m/>
    <m/>
    <m/>
    <m/>
    <n v="0"/>
    <n v="0.2"/>
    <s v="NO_CONCILIADO"/>
    <m/>
    <m/>
  </r>
  <r>
    <x v="1"/>
    <m/>
    <x v="1"/>
    <x v="66"/>
    <s v="Q17949000002"/>
    <s v="CRV"/>
    <n v="1794900"/>
    <m/>
    <s v="NUMERO DE LIBRETA CUT: 00099021001 OPERACIÓN E18 TRANSFERENCIA DEL SISTEMA FINANCIERO POR CUENTA DE TERCEROS A LA CUT devolucion pagos de CC caso christian victor raul prada clavijo"/>
    <m/>
    <m/>
    <m/>
    <m/>
    <m/>
    <m/>
    <n v="0"/>
    <n v="108269.89"/>
    <s v="NO_CONCILIADO"/>
    <m/>
    <m/>
  </r>
  <r>
    <x v="43"/>
    <m/>
    <x v="43"/>
    <x v="66"/>
    <s v="S10581390002"/>
    <s v="CRV"/>
    <n v="1058139"/>
    <m/>
    <s v="||REGISTRO DEVOLUCION FONDOS P/SALDO NO UTILIZADO LC I-2022-19 P/C ECEBOL A/F TATA DAEWOO COMMERCIAL VEHICLE CO. LTD.,S/G DOCS.ADJ. LIB.00132032001 ECEBOL - GESTION OPERATIVA REF.:DEVOL.SALDO NO UTILIZADO LC I-2022-19"/>
    <m/>
    <m/>
    <m/>
    <m/>
    <m/>
    <m/>
    <n v="0"/>
    <n v="5.15"/>
    <s v="NO_CONCILIADO"/>
    <m/>
    <m/>
  </r>
  <r>
    <x v="14"/>
    <m/>
    <x v="14"/>
    <x v="67"/>
    <s v="O21064190002"/>
    <s v="BOD"/>
    <n v="2106419"/>
    <m/>
    <s v="00099021001 DEPOSITO DE EFECTIVO, DEPOSITANTE: EDGAR SUXO APAZA, CONCEPTO: DEVOLUCION DE PASAJES AEREOS, CUENTA DE DEPOSITO: CUENTA UNICA DEL TESORO"/>
    <m/>
    <m/>
    <m/>
    <m/>
    <m/>
    <m/>
    <n v="0"/>
    <n v="246"/>
    <s v="NO_CONCILIADO"/>
    <m/>
    <m/>
  </r>
  <r>
    <x v="40"/>
    <m/>
    <x v="40"/>
    <x v="67"/>
    <s v="O21064780002"/>
    <s v="BOD"/>
    <n v="2106478"/>
    <m/>
    <s v="00099021001 DEPOSITO DE EFECTIVO, DEPOSITANTE: MERY QUIÑONES GABRIEL, CONCEPTO: DEVOLUCION DE COBRO INDEBIDO - SENASIR, CUENTA DE DEPOSITO: CUENTA UNICA DEL TESORO"/>
    <m/>
    <m/>
    <m/>
    <m/>
    <m/>
    <m/>
    <n v="0"/>
    <n v="1310"/>
    <s v="NO_CONCILIADO"/>
    <m/>
    <m/>
  </r>
  <r>
    <x v="44"/>
    <m/>
    <x v="44"/>
    <x v="67"/>
    <s v="O21065010002"/>
    <s v="BOD"/>
    <n v="2106501"/>
    <m/>
    <s v="00099021001 DEPOSITO DE EFECTIVO, DEPOSITANTE: OSCAR CESPEDES ESTRADA, CONCEPTO: DEVOLUCION POR DEPÓSITO EN DEMASIA POR HABERES SR. OSCAR CESPEDES ESTRADA, CUENTA DE DEPOSITO: CUENTA UNICA DEL TESORO"/>
    <m/>
    <m/>
    <m/>
    <m/>
    <m/>
    <m/>
    <n v="0"/>
    <n v="4757"/>
    <s v="NO_CONCILIADO"/>
    <m/>
    <m/>
  </r>
  <r>
    <x v="30"/>
    <m/>
    <x v="30"/>
    <x v="68"/>
    <s v="O21067110002"/>
    <s v="BOD"/>
    <n v="2106711"/>
    <m/>
    <s v="00099021001 DEPOSITO DE EFECTIVO, DEPOSITANTE: MINISTERIO DE MEDIO AMBIENTE Y AGUA, CONCEPTO: DEVOLUCION DE SALDO, CUENTA DE DEPOSITO: CUENTA UNICA DEL TESORO"/>
    <m/>
    <m/>
    <m/>
    <m/>
    <m/>
    <m/>
    <n v="0"/>
    <n v="700"/>
    <s v="NO_CONCILIADO"/>
    <m/>
    <m/>
  </r>
  <r>
    <x v="1"/>
    <m/>
    <x v="1"/>
    <x v="68"/>
    <s v="O21067260002"/>
    <s v="BOD"/>
    <n v="2106726"/>
    <m/>
    <s v="00099021001 DEPOSITO DE EFECTIVO, DEPOSITANTE: LOURDES ALIAGA ZAPATA, CONCEPTO: DOBLE PERCEPCION DEL MES DE ABRIL 2023, CUENTA DE DEPOSITO: CUENTA UNICA DEL TESORO"/>
    <m/>
    <m/>
    <m/>
    <m/>
    <m/>
    <m/>
    <n v="0"/>
    <n v="2000"/>
    <s v="NO_CONCILIADO"/>
    <m/>
    <m/>
  </r>
  <r>
    <x v="1"/>
    <m/>
    <x v="1"/>
    <x v="68"/>
    <s v="O21067440002"/>
    <s v="BOD"/>
    <n v="2106744"/>
    <m/>
    <s v="00099021001 DEPOSITO DE EFECTIVO, DEPOSITANTE: PATRICIA ENCARNACION CALDERON CARDONA, CONCEPTO: DEVOLUCION DE SUELDO DEL MES DE MARZO 2023, CUENTA DE DEPOSITO: CUENTA UNICA DEL TESORO"/>
    <m/>
    <m/>
    <m/>
    <m/>
    <m/>
    <m/>
    <n v="0"/>
    <n v="4439"/>
    <s v="NO_CONCILIADO"/>
    <m/>
    <m/>
  </r>
  <r>
    <x v="25"/>
    <m/>
    <x v="25"/>
    <x v="68"/>
    <s v="G22373350002"/>
    <s v="CRV"/>
    <n v="2237335"/>
    <m/>
    <s v="TRANSFERENCIA DEL EXTERIOR SEGUN SWIFT NO.5842 Y NO.5841 DE FECHA 14/04/2023 ORDENANTE: ALFA NATURA DO BRASIL IMPORTACAO EXPORTACAO E COMERCIO DE PRODUTOS LTD (CORUMBA) REF.: INV NRO YLB-GCO-0069-ODV/23-VEX LIB. 00597012001 RECURSOS PROPIOS VENTAS YLB"/>
    <m/>
    <m/>
    <m/>
    <m/>
    <m/>
    <m/>
    <n v="0"/>
    <n v="55511.12"/>
    <s v="NO_CONCILIADO"/>
    <m/>
    <m/>
  </r>
  <r>
    <x v="25"/>
    <m/>
    <x v="25"/>
    <x v="68"/>
    <s v="G22373360001"/>
    <s v="CVD"/>
    <n v="2237336"/>
    <m/>
    <s v="COBRO COSTOS DE PAPELERIA SEGUN TRANSFERENCIA DEL EXTERIOR POR ORDEN DE ALFA NATURA DO BRASIL IMPORTACAO EXPORTACAO E COMERCIO DE PRODUTOS LTD (CORUMBA) REF.: INV NRO YLB-GCO-0069-ODV/23-VEX LIB. 00597012001 RECURSOS PROPIOS VENTAS YLB"/>
    <m/>
    <m/>
    <m/>
    <m/>
    <m/>
    <m/>
    <n v="50"/>
    <n v="0"/>
    <s v="NO_CONCILIADO"/>
    <m/>
    <m/>
  </r>
  <r>
    <x v="1"/>
    <m/>
    <x v="1"/>
    <x v="68"/>
    <s v="B21067240002"/>
    <s v="BOD"/>
    <n v="2106724"/>
    <m/>
    <s v="00099021001 DEP.DE CHEQ.AJENOS,RET.DE CAM.,CONCEPTO: MARIA LUISA CAMARGO TORRICO,DEP.: BANCO UNION SA , PROCEDENCIA: BANCO UNION S.A., CHEQUE: 191473, FECHA DE EMISION:14/04/2023"/>
    <m/>
    <m/>
    <m/>
    <m/>
    <m/>
    <m/>
    <n v="0"/>
    <n v="545"/>
    <s v="NO_CONCILIADO"/>
    <m/>
    <m/>
  </r>
  <r>
    <x v="8"/>
    <m/>
    <x v="8"/>
    <x v="69"/>
    <s v="G22388960003"/>
    <s v="COB"/>
    <n v="17236"/>
    <m/>
    <s v="PAGO A BID PRÉSTAMO 3725/BL-BO VCTO. 15-04-2023 POR CUENTA DE TGN , NTI. 017236 VALOR 17-04-2023 INTERESES USD 1.181,09 CTA. 3987 CUENTA UNICA DEL TESORO LIB. 00099021001 REF.: COMISIONES BANCARIAS"/>
    <m/>
    <m/>
    <m/>
    <m/>
    <m/>
    <m/>
    <n v="275.69"/>
    <n v="0"/>
    <s v="NO_CONCILIADO"/>
    <m/>
    <m/>
  </r>
  <r>
    <x v="42"/>
    <m/>
    <x v="42"/>
    <x v="69"/>
    <s v="O21071860002"/>
    <s v="BOD"/>
    <n v="2107186"/>
    <m/>
    <s v="00099021001 DEPOSITO DE EFECTIVO, DEPOSITANTE: NORKA VENTURA CUEVAS, CONCEPTO: DEVOLUCION PAGO DE HABERES MES DE MARZO, CUENTA DE DEPOSITO: CUENTA UNICA DEL TESORO"/>
    <m/>
    <m/>
    <m/>
    <m/>
    <m/>
    <m/>
    <n v="0"/>
    <n v="597.1"/>
    <s v="NO_CONCILIADO"/>
    <m/>
    <m/>
  </r>
  <r>
    <x v="1"/>
    <m/>
    <x v="1"/>
    <x v="69"/>
    <s v="O21071920002"/>
    <s v="BOD"/>
    <n v="2107192"/>
    <m/>
    <s v="00099021001 DEPOSITO DE EFECTIVO, DEPOSITANTE: EDWIN CARLOS CHAVEZ VARGAS, CONCEPTO: DEPÓSITO DEL SALDO POR EL PAGO DE LOS VIDRIOS POLARIZADOS, CUENTA DE DEPOSITO: CUENTA UNICA DEL TESORO"/>
    <m/>
    <m/>
    <m/>
    <m/>
    <m/>
    <m/>
    <n v="0"/>
    <n v="4490"/>
    <s v="NO_CONCILIADO"/>
    <m/>
    <m/>
  </r>
  <r>
    <x v="1"/>
    <m/>
    <x v="1"/>
    <x v="69"/>
    <s v="B21071690002"/>
    <s v="BOD"/>
    <n v="2107169"/>
    <m/>
    <s v="00099021001 DEP.DE CHEQ.AJENOS,RET.DE CAM.,CONCEPTO: CRISPIN NOVA FLORES,DEP.: BANCO UNION SA , PROCEDENCIA: BANCO UNION S.A., CHEQUE: 191474, FECHA DE EMISION:17/04/2023"/>
    <m/>
    <m/>
    <m/>
    <m/>
    <m/>
    <m/>
    <n v="0"/>
    <n v="1857.43"/>
    <s v="NO_CONCILIADO"/>
    <m/>
    <m/>
  </r>
  <r>
    <x v="1"/>
    <m/>
    <x v="1"/>
    <x v="70"/>
    <s v="O21074070002"/>
    <s v="BOD"/>
    <n v="2107407"/>
    <m/>
    <s v="00099021001 DEPOSITO DE EFECTIVO, DEPOSITANTE: FELIPA SALCEDO VISCARRA, CONCEPTO: DEVOLUCION POR DOBLE PERCEPCION, CUENTA DE DEPOSITO: CUENTA UNICA DEL TESORO"/>
    <m/>
    <m/>
    <m/>
    <m/>
    <m/>
    <m/>
    <n v="0"/>
    <n v="512.05999999999995"/>
    <s v="NO_CONCILIADO"/>
    <m/>
    <m/>
  </r>
  <r>
    <x v="40"/>
    <m/>
    <x v="40"/>
    <x v="70"/>
    <s v="O21074270002"/>
    <s v="BOD"/>
    <n v="2107427"/>
    <m/>
    <s v="00099021001 DEPOSITO DE EFECTIVO, DEPOSITANTE: JUAN ANGEL CORONEL SARDON CI 6136125 LP, CONCEPTO: DEVOLUCION A SENASIR COACTIVO SOCIAL, CUENTA DE DEPOSITO: CUENTA UNICA DEL TESORO"/>
    <m/>
    <m/>
    <m/>
    <m/>
    <m/>
    <m/>
    <n v="0"/>
    <n v="3513.93"/>
    <s v="NO_CONCILIADO"/>
    <m/>
    <m/>
  </r>
  <r>
    <x v="18"/>
    <m/>
    <x v="18"/>
    <x v="70"/>
    <s v="O21075030002"/>
    <s v="BOD"/>
    <n v="2107503"/>
    <m/>
    <s v="00423122001 DEPOSITO DE EFECTIVO, DEPOSITANTE: INDUSTRIA CERAMICA CERAGRES S.A., CONCEPTO: PAGO SERVICIO CAJA DE CAMINOS, CUENTA DE DEPOSITO: CUENTA UNICA DEL TESORO"/>
    <m/>
    <m/>
    <m/>
    <m/>
    <m/>
    <m/>
    <n v="0"/>
    <n v="3584.58"/>
    <s v="NO_CONCILIADO"/>
    <m/>
    <m/>
  </r>
  <r>
    <x v="25"/>
    <m/>
    <x v="25"/>
    <x v="70"/>
    <s v="G22409060002"/>
    <s v="CRV"/>
    <n v="2240906"/>
    <m/>
    <s v="TRANSFERENCIA DEL EXTERIOR SEGUN SWIFT NO.5989 Y NO.5988 DE FECHA 18/04/2023 ORDENANTE: BRASILQUIMICA INDUSTRIA E COMERCIO LTDA REF.: CRED INV YLB-GCO-0067-ODV/23-VEX LIB. 00597012001 RECURSOS PROPIOS VENTAS YLB"/>
    <m/>
    <m/>
    <m/>
    <m/>
    <m/>
    <m/>
    <n v="0"/>
    <n v="528220"/>
    <s v="NO_CONCILIADO"/>
    <m/>
    <m/>
  </r>
  <r>
    <x v="25"/>
    <m/>
    <x v="25"/>
    <x v="70"/>
    <s v="Q17978120002"/>
    <s v="CRV"/>
    <n v="1797812"/>
    <m/>
    <s v="NUMERO DE LIBRETA CUT: 00597029201 OPERACIÓN E18 TRANSFERENCIA DEL SISTEMA FINANCIERO POR CUENTA DE TERCEROS A LA CUT SOL. CHINA MACHINERY ENGINEERING CORPORA"/>
    <m/>
    <m/>
    <m/>
    <m/>
    <m/>
    <m/>
    <n v="0"/>
    <n v="270"/>
    <s v="NO_CONCILIADO"/>
    <m/>
    <m/>
  </r>
  <r>
    <x v="25"/>
    <m/>
    <x v="25"/>
    <x v="70"/>
    <s v="Q17978130002"/>
    <s v="CRV"/>
    <n v="1797813"/>
    <m/>
    <s v="NUMERO DE LIBRETA CUT: 00597029201 OPERACIÓN E18 TRANSFERENCIA DEL SISTEMA FINANCIERO POR CUENTA DE TERCEROS A LA CUT SOL. CHINA MACHINERY ENGINEERING CORPORA"/>
    <m/>
    <m/>
    <m/>
    <m/>
    <m/>
    <m/>
    <n v="0"/>
    <n v="24961.06"/>
    <s v="NO_CONCILIADO"/>
    <m/>
    <m/>
  </r>
  <r>
    <x v="25"/>
    <m/>
    <x v="25"/>
    <x v="70"/>
    <s v="Q17978140002"/>
    <s v="CRV"/>
    <n v="1797814"/>
    <m/>
    <s v="NUMERO DE LIBRETA CUT: 00597029201 OPERACIÓN E18 TRANSFERENCIA DEL SISTEMA FINANCIERO POR CUENTA DE TERCEROS A LA CUT SOL. CHINA MACHINERY ENGINEERING CORPORA"/>
    <m/>
    <m/>
    <m/>
    <m/>
    <m/>
    <m/>
    <n v="0"/>
    <n v="270"/>
    <s v="NO_CONCILIADO"/>
    <m/>
    <m/>
  </r>
  <r>
    <x v="25"/>
    <m/>
    <x v="25"/>
    <x v="70"/>
    <s v="Q17978150002"/>
    <s v="CRV"/>
    <n v="1797815"/>
    <m/>
    <s v="NUMERO DE LIBRETA CUT: 00597029201 OPERACIÓN E18 TRANSFERENCIA DEL SISTEMA FINANCIERO POR CUENTA DE TERCEROS A LA CUT SOL. CHINA MACHINERY ENGINEERING CORPORA"/>
    <m/>
    <m/>
    <m/>
    <m/>
    <m/>
    <m/>
    <n v="0"/>
    <n v="21189.71"/>
    <s v="NO_CONCILIADO"/>
    <m/>
    <m/>
  </r>
  <r>
    <x v="25"/>
    <m/>
    <x v="25"/>
    <x v="70"/>
    <s v="Q17978160002"/>
    <s v="CRV"/>
    <n v="1797816"/>
    <m/>
    <s v="NUMERO DE LIBRETA CUT: 00597029201 OPERACIÓN E18 TRANSFERENCIA DEL SISTEMA FINANCIERO POR CUENTA DE TERCEROS A LA CUT SOL. CHINA MACHINERY ENGINEERING CORPORA"/>
    <m/>
    <m/>
    <m/>
    <m/>
    <m/>
    <m/>
    <n v="0"/>
    <n v="3909.57"/>
    <s v="NO_CONCILIADO"/>
    <m/>
    <m/>
  </r>
  <r>
    <x v="25"/>
    <m/>
    <x v="25"/>
    <x v="70"/>
    <s v="Q17978170002"/>
    <s v="CRV"/>
    <n v="1797817"/>
    <m/>
    <s v="NUMERO DE LIBRETA CUT: 00597029201 OPERACIÓN E18 TRANSFERENCIA DEL SISTEMA FINANCIERO POR CUENTA DE TERCEROS A LA CUT SOL. CHINA MACHINERY ENGINEERING CORPORA"/>
    <m/>
    <m/>
    <m/>
    <m/>
    <m/>
    <m/>
    <n v="0"/>
    <n v="2048.1799999999998"/>
    <s v="NO_CONCILIADO"/>
    <m/>
    <m/>
  </r>
  <r>
    <x v="25"/>
    <m/>
    <x v="25"/>
    <x v="70"/>
    <s v="Q17978180002"/>
    <s v="CRV"/>
    <n v="1797818"/>
    <m/>
    <s v="NUMERO DE LIBRETA CUT: 00597029201 OPERACIÓN E18 TRANSFERENCIA DEL SISTEMA FINANCIERO POR CUENTA DE TERCEROS A LA CUT SOL. CHINA MACHINERY ENGINEERING CORPORA"/>
    <m/>
    <m/>
    <m/>
    <m/>
    <m/>
    <m/>
    <n v="0"/>
    <n v="503113.97"/>
    <s v="NO_CONCILIADO"/>
    <m/>
    <m/>
  </r>
  <r>
    <x v="25"/>
    <m/>
    <x v="25"/>
    <x v="70"/>
    <s v="G22409070001"/>
    <s v="CVD"/>
    <n v="2240907"/>
    <m/>
    <s v="COBRO COSTOS DE PAPELERIA SEGUN TRANSFERENCIA DEL EXTERIOR POR ORDEN DE BRASILQUIMICA INDUSTRIA E COMERCIO LTDA REF.: CRED INV YLB-GCO-0067-ODV/23-VEX LIB. 00597012001 RECURSOS PROPIOS VENTAS YLB"/>
    <m/>
    <m/>
    <m/>
    <m/>
    <m/>
    <m/>
    <n v="50"/>
    <n v="0"/>
    <s v="NO_CONCILIADO"/>
    <m/>
    <m/>
  </r>
  <r>
    <x v="1"/>
    <m/>
    <x v="1"/>
    <x v="70"/>
    <s v="Q17978300002"/>
    <s v="CRV"/>
    <n v="1797830"/>
    <m/>
    <s v="NUMERO DE LIBRETA CUT: 00099021001 OPERACIÓN E18 TRANSFERENCIA DEL SISTEMA FINANCIERO POR CUENTA DE TERCEROS A LA CUT devolucion pagos de CC no cobrados diciembre 2022"/>
    <m/>
    <m/>
    <m/>
    <m/>
    <m/>
    <m/>
    <n v="0"/>
    <n v="180934.63"/>
    <s v="NO_CONCILIADO"/>
    <m/>
    <m/>
  </r>
  <r>
    <x v="25"/>
    <m/>
    <x v="25"/>
    <x v="70"/>
    <s v="G22410650002"/>
    <s v="CRV"/>
    <n v="2241065"/>
    <m/>
    <s v="TRANSFERENCIA DEL EXTERIOR SEGUN SWIFT NO.6054 Y NO.6053 DE FECHA 18/04/2023 ORDENANTE: ECO PRODUTOS AGROPECUARIOS LTDA REF.: CRED INV YLBGCO0070ODV23 LIB. 00597012001 RECURSOS PROPIOS VENTAS YLB"/>
    <m/>
    <m/>
    <m/>
    <m/>
    <m/>
    <m/>
    <n v="0"/>
    <n v="456382.08"/>
    <s v="NO_CONCILIADO"/>
    <m/>
    <m/>
  </r>
  <r>
    <x v="25"/>
    <m/>
    <x v="25"/>
    <x v="70"/>
    <s v="G22410660001"/>
    <s v="CVD"/>
    <n v="2241066"/>
    <m/>
    <s v="COBRO COSTOS DE PAPELERIA SEGUN TRANSFERENCIA DEL EXTERIOR POR ORDEN DE ECO PRODUTOS AGROPECUARIOS LTDA REF.: CRED INV YLBGCO0070ODV23 LIB. 00597012001 RECURSOS PROPIOS VENTAS YLB"/>
    <m/>
    <m/>
    <m/>
    <m/>
    <m/>
    <m/>
    <n v="50"/>
    <n v="0"/>
    <s v="NO_CONCILIADO"/>
    <m/>
    <m/>
  </r>
  <r>
    <x v="1"/>
    <m/>
    <x v="1"/>
    <x v="70"/>
    <s v="B21073930002"/>
    <s v="BOD"/>
    <n v="2107393"/>
    <m/>
    <s v="00099021001 DEP.DE CHEQ.AJENOS,RET.DE CAM.,CONCEPTO: INCAPACIDAD TEMPORAL PERIODO ENERO 2023 LA PAZ,DEP.: CAJA DE SALUD DE LA BANCA PRIVADA , PROCEDENCIA: BANCO NACIONAL DE BOLIVIA S.A., CHEQUE: 9832253, FECHA DE EMISION:23/03/2023"/>
    <m/>
    <m/>
    <m/>
    <m/>
    <m/>
    <m/>
    <n v="0"/>
    <n v="1282.43"/>
    <s v="NO_CONCILIADO"/>
    <m/>
    <m/>
  </r>
  <r>
    <x v="1"/>
    <m/>
    <x v="1"/>
    <x v="70"/>
    <s v="B21073940002"/>
    <s v="BOD"/>
    <n v="2107394"/>
    <m/>
    <s v="00099021001 DEP.DE CHEQ.AJENOS,RET.DE CAM.,CONCEPTO: REEMBOLSO SUBSIDIO INCAPACIDAD MES DE ENERO 23 REG COBIJA,DEP.: CAJA DE SALUD DE LA BANCA PRIVADA , PROCEDENCIA: BANCO NACIONAL DE BOLIVIA S.A., CHEQUE: 9832848, FECHA DE EMISION:24/03/2023"/>
    <m/>
    <m/>
    <m/>
    <m/>
    <m/>
    <m/>
    <n v="0"/>
    <n v="1507.69"/>
    <s v="NO_CONCILIADO"/>
    <m/>
    <m/>
  </r>
  <r>
    <x v="1"/>
    <m/>
    <x v="1"/>
    <x v="70"/>
    <s v="B21074000002"/>
    <s v="BOD"/>
    <n v="2107400"/>
    <m/>
    <s v="00099021001 DEP.DE CHEQ.AJENOS,RET.DE CAM.,CONCEPTO: REEMBOLSO SUBSIDIO INCAPACIDAD MES ENERO /23 REGIONAL LA PAZ,DEP.: CAJA DE SALUD DE LA BANCA PRIVADA , PROCEDENCIA: BANCO NACIONAL DE BOLIVIA S.A., CHEQUE: 9832360, FECHA DE EMISION:23/03/2023"/>
    <m/>
    <m/>
    <m/>
    <m/>
    <m/>
    <m/>
    <n v="0"/>
    <n v="26916.46"/>
    <s v="NO_CONCILIADO"/>
    <m/>
    <m/>
  </r>
  <r>
    <x v="45"/>
    <m/>
    <x v="45"/>
    <x v="70"/>
    <s v="B21074400002"/>
    <s v="BOD"/>
    <n v="2107440"/>
    <m/>
    <s v="00099021001 DEP.DE CHEQ.AJENOS,RET.DE CAM.,CONCEPTO: DEVOLUCION DE RECURSOS DEL C-31 11-5-1 Y 11-8-1 DE GESTION 2021,DEP.: HILDA ROSA SUYO CARBAJAL , PROCEDENCIA: BANCO UNION S.A., CHEQUE: 16459, FECHA DE EMISION:14/04/2023"/>
    <m/>
    <m/>
    <m/>
    <m/>
    <m/>
    <m/>
    <n v="0"/>
    <n v="954"/>
    <s v="NO_CONCILIADO"/>
    <m/>
    <m/>
  </r>
  <r>
    <x v="25"/>
    <m/>
    <x v="25"/>
    <x v="71"/>
    <s v="G22427620002"/>
    <s v="CRV"/>
    <n v="2242762"/>
    <m/>
    <s v="TRANSFERENCIA DEL EXTERIOR SEGUN SWIFT NO.6144 Y NO.6129 DE FECHA 19/04/2023 ORDENANTE: FASS INDUSTRIA E COMERCIO DE (BRAZIL RIBEIRAO PRETO) REF.: CRED INV X YLBGCO 0071 ODV23 VE LIB. 00597012001 RECURSOS PROPIOS VENTAS YLB"/>
    <m/>
    <m/>
    <m/>
    <m/>
    <m/>
    <m/>
    <n v="0"/>
    <n v="514115.84000000003"/>
    <s v="NO_CONCILIADO"/>
    <m/>
    <m/>
  </r>
  <r>
    <x v="25"/>
    <m/>
    <x v="25"/>
    <x v="71"/>
    <s v="S10583920001"/>
    <s v="COB"/>
    <n v="1058392"/>
    <m/>
    <s v="||AMPLIACION DE VALIDEZ 0,15% S/USD292.050.- POR 229 DIAS,REEMB.GSTS.COMUNICACION BS220.-Y EMISION COMP.CONTABLE BS50.-,S/G NOTA YLB-PEE-0393/2023,14/04/2023.REF.:I-2017-026 P/C YACIMIENTOS DE LITIO BOLIVIANOS-YLB A/F JEOL USA INC. LIB.00597012001 RECURSOS PROPIOS VENTAS YLB REF.:COMISIONES ENMIENDA 9 LC I-2017-026"/>
    <m/>
    <m/>
    <m/>
    <m/>
    <m/>
    <m/>
    <n v="2181.61"/>
    <n v="0"/>
    <s v="NO_CONCILIADO"/>
    <m/>
    <m/>
  </r>
  <r>
    <x v="25"/>
    <m/>
    <x v="25"/>
    <x v="71"/>
    <s v="G22427630001"/>
    <s v="CVD"/>
    <n v="2242763"/>
    <m/>
    <s v="COBRO COSTOS DE PAPELERIA SEGUN TRANSFERENCIA DEL EXTERIOR POR ORDEN DE FASS INDUSTRIA E COMERCIO DE (BRAZIL RIBEIRAO PRETO) REF.: CRED INV X YLBGCO 0071 ODV23 VE LIB. 00597012001 RECURSOS PROPIOS VENTAS YLB"/>
    <m/>
    <m/>
    <m/>
    <m/>
    <m/>
    <m/>
    <n v="50"/>
    <n v="0"/>
    <s v="NO_CONCILIADO"/>
    <m/>
    <m/>
  </r>
  <r>
    <x v="14"/>
    <m/>
    <x v="14"/>
    <x v="72"/>
    <s v="O21080150002"/>
    <s v="BOD"/>
    <n v="2108015"/>
    <m/>
    <s v="00212012001 DEPOSITO DE EFECTIVO, DEPOSITANTE: TELMO ALIAGA CHOQUEHUANCA, CONCEPTO: REPOSICION DE CREDENCIAL, CUENTA DE DEPOSITO: CUENTA UNICA DEL TESORO"/>
    <m/>
    <m/>
    <m/>
    <m/>
    <m/>
    <m/>
    <n v="0"/>
    <n v="60"/>
    <s v="NO_CONCILIADO"/>
    <m/>
    <m/>
  </r>
  <r>
    <x v="1"/>
    <m/>
    <x v="1"/>
    <x v="72"/>
    <s v="O21080400002"/>
    <s v="BOD"/>
    <n v="2108040"/>
    <m/>
    <s v="00099021001 DEPOSITO DE EFECTIVO, DEPOSITANTE: CARMEN EMILIA CARPIO AMENABAR, CONCEPTO: DEVOLUCION DUODECIMAS DE AGUINALDO DE RENTA DE TITULAR, CUENTA DE DEPOSITO: CUENTA UNICA DEL TESORO"/>
    <m/>
    <m/>
    <m/>
    <m/>
    <m/>
    <m/>
    <n v="0"/>
    <n v="313.26"/>
    <s v="NO_CONCILIADO"/>
    <m/>
    <m/>
  </r>
  <r>
    <x v="1"/>
    <m/>
    <x v="1"/>
    <x v="72"/>
    <s v="O21081020002"/>
    <s v="BOD"/>
    <n v="2108102"/>
    <m/>
    <s v="00099021001 DEPOSITO DE EFECTIVO, DEPOSITANTE: PORFIRIO LIMACHI POMA, CONCEPTO: COBRO INDEBIDO DEVOLUCION, CUENTA DE DEPOSITO: CUENTA UNICA DEL TESORO"/>
    <m/>
    <m/>
    <m/>
    <m/>
    <m/>
    <m/>
    <n v="0"/>
    <n v="950"/>
    <s v="NO_CONCILIADO"/>
    <m/>
    <m/>
  </r>
  <r>
    <x v="1"/>
    <m/>
    <x v="1"/>
    <x v="72"/>
    <s v="O21081140002"/>
    <s v="BOD"/>
    <n v="2108114"/>
    <m/>
    <s v="00099021001 DEPOSITO DE EFECTIVO, DEPOSITANTE: IVER LUNA SANCHEZ, CONCEPTO: DEVOLUCION DE FONDOS PARA REFRIGERIO SEGUN PREV. NRO 852, CUENTA DE DEPOSITO: CUENTA UNICA DEL TESORO"/>
    <m/>
    <m/>
    <m/>
    <m/>
    <m/>
    <m/>
    <n v="0"/>
    <n v="300"/>
    <s v="NO_CONCILIADO"/>
    <m/>
    <m/>
  </r>
  <r>
    <x v="1"/>
    <m/>
    <x v="1"/>
    <x v="72"/>
    <s v="O21081150002"/>
    <s v="BOD"/>
    <n v="2108115"/>
    <m/>
    <s v="00099021001 DEPOSITO DE EFECTIVO, DEPOSITANTE: SANDIA SUSANA BONIFACIO COLQUE CI 6896243, CONCEPTO: DEVOLUCION DE VIATICOS, CUENTA DE DEPOSITO: CUENTA UNICA DEL TESORO"/>
    <m/>
    <m/>
    <m/>
    <m/>
    <m/>
    <m/>
    <n v="0"/>
    <n v="278"/>
    <s v="NO_CONCILIADO"/>
    <m/>
    <m/>
  </r>
  <r>
    <x v="30"/>
    <m/>
    <x v="30"/>
    <x v="72"/>
    <s v="Q17995080002"/>
    <s v="CRV"/>
    <n v="1799508"/>
    <m/>
    <s v="NUMERO DE LIBRETA CUT: 0086011109 OPERACIÓN E18 TRANSFERENCIA DEL SISTEMA FINANCIERO POR CUENTA DE TERCEROS A LA CUT DEVOLUCION CONGRESO DE MEDIO AMBIENTE SEGUN SOLICITUD."/>
    <m/>
    <m/>
    <m/>
    <m/>
    <m/>
    <m/>
    <n v="0"/>
    <n v="500"/>
    <s v="NO_CONCILIADO"/>
    <m/>
    <m/>
  </r>
  <r>
    <x v="25"/>
    <m/>
    <x v="25"/>
    <x v="72"/>
    <s v="G22443250002"/>
    <s v="CRV"/>
    <n v="2244325"/>
    <m/>
    <s v="TRANSFERENCIA DEL EXTERIOR SEGUN SWIFT NO.6424 - 6423 DE FECHA 20/04/2023 ORDENANTE: ECONOMET SPA, FECHA VALOR 20/04/2023 REF:500 TM CLORURO POTASIO TIPO 1 LIB. 00597012001 RECURSOS PROPIOS VENTAS YLB"/>
    <m/>
    <m/>
    <m/>
    <m/>
    <m/>
    <m/>
    <n v="0"/>
    <n v="975492"/>
    <s v="NO_CONCILIADO"/>
    <m/>
    <m/>
  </r>
  <r>
    <x v="25"/>
    <m/>
    <x v="25"/>
    <x v="72"/>
    <s v="G22443260001"/>
    <s v="CVD"/>
    <n v="2244326"/>
    <m/>
    <s v="COBRO COSTOS DE PAPELERIA SEGUN TRANSFERENCIA DEL EXTERIOR POR ORDEN DE ECONOMET SPA, FECHA VALOR 20/04/2023 REF:500 TM CLORURO POTASIO TIPO 1 LIB. 00597012001 RECURSOS PROPIOS VENTAS YLB"/>
    <m/>
    <m/>
    <m/>
    <m/>
    <m/>
    <m/>
    <n v="50"/>
    <n v="0"/>
    <s v="NO_CONCILIADO"/>
    <m/>
    <m/>
  </r>
  <r>
    <x v="1"/>
    <m/>
    <x v="1"/>
    <x v="72"/>
    <s v="B21080210002"/>
    <s v="BOD"/>
    <n v="2108021"/>
    <m/>
    <s v="00099021001 DEP.DE CHEQ.AJENOS,RET.DE CAM.,CONCEPTO: DEVOLUCION PLANILLA DE INCAPACIDADES CAJA DE SALUD CORDES,DEP.: SEDES-COCHABAMBA , PROCEDENCIA: BANCO UNION S.A., CHEQUE: 25138, FECHA DE EMISION:05/04/2023"/>
    <m/>
    <m/>
    <m/>
    <m/>
    <m/>
    <m/>
    <n v="0"/>
    <n v="1180.4000000000001"/>
    <s v="NO_CONCILIADO"/>
    <m/>
    <m/>
  </r>
  <r>
    <x v="1"/>
    <m/>
    <x v="1"/>
    <x v="72"/>
    <s v="B21080220002"/>
    <s v="BOD"/>
    <n v="2108022"/>
    <m/>
    <s v="00099021001 DEP.DE CHEQ.AJENOS,RET.DE CAM.,CONCEPTO: DEVOLUCION PLANILLA DE INCAPACIDADES CAJA DE SALUD CORDES,DEP.: SEDES-COCHABAMBA , PROCEDENCIA: BANCO UNION S.A., CHEQUE: 25137, FECHA DE EMISION:05/04/2023"/>
    <m/>
    <m/>
    <m/>
    <m/>
    <m/>
    <m/>
    <n v="0"/>
    <n v="1747.28"/>
    <s v="NO_CONCILIADO"/>
    <m/>
    <m/>
  </r>
  <r>
    <x v="1"/>
    <m/>
    <x v="1"/>
    <x v="72"/>
    <s v="B21080250002"/>
    <s v="BOD"/>
    <n v="2108025"/>
    <m/>
    <s v="00099021001 DEP.DE CHEQ.AJENOS,RET.DE CAM.,CONCEPTO: DEVOLUCION PLANILLA DE INCAPACIDADES CAJA DE SALUD CORDES,DEP.: SEDES-COCHABAMBA , PROCEDENCIA: BANCO UNION S.A., CHEQUE: 25136, FECHA DE EMISION:05/04/2023"/>
    <m/>
    <m/>
    <m/>
    <m/>
    <m/>
    <m/>
    <n v="0"/>
    <n v="1611.08"/>
    <s v="NO_CONCILIADO"/>
    <m/>
    <m/>
  </r>
  <r>
    <x v="1"/>
    <m/>
    <x v="1"/>
    <x v="72"/>
    <s v="B21080270002"/>
    <s v="BOD"/>
    <n v="2108027"/>
    <m/>
    <s v="00099021001 DEP.DE CHEQ.AJENOS,RET.DE CAM.,CONCEPTO: DEVOLUCION DE PLANILLA DE INCAPACIDADES CAJA DE SALUD CORDES,DEP.: SEDES - COCHABAMBA , PROCEDENCIA: BANCO UNION S.A., CHEQUE: 25135, FECHA DE EMISION:05/04/2023"/>
    <m/>
    <m/>
    <m/>
    <m/>
    <m/>
    <m/>
    <n v="0"/>
    <n v="2848.31"/>
    <s v="NO_CONCILIADO"/>
    <m/>
    <m/>
  </r>
  <r>
    <x v="1"/>
    <m/>
    <x v="1"/>
    <x v="72"/>
    <s v="B21080290002"/>
    <s v="BOD"/>
    <n v="2108029"/>
    <m/>
    <s v="00099021001 DEP.DE CHEQ.AJENOS,RET.DE CAM.,CONCEPTO: DEVOLUCION PLANILLA DE INCAPACIDADES SEGURO SOCIAL UNIVERSITARIO,DEP.: SEDES - COCHABAMBA , PROCEDENCIA: BANCO UNION S.A., CHEQUE: 21791, FECHA DE EMISION:28/03/2023"/>
    <m/>
    <m/>
    <m/>
    <m/>
    <m/>
    <m/>
    <n v="0"/>
    <n v="6323.62"/>
    <s v="NO_CONCILIADO"/>
    <m/>
    <m/>
  </r>
  <r>
    <x v="1"/>
    <m/>
    <x v="1"/>
    <x v="72"/>
    <s v="B21080350002"/>
    <s v="BOD"/>
    <n v="2108035"/>
    <m/>
    <s v="00099021001 DEP.DE CHEQ.AJENOS,RET.DE CAM.,CONCEPTO: DEVOLUCION PLANILLA DE INCAPACIDADES SEGURO SOCIAL UNIVERSITARIO,DEP.: SEDES - COCHABAMBA , PROCEDENCIA: BANCO UNION S.A., CHEQUE: 21178, FECHA DE EMISION:28/03/2023"/>
    <m/>
    <m/>
    <m/>
    <m/>
    <m/>
    <m/>
    <n v="0"/>
    <n v="8629.0400000000009"/>
    <s v="NO_CONCILIADO"/>
    <m/>
    <m/>
  </r>
  <r>
    <x v="1"/>
    <m/>
    <x v="1"/>
    <x v="72"/>
    <s v="B21080310002"/>
    <s v="BOD"/>
    <n v="2108031"/>
    <m/>
    <s v="00099021001 DEP.DE CHEQ.AJENOS,RET.DE CAM.,CONCEPTO: DEVOLUCION PLANILLA DE INCAPACIDADES SEGURO SOCIAL UNIVERSITARIO,DEP.: SEDES - COCHABAMBA , PROCEDENCIA: BANCO UNION S.A., CHEQUE: 21262, FECHA DE EMISION:28/03/2023"/>
    <m/>
    <m/>
    <m/>
    <m/>
    <m/>
    <m/>
    <n v="0"/>
    <n v="15329.76"/>
    <s v="NO_CONCILIADO"/>
    <m/>
    <m/>
  </r>
  <r>
    <x v="25"/>
    <m/>
    <x v="25"/>
    <x v="72"/>
    <s v="B21080410002"/>
    <s v="BOD"/>
    <n v="2108041"/>
    <m/>
    <s v="00597019202 DEP.DE CHEQ.AJENOS,RET.DE CAM.,CONCEPTO: YACIMINETO SDELITIOS BOLIVIANOS,DEP.: CAJA PETROLERA DE SALUD , PROCEDENCIA: BANCO UNION S.A., CHEQUE: 20294, FECHA DE EMISION:19/04/2023"/>
    <m/>
    <m/>
    <m/>
    <m/>
    <m/>
    <m/>
    <n v="0"/>
    <n v="24766.68"/>
    <s v="NO_CONCILIADO"/>
    <m/>
    <m/>
  </r>
  <r>
    <x v="25"/>
    <m/>
    <x v="25"/>
    <x v="72"/>
    <s v="B21080420002"/>
    <s v="BOD"/>
    <n v="2108042"/>
    <m/>
    <s v="00597019202 DEP.DE CHEQ.AJENOS,RET.DE CAM.,CONCEPTO: YACIMIENTOS DE LITIOS BOLIVIANOS,DEP.: CAJA PETROLERA DE SALUD , PROCEDENCIA: BANCO UNION S.A., CHEQUE: 20255, FECHA DE EMISION:19/04/2023"/>
    <m/>
    <m/>
    <m/>
    <m/>
    <m/>
    <m/>
    <n v="0"/>
    <n v="11139.65"/>
    <s v="NO_CONCILIADO"/>
    <m/>
    <m/>
  </r>
  <r>
    <x v="25"/>
    <m/>
    <x v="25"/>
    <x v="72"/>
    <s v="B21080440002"/>
    <s v="BOD"/>
    <n v="2108044"/>
    <m/>
    <s v="00597019202 DEP.DE CHEQ.AJENOS,RET.DE CAM.,CONCEPTO: YACIMIENTOS DE LITIOS BOLIVIANOS,DEP.: CAJA PETROLERA DE SALUD , PROCEDENCIA: BANCO UNION S.A., CHEQUE: 20380, FECHA DE EMISION:19/04/2023"/>
    <m/>
    <m/>
    <m/>
    <m/>
    <m/>
    <m/>
    <n v="0"/>
    <n v="44819.75"/>
    <s v="NO_CONCILIADO"/>
    <m/>
    <m/>
  </r>
  <r>
    <x v="25"/>
    <m/>
    <x v="25"/>
    <x v="72"/>
    <s v="B21080460002"/>
    <s v="BOD"/>
    <n v="2108046"/>
    <m/>
    <s v="00099021001 DEP.DE CHEQ.AJENOS,RET.DE CAM.,CONCEPTO: AGENCIA DE GOBIERNO ELECTRONICO Y TECNOLOGIAS,DEP.: CAJA PETROLERA DE SALUD , PROCEDENCIA: BANCO UNION S.A., CHEQUE: 20290, FECHA DE EMISION:19/04/2023"/>
    <m/>
    <m/>
    <m/>
    <m/>
    <m/>
    <m/>
    <n v="0"/>
    <n v="5971.55"/>
    <s v="NO_CONCILIADO"/>
    <m/>
    <m/>
  </r>
  <r>
    <x v="20"/>
    <m/>
    <x v="20"/>
    <x v="72"/>
    <s v="B21080900002"/>
    <s v="BOD"/>
    <n v="2108090"/>
    <m/>
    <s v="00099021001 DEP.DE CHEQ.AJENOS,RET.DE CAM.,CONCEPTO: HONORABLE CAMARA DE DIPUTADOS,DEP.: CAJA PETROLERA DE SALUD , PROCEDENCIA: BANCO UNION S.A., CHEQUE: 20250, FECHA DE EMISION:19/04/2023"/>
    <m/>
    <m/>
    <m/>
    <m/>
    <m/>
    <m/>
    <n v="0"/>
    <n v="37772.879999999997"/>
    <s v="NO_CONCILIADO"/>
    <m/>
    <m/>
  </r>
  <r>
    <x v="20"/>
    <m/>
    <x v="20"/>
    <x v="72"/>
    <s v="B21080920002"/>
    <s v="BOD"/>
    <n v="2108092"/>
    <m/>
    <s v="00099021001 DEP.DE CHEQ.AJENOS,RET.DE CAM.,CONCEPTO: HONORABLE CAMARA DE DIPUTADOS ,DEP.: CAJA PETROLERA DE SALUD , PROCEDENCIA: BANCO UNION S.A., CHEQUE: 20293, FECHA DE EMISION:19/04/2023"/>
    <m/>
    <m/>
    <m/>
    <m/>
    <m/>
    <m/>
    <n v="0"/>
    <n v="40171.800000000003"/>
    <s v="NO_CONCILIADO"/>
    <m/>
    <m/>
  </r>
  <r>
    <x v="20"/>
    <m/>
    <x v="20"/>
    <x v="72"/>
    <s v="B21080930002"/>
    <s v="BOD"/>
    <n v="2108093"/>
    <m/>
    <s v="00099021001 DEP.DE CHEQ.AJENOS,RET.DE CAM.,CONCEPTO: HONORABLE CAMARA DE DIPUTADOS ,DEP.: CAJA PETROLERA DE SALUD , PROCEDENCIA: BANCO UNION S.A., CHEQUE: 20379, FECHA DE EMISION:19/04/2023"/>
    <m/>
    <m/>
    <m/>
    <m/>
    <m/>
    <m/>
    <n v="0"/>
    <n v="28290"/>
    <s v="NO_CONCILIADO"/>
    <m/>
    <m/>
  </r>
  <r>
    <x v="1"/>
    <m/>
    <x v="1"/>
    <x v="73"/>
    <s v="O21084400002"/>
    <s v="BOD"/>
    <n v="2108440"/>
    <m/>
    <s v="00099021001 DEPOSITO DE EFECTIVO, DEPOSITANTE: JUANI YOLANDA PANOZO ZEBALLOS, CONCEPTO: REVERSION, CUENTA DE DEPOSITO: CUENTA UNICA DEL TESORO"/>
    <m/>
    <m/>
    <m/>
    <m/>
    <m/>
    <m/>
    <n v="0"/>
    <n v="7930"/>
    <s v="NO_CONCILIADO"/>
    <m/>
    <m/>
  </r>
  <r>
    <x v="46"/>
    <m/>
    <x v="46"/>
    <x v="73"/>
    <s v="O21085110002"/>
    <s v="BOD"/>
    <n v="2108511"/>
    <m/>
    <s v="00253014307 DEPOSITO DE EFECTIVO, DEPOSITANTE: JOSE LUIS BOYAN TELLEZ, CONCEPTO: DEVOLUCION DE PAGO EN EXCESO, CUENTA DE DEPOSITO: CUENTA UNICA DEL TESORO"/>
    <m/>
    <m/>
    <m/>
    <m/>
    <m/>
    <m/>
    <n v="0"/>
    <n v="250"/>
    <s v="NO_CONCILIADO"/>
    <m/>
    <m/>
  </r>
  <r>
    <x v="1"/>
    <m/>
    <x v="1"/>
    <x v="73"/>
    <s v="B21083470002"/>
    <s v="BOD"/>
    <n v="2108347"/>
    <m/>
    <s v="00099021001 DEP.DE CHEQ.AJENOS,RET.DE CAM.,CONCEPTO: DEVOLUCION DE COTIZACION EXCESO EMPLEADOR,DEP.: FUTURO DE BOLIVIA SA AFP , PROCEDENCIA: BANCO DE CREDITO DE BOLIVIA S.A., CHEQUE: 69453, FECHA DE EMISION:20/04/2023"/>
    <m/>
    <m/>
    <m/>
    <m/>
    <m/>
    <m/>
    <n v="0"/>
    <n v="2310.87"/>
    <s v="NO_CONCILIADO"/>
    <m/>
    <m/>
  </r>
  <r>
    <x v="1"/>
    <m/>
    <x v="1"/>
    <x v="73"/>
    <s v="B21084030002"/>
    <s v="BOD"/>
    <n v="2108403"/>
    <m/>
    <s v="00099021001 DEP.DE CHEQ.AJENOS,RET.DE CAM.,CONCEPTO: ANAHI CAMARGO HERRERA,DEP.: BANCO UNION SA , PROCEDENCIA: BANCO UNION S.A., CHEQUE: 191476, FECHA DE EMISION:21/04/2023"/>
    <m/>
    <m/>
    <m/>
    <m/>
    <m/>
    <m/>
    <n v="0"/>
    <n v="5777.24"/>
    <s v="NO_CONCILIADO"/>
    <m/>
    <m/>
  </r>
  <r>
    <x v="1"/>
    <m/>
    <x v="1"/>
    <x v="74"/>
    <s v="O21088020002"/>
    <s v="BOD"/>
    <n v="2108802"/>
    <m/>
    <s v="00099021001 DEPOSITO DE EFECTIVO, DEPOSITANTE: EDDA IRENE BALLON PEÑALOZA, CONCEPTO: SOLICITUD DE PAGO DE COBROS INDEBIDOS, CUENTA DE DEPOSITO: CUENTA UNICA DEL TESORO"/>
    <m/>
    <m/>
    <m/>
    <m/>
    <m/>
    <m/>
    <n v="0"/>
    <n v="3763"/>
    <s v="NO_CONCILIADO"/>
    <m/>
    <m/>
  </r>
  <r>
    <x v="1"/>
    <m/>
    <x v="1"/>
    <x v="74"/>
    <s v="O21088740002"/>
    <s v="BOD"/>
    <n v="2108874"/>
    <m/>
    <s v="00099021001 DEPOSITO DE EFECTIVO, DEPOSITANTE: LUCRECIA VELARDE DVA DE FLORES, CONCEPTO: NUEVAS NUPCIAS, CUENTA DE DEPOSITO: CUENTA UNICA DEL TESORO"/>
    <m/>
    <m/>
    <m/>
    <m/>
    <m/>
    <m/>
    <n v="0"/>
    <n v="1500"/>
    <s v="NO_CONCILIADO"/>
    <m/>
    <m/>
  </r>
  <r>
    <x v="25"/>
    <m/>
    <x v="25"/>
    <x v="74"/>
    <s v="G22476190002"/>
    <s v="CRV"/>
    <n v="2247619"/>
    <m/>
    <s v="TRANSFERENCIA DEL EXTERIOR SEGUN SWIFT NO.6540 Y NO.6539 DE FECHA 24/04/2023 ORDENANTE: YASTER TRADING S A (URUGUAY) REF.: CRED SWF OF 23/04/24 FINANCIAL/RFB/BANCO CENTRAL DE BOLIVIA FT2311035149 LIB. 00597012001 RECURSOS PROPIOS VENTAS YLB"/>
    <m/>
    <m/>
    <m/>
    <m/>
    <m/>
    <m/>
    <n v="0"/>
    <n v="3841600"/>
    <s v="NO_CONCILIADO"/>
    <m/>
    <m/>
  </r>
  <r>
    <x v="25"/>
    <m/>
    <x v="25"/>
    <x v="74"/>
    <s v="G22476200001"/>
    <s v="CVD"/>
    <n v="2247620"/>
    <m/>
    <s v="COBRO COSTOS DE PAPELERIA SEGUN TRANSFERENCIA DEL EXTERIOR POR ORDEN DE YASTER TRADING S A (URUGUAY) REF.: CRED SWF OF 23/04/24 FINANCIAL/RFB/BANCO CENTRAL DE BOLIVIA FT2311035149 LIB. 00597012001 RECURSOS PROPIOS VENTAS YLB"/>
    <m/>
    <m/>
    <m/>
    <m/>
    <m/>
    <m/>
    <n v="50"/>
    <n v="0"/>
    <s v="NO_CONCILIADO"/>
    <m/>
    <m/>
  </r>
  <r>
    <x v="25"/>
    <m/>
    <x v="25"/>
    <x v="74"/>
    <s v="B21088000002"/>
    <s v="BOD"/>
    <n v="2108800"/>
    <m/>
    <s v="00597012001 DEP.DE CHEQ.AJENOS,RET.DE CAM.,CONCEPTO: EJECUCION DE POLIZA DE GARANTIA,DEP.: SEGUROS ILLIMANI S.A. , PROCEDENCIA: BANCO BISA S.A., CHEQUE: 45775, FECHA DE EMISION:21/04/2023"/>
    <m/>
    <m/>
    <m/>
    <m/>
    <m/>
    <m/>
    <n v="0"/>
    <n v="210000"/>
    <s v="NO_CONCILIADO"/>
    <m/>
    <m/>
  </r>
  <r>
    <x v="42"/>
    <m/>
    <x v="42"/>
    <x v="74"/>
    <s v="B21088260002"/>
    <s v="BOD"/>
    <n v="2108826"/>
    <m/>
    <s v="00099021001 DEP.DE CHEQ.AJENOS,RET.DE CAM.,CONCEPTO: FERNANDO SUAREZ SAAVEDRA,DEP.: BANCO UNION S.A. , PROCEDENCIA: BANCO UNION S.A., CHEQUE: 191477, FECHA DE EMISION:24/04/2023"/>
    <m/>
    <m/>
    <m/>
    <m/>
    <m/>
    <m/>
    <n v="0"/>
    <n v="11294.1"/>
    <s v="NO_CONCILIADO"/>
    <m/>
    <m/>
  </r>
  <r>
    <x v="1"/>
    <m/>
    <x v="1"/>
    <x v="75"/>
    <s v="O21091050002"/>
    <s v="BOD"/>
    <n v="2109105"/>
    <m/>
    <s v="00099021001 DEPOSITO DE EFECTIVO, DEPOSITANTE: MAMANI AGUILAR MARIELA MARIA, CONCEPTO: DEVOLUCION DE SUBSIDIO DE FRONTERA NOVIEMBRE C31-6221, CUENTA DE DEPOSITO: CUENTA UNICA DEL TESORO"/>
    <m/>
    <m/>
    <m/>
    <m/>
    <m/>
    <m/>
    <n v="0"/>
    <n v="713.61"/>
    <s v="NO_CONCILIADO"/>
    <m/>
    <m/>
  </r>
  <r>
    <x v="1"/>
    <m/>
    <x v="1"/>
    <x v="75"/>
    <s v="O21091060002"/>
    <s v="BOD"/>
    <n v="2109106"/>
    <m/>
    <s v="00099021001 DEPOSITO DE EFECTIVO, DEPOSITANTE: MAMANI AGUILAR MARIELA MARIA, CONCEPTO: DEVOLUCION DE SUBSIDIO DE FRONTERA DICIEMBRE C31-6426, CUENTA DE DEPOSITO: CUENTA UNICA DEL TESORO"/>
    <m/>
    <m/>
    <m/>
    <m/>
    <m/>
    <m/>
    <n v="0"/>
    <n v="1646.8"/>
    <s v="NO_CONCILIADO"/>
    <m/>
    <m/>
  </r>
  <r>
    <x v="14"/>
    <m/>
    <x v="14"/>
    <x v="75"/>
    <s v="O21091830002"/>
    <s v="BOD"/>
    <n v="2109183"/>
    <m/>
    <s v="00212012001 DEPOSITO DE EFECTIVO, DEPOSITANTE: LUIS ALFREDO PACO VISALUQUE, CONCEPTO: REPOCISION DE CREDENCIAL, CUENTA DE DEPOSITO: CUENTA UNICA DEL TESORO"/>
    <m/>
    <m/>
    <m/>
    <m/>
    <m/>
    <m/>
    <n v="0"/>
    <n v="60"/>
    <s v="NO_CONCILIADO"/>
    <m/>
    <m/>
  </r>
  <r>
    <x v="25"/>
    <m/>
    <x v="25"/>
    <x v="75"/>
    <s v="G22490620002"/>
    <s v="CRV"/>
    <n v="2249062"/>
    <m/>
    <s v="TRANSFERENCIA DEL EXTERIOR SEGUN SWIFT NO.6577 Y NO.6574 DE FECHA 25/04/2023 ORDENANTE: BRASILQUIMICA INDUSTRIA E COMERCIO LTDA REF.: CRED INV YLB-GCO-0066-ODV/23-VEX LIB. 00597012001 RECURSOS PROPIOS VENTAS YLB"/>
    <m/>
    <m/>
    <m/>
    <m/>
    <m/>
    <m/>
    <n v="0"/>
    <n v="528220"/>
    <s v="NO_CONCILIADO"/>
    <m/>
    <m/>
  </r>
  <r>
    <x v="25"/>
    <m/>
    <x v="25"/>
    <x v="75"/>
    <s v="G22490630001"/>
    <s v="CVD"/>
    <n v="2249063"/>
    <m/>
    <s v="COBRO COSTOS DE PAPELERIA SEGUN TRANSFERENCIA DEL EXTERIOR POR ORDEN DE BRASILQUIMICA INDUSTRIA E COMERCIO LTDA REF.: CRED INV YLB-GCO-0066-ODV/23-VEX LIB. 00597012001 RECURSOS PROPIOS VENTAS YLB"/>
    <m/>
    <m/>
    <m/>
    <m/>
    <m/>
    <m/>
    <n v="50"/>
    <n v="0"/>
    <s v="NO_CONCILIADO"/>
    <m/>
    <m/>
  </r>
  <r>
    <x v="43"/>
    <m/>
    <x v="43"/>
    <x v="75"/>
    <s v="O21091960002"/>
    <s v="BOD"/>
    <n v="2109196"/>
    <m/>
    <s v="00132032001 DEPOSITO DE EFECTIVO, DEPOSITANTE: MAMANI CALLISAYA MARIA CHANTAL, CONCEPTO: DEVOLUCION DE VIATICOS, CUENTA DE DEPOSITO: CUENTA UNICA DEL TESORO"/>
    <m/>
    <m/>
    <m/>
    <m/>
    <m/>
    <m/>
    <n v="0"/>
    <n v="371"/>
    <s v="NO_CONCILIADO"/>
    <m/>
    <m/>
  </r>
  <r>
    <x v="11"/>
    <m/>
    <x v="11"/>
    <x v="75"/>
    <s v="B21091110002"/>
    <s v="BOD"/>
    <n v="2109111"/>
    <m/>
    <s v="00099021001 DEP.DE CHEQ.AJENOS,RET.DE CAM.,CONCEPTO: DEPÓSITO POR DOBLE PERCEPCION BENEFICIARIO:PASCUAL MARQUEZ TICONA,DEP.: GOBIERNO AUTONOMO MUNICIPAL DE LA PAZ , PROCEDENCIA: BANCO UNION S.A., CHEQUE: 66699, FECHA DE EMISION:18/04/2023"/>
    <m/>
    <m/>
    <m/>
    <m/>
    <m/>
    <m/>
    <n v="0"/>
    <n v="2143.4899999999998"/>
    <s v="NO_CONCILIADO"/>
    <m/>
    <m/>
  </r>
  <r>
    <x v="1"/>
    <m/>
    <x v="1"/>
    <x v="75"/>
    <s v="B21091220002"/>
    <s v="BOD"/>
    <n v="2109122"/>
    <m/>
    <s v="00099021001 DEP.DE CHEQ.AJENOS,RET.DE CAM.,CONCEPTO: CARLOS FERNANDO ROMERO VARGAS,DEP.: BANCO UNION S.A. , PROCEDENCIA: BANCO UNION S.A., CHEQUE: 191480, FECHA DE EMISION:25/04/2023"/>
    <m/>
    <m/>
    <m/>
    <m/>
    <m/>
    <m/>
    <n v="0"/>
    <n v="3466.33"/>
    <s v="NO_CONCILIADO"/>
    <m/>
    <m/>
  </r>
  <r>
    <x v="1"/>
    <m/>
    <x v="1"/>
    <x v="75"/>
    <s v="B21091120002"/>
    <s v="BOD"/>
    <n v="2109112"/>
    <m/>
    <s v="00099021001 DEP.DE CHEQ.AJENOS,RET.DE CAM.,CONCEPTO: DEPÓSITO POR DOBLE PERCEPCION BENEFICIARIO:PASCUAL MARQUEZ TICONA,DEP.: GOBIERNO AUTONOMO MUNICIPAL DE LA PAZ , PROCEDENCIA: BANCO UNION S.A., CHEQUE: 66700, FECHA DE EMISION:18/04/2023"/>
    <m/>
    <m/>
    <m/>
    <m/>
    <m/>
    <m/>
    <n v="0"/>
    <n v="2143.4899999999998"/>
    <s v="NO_CONCILIADO"/>
    <m/>
    <m/>
  </r>
  <r>
    <x v="1"/>
    <m/>
    <x v="1"/>
    <x v="75"/>
    <s v="B21091140002"/>
    <s v="BOD"/>
    <n v="2109114"/>
    <m/>
    <s v="00099021001 DEP.DE CHEQ.AJENOS,RET.DE CAM.,CONCEPTO: DEPÓSITO POR DOBLE PERCEPCION BENEFICIARIO:PASCUAL MARQUEZ TICONA,DEP.: GOBIERNO AUTONOMO MUNICIPAL DE LA PAZ , PROCEDENCIA: BANCO UNION S.A., CHEQUE: 66701, FECHA DE EMISION:18/04/2023"/>
    <m/>
    <m/>
    <m/>
    <m/>
    <m/>
    <m/>
    <n v="0"/>
    <n v="2143.4899999999998"/>
    <s v="NO_CONCILIADO"/>
    <m/>
    <m/>
  </r>
  <r>
    <x v="47"/>
    <m/>
    <x v="47"/>
    <x v="75"/>
    <s v="G22494460002"/>
    <s v="CRV"/>
    <n v="2249446"/>
    <m/>
    <s v="REGULARIZACION DE TRANSFERENCIA DEL EXTERIOR SEGUN SWIFT NO.5986 DE FECHA 25/04/2023 ORDENANTE: CONSULADO DE BOLIVIA EN ROSARIO ARGENTINA REF.: GOVERNMENT SERVIC LIB. 00594012001 ASP-B FONDO DE OPERACIONES"/>
    <m/>
    <m/>
    <m/>
    <m/>
    <m/>
    <m/>
    <n v="0"/>
    <n v="153882.56"/>
    <s v="NO_CONCILIADO"/>
    <m/>
    <m/>
  </r>
  <r>
    <x v="1"/>
    <m/>
    <x v="1"/>
    <x v="76"/>
    <s v="O21094050002"/>
    <s v="BOD"/>
    <n v="2109405"/>
    <m/>
    <s v="00099021001 DEPOSITO DE EFECTIVO, DEPOSITANTE: FREDY MOISES FLORES MAMANI, CONCEPTO: COBRO INDEVIDO DEL PRA, CUENTA DE DEPOSITO: CUENTA UNICA DEL TESORO"/>
    <m/>
    <m/>
    <m/>
    <m/>
    <m/>
    <m/>
    <n v="0"/>
    <n v="3300.69"/>
    <s v="NO_CONCILIADO"/>
    <m/>
    <m/>
  </r>
  <r>
    <x v="1"/>
    <m/>
    <x v="1"/>
    <x v="76"/>
    <s v="O21094940002"/>
    <s v="BOD"/>
    <n v="2109494"/>
    <m/>
    <s v="00099021001 DEPOSITO DE EFECTIVO, DEPOSITANTE: CARLOS PELAEZ PACHECO, CONCEPTO: RENUMERACION MAXIMA PERMITIDA MES MARZO 2023, CUENTA DE DEPOSITO: CUENTA UNICA DEL TESORO"/>
    <m/>
    <m/>
    <m/>
    <m/>
    <m/>
    <m/>
    <n v="0"/>
    <n v="2589.23"/>
    <s v="NO_CONCILIADO"/>
    <m/>
    <m/>
  </r>
  <r>
    <x v="8"/>
    <m/>
    <x v="8"/>
    <x v="76"/>
    <s v="Q18030020002"/>
    <s v="CRV"/>
    <n v="1803002"/>
    <m/>
    <s v="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
    <m/>
    <m/>
    <m/>
    <m/>
    <m/>
    <m/>
    <n v="0"/>
    <n v="140000"/>
    <s v="NO_CONCILIADO"/>
    <m/>
    <m/>
  </r>
  <r>
    <x v="1"/>
    <m/>
    <x v="1"/>
    <x v="76"/>
    <s v="B21094160002"/>
    <s v="BOD"/>
    <n v="2109416"/>
    <m/>
    <s v="00099021001 DEP.DE CHEQ.AJENOS,RET.DE CAM.,CONCEPTO: CARLA ELIANA QUIROGA PAZ,DEP.: BANCO UNION S.A. , PROCEDENCIA: BANCO UNION S.A., CHEQUE: 191481, FECHA DE EMISION:26/04/2023"/>
    <m/>
    <m/>
    <m/>
    <m/>
    <m/>
    <m/>
    <n v="0"/>
    <n v="1238.3"/>
    <s v="NO_CONCILIADO"/>
    <m/>
    <m/>
  </r>
  <r>
    <x v="31"/>
    <m/>
    <x v="31"/>
    <x v="77"/>
    <s v="O21096770002"/>
    <s v="BOD"/>
    <n v="2109677"/>
    <m/>
    <s v="00548132001 DEPOSITO DE EFECTIVO, DEPOSITANTE: LUIS GALLO OLAGUIBEL, CONCEPTO: DEVOLUCION DEL 13% POR VIATICOS, CUENTA DE DEPOSITO: CUENTA UNICA DEL TESORO"/>
    <m/>
    <m/>
    <m/>
    <m/>
    <m/>
    <m/>
    <n v="0"/>
    <n v="20"/>
    <s v="NO_CONCILIADO"/>
    <m/>
    <m/>
  </r>
  <r>
    <x v="31"/>
    <m/>
    <x v="31"/>
    <x v="77"/>
    <s v="O21096780002"/>
    <s v="BOD"/>
    <n v="2109678"/>
    <m/>
    <s v="00548132001 DEPOSITO DE EFECTIVO, DEPOSITANTE: MARCELINO LARUTA ESPINO, CONCEPTO: DEVOLUCION POR VIATICOS DEL 13%, CUENTA DE DEPOSITO: CUENTA UNICA DEL TESORO"/>
    <m/>
    <m/>
    <m/>
    <m/>
    <m/>
    <m/>
    <n v="0"/>
    <n v="59"/>
    <s v="NO_CONCILIADO"/>
    <m/>
    <m/>
  </r>
  <r>
    <x v="31"/>
    <m/>
    <x v="31"/>
    <x v="77"/>
    <s v="O21096790002"/>
    <s v="BOD"/>
    <n v="2109679"/>
    <m/>
    <s v="00548132001 DEPOSITO DE EFECTIVO, DEPOSITANTE: NELSON AMBA CONDORI, CONCEPTO: DEVOLUCION DE VIATICOS DEL 13%, CUENTA DE DEPOSITO: CUENTA UNICA DEL TESORO"/>
    <m/>
    <m/>
    <m/>
    <m/>
    <m/>
    <m/>
    <n v="0"/>
    <n v="59"/>
    <s v="NO_CONCILIADO"/>
    <m/>
    <m/>
  </r>
  <r>
    <x v="1"/>
    <m/>
    <x v="1"/>
    <x v="77"/>
    <s v="O21096910002"/>
    <s v="BOD"/>
    <n v="2109691"/>
    <m/>
    <s v="00099021001 DEPOSITO DE EFECTIVO, DEPOSITANTE: ADALID HUAYNOCA AMARU, CONCEPTO: DEVOLUCION DE VIATICOS, CUENTA DE DEPOSITO: CUENTA UNICA DEL TESORO"/>
    <m/>
    <m/>
    <m/>
    <m/>
    <m/>
    <m/>
    <n v="0"/>
    <n v="259.7"/>
    <s v="NO_CONCILIADO"/>
    <m/>
    <m/>
  </r>
  <r>
    <x v="1"/>
    <m/>
    <x v="1"/>
    <x v="77"/>
    <s v="J05447590002"/>
    <s v="NTE"/>
    <n v="5539412"/>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3070.13"/>
    <s v="NO_CONCILIADO"/>
    <m/>
    <m/>
  </r>
  <r>
    <x v="1"/>
    <m/>
    <x v="1"/>
    <x v="77"/>
    <s v="J05447600002"/>
    <s v="NTE"/>
    <n v="5539413"/>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67175"/>
    <s v="NO_CONCILIADO"/>
    <m/>
    <m/>
  </r>
  <r>
    <x v="1"/>
    <m/>
    <x v="1"/>
    <x v="77"/>
    <s v="O21097120002"/>
    <s v="BOD"/>
    <n v="2109712"/>
    <m/>
    <s v="00099021001 DEPOSITO DE EFECTIVO, DEPOSITANTE: ROSA AMALIA QUISBERT DE MARCA, CONCEPTO: DEVOLUCION DE RETROACTIVO, CUENTA DE DEPOSITO: CUENTA UNICA DEL TESORO"/>
    <m/>
    <m/>
    <m/>
    <m/>
    <m/>
    <m/>
    <n v="0"/>
    <n v="200"/>
    <s v="NO_CONCILIADO"/>
    <m/>
    <m/>
  </r>
  <r>
    <x v="1"/>
    <m/>
    <x v="1"/>
    <x v="77"/>
    <s v="O21097430002"/>
    <s v="BOD"/>
    <n v="2109743"/>
    <m/>
    <s v="00099021001 DEPOSITO DE EFECTIVO, DEPOSITANTE: GREGORIO LOVERA TUPA, CONCEPTO: COBRO DE DOBLE PERCEPCION, CUENTA DE DEPOSITO: CUENTA UNICA DEL TESORO"/>
    <m/>
    <m/>
    <m/>
    <m/>
    <m/>
    <m/>
    <n v="0"/>
    <n v="150.94"/>
    <s v="NO_CONCILIADO"/>
    <m/>
    <m/>
  </r>
  <r>
    <x v="1"/>
    <m/>
    <x v="1"/>
    <x v="77"/>
    <s v="O21097530002"/>
    <s v="BOD"/>
    <n v="2109753"/>
    <m/>
    <s v="00099021001 DEPOSITO DE EFECTIVO, DEPOSITANTE: LUCIA CANCARI HUANCA C.I.10008440 LP, CONCEPTO: REVERSION DE BOLETA HABER MENSUAL, CUENTA DE DEPOSITO: CUENTA UNICA DEL TESORO"/>
    <m/>
    <m/>
    <m/>
    <m/>
    <m/>
    <m/>
    <n v="0"/>
    <n v="2564.58"/>
    <s v="NO_CONCILIADO"/>
    <m/>
    <m/>
  </r>
  <r>
    <x v="47"/>
    <m/>
    <x v="47"/>
    <x v="77"/>
    <s v="G22522260002"/>
    <s v="CRV"/>
    <n v="2252226"/>
    <m/>
    <s v="REGULARIZACION DE TRANSFERENCIA DEL EXTERIOR SEGUN SWIFT NO.6047 DE FECHA 27/04/2023 ORDENANTE: CONSULADO DE BOLIVIA EN ROSARIO ARGENTINA REF.: GOVERNMENT SERVI LIB. 00594012001 ASP-B FONDO DE OPERACIONES"/>
    <m/>
    <m/>
    <m/>
    <m/>
    <m/>
    <m/>
    <n v="0"/>
    <n v="6568.24"/>
    <s v="NO_CONCILIADO"/>
    <m/>
    <m/>
  </r>
  <r>
    <x v="40"/>
    <m/>
    <x v="40"/>
    <x v="78"/>
    <s v="O21100360002"/>
    <s v="BOD"/>
    <n v="2110036"/>
    <m/>
    <s v="00099021001 DEPOSITO DE EFECTIVO, DEPOSITANTE: REYNALDO FLORES MOYA, CONCEPTO: DEVOLUCION POR DOBLE PERCEPCION, CUENTA DE DEPOSITO: CUENTA UNICA DEL TESORO"/>
    <m/>
    <m/>
    <m/>
    <m/>
    <m/>
    <m/>
    <n v="0"/>
    <n v="128.22999999999999"/>
    <s v="NO_CONCILIADO"/>
    <m/>
    <m/>
  </r>
  <r>
    <x v="1"/>
    <m/>
    <x v="1"/>
    <x v="78"/>
    <s v="J05451140001"/>
    <s v="NTE"/>
    <n v="5559867"/>
    <m/>
    <s v="De: 00099021001 De: 00099021001 A: 0759069001 Transferencia de recursos para la reposición de recursos que fueron transferidos a la Libreta de RROO en fecha 11-04-2023 (adjunto reporte)."/>
    <m/>
    <m/>
    <m/>
    <m/>
    <m/>
    <m/>
    <n v="200000000"/>
    <n v="0"/>
    <s v="NO_CONCILIADO"/>
    <m/>
    <m/>
  </r>
  <r>
    <x v="1"/>
    <m/>
    <x v="1"/>
    <x v="78"/>
    <s v="B21099780002"/>
    <s v="BOD"/>
    <n v="2109978"/>
    <m/>
    <s v="00099021001 DEP.DE CHEQ.AJENOS,RET.DE CAM.,CONCEPTO: CRISTOBAL FIDENCIO ROCHA FLORES,DEP.: BANCO UNION S.A. , PROCEDENCIA: BANCO UNION S.A., CHEQUE: 191483, FECHA DE EMISION:28/04/2023"/>
    <m/>
    <m/>
    <m/>
    <m/>
    <m/>
    <m/>
    <n v="0"/>
    <n v="171.88"/>
    <s v="NO_CONCILIADO"/>
    <m/>
    <m/>
  </r>
  <r>
    <x v="1"/>
    <m/>
    <x v="1"/>
    <x v="78"/>
    <s v="B21099800002"/>
    <s v="BOD"/>
    <n v="2109980"/>
    <m/>
    <s v="00099021001 DEP.DE CHEQ.AJENOS,RET.DE CAM.,CONCEPTO: CRISTOBAL FIDENCIO ROCHA FLORES,DEP.: BANCO UNION S.A. , PROCEDENCIA: BANCO UNION S.A., CHEQUE: 191484, FECHA DE EMISION:28/04/2023"/>
    <m/>
    <m/>
    <m/>
    <m/>
    <m/>
    <m/>
    <n v="0"/>
    <n v="171.88"/>
    <s v="NO_CONCILIADO"/>
    <m/>
    <m/>
  </r>
  <r>
    <x v="1"/>
    <m/>
    <x v="1"/>
    <x v="78"/>
    <s v="B21099820002"/>
    <s v="BOD"/>
    <n v="2109982"/>
    <m/>
    <s v="00099021001 DEP.DE CHEQ.AJENOS,RET.DE CAM.,CONCEPTO: CRISTOBAL FIDENCIO ROCHA FLORES,DEP.: BANCO UNION S.A. , PROCEDENCIA: BANCO UNION S.A., CHEQUE: 191485, FECHA DE EMISION:28/04/2023"/>
    <m/>
    <m/>
    <m/>
    <m/>
    <m/>
    <m/>
    <n v="0"/>
    <n v="171.88"/>
    <s v="NO_CONCILIADO"/>
    <m/>
    <m/>
  </r>
  <r>
    <x v="10"/>
    <m/>
    <x v="10"/>
    <x v="78"/>
    <s v="T04444860001"/>
    <s v="DEV"/>
    <n v="444486"/>
    <m/>
    <s v="CONTABILIZACION ORDENES DE TRANSFERENCIA GRACOS"/>
    <m/>
    <m/>
    <m/>
    <m/>
    <m/>
    <m/>
    <n v="2066464.35"/>
    <n v="0"/>
    <s v="NO_CONCILIADO"/>
    <m/>
    <m/>
  </r>
  <r>
    <x v="10"/>
    <m/>
    <x v="10"/>
    <x v="78"/>
    <s v="T04444880001"/>
    <s v="DEV"/>
    <n v="444488"/>
    <m/>
    <s v="CONTABILIZACION ORDENES DE TRANSFERENCIA GRACOS"/>
    <m/>
    <m/>
    <m/>
    <m/>
    <m/>
    <m/>
    <n v="5675787.0800000001"/>
    <n v="0"/>
    <s v="NO_CONCILIADO"/>
    <m/>
    <m/>
  </r>
  <r>
    <x v="10"/>
    <m/>
    <x v="10"/>
    <x v="78"/>
    <s v="T04444900001"/>
    <s v="DEV"/>
    <n v="444490"/>
    <m/>
    <s v="CONTABILIZACION ORDENES DE TRANSFERENCIA GRACOS"/>
    <m/>
    <m/>
    <m/>
    <m/>
    <m/>
    <m/>
    <n v="4807973.6900000004"/>
    <n v="0"/>
    <s v="NO_CONCILIADO"/>
    <m/>
    <m/>
  </r>
  <r>
    <x v="10"/>
    <m/>
    <x v="10"/>
    <x v="78"/>
    <s v="T04444920001"/>
    <s v="DEV"/>
    <n v="444492"/>
    <m/>
    <s v="CONTABILIZACION ORDENES DE TRANSFERENCIA GRACOS"/>
    <m/>
    <m/>
    <m/>
    <m/>
    <m/>
    <m/>
    <n v="13205664.57"/>
    <n v="0"/>
    <s v="NO_CONCILIADO"/>
    <m/>
    <m/>
  </r>
  <r>
    <x v="10"/>
    <m/>
    <x v="10"/>
    <x v="78"/>
    <s v="T04444940001"/>
    <s v="DEV"/>
    <n v="444494"/>
    <m/>
    <s v="CONTABILIZACION ORDENES DE TRANSFERENCIA GRACOS"/>
    <m/>
    <m/>
    <m/>
    <m/>
    <m/>
    <m/>
    <n v="13205664.57"/>
    <n v="0"/>
    <s v="NO_CONCILIADO"/>
    <m/>
    <m/>
  </r>
  <r>
    <x v="10"/>
    <m/>
    <x v="10"/>
    <x v="78"/>
    <s v="T04444960001"/>
    <s v="DEV"/>
    <n v="444496"/>
    <m/>
    <s v="CONTABILIZACION ORDENES DE TRANSFERENCIA GRACOS"/>
    <m/>
    <m/>
    <m/>
    <m/>
    <m/>
    <m/>
    <n v="2429588.23"/>
    <n v="0"/>
    <s v="NO_CONCILIADO"/>
    <m/>
    <m/>
  </r>
  <r>
    <x v="10"/>
    <m/>
    <x v="10"/>
    <x v="78"/>
    <s v="T04444980001"/>
    <s v="DEV"/>
    <n v="444498"/>
    <m/>
    <s v="CONTABILIZACION ORDENES DE TRANSFERENCIA GRACOS"/>
    <m/>
    <m/>
    <m/>
    <m/>
    <m/>
    <m/>
    <n v="91381.79"/>
    <n v="0"/>
    <s v="NO_CONCILIADO"/>
    <m/>
    <m/>
  </r>
  <r>
    <x v="10"/>
    <m/>
    <x v="10"/>
    <x v="78"/>
    <s v="T04445000001"/>
    <s v="DEV"/>
    <n v="444500"/>
    <m/>
    <s v="CONTABILIZACION ORDENES DE TRANSFERENCIA GRACOS"/>
    <m/>
    <m/>
    <m/>
    <m/>
    <m/>
    <m/>
    <n v="225086.55"/>
    <n v="0"/>
    <s v="NO_CONCILIADO"/>
    <m/>
    <m/>
  </r>
  <r>
    <x v="10"/>
    <m/>
    <x v="10"/>
    <x v="78"/>
    <s v="T04445020001"/>
    <s v="DEV"/>
    <n v="444502"/>
    <m/>
    <s v="CONTABILIZACION ORDENES DE TRANSFERENCIA GRACOS"/>
    <m/>
    <m/>
    <m/>
    <m/>
    <m/>
    <m/>
    <n v="190671.37"/>
    <n v="0"/>
    <s v="NO_CONCILIADO"/>
    <m/>
    <m/>
  </r>
  <r>
    <x v="10"/>
    <m/>
    <x v="10"/>
    <x v="78"/>
    <s v="T04445040001"/>
    <s v="DEV"/>
    <n v="444504"/>
    <m/>
    <s v="CONTABILIZACION ORDENES DE TRANSFERENCIA GRACOS"/>
    <m/>
    <m/>
    <m/>
    <m/>
    <m/>
    <m/>
    <n v="212615"/>
    <n v="0"/>
    <s v="NO_CONCILIADO"/>
    <m/>
    <m/>
  </r>
  <r>
    <x v="10"/>
    <m/>
    <x v="10"/>
    <x v="78"/>
    <s v="T04445060001"/>
    <s v="DEV"/>
    <n v="444506"/>
    <m/>
    <s v="CONTABILIZACION ORDENES DE TRANSFERENCIA GRACOS"/>
    <m/>
    <m/>
    <m/>
    <m/>
    <m/>
    <m/>
    <n v="9766645.1099999994"/>
    <n v="0"/>
    <s v="NO_CONCILIADO"/>
    <m/>
    <m/>
  </r>
  <r>
    <x v="10"/>
    <m/>
    <x v="10"/>
    <x v="78"/>
    <s v="T04445080001"/>
    <s v="DEV"/>
    <n v="444508"/>
    <m/>
    <s v="CONTABILIZACION ORDENES DE TRANSFERENCIA GRACOS"/>
    <m/>
    <m/>
    <m/>
    <m/>
    <m/>
    <m/>
    <n v="107439.61"/>
    <n v="0"/>
    <s v="NO_CONCILIADO"/>
    <m/>
    <m/>
  </r>
  <r>
    <x v="10"/>
    <m/>
    <x v="10"/>
    <x v="78"/>
    <s v="T04445100001"/>
    <s v="DEV"/>
    <n v="444510"/>
    <m/>
    <s v="CONTABILIZACION ORDENES DE TRANSFERENCIA GRACOS"/>
    <m/>
    <m/>
    <m/>
    <m/>
    <m/>
    <m/>
    <n v="538148.68000000005"/>
    <n v="0"/>
    <s v="NO_CONCILIADO"/>
    <m/>
    <m/>
  </r>
  <r>
    <x v="10"/>
    <m/>
    <x v="10"/>
    <x v="78"/>
    <s v="T04445120001"/>
    <s v="DEV"/>
    <n v="444512"/>
    <m/>
    <s v="CONTABILIZACION ORDENES DE TRANSFERENCIA GRACOS"/>
    <m/>
    <m/>
    <m/>
    <m/>
    <m/>
    <m/>
    <n v="1478088.6"/>
    <n v="0"/>
    <s v="NO_CONCILIADO"/>
    <m/>
    <m/>
  </r>
  <r>
    <x v="10"/>
    <m/>
    <x v="10"/>
    <x v="78"/>
    <s v="T04445140001"/>
    <s v="DEV"/>
    <n v="444514"/>
    <m/>
    <s v="CONTABILIZACION ORDENES DE TRANSFERENCIA GRACOS"/>
    <m/>
    <m/>
    <m/>
    <m/>
    <m/>
    <m/>
    <n v="4595358.76"/>
    <n v="0"/>
    <s v="NO_CONCILIADO"/>
    <m/>
    <m/>
  </r>
  <r>
    <x v="10"/>
    <m/>
    <x v="10"/>
    <x v="78"/>
    <s v="T04445160001"/>
    <s v="DEV"/>
    <n v="444516"/>
    <m/>
    <s v="CONTABILIZACION ORDENES DE TRANSFERENCIA GRACOS"/>
    <m/>
    <m/>
    <m/>
    <m/>
    <m/>
    <m/>
    <n v="12681963.25"/>
    <n v="0"/>
    <s v="NO_CONCILIADO"/>
    <m/>
    <m/>
  </r>
  <r>
    <x v="10"/>
    <m/>
    <x v="10"/>
    <x v="78"/>
    <s v="T04445180001"/>
    <s v="DEV"/>
    <n v="444518"/>
    <m/>
    <s v="CONTABILIZACION ORDENES DE TRANSFERENCIA GRACOS"/>
    <m/>
    <m/>
    <m/>
    <m/>
    <m/>
    <m/>
    <n v="632713.43999999994"/>
    <n v="0"/>
    <s v="NO_CONCILIADO"/>
    <m/>
    <m/>
  </r>
  <r>
    <x v="10"/>
    <m/>
    <x v="10"/>
    <x v="78"/>
    <s v="T04445200001"/>
    <s v="DEV"/>
    <n v="444520"/>
    <m/>
    <s v="CONTABILIZACION ORDENES DE TRANSFERENCIA GRACOS"/>
    <m/>
    <m/>
    <m/>
    <m/>
    <m/>
    <m/>
    <n v="7636852.4000000004"/>
    <n v="0"/>
    <s v="NO_CONCILIADO"/>
    <m/>
    <m/>
  </r>
  <r>
    <x v="10"/>
    <m/>
    <x v="10"/>
    <x v="78"/>
    <s v="T04445220001"/>
    <s v="DEV"/>
    <n v="444522"/>
    <m/>
    <s v="CONTABILIZACION ORDENES DE TRANSFERENCIA GRACOS"/>
    <m/>
    <m/>
    <m/>
    <m/>
    <m/>
    <m/>
    <n v="6778070.8099999996"/>
    <n v="0"/>
    <s v="NO_CONCILIADO"/>
    <m/>
    <m/>
  </r>
  <r>
    <x v="10"/>
    <m/>
    <x v="10"/>
    <x v="78"/>
    <s v="T04445240001"/>
    <s v="DEV"/>
    <n v="444524"/>
    <m/>
    <s v="CONTABILIZACION ORDENES DE TRANSFERENCIA GRACOS"/>
    <m/>
    <m/>
    <m/>
    <m/>
    <m/>
    <m/>
    <n v="609.24"/>
    <n v="0"/>
    <s v="NO_CONCILIADO"/>
    <m/>
    <m/>
  </r>
  <r>
    <x v="10"/>
    <m/>
    <x v="10"/>
    <x v="78"/>
    <s v="T04445260001"/>
    <s v="DEV"/>
    <n v="444526"/>
    <m/>
    <s v="CONTABILIZACION ORDENES DE TRANSFERENCIA GRACOS"/>
    <m/>
    <m/>
    <m/>
    <m/>
    <m/>
    <m/>
    <n v="13776.46"/>
    <n v="0"/>
    <s v="NO_CONCILIADO"/>
    <m/>
    <m/>
  </r>
  <r>
    <x v="10"/>
    <m/>
    <x v="10"/>
    <x v="78"/>
    <s v="T04445280001"/>
    <s v="DEV"/>
    <n v="444528"/>
    <m/>
    <s v="CONTABILIZACION ORDENES DE TRANSFERENCIA GRACOS"/>
    <m/>
    <m/>
    <m/>
    <m/>
    <m/>
    <m/>
    <n v="13776.46"/>
    <n v="0"/>
    <s v="NO_CONCILIADO"/>
    <m/>
    <m/>
  </r>
  <r>
    <x v="10"/>
    <m/>
    <x v="10"/>
    <x v="78"/>
    <s v="T04445300001"/>
    <s v="DEV"/>
    <n v="444530"/>
    <m/>
    <s v="CONTABILIZACION ORDENES DE TRANSFERENCIA GRACOS"/>
    <m/>
    <m/>
    <m/>
    <m/>
    <m/>
    <m/>
    <n v="13776.46"/>
    <n v="0"/>
    <s v="NO_CONCILIADO"/>
    <m/>
    <m/>
  </r>
  <r>
    <x v="10"/>
    <m/>
    <x v="10"/>
    <x v="78"/>
    <s v="T04445320001"/>
    <s v="DEV"/>
    <n v="444532"/>
    <m/>
    <s v="CONTABILIZACION ORDENES DE TRANSFERENCIA GRACOS"/>
    <m/>
    <m/>
    <m/>
    <m/>
    <m/>
    <m/>
    <n v="254372.98"/>
    <n v="0"/>
    <s v="NO_CONCILIADO"/>
    <m/>
    <m/>
  </r>
  <r>
    <x v="10"/>
    <m/>
    <x v="10"/>
    <x v="78"/>
    <s v="T04445340001"/>
    <s v="DEV"/>
    <n v="444534"/>
    <m/>
    <s v="CONTABILIZACION ORDENES DE TRANSFERENCIA GRACOS"/>
    <m/>
    <m/>
    <m/>
    <m/>
    <m/>
    <m/>
    <n v="5728.51"/>
    <n v="0"/>
    <s v="NO_CONCILIADO"/>
    <m/>
    <m/>
  </r>
  <r>
    <x v="10"/>
    <m/>
    <x v="10"/>
    <x v="78"/>
    <s v="T04445360001"/>
    <s v="DEV"/>
    <n v="444536"/>
    <m/>
    <s v="CONTABILIZACION ORDENES DE TRANSFERENCIA GRACOS"/>
    <m/>
    <m/>
    <m/>
    <m/>
    <m/>
    <m/>
    <n v="3600.95"/>
    <n v="0"/>
    <s v="NO_CONCILIADO"/>
    <m/>
    <m/>
  </r>
  <r>
    <x v="10"/>
    <m/>
    <x v="10"/>
    <x v="78"/>
    <s v="T04445380001"/>
    <s v="DEV"/>
    <n v="444538"/>
    <m/>
    <s v="CONTABILIZACION ORDENES DE TRANSFERENCIA GRACOS"/>
    <m/>
    <m/>
    <m/>
    <m/>
    <m/>
    <m/>
    <n v="215.34"/>
    <n v="0"/>
    <s v="NO_CONCILIADO"/>
    <m/>
    <m/>
  </r>
  <r>
    <x v="10"/>
    <m/>
    <x v="10"/>
    <x v="78"/>
    <s v="T04445400001"/>
    <s v="DEV"/>
    <n v="444540"/>
    <m/>
    <s v="CONTABILIZACION ORDENES DE TRANSFERENCIA GRACOS"/>
    <m/>
    <m/>
    <m/>
    <m/>
    <m/>
    <m/>
    <n v="193.11"/>
    <n v="0"/>
    <s v="NO_CONCILIADO"/>
    <m/>
    <m/>
  </r>
  <r>
    <x v="10"/>
    <m/>
    <x v="10"/>
    <x v="78"/>
    <s v="T04445420001"/>
    <s v="DEV"/>
    <n v="444542"/>
    <m/>
    <s v="CONTABILIZACION ORDENES DE TRANSFERENCIA GRACOS"/>
    <m/>
    <m/>
    <m/>
    <m/>
    <m/>
    <m/>
    <n v="4868.8900000000003"/>
    <n v="0"/>
    <s v="NO_CONCILIADO"/>
    <m/>
    <m/>
  </r>
  <r>
    <x v="10"/>
    <m/>
    <x v="10"/>
    <x v="78"/>
    <s v="T04445440001"/>
    <s v="DEV"/>
    <n v="444544"/>
    <m/>
    <s v="CONTABILIZACION ORDENES DE TRANSFERENCIA GRACOS"/>
    <m/>
    <m/>
    <m/>
    <m/>
    <m/>
    <m/>
    <n v="4868.8900000000003"/>
    <n v="0"/>
    <s v="NO_CONCILIADO"/>
    <m/>
    <m/>
  </r>
  <r>
    <x v="10"/>
    <m/>
    <x v="10"/>
    <x v="78"/>
    <s v="T04445460001"/>
    <s v="DEV"/>
    <n v="444546"/>
    <m/>
    <s v="CONTABILIZACION ORDENES DE TRANSFERENCIA GRACOS"/>
    <m/>
    <m/>
    <m/>
    <m/>
    <m/>
    <m/>
    <n v="4868.8900000000003"/>
    <n v="0"/>
    <s v="NO_CONCILIADO"/>
    <m/>
    <m/>
  </r>
  <r>
    <x v="10"/>
    <m/>
    <x v="10"/>
    <x v="78"/>
    <s v="T04445480001"/>
    <s v="DEV"/>
    <n v="444548"/>
    <m/>
    <s v="CONTABILIZACION ORDENES DE TRANSFERENCIA GRACOS"/>
    <m/>
    <m/>
    <m/>
    <m/>
    <m/>
    <m/>
    <n v="4868.8900000000003"/>
    <n v="0"/>
    <s v="NO_CONCILIADO"/>
    <m/>
    <m/>
  </r>
  <r>
    <x v="10"/>
    <m/>
    <x v="10"/>
    <x v="78"/>
    <s v="T04445500001"/>
    <s v="DEV"/>
    <n v="444550"/>
    <m/>
    <s v="CONTABILIZACION ORDENES DE TRANSFERENCIA GRACOS"/>
    <m/>
    <m/>
    <m/>
    <m/>
    <m/>
    <m/>
    <n v="4868.8900000000003"/>
    <n v="0"/>
    <s v="NO_CONCILIADO"/>
    <m/>
    <m/>
  </r>
  <r>
    <x v="10"/>
    <m/>
    <x v="10"/>
    <x v="78"/>
    <s v="T04445520001"/>
    <s v="DEV"/>
    <n v="444552"/>
    <m/>
    <s v="CONTABILIZACION ORDENES DE TRANSFERENCIA GRACOS"/>
    <m/>
    <m/>
    <m/>
    <m/>
    <m/>
    <m/>
    <n v="44518.66"/>
    <n v="0"/>
    <s v="NO_CONCILIADO"/>
    <m/>
    <m/>
  </r>
  <r>
    <x v="10"/>
    <m/>
    <x v="10"/>
    <x v="78"/>
    <s v="T04445540001"/>
    <s v="DEV"/>
    <n v="444554"/>
    <m/>
    <s v="CONTABILIZACION ORDENES DE TRANSFERENCIA GRACOS"/>
    <m/>
    <m/>
    <m/>
    <m/>
    <m/>
    <m/>
    <n v="27984.68"/>
    <n v="0"/>
    <s v="NO_CONCILIADO"/>
    <m/>
    <m/>
  </r>
  <r>
    <x v="10"/>
    <m/>
    <x v="10"/>
    <x v="78"/>
    <s v="T04445560001"/>
    <s v="DEV"/>
    <n v="444556"/>
    <m/>
    <s v="CONTABILIZACION ORDENES DE TRANSFERENCIA GRACOS"/>
    <m/>
    <m/>
    <m/>
    <m/>
    <m/>
    <m/>
    <n v="1673.29"/>
    <n v="0"/>
    <s v="NO_CONCILIADO"/>
    <m/>
    <m/>
  </r>
  <r>
    <x v="10"/>
    <m/>
    <x v="10"/>
    <x v="78"/>
    <s v="T04445580001"/>
    <s v="DEV"/>
    <n v="444558"/>
    <m/>
    <s v="CONTABILIZACION ORDENES DE TRANSFERENCIA GRACOS"/>
    <m/>
    <m/>
    <m/>
    <m/>
    <m/>
    <m/>
    <n v="1500.56"/>
    <n v="0"/>
    <s v="NO_CONCILIADO"/>
    <m/>
    <m/>
  </r>
  <r>
    <x v="10"/>
    <m/>
    <x v="10"/>
    <x v="78"/>
    <s v="T04445600001"/>
    <s v="DEV"/>
    <n v="444560"/>
    <m/>
    <s v="CONTABILIZACION ORDENES DE TRANSFERENCIA GRACOS"/>
    <m/>
    <m/>
    <m/>
    <m/>
    <m/>
    <m/>
    <n v="37838.589999999997"/>
    <n v="0"/>
    <s v="NO_CONCILIADO"/>
    <m/>
    <m/>
  </r>
  <r>
    <x v="10"/>
    <m/>
    <x v="10"/>
    <x v="78"/>
    <s v="T04445620001"/>
    <s v="DEV"/>
    <n v="444562"/>
    <m/>
    <s v="CONTABILIZACION ORDENES DE TRANSFERENCIA GRACOS"/>
    <m/>
    <m/>
    <m/>
    <m/>
    <m/>
    <m/>
    <n v="37838.589999999997"/>
    <n v="0"/>
    <s v="NO_CONCILIADO"/>
    <m/>
    <m/>
  </r>
  <r>
    <x v="10"/>
    <m/>
    <x v="10"/>
    <x v="78"/>
    <s v="T04445640001"/>
    <s v="DEV"/>
    <n v="444564"/>
    <m/>
    <s v="CONTABILIZACION ORDENES DE TRANSFERENCIA GRACOS"/>
    <m/>
    <m/>
    <m/>
    <m/>
    <m/>
    <m/>
    <n v="37838.589999999997"/>
    <n v="0"/>
    <s v="NO_CONCILIADO"/>
    <m/>
    <m/>
  </r>
  <r>
    <x v="10"/>
    <m/>
    <x v="10"/>
    <x v="78"/>
    <s v="T04445660001"/>
    <s v="DEV"/>
    <n v="444566"/>
    <m/>
    <s v="CONTABILIZACION ORDENES DE TRANSFERENCIA GRACOS"/>
    <m/>
    <m/>
    <m/>
    <m/>
    <m/>
    <m/>
    <n v="37838.589999999997"/>
    <n v="0"/>
    <s v="NO_CONCILIADO"/>
    <m/>
    <m/>
  </r>
  <r>
    <x v="10"/>
    <m/>
    <x v="10"/>
    <x v="78"/>
    <s v="T04445680001"/>
    <s v="DEV"/>
    <n v="444568"/>
    <m/>
    <s v="CONTABILIZACION ORDENES DE TRANSFERENCIA GRACOS"/>
    <m/>
    <m/>
    <m/>
    <m/>
    <m/>
    <m/>
    <n v="37838.589999999997"/>
    <n v="0"/>
    <s v="NO_CONCILIADO"/>
    <m/>
    <m/>
  </r>
  <r>
    <x v="10"/>
    <m/>
    <x v="10"/>
    <x v="78"/>
    <s v="T04445700001"/>
    <s v="DEV"/>
    <n v="444570"/>
    <m/>
    <s v="CONTABILIZACION ORDENES DE TRANSFERENCIA GRACOS"/>
    <m/>
    <m/>
    <m/>
    <m/>
    <m/>
    <m/>
    <n v="45187.16"/>
    <n v="0"/>
    <s v="NO_CONCILIADO"/>
    <m/>
    <m/>
  </r>
  <r>
    <x v="10"/>
    <m/>
    <x v="10"/>
    <x v="78"/>
    <s v="T04445720001"/>
    <s v="DEV"/>
    <n v="444572"/>
    <m/>
    <s v="CONTABILIZACION ORDENES DE TRANSFERENCIA GRACOS"/>
    <m/>
    <m/>
    <m/>
    <m/>
    <m/>
    <m/>
    <n v="4675.84"/>
    <n v="0"/>
    <s v="NO_CONCILIADO"/>
    <m/>
    <m/>
  </r>
  <r>
    <x v="10"/>
    <m/>
    <x v="10"/>
    <x v="78"/>
    <s v="T04445740001"/>
    <s v="DEV"/>
    <n v="444574"/>
    <m/>
    <s v="CONTABILIZACION ORDENES DE TRANSFERENCIA GRACOS"/>
    <m/>
    <m/>
    <m/>
    <m/>
    <m/>
    <m/>
    <n v="4653.62"/>
    <n v="0"/>
    <s v="NO_CONCILIADO"/>
    <m/>
    <m/>
  </r>
  <r>
    <x v="10"/>
    <m/>
    <x v="10"/>
    <x v="78"/>
    <s v="T04445760001"/>
    <s v="DEV"/>
    <n v="444576"/>
    <m/>
    <s v="CONTABILIZACION ORDENES DE TRANSFERENCIA GRACOS"/>
    <m/>
    <m/>
    <m/>
    <m/>
    <m/>
    <m/>
    <n v="1267.93"/>
    <n v="0"/>
    <s v="NO_CONCILIADO"/>
    <m/>
    <m/>
  </r>
  <r>
    <x v="10"/>
    <m/>
    <x v="10"/>
    <x v="78"/>
    <s v="T04445780001"/>
    <s v="DEV"/>
    <n v="444578"/>
    <m/>
    <s v="CONTABILIZACION ORDENES DE TRANSFERENCIA GRACOS"/>
    <m/>
    <m/>
    <m/>
    <m/>
    <m/>
    <m/>
    <n v="13167.22"/>
    <n v="0"/>
    <s v="NO_CONCILIADO"/>
    <m/>
    <m/>
  </r>
  <r>
    <x v="10"/>
    <m/>
    <x v="10"/>
    <x v="78"/>
    <s v="T04445800001"/>
    <s v="DEV"/>
    <n v="444580"/>
    <m/>
    <s v="CONTABILIZACION ORDENES DE TRANSFERENCIA GRACOS"/>
    <m/>
    <m/>
    <m/>
    <m/>
    <m/>
    <m/>
    <n v="3587.64"/>
    <n v="0"/>
    <s v="NO_CONCILIADO"/>
    <m/>
    <m/>
  </r>
  <r>
    <x v="10"/>
    <m/>
    <x v="10"/>
    <x v="78"/>
    <s v="T04445820001"/>
    <s v="DEV"/>
    <n v="444582"/>
    <m/>
    <s v="CONTABILIZACION ORDENES DE TRANSFERENCIA GRACOS"/>
    <m/>
    <m/>
    <m/>
    <m/>
    <m/>
    <m/>
    <n v="13230.06"/>
    <n v="0"/>
    <s v="NO_CONCILIADO"/>
    <m/>
    <m/>
  </r>
  <r>
    <x v="10"/>
    <m/>
    <x v="10"/>
    <x v="78"/>
    <s v="T04445840001"/>
    <s v="DEV"/>
    <n v="444584"/>
    <m/>
    <s v="CONTABILIZACION ORDENES DE TRANSFERENCIA GRACOS"/>
    <m/>
    <m/>
    <m/>
    <m/>
    <m/>
    <m/>
    <n v="9853.91"/>
    <n v="0"/>
    <s v="NO_CONCILIADO"/>
    <m/>
    <m/>
  </r>
  <r>
    <x v="10"/>
    <m/>
    <x v="10"/>
    <x v="78"/>
    <s v="T04445860001"/>
    <s v="DEV"/>
    <n v="444586"/>
    <m/>
    <s v="CONTABILIZACION ORDENES DE TRANSFERENCIA GRACOS"/>
    <m/>
    <m/>
    <m/>
    <m/>
    <m/>
    <m/>
    <n v="36338.04"/>
    <n v="0"/>
    <s v="NO_CONCILIADO"/>
    <m/>
    <m/>
  </r>
  <r>
    <x v="10"/>
    <m/>
    <x v="10"/>
    <x v="78"/>
    <s v="T04445880001"/>
    <s v="DEV"/>
    <n v="444588"/>
    <m/>
    <s v="CONTABILIZACION ORDENES DE TRANSFERENCIA GRACOS"/>
    <m/>
    <m/>
    <m/>
    <m/>
    <m/>
    <m/>
    <n v="36165.300000000003"/>
    <n v="0"/>
    <s v="NO_CONCILIADO"/>
    <m/>
    <m/>
  </r>
  <r>
    <x v="10"/>
    <m/>
    <x v="10"/>
    <x v="78"/>
    <s v="T04445920001"/>
    <s v="DEV"/>
    <n v="444592"/>
    <m/>
    <s v="CONTABILIZACION ORDENES DE TRANSFERENCIA GRACOS"/>
    <m/>
    <m/>
    <m/>
    <m/>
    <m/>
    <m/>
    <n v="2066464.35"/>
    <n v="0"/>
    <s v="NO_CONCILIADO"/>
    <m/>
    <m/>
  </r>
  <r>
    <x v="10"/>
    <m/>
    <x v="10"/>
    <x v="78"/>
    <s v="T04445940001"/>
    <s v="DEV"/>
    <n v="444594"/>
    <m/>
    <s v="CONTABILIZACION ORDENES DE TRANSFERENCIA GRACOS"/>
    <m/>
    <m/>
    <m/>
    <m/>
    <m/>
    <m/>
    <n v="2066464.35"/>
    <n v="0"/>
    <s v="NO_CONCILIADO"/>
    <m/>
    <m/>
  </r>
  <r>
    <x v="10"/>
    <m/>
    <x v="10"/>
    <x v="78"/>
    <s v="T04445960001"/>
    <s v="DEV"/>
    <n v="444596"/>
    <m/>
    <s v="CONTABILIZACION ORDENES DE TRANSFERENCIA GRACOS"/>
    <m/>
    <m/>
    <m/>
    <m/>
    <m/>
    <m/>
    <n v="2066464.35"/>
    <n v="0"/>
    <s v="NO_CONCILIADO"/>
    <m/>
    <m/>
  </r>
  <r>
    <x v="10"/>
    <m/>
    <x v="10"/>
    <x v="78"/>
    <s v="T04445980001"/>
    <s v="DEV"/>
    <n v="444598"/>
    <m/>
    <s v="CONTABILIZACION ORDENES DE TRANSFERENCIA GRACOS"/>
    <m/>
    <m/>
    <m/>
    <m/>
    <m/>
    <m/>
    <n v="2066464.35"/>
    <n v="0"/>
    <s v="NO_CONCILIADO"/>
    <m/>
    <m/>
  </r>
  <r>
    <x v="10"/>
    <m/>
    <x v="10"/>
    <x v="78"/>
    <s v="T04446000001"/>
    <s v="DEV"/>
    <n v="444600"/>
    <m/>
    <s v="CONTABILIZACION ORDENES DE TRANSFERENCIA GRACOS"/>
    <m/>
    <m/>
    <m/>
    <m/>
    <m/>
    <m/>
    <n v="5675787.0800000001"/>
    <n v="0"/>
    <s v="NO_CONCILIADO"/>
    <m/>
    <m/>
  </r>
  <r>
    <x v="10"/>
    <m/>
    <x v="10"/>
    <x v="78"/>
    <s v="T04446020001"/>
    <s v="DEV"/>
    <n v="444602"/>
    <m/>
    <s v="CONTABILIZACION ORDENES DE TRANSFERENCIA GRACOS"/>
    <m/>
    <m/>
    <m/>
    <m/>
    <m/>
    <m/>
    <n v="5675787.0800000001"/>
    <n v="0"/>
    <s v="NO_CONCILIADO"/>
    <m/>
    <m/>
  </r>
  <r>
    <x v="10"/>
    <m/>
    <x v="10"/>
    <x v="78"/>
    <s v="T04446040001"/>
    <s v="DEV"/>
    <n v="444604"/>
    <m/>
    <s v="CONTABILIZACION ORDENES DE TRANSFERENCIA GRACOS"/>
    <m/>
    <m/>
    <m/>
    <m/>
    <m/>
    <m/>
    <n v="5675787.0800000001"/>
    <n v="0"/>
    <s v="NO_CONCILIADO"/>
    <m/>
    <m/>
  </r>
  <r>
    <x v="10"/>
    <m/>
    <x v="10"/>
    <x v="78"/>
    <s v="T04446060001"/>
    <s v="DEV"/>
    <n v="444606"/>
    <m/>
    <s v="CONTABILIZACION ORDENES DE TRANSFERENCIA GRACOS"/>
    <m/>
    <m/>
    <m/>
    <m/>
    <m/>
    <m/>
    <n v="5675787.0800000001"/>
    <n v="0"/>
    <s v="NO_CONCILIADO"/>
    <m/>
    <m/>
  </r>
  <r>
    <x v="10"/>
    <m/>
    <x v="10"/>
    <x v="78"/>
    <s v="T04446080001"/>
    <s v="DEV"/>
    <n v="444608"/>
    <m/>
    <s v="CONTABILIZACION ORDENES DE TRANSFERENCIA GRACOS"/>
    <m/>
    <m/>
    <m/>
    <m/>
    <m/>
    <m/>
    <n v="4807973.6900000004"/>
    <n v="0"/>
    <s v="NO_CONCILIADO"/>
    <m/>
    <m/>
  </r>
  <r>
    <x v="10"/>
    <m/>
    <x v="10"/>
    <x v="78"/>
    <s v="T04446100001"/>
    <s v="DEV"/>
    <n v="444610"/>
    <m/>
    <s v="CONTABILIZACION ORDENES DE TRANSFERENCIA GRACOS"/>
    <m/>
    <m/>
    <m/>
    <m/>
    <m/>
    <m/>
    <n v="4807973.6900000004"/>
    <n v="0"/>
    <s v="NO_CONCILIADO"/>
    <m/>
    <m/>
  </r>
  <r>
    <x v="10"/>
    <m/>
    <x v="10"/>
    <x v="78"/>
    <s v="T04446120001"/>
    <s v="DEV"/>
    <n v="444612"/>
    <m/>
    <s v="CONTABILIZACION ORDENES DE TRANSFERENCIA GRACOS"/>
    <m/>
    <m/>
    <m/>
    <m/>
    <m/>
    <m/>
    <n v="4807973.6900000004"/>
    <n v="0"/>
    <s v="NO_CONCILIADO"/>
    <m/>
    <m/>
  </r>
  <r>
    <x v="10"/>
    <m/>
    <x v="10"/>
    <x v="78"/>
    <s v="T04446140001"/>
    <s v="DEV"/>
    <n v="444614"/>
    <m/>
    <s v="CONTABILIZACION ORDENES DE TRANSFERENCIA GRACOS"/>
    <m/>
    <m/>
    <m/>
    <m/>
    <m/>
    <m/>
    <n v="4807973.6900000004"/>
    <n v="0"/>
    <s v="NO_CONCILIADO"/>
    <m/>
    <m/>
  </r>
  <r>
    <x v="10"/>
    <m/>
    <x v="10"/>
    <x v="78"/>
    <s v="T04446160001"/>
    <s v="DEV"/>
    <n v="444616"/>
    <m/>
    <s v="CONTABILIZACION ORDENES DE TRANSFERENCIA GRACOS"/>
    <m/>
    <m/>
    <m/>
    <m/>
    <m/>
    <m/>
    <n v="13205664.57"/>
    <n v="0"/>
    <s v="NO_CONCILIADO"/>
    <m/>
    <m/>
  </r>
  <r>
    <x v="10"/>
    <m/>
    <x v="10"/>
    <x v="78"/>
    <s v="T04446180001"/>
    <s v="DEV"/>
    <n v="444618"/>
    <m/>
    <s v="CONTABILIZACION ORDENES DE TRANSFERENCIA GRACOS"/>
    <m/>
    <m/>
    <m/>
    <m/>
    <m/>
    <m/>
    <n v="13205664.57"/>
    <n v="0"/>
    <s v="NO_CONCILIADO"/>
    <m/>
    <m/>
  </r>
  <r>
    <x v="10"/>
    <m/>
    <x v="10"/>
    <x v="78"/>
    <s v="T04446200001"/>
    <s v="DEV"/>
    <n v="444620"/>
    <m/>
    <s v="CONTABILIZACION ORDENES DE TRANSFERENCIA GRACOS"/>
    <m/>
    <m/>
    <m/>
    <m/>
    <m/>
    <m/>
    <n v="13205664.57"/>
    <n v="0"/>
    <s v="NO_CONCILIADO"/>
    <m/>
    <m/>
  </r>
  <r>
    <x v="10"/>
    <m/>
    <x v="10"/>
    <x v="78"/>
    <s v="T04446220001"/>
    <s v="DEV"/>
    <n v="444622"/>
    <m/>
    <s v="CONTABILIZACION ORDENES DE TRANSFERENCIA GRACOS"/>
    <m/>
    <m/>
    <m/>
    <m/>
    <m/>
    <m/>
    <n v="2429588.23"/>
    <n v="0"/>
    <s v="NO_CONCILIADO"/>
    <m/>
    <m/>
  </r>
  <r>
    <x v="10"/>
    <m/>
    <x v="10"/>
    <x v="78"/>
    <s v="T04446240001"/>
    <s v="DEV"/>
    <n v="444624"/>
    <m/>
    <s v="CONTABILIZACION ORDENES DE TRANSFERENCIA GRACOS"/>
    <m/>
    <m/>
    <m/>
    <m/>
    <m/>
    <m/>
    <n v="2429588.23"/>
    <n v="0"/>
    <s v="NO_CONCILIADO"/>
    <m/>
    <m/>
  </r>
  <r>
    <x v="10"/>
    <m/>
    <x v="10"/>
    <x v="78"/>
    <s v="T04446260001"/>
    <s v="DEV"/>
    <n v="444626"/>
    <m/>
    <s v="CONTABILIZACION ORDENES DE TRANSFERENCIA GRACOS"/>
    <m/>
    <m/>
    <m/>
    <m/>
    <m/>
    <m/>
    <n v="2429588.23"/>
    <n v="0"/>
    <s v="NO_CONCILIADO"/>
    <m/>
    <m/>
  </r>
  <r>
    <x v="10"/>
    <m/>
    <x v="10"/>
    <x v="78"/>
    <s v="T04446280001"/>
    <s v="DEV"/>
    <n v="444628"/>
    <m/>
    <s v="CONTABILIZACION ORDENES DE TRANSFERENCIA GRACOS"/>
    <m/>
    <m/>
    <m/>
    <m/>
    <m/>
    <m/>
    <n v="2429588.23"/>
    <n v="0"/>
    <s v="NO_CONCILIADO"/>
    <m/>
    <m/>
  </r>
  <r>
    <x v="10"/>
    <m/>
    <x v="10"/>
    <x v="78"/>
    <s v="T04446300001"/>
    <s v="DEV"/>
    <n v="444630"/>
    <m/>
    <s v="CONTABILIZACION ORDENES DE TRANSFERENCIA GRACOS"/>
    <m/>
    <m/>
    <m/>
    <m/>
    <m/>
    <m/>
    <n v="1528315.66"/>
    <n v="0"/>
    <s v="NO_CONCILIADO"/>
    <m/>
    <m/>
  </r>
  <r>
    <x v="10"/>
    <m/>
    <x v="10"/>
    <x v="78"/>
    <s v="T04446320001"/>
    <s v="DEV"/>
    <n v="444632"/>
    <m/>
    <s v="CONTABILIZACION ORDENES DE TRANSFERENCIA GRACOS"/>
    <m/>
    <m/>
    <m/>
    <m/>
    <m/>
    <m/>
    <n v="2431280.79"/>
    <n v="0"/>
    <s v="NO_CONCILIADO"/>
    <m/>
    <m/>
  </r>
  <r>
    <x v="10"/>
    <m/>
    <x v="10"/>
    <x v="78"/>
    <s v="T04446340001"/>
    <s v="DEV"/>
    <n v="444634"/>
    <m/>
    <s v="CONTABILIZACION ORDENES DE TRANSFERENCIA GRACOS"/>
    <m/>
    <m/>
    <m/>
    <m/>
    <m/>
    <m/>
    <n v="81950.45"/>
    <n v="0"/>
    <s v="NO_CONCILIADO"/>
    <m/>
    <m/>
  </r>
  <r>
    <x v="10"/>
    <m/>
    <x v="10"/>
    <x v="78"/>
    <s v="T04446360001"/>
    <s v="DEV"/>
    <n v="444636"/>
    <m/>
    <s v="CONTABILIZACION ORDENES DE TRANSFERENCIA GRACOS"/>
    <m/>
    <m/>
    <m/>
    <m/>
    <m/>
    <m/>
    <n v="4197698.4800000004"/>
    <n v="0"/>
    <s v="NO_CONCILIADO"/>
    <m/>
    <m/>
  </r>
  <r>
    <x v="10"/>
    <m/>
    <x v="10"/>
    <x v="78"/>
    <s v="T04446380001"/>
    <s v="DEV"/>
    <n v="444638"/>
    <m/>
    <s v="CONTABILIZACION ORDENES DE TRANSFERENCIA GRACOS"/>
    <m/>
    <m/>
    <m/>
    <m/>
    <m/>
    <m/>
    <n v="6677798.3300000001"/>
    <n v="0"/>
    <s v="NO_CONCILIADO"/>
    <m/>
    <m/>
  </r>
  <r>
    <x v="10"/>
    <m/>
    <x v="10"/>
    <x v="78"/>
    <s v="T04446400001"/>
    <s v="DEV"/>
    <n v="444640"/>
    <m/>
    <s v="CONTABILIZACION ORDENES DE TRANSFERENCIA GRACOS"/>
    <m/>
    <m/>
    <m/>
    <m/>
    <m/>
    <m/>
    <n v="250990.87"/>
    <n v="0"/>
    <s v="NO_CONCILIADO"/>
    <m/>
    <m/>
  </r>
  <r>
    <x v="10"/>
    <m/>
    <x v="10"/>
    <x v="78"/>
    <s v="T04446420001"/>
    <s v="DEV"/>
    <n v="444642"/>
    <m/>
    <s v="CONTABILIZACION ORDENES DE TRANSFERENCIA GRACOS"/>
    <m/>
    <m/>
    <m/>
    <m/>
    <m/>
    <m/>
    <n v="3555881.07"/>
    <n v="0"/>
    <s v="NO_CONCILIADO"/>
    <m/>
    <m/>
  </r>
  <r>
    <x v="10"/>
    <m/>
    <x v="10"/>
    <x v="78"/>
    <s v="T04446440001"/>
    <s v="DEV"/>
    <n v="444644"/>
    <m/>
    <s v="CONTABILIZACION ORDENES DE TRANSFERENCIA GRACOS"/>
    <m/>
    <m/>
    <m/>
    <m/>
    <m/>
    <m/>
    <n v="5656780.0099999998"/>
    <n v="0"/>
    <s v="NO_CONCILIADO"/>
    <m/>
    <m/>
  </r>
  <r>
    <x v="10"/>
    <m/>
    <x v="10"/>
    <x v="78"/>
    <s v="T04446460001"/>
    <s v="DEV"/>
    <n v="444646"/>
    <m/>
    <s v="CONTABILIZACION ORDENES DE TRANSFERENCIA GRACOS"/>
    <m/>
    <m/>
    <m/>
    <m/>
    <m/>
    <m/>
    <n v="583972.04"/>
    <n v="0"/>
    <s v="NO_CONCILIADO"/>
    <m/>
    <m/>
  </r>
  <r>
    <x v="10"/>
    <m/>
    <x v="10"/>
    <x v="78"/>
    <s v="T04446480001"/>
    <s v="DEV"/>
    <n v="444648"/>
    <m/>
    <s v="CONTABILIZACION ORDENES DE TRANSFERENCIA GRACOS"/>
    <m/>
    <m/>
    <m/>
    <m/>
    <m/>
    <m/>
    <n v="15537010.74"/>
    <n v="0"/>
    <s v="NO_CONCILIADO"/>
    <m/>
    <m/>
  </r>
  <r>
    <x v="10"/>
    <m/>
    <x v="10"/>
    <x v="78"/>
    <s v="T04446500001"/>
    <s v="DEV"/>
    <n v="444650"/>
    <m/>
    <s v="CONTABILIZACION ORDENES DE TRANSFERENCIA GRACOS"/>
    <m/>
    <m/>
    <m/>
    <m/>
    <m/>
    <m/>
    <n v="523701.32"/>
    <n v="0"/>
    <s v="NO_CONCILIADO"/>
    <m/>
    <m/>
  </r>
  <r>
    <x v="10"/>
    <m/>
    <x v="10"/>
    <x v="78"/>
    <s v="T04446520001"/>
    <s v="DEV"/>
    <n v="444652"/>
    <m/>
    <s v="CONTABILIZACION ORDENES DE TRANSFERENCIA GRACOS"/>
    <m/>
    <m/>
    <m/>
    <m/>
    <m/>
    <m/>
    <n v="2858511.03"/>
    <n v="0"/>
    <s v="NO_CONCILIADO"/>
    <m/>
    <m/>
  </r>
  <r>
    <x v="10"/>
    <m/>
    <x v="10"/>
    <x v="78"/>
    <s v="T04446540001"/>
    <s v="DEV"/>
    <n v="444654"/>
    <m/>
    <s v="CONTABILIZACION ORDENES DE TRANSFERENCIA GRACOS"/>
    <m/>
    <m/>
    <m/>
    <m/>
    <m/>
    <m/>
    <n v="96350.96"/>
    <n v="0"/>
    <s v="NO_CONCILIADO"/>
    <m/>
    <m/>
  </r>
  <r>
    <x v="10"/>
    <m/>
    <x v="10"/>
    <x v="78"/>
    <s v="T04446560001"/>
    <s v="DEV"/>
    <n v="444656"/>
    <m/>
    <s v="CONTABILIZACION ORDENES DE TRANSFERENCIA GRACOS"/>
    <m/>
    <m/>
    <m/>
    <m/>
    <m/>
    <m/>
    <n v="1796874.79"/>
    <n v="0"/>
    <s v="NO_CONCILIADO"/>
    <m/>
    <m/>
  </r>
  <r>
    <x v="10"/>
    <m/>
    <x v="10"/>
    <x v="78"/>
    <s v="T04446580001"/>
    <s v="DEV"/>
    <n v="444658"/>
    <m/>
    <s v="CONTABILIZACION ORDENES DE TRANSFERENCIA GRACOS"/>
    <m/>
    <m/>
    <m/>
    <m/>
    <m/>
    <m/>
    <n v="1975082.56"/>
    <n v="0"/>
    <s v="NO_CONCILIADO"/>
    <m/>
    <m/>
  </r>
  <r>
    <x v="10"/>
    <m/>
    <x v="10"/>
    <x v="78"/>
    <s v="T04446600001"/>
    <s v="DEV"/>
    <n v="444660"/>
    <m/>
    <s v="CONTABILIZACION ORDENES DE TRANSFERENCIA GRACOS"/>
    <m/>
    <m/>
    <m/>
    <m/>
    <m/>
    <m/>
    <n v="1984513.9"/>
    <n v="0"/>
    <s v="NO_CONCILIADO"/>
    <m/>
    <m/>
  </r>
  <r>
    <x v="10"/>
    <m/>
    <x v="10"/>
    <x v="78"/>
    <s v="T04446620001"/>
    <s v="DEV"/>
    <n v="444662"/>
    <m/>
    <s v="CONTABILIZACION ORDENES DE TRANSFERENCIA GRACOS"/>
    <m/>
    <m/>
    <m/>
    <m/>
    <m/>
    <m/>
    <n v="5450700.5300000003"/>
    <n v="0"/>
    <s v="NO_CONCILIADO"/>
    <m/>
    <m/>
  </r>
  <r>
    <x v="10"/>
    <m/>
    <x v="10"/>
    <x v="78"/>
    <s v="T04446640001"/>
    <s v="DEV"/>
    <n v="444664"/>
    <m/>
    <s v="CONTABILIZACION ORDENES DE TRANSFERENCIA GRACOS"/>
    <m/>
    <m/>
    <m/>
    <m/>
    <m/>
    <m/>
    <n v="5424796.21"/>
    <n v="0"/>
    <s v="NO_CONCILIADO"/>
    <m/>
    <m/>
  </r>
  <r>
    <x v="10"/>
    <m/>
    <x v="10"/>
    <x v="78"/>
    <s v="T04446660001"/>
    <s v="DEV"/>
    <n v="444666"/>
    <m/>
    <s v="CONTABILIZACION ORDENES DE TRANSFERENCIA GRACOS"/>
    <m/>
    <m/>
    <m/>
    <m/>
    <m/>
    <m/>
    <n v="4617302.32"/>
    <n v="0"/>
    <s v="NO_CONCILIADO"/>
    <m/>
    <m/>
  </r>
  <r>
    <x v="10"/>
    <m/>
    <x v="10"/>
    <x v="78"/>
    <s v="T04446680001"/>
    <s v="DEV"/>
    <n v="444668"/>
    <m/>
    <s v="CONTABILIZACION ORDENES DE TRANSFERENCIA GRACOS"/>
    <m/>
    <m/>
    <m/>
    <m/>
    <m/>
    <m/>
    <n v="1252092.6200000001"/>
    <n v="0"/>
    <s v="NO_CONCILIADO"/>
    <m/>
    <m/>
  </r>
  <r>
    <x v="10"/>
    <m/>
    <x v="10"/>
    <x v="78"/>
    <s v="T04446700001"/>
    <s v="DEV"/>
    <n v="444670"/>
    <m/>
    <s v="CONTABILIZACION ORDENES DE TRANSFERENCIA GRACOS"/>
    <m/>
    <m/>
    <m/>
    <m/>
    <m/>
    <m/>
    <n v="12621692.529999999"/>
    <n v="0"/>
    <s v="NO_CONCILIADO"/>
    <m/>
    <m/>
  </r>
  <r>
    <x v="10"/>
    <m/>
    <x v="10"/>
    <x v="78"/>
    <s v="T04446720001"/>
    <s v="DEV"/>
    <n v="444672"/>
    <m/>
    <s v="CONTABILIZACION ORDENES DE TRANSFERENCIA GRACOS"/>
    <m/>
    <m/>
    <m/>
    <m/>
    <m/>
    <m/>
    <n v="3439019.46"/>
    <n v="0"/>
    <s v="NO_CONCILIADO"/>
    <m/>
    <m/>
  </r>
  <r>
    <x v="10"/>
    <m/>
    <x v="10"/>
    <x v="78"/>
    <s v="T04446740001"/>
    <s v="DEV"/>
    <n v="444674"/>
    <m/>
    <s v="CONTABILIZACION ORDENES DE TRANSFERENCIA GRACOS"/>
    <m/>
    <m/>
    <m/>
    <m/>
    <m/>
    <m/>
    <n v="2333237.2599999998"/>
    <n v="0"/>
    <s v="NO_CONCILIADO"/>
    <m/>
    <m/>
  </r>
  <r>
    <x v="10"/>
    <m/>
    <x v="10"/>
    <x v="78"/>
    <s v="T04446760001"/>
    <s v="DEV"/>
    <n v="444676"/>
    <m/>
    <s v="CONTABILIZACION ORDENES DE TRANSFERENCIA GRACOS"/>
    <m/>
    <m/>
    <m/>
    <m/>
    <m/>
    <m/>
    <n v="2322148.5499999998"/>
    <n v="0"/>
    <s v="NO_CONCILIADO"/>
    <m/>
    <m/>
  </r>
  <r>
    <x v="10"/>
    <m/>
    <x v="10"/>
    <x v="78"/>
    <s v="T04446780001"/>
    <s v="DEV"/>
    <n v="444678"/>
    <m/>
    <s v="CONTABILIZACION ORDENES DE TRANSFERENCIA GRACOS"/>
    <m/>
    <m/>
    <m/>
    <m/>
    <m/>
    <m/>
    <n v="15770311.449999999"/>
    <n v="0"/>
    <s v="NO_CONCILIADO"/>
    <m/>
    <m/>
  </r>
  <r>
    <x v="10"/>
    <m/>
    <x v="10"/>
    <x v="78"/>
    <s v="T04446800001"/>
    <s v="DEV"/>
    <n v="444680"/>
    <m/>
    <s v="CONTABILIZACION ORDENES DE TRANSFERENCIA GRACOS"/>
    <m/>
    <m/>
    <m/>
    <m/>
    <m/>
    <m/>
    <n v="15462587.08"/>
    <n v="0"/>
    <s v="NO_CONCILIADO"/>
    <m/>
    <m/>
  </r>
  <r>
    <x v="10"/>
    <m/>
    <x v="10"/>
    <x v="78"/>
    <s v="T04446820001"/>
    <s v="DEV"/>
    <n v="444682"/>
    <m/>
    <s v="CONTABILIZACION ORDENES DE TRANSFERENCIA GRACOS"/>
    <m/>
    <m/>
    <m/>
    <m/>
    <m/>
    <m/>
    <n v="19828342.460000001"/>
    <n v="0"/>
    <s v="NO_CONCILIADO"/>
    <m/>
    <m/>
  </r>
  <r>
    <x v="10"/>
    <m/>
    <x v="10"/>
    <x v="78"/>
    <s v="T04446840001"/>
    <s v="DEV"/>
    <n v="444684"/>
    <m/>
    <s v="CONTABILIZACION ORDENES DE TRANSFERENCIA GRACOS"/>
    <m/>
    <m/>
    <m/>
    <m/>
    <m/>
    <m/>
    <n v="88776181.370000005"/>
    <n v="0"/>
    <s v="NO_CONCILIADO"/>
    <m/>
    <m/>
  </r>
  <r>
    <x v="10"/>
    <m/>
    <x v="10"/>
    <x v="78"/>
    <s v="T04446860001"/>
    <s v="DEV"/>
    <n v="444686"/>
    <m/>
    <s v="CONTABILIZACION ORDENES DE TRANSFERENCIA GRACOS"/>
    <m/>
    <m/>
    <m/>
    <m/>
    <m/>
    <m/>
    <n v="38155951.939999998"/>
    <n v="0"/>
    <s v="NO_CONCILIADO"/>
    <m/>
    <m/>
  </r>
  <r>
    <x v="10"/>
    <m/>
    <x v="10"/>
    <x v="78"/>
    <s v="T04446880001"/>
    <s v="DEV"/>
    <n v="444688"/>
    <m/>
    <s v="CONTABILIZACION ORDENES DE TRANSFERENCIA GRACOS"/>
    <m/>
    <m/>
    <m/>
    <m/>
    <m/>
    <m/>
    <n v="10188.75"/>
    <n v="0"/>
    <s v="NO_CONCILIADO"/>
    <m/>
    <m/>
  </r>
  <r>
    <x v="10"/>
    <m/>
    <x v="10"/>
    <x v="78"/>
    <s v="T04446900001"/>
    <s v="DEV"/>
    <n v="444690"/>
    <m/>
    <s v="CONTABILIZACION ORDENES DE TRANSFERENCIA GRACOS"/>
    <m/>
    <m/>
    <m/>
    <m/>
    <m/>
    <m/>
    <n v="16208.53"/>
    <n v="0"/>
    <s v="NO_CONCILIADO"/>
    <m/>
    <m/>
  </r>
  <r>
    <x v="10"/>
    <m/>
    <x v="10"/>
    <x v="78"/>
    <s v="T04446920001"/>
    <s v="DEV"/>
    <n v="444692"/>
    <m/>
    <s v="CONTABILIZACION ORDENES DE TRANSFERENCIA GRACOS"/>
    <m/>
    <m/>
    <m/>
    <m/>
    <m/>
    <m/>
    <n v="546.33000000000004"/>
    <n v="0"/>
    <s v="NO_CONCILIADO"/>
    <m/>
    <m/>
  </r>
  <r>
    <x v="10"/>
    <m/>
    <x v="10"/>
    <x v="78"/>
    <s v="T04446940001"/>
    <s v="DEV"/>
    <n v="444694"/>
    <m/>
    <s v="CONTABILIZACION ORDENES DE TRANSFERENCIA GRACOS"/>
    <m/>
    <m/>
    <m/>
    <m/>
    <m/>
    <m/>
    <n v="13776.46"/>
    <n v="0"/>
    <s v="NO_CONCILIADO"/>
    <m/>
    <m/>
  </r>
  <r>
    <x v="10"/>
    <m/>
    <x v="10"/>
    <x v="78"/>
    <s v="T04446960001"/>
    <s v="DEV"/>
    <n v="444696"/>
    <m/>
    <s v="CONTABILIZACION ORDENES DE TRANSFERENCIA GRACOS"/>
    <m/>
    <m/>
    <m/>
    <m/>
    <m/>
    <m/>
    <n v="13776.46"/>
    <n v="0"/>
    <s v="NO_CONCILIADO"/>
    <m/>
    <m/>
  </r>
  <r>
    <x v="8"/>
    <m/>
    <x v="8"/>
    <x v="78"/>
    <s v="S10595670001"/>
    <s v="DEV"/>
    <n v="1059567"/>
    <m/>
    <s v="'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
    <m/>
    <m/>
    <m/>
    <m/>
    <m/>
    <m/>
    <n v="26812679"/>
    <n v="0"/>
    <s v="NO_CONCILIADO"/>
    <m/>
    <m/>
  </r>
  <r>
    <x v="1"/>
    <m/>
    <x v="1"/>
    <x v="79"/>
    <s v="O21104340002"/>
    <s v="BOD"/>
    <n v="2110434"/>
    <m/>
    <s v="00099021001 DEPOSITO DE EFECTIVO, DEPOSITANTE: ANTONIO ARUQUIPA MALLEA, CONCEPTO: DEVOLUCION DE RETROACTIVO, CUENTA DE DEPOSITO: CUENTA UNICA DEL TESORO"/>
    <m/>
    <m/>
    <m/>
    <m/>
    <m/>
    <m/>
    <n v="0"/>
    <n v="290"/>
    <s v="NO_CONCILIADO"/>
    <m/>
    <m/>
  </r>
  <r>
    <x v="48"/>
    <m/>
    <x v="48"/>
    <x v="79"/>
    <s v="B21104460002"/>
    <s v="BOD"/>
    <n v="2110446"/>
    <m/>
    <s v="00099021001 DEP.DE CHEQ.AJENOS,RET.DE CAM.,CONCEPTO: WILMER FLORES MANCILLA,DEP.: BANCO UNION S.A. , PROCEDENCIA: BANCO UNION S.A., CHEQUE: 191486, FECHA DE EMISION:02/05/2023/DJBR"/>
    <m/>
    <m/>
    <m/>
    <m/>
    <m/>
    <m/>
    <n v="0"/>
    <n v="1422.07"/>
    <s v="NO_CONCILIADO"/>
    <m/>
    <m/>
  </r>
  <r>
    <x v="8"/>
    <m/>
    <x v="8"/>
    <x v="80"/>
    <s v="Q18061630002"/>
    <s v="CRV"/>
    <n v="1806163"/>
    <m/>
    <s v="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
    <m/>
    <m/>
    <m/>
    <m/>
    <m/>
    <m/>
    <n v="0"/>
    <n v="140000"/>
    <s v="NO_CONCILIADO"/>
    <m/>
    <m/>
  </r>
  <r>
    <x v="31"/>
    <m/>
    <x v="31"/>
    <x v="80"/>
    <s v="O21108330002"/>
    <s v="BOD"/>
    <n v="2110833"/>
    <m/>
    <s v="00548012001 DEPOSITO DE EFECTIVO, DEPOSITANTE: LUZ MARINA GUTIERREZ CHUQUIMIA, CONCEPTO: DEVOLUCION DEL 13%, CUENTA DE DEPOSITO: CUENTA UNICA DEL TESORO"/>
    <m/>
    <m/>
    <m/>
    <m/>
    <m/>
    <m/>
    <n v="0"/>
    <n v="145"/>
    <s v="NO_CONCILIADO"/>
    <m/>
    <m/>
  </r>
  <r>
    <x v="25"/>
    <m/>
    <x v="25"/>
    <x v="80"/>
    <s v="G22573780002"/>
    <s v="CRV"/>
    <n v="2257378"/>
    <m/>
    <s v="TRANSFERENCIA DEL EXTERIOR SEGUN SWIFT NO.6931 Y NO.6930 DE FECHA 03/05/2023 ORDENANTE: ALFA NATURA DO BRASIL IMPORTACAO EXPORTACAO E COMERCIO DE PRODUCTOS LTD REF.: CRED SWF OF 23/05/02 YLB-GCO-0068-ODV/23-VEX LIB. 00597012001 RECURSOS PROPIOS VENTAS YLB"/>
    <m/>
    <m/>
    <m/>
    <m/>
    <m/>
    <m/>
    <n v="0"/>
    <n v="57624"/>
    <s v="NO_CONCILIADO"/>
    <m/>
    <m/>
  </r>
  <r>
    <x v="25"/>
    <m/>
    <x v="25"/>
    <x v="80"/>
    <s v="G22573790001"/>
    <s v="CVD"/>
    <n v="2257379"/>
    <m/>
    <s v="COBRO COSTOS DE PAPELERIA SEGUN TRANSFERENCIA DEL EXTERIOR POR ORDEN DE ALFA NATURA DO BRASIL IMPORTACAO EXPORTACAO E COMERCIO DE PRODUCTOS LTD REF.: CRED SWF OF 23/05/02 YLB-GCO-0068-ODV/23-VEX LIB. 00597012001 RECURSOS PROPIOS VENTAS YLB"/>
    <m/>
    <m/>
    <m/>
    <m/>
    <m/>
    <m/>
    <n v="50"/>
    <n v="0"/>
    <s v="NO_CONCILIADO"/>
    <m/>
    <m/>
  </r>
  <r>
    <x v="1"/>
    <m/>
    <x v="1"/>
    <x v="81"/>
    <s v="O21110670002"/>
    <s v="BOD"/>
    <n v="2111067"/>
    <m/>
    <s v="00099021001 DEPOSITO DE EFECTIVO, DEPOSITANTE: YHOLA JUANITA YANARICO GABINCHA, CONCEPTO: COBRO INDEBIDO POR NUEVAS NUPCIAS, CUENTA DE DEPOSITO: CUENTA UNICA DEL TESORO"/>
    <m/>
    <m/>
    <m/>
    <m/>
    <m/>
    <m/>
    <n v="0"/>
    <n v="2205"/>
    <s v="NO_CONCILIADO"/>
    <m/>
    <m/>
  </r>
  <r>
    <x v="1"/>
    <m/>
    <x v="1"/>
    <x v="81"/>
    <s v="O21110960002"/>
    <s v="BOD"/>
    <n v="2111096"/>
    <m/>
    <s v="00099021001 DEPOSITO DE EFECTIVO, DEPOSITANTE: ELIANA VARGAS ALVARADO, CONCEPTO: DEVOLUCION PREVENTIVO 771, CUENTA DE DEPOSITO: CUENTA UNICA DEL TESORO"/>
    <m/>
    <m/>
    <m/>
    <m/>
    <m/>
    <m/>
    <n v="0"/>
    <n v="3000"/>
    <s v="NO_CONCILIADO"/>
    <m/>
    <m/>
  </r>
  <r>
    <x v="1"/>
    <m/>
    <x v="1"/>
    <x v="81"/>
    <s v="B21110300002"/>
    <s v="BOD"/>
    <n v="2111030"/>
    <m/>
    <s v="00099021001 DEP.DE CHEQ.AJENOS,RET.DE CAM.,CONCEPTO: DEVOLUCION DE CC NO COBRADA ENERO 2023,DEP.: LA VITALICIA SEGUROS Y REASEGUROS DE VIDA SA , PROCEDENCIA: BANCO BISA S.A., CHEQUE: 1867425, FECHA DE EMISION:03/05/2023"/>
    <m/>
    <m/>
    <m/>
    <m/>
    <m/>
    <m/>
    <n v="0"/>
    <n v="3165.71"/>
    <s v="NO_CONCILIADO"/>
    <m/>
    <m/>
  </r>
  <r>
    <x v="1"/>
    <m/>
    <x v="1"/>
    <x v="81"/>
    <s v="B21110830002"/>
    <s v="BOD"/>
    <n v="2111083"/>
    <m/>
    <s v="00099021001 DEP.DE CHEQ.AJENOS,RET.DE CAM.,CONCEPTO: MARLENE LOPEZ FERNANDEZ,DEP.: BANCO UNION S.A. , PROCEDENCIA: BANCO UNION S.A., CHEQUE: 191487, FECHA DE EMISION:02/05/2023"/>
    <m/>
    <m/>
    <m/>
    <m/>
    <m/>
    <m/>
    <n v="0"/>
    <n v="942.09"/>
    <s v="NO_CONCILIADO"/>
    <m/>
    <m/>
  </r>
  <r>
    <x v="1"/>
    <m/>
    <x v="1"/>
    <x v="82"/>
    <s v="O21113440002"/>
    <s v="BOD"/>
    <n v="2111344"/>
    <m/>
    <s v="00099021001 DEPOSITO DE EFECTIVO, DEPOSITANTE: ROBERTO FLOR CALZADILLA, CONCEPTO: DEVOLUCION, CUENTA DE DEPOSITO: CUENTA UNICA DEL TESORO"/>
    <m/>
    <m/>
    <m/>
    <m/>
    <m/>
    <m/>
    <n v="0"/>
    <n v="1360"/>
    <s v="NO_CONCILIADO"/>
    <m/>
    <m/>
  </r>
  <r>
    <x v="1"/>
    <m/>
    <x v="1"/>
    <x v="82"/>
    <s v="O21113930002"/>
    <s v="BOD"/>
    <n v="2111393"/>
    <m/>
    <s v="00099021001 DEPOSITO DE EFECTIVO, DEPOSITANTE: FELICIANO HUANCA LAURA, CONCEPTO: DEVOLUCION DE COBRO INDEBIDO, CUENTA DE DEPOSITO: CUENTA UNICA DEL TESORO"/>
    <m/>
    <m/>
    <m/>
    <m/>
    <m/>
    <m/>
    <n v="0"/>
    <n v="4310"/>
    <s v="NO_CONCILIADO"/>
    <m/>
    <m/>
  </r>
  <r>
    <x v="49"/>
    <m/>
    <x v="49"/>
    <x v="82"/>
    <s v="O21114100002"/>
    <s v="BOD"/>
    <n v="2111410"/>
    <m/>
    <s v="00302014201 DEPOSITO DE EFECTIVO, DEPOSITANTE: MARIA LOURDES RICALDI MARISCAL, CONCEPTO: DEVOLUCION DE PASAJES Y VIATICOS, CUENTA DE DEPOSITO: CUENTA UNICA DEL TESORO"/>
    <m/>
    <m/>
    <m/>
    <m/>
    <m/>
    <m/>
    <n v="0"/>
    <n v="1435"/>
    <s v="NO_CONCILIADO"/>
    <m/>
    <m/>
  </r>
  <r>
    <x v="14"/>
    <m/>
    <x v="14"/>
    <x v="82"/>
    <s v="O21114360002"/>
    <s v="BOD"/>
    <n v="2111436"/>
    <m/>
    <s v="00212012001 DEPOSITO DE EFECTIVO, DEPOSITANTE: EDGAR SUXO APAZA, CONCEPTO: DEVOLUCION POR CONSUMO DE TELEFONIA E INTERNET CORPORATIVO, CUENTA DE DEPOSITO: CUENTA UNICA DEL TESORO"/>
    <m/>
    <m/>
    <m/>
    <m/>
    <m/>
    <m/>
    <n v="0"/>
    <n v="250"/>
    <s v="NO_CONCILIADO"/>
    <m/>
    <m/>
  </r>
  <r>
    <x v="47"/>
    <m/>
    <x v="47"/>
    <x v="82"/>
    <s v="G22605190002"/>
    <s v="CRV"/>
    <n v="2260519"/>
    <m/>
    <s v="REGULARIZACION DE TRANSFERENCIA DEL EXTERIOR SEGUN SWIFT NO.6174 DE FECHA 05/05/2023 ORDENANTE: CONSULADO DE BOLIVIA EN ROSARIO (ARGENTINA) REF.: GOVERNMENT SERVI LIB. 00594012001 ASP-B FONDO DE OPERACIONES"/>
    <m/>
    <m/>
    <m/>
    <m/>
    <m/>
    <m/>
    <n v="0"/>
    <n v="304.38"/>
    <s v="NO_CONCILIADO"/>
    <m/>
    <m/>
  </r>
  <r>
    <x v="1"/>
    <m/>
    <x v="1"/>
    <x v="82"/>
    <s v="O21114660002"/>
    <s v="BOD"/>
    <n v="2111466"/>
    <m/>
    <s v="00099021001 DEPOSITO DE EFECTIVO, DEPOSITANTE: ALBERTINA GUTIERREZ QUISPE, CONCEPTO: DEVOLUCION RETROACTIVO, CUENTA DE DEPOSITO: CUENTA UNICA DEL TESORO"/>
    <m/>
    <m/>
    <m/>
    <m/>
    <m/>
    <m/>
    <n v="0"/>
    <n v="810"/>
    <s v="NO_CONCILIADO"/>
    <m/>
    <m/>
  </r>
  <r>
    <x v="47"/>
    <m/>
    <x v="47"/>
    <x v="82"/>
    <s v="G22605200001"/>
    <s v="CVD"/>
    <n v="2260520"/>
    <m/>
    <s v="COBRO COSTOS DE PAPELERIA POR REGULARIZACION DE TRANSFERENCIA DEL EXTERIOR POR ORDEN DE CONSULADO DE BOLIVIA EN ROSARIO (ARGENTINA) REF.: GOVERNMENT SERVI LIB. 00594012001 ASP-B FONDO DE OPERACIONES"/>
    <m/>
    <m/>
    <m/>
    <m/>
    <m/>
    <m/>
    <n v="50"/>
    <n v="0"/>
    <s v="NO_CONCILIADO"/>
    <m/>
    <m/>
  </r>
  <r>
    <x v="7"/>
    <m/>
    <x v="7"/>
    <x v="82"/>
    <s v="B21113470002"/>
    <s v="BOD"/>
    <n v="2111347"/>
    <m/>
    <s v="00099021001 DEP.DE CHEQ.AJENOS,RET.DE CAM.,CONCEPTO: PAGO POR DESCUENTO RECURSOS PUBLICOS,DEP.: CAJA NACIONAL DE SALUD , PROCEDENCIA: BANCO UNION S.A., CHEQUE: 67813, FECHA DE EMISION:03/05/2023"/>
    <m/>
    <m/>
    <m/>
    <m/>
    <m/>
    <m/>
    <n v="0"/>
    <n v="12790.75"/>
    <s v="NO_CONCILIADO"/>
    <m/>
    <m/>
  </r>
  <r>
    <x v="1"/>
    <m/>
    <x v="1"/>
    <x v="83"/>
    <s v="O21117790002"/>
    <s v="BOD"/>
    <n v="2111779"/>
    <m/>
    <s v="00099021001 DEPOSITO DE EFECTIVO, DEPOSITANTE: BENEDICTA CERON VDA DE CALLE, CONCEPTO: SUSCRIPCION DE CONVENIO PARA EL PAGO DE LO ADEUDADO, CUENTA DE DEPOSITO: CUENTA UNICA DEL TESORO"/>
    <m/>
    <m/>
    <m/>
    <m/>
    <m/>
    <m/>
    <n v="0"/>
    <n v="1441"/>
    <s v="NO_CONCILIADO"/>
    <m/>
    <m/>
  </r>
  <r>
    <x v="25"/>
    <m/>
    <x v="25"/>
    <x v="83"/>
    <s v="G22619760002"/>
    <s v="CRV"/>
    <n v="2261976"/>
    <m/>
    <s v="TRANSFERENCIA DEL EXTERIOR SEGUN SWIFT NO.7151 Y NO.7150 DE FECHA 08/05/2023 ORDENANTE: LATIN OIL S.A. (UY/MALDONADO) REF.: CRED PROF.YLB LIB. 00597012001 RECURSOS PROPIOS VENTAS YLB"/>
    <m/>
    <m/>
    <m/>
    <m/>
    <m/>
    <m/>
    <n v="0"/>
    <n v="510932.8"/>
    <s v="NO_CONCILIADO"/>
    <m/>
    <m/>
  </r>
  <r>
    <x v="20"/>
    <m/>
    <x v="20"/>
    <x v="83"/>
    <s v="O21118760002"/>
    <s v="BOD"/>
    <n v="2111876"/>
    <m/>
    <s v="00099021001 DEPOSITO DE EFECTIVO, DEPOSITANTE: LUIS SANTIAGO CATERING Y EVENTOS, CONCEPTO: PAGO DE SERVICIOS AGUA Y LUZ DEL COMEDOR CAMARA DE DIPUTADOS, CUENTA DE DEPOSITO: CUENTA UNICA DEL TESORO"/>
    <m/>
    <m/>
    <m/>
    <m/>
    <m/>
    <m/>
    <n v="0"/>
    <n v="2000"/>
    <s v="NO_CONCILIADO"/>
    <m/>
    <m/>
  </r>
  <r>
    <x v="25"/>
    <m/>
    <x v="25"/>
    <x v="83"/>
    <s v="G22619770001"/>
    <s v="CVD"/>
    <n v="2261977"/>
    <m/>
    <s v="COBRO COSTOS DE PAPELERIA SEGUN TRANSFERENCIA DEL EXTERIOR POR ORDEN DE LATIN OIL S.A. (UY/MALDONADO) REF.: CRED PROF.YLB LIB. 00597012001 RECURSOS PROPIOS VENTAS YLB"/>
    <m/>
    <m/>
    <m/>
    <m/>
    <m/>
    <m/>
    <n v="50"/>
    <n v="0"/>
    <s v="NO_CONCILIADO"/>
    <m/>
    <m/>
  </r>
  <r>
    <x v="31"/>
    <m/>
    <x v="31"/>
    <x v="83"/>
    <s v="O21118970002"/>
    <s v="BOD"/>
    <n v="2111897"/>
    <m/>
    <s v="00548132001 DEPOSITO DE EFECTIVO, DEPOSITANTE: ROBERTO HUAÑAPACO GUTIERREZ, CONCEPTO: DEVOLUCION DEL 13% POR VIATICOS, CUENTA DE DEPOSITO: CUENTA UNICA DEL TESORO"/>
    <m/>
    <m/>
    <m/>
    <m/>
    <m/>
    <m/>
    <n v="0"/>
    <n v="39"/>
    <s v="NO_CONCILIADO"/>
    <m/>
    <m/>
  </r>
  <r>
    <x v="1"/>
    <m/>
    <x v="1"/>
    <x v="84"/>
    <s v="O21120890002"/>
    <s v="BOD"/>
    <n v="2112089"/>
    <m/>
    <s v="00099021001 DEPOSITO DE EFECTIVO, DEPOSITANTE: OPORTO GAMBOA MARCO RAUL C.I. 1317561, CONCEPTO: DEVOLUCION DE SALARIO EXCEDENTE AL ASIGNADO AL PRESIDENTE AGOSTO 2022, CUENTA DE DEPOSITO: CUENTA UNICA DEL TESORO"/>
    <m/>
    <m/>
    <m/>
    <m/>
    <m/>
    <m/>
    <n v="0"/>
    <n v="2294.0500000000002"/>
    <s v="NO_CONCILIADO"/>
    <m/>
    <m/>
  </r>
  <r>
    <x v="1"/>
    <m/>
    <x v="1"/>
    <x v="84"/>
    <s v="O21120910002"/>
    <s v="BOD"/>
    <n v="2112091"/>
    <m/>
    <s v="00099021001 DEPOSITO DE EFECTIVO, DEPOSITANTE: OPORTO GAMBOA MARCO RAUL C.I. 1317561, CONCEPTO: DEVOLUCION DE SALARIO EXCEDENTE AL ASIGNADO AL PRESIDENTE SEPTIEMBRE 2022, CUENTA DE DEPOSITO: CUENTA UNICA DEL TESORO"/>
    <m/>
    <m/>
    <m/>
    <m/>
    <m/>
    <m/>
    <n v="0"/>
    <n v="2294.0500000000002"/>
    <s v="NO_CONCILIADO"/>
    <m/>
    <m/>
  </r>
  <r>
    <x v="1"/>
    <m/>
    <x v="1"/>
    <x v="84"/>
    <s v="O21120920002"/>
    <s v="BOD"/>
    <n v="2112092"/>
    <m/>
    <s v="00099021001 DEPOSITO DE EFECTIVO, DEPOSITANTE: OPORTO GAMBOA MARCO RAUL CI. 1317561, CONCEPTO: DEVOLUCION DE SALARIO EXCEDENTE AL ASIGNADO AL PRESIDENTE OCTUBRE 2022, CUENTA DE DEPOSITO: CUENTA UNICA DEL TESORO"/>
    <m/>
    <m/>
    <m/>
    <m/>
    <m/>
    <m/>
    <n v="0"/>
    <n v="233.42"/>
    <s v="NO_CONCILIADO"/>
    <m/>
    <m/>
  </r>
  <r>
    <x v="1"/>
    <m/>
    <x v="1"/>
    <x v="84"/>
    <s v="O21120940002"/>
    <s v="BOD"/>
    <n v="2112094"/>
    <m/>
    <s v="00099021001 DEPOSITO DE EFECTIVO, DEPOSITANTE: SARDINAS CRUZ ARMANDO CI. 3707041, CONCEPTO: DEVOLUCION DE SALARIO EXCEDENTE AL ASIGNADO AL PRESIDENTE SEPTIEMBRE 2022, CUENTA DE DEPOSITO: CUENTA UNICA DEL TESORO"/>
    <m/>
    <m/>
    <m/>
    <m/>
    <m/>
    <m/>
    <n v="0"/>
    <n v="1665.33"/>
    <s v="NO_CONCILIADO"/>
    <m/>
    <m/>
  </r>
  <r>
    <x v="1"/>
    <m/>
    <x v="1"/>
    <x v="84"/>
    <s v="O21120980002"/>
    <s v="BOD"/>
    <n v="2112098"/>
    <m/>
    <s v="00099021001 DEPOSITO DE EFECTIVO, DEPOSITANTE: SARDINAS CRUZ ARMANDO CI. 3707041, CONCEPTO: DEVOLUCION DE SALARIO EXCEDENTE AL ASIGNADO AL PRESIDENTE OCTUBRE 2022, CUENTA DE DEPOSITO: CUENTA UNICA DEL TESORO"/>
    <m/>
    <m/>
    <m/>
    <m/>
    <m/>
    <m/>
    <n v="0"/>
    <n v="1665.33"/>
    <s v="NO_CONCILIADO"/>
    <m/>
    <m/>
  </r>
  <r>
    <x v="1"/>
    <m/>
    <x v="1"/>
    <x v="84"/>
    <s v="O21120990002"/>
    <s v="BOD"/>
    <n v="2112099"/>
    <m/>
    <s v="00099021001 DEPOSITO DE EFECTIVO, DEPOSITANTE: GARCIA VEDIA DULFREDO CI.1315562, CONCEPTO: DEVOLUCION DE SALARIO EXCEDENTE AL ASIGNADO AL PRESIDENTE JULIO 2022, CUENTA DE DEPOSITO: CUENTA UNICA DEL TESORO"/>
    <m/>
    <m/>
    <m/>
    <m/>
    <m/>
    <m/>
    <n v="0"/>
    <n v="3365.76"/>
    <s v="NO_CONCILIADO"/>
    <m/>
    <m/>
  </r>
  <r>
    <x v="1"/>
    <m/>
    <x v="1"/>
    <x v="84"/>
    <s v="O21121030002"/>
    <s v="BOD"/>
    <n v="2112103"/>
    <m/>
    <s v="00099021001 DEPOSITO DE EFECTIVO, DEPOSITANTE: GARCIA VEDIA DULFREDO CI.1315562, CONCEPTO: DEVOLUCION DE SALARIO EXCEDENTE AL ASIGNADO AL PRESIDENTE AGOSTO 2022, CUENTA DE DEPOSITO: CUENTA UNICA DEL TESORO"/>
    <m/>
    <m/>
    <m/>
    <m/>
    <m/>
    <m/>
    <n v="0"/>
    <n v="3365.76"/>
    <s v="NO_CONCILIADO"/>
    <m/>
    <m/>
  </r>
  <r>
    <x v="1"/>
    <m/>
    <x v="1"/>
    <x v="84"/>
    <s v="B21120780002"/>
    <s v="BOD"/>
    <n v="2112078"/>
    <m/>
    <s v="00099021001 DEP.DE CHEQ.AJENOS,RET.DE CAM.,CONCEPTO: DEVOLUCION FONDOS NO COBRADOS CONCILIACION ENERO/2023,DEP.: SEGUROS PROVIDA SA , PROCEDENCIA: BANCO NACIONAL DE BOLIVIA S.A., CHEQUE: 4350643, FECHA DE EMISION:08/05/2023"/>
    <m/>
    <m/>
    <m/>
    <m/>
    <m/>
    <m/>
    <n v="0"/>
    <n v="4350.3599999999997"/>
    <s v="NO_CONCILIADO"/>
    <m/>
    <m/>
  </r>
  <r>
    <x v="1"/>
    <m/>
    <x v="1"/>
    <x v="84"/>
    <s v="B21120790002"/>
    <s v="BOD"/>
    <n v="2112079"/>
    <m/>
    <s v="00099021001 DEP.DE CHEQ.AJENOS,RET.DE CAM.,CONCEPTO: DEVOLUCION FONDOS DE CASO SOLICITADO POR ERROR CONCILIACION ENERO/2023,DEP.: SEGUROS PROVIDA SA , PROCEDENCIA: BANCO NACIONAL DE BOLIVIA S.A., CHEQUE: 4350642, FECHA DE EMISION:08/05/2023"/>
    <m/>
    <m/>
    <m/>
    <m/>
    <m/>
    <m/>
    <n v="0"/>
    <n v="6379.63"/>
    <s v="NO_CONCILIADO"/>
    <m/>
    <m/>
  </r>
  <r>
    <x v="1"/>
    <m/>
    <x v="1"/>
    <x v="85"/>
    <s v="O21123620002"/>
    <s v="BOD"/>
    <n v="2112362"/>
    <m/>
    <s v="00099021001 DEPOSITO DE EFECTIVO, DEPOSITANTE: RODOLFO POEPSEL BALLIVIAN, CONCEPTO: DUODECIMAS DE AGUINALDO, CUENTA DE DEPOSITO: CUENTA UNICA DEL TESORO"/>
    <m/>
    <m/>
    <m/>
    <m/>
    <m/>
    <m/>
    <n v="0"/>
    <n v="418.99"/>
    <s v="NO_CONCILIADO"/>
    <m/>
    <m/>
  </r>
  <r>
    <x v="1"/>
    <m/>
    <x v="1"/>
    <x v="85"/>
    <s v="O21123660002"/>
    <s v="BOD"/>
    <n v="2112366"/>
    <m/>
    <s v="00099021001 DEPOSITO DE EFECTIVO, DEPOSITANTE: RODOLFO POEPSEL BALLIVIAN, CONCEPTO: DOUDECIMAS DE AGUINALDO, CUENTA DE DEPOSITO: CUENTA UNICA DEL TESORO"/>
    <m/>
    <m/>
    <m/>
    <m/>
    <m/>
    <m/>
    <n v="0"/>
    <n v="336.15"/>
    <s v="NO_CONCILIADO"/>
    <m/>
    <m/>
  </r>
  <r>
    <x v="1"/>
    <m/>
    <x v="1"/>
    <x v="85"/>
    <s v="Q18098210002"/>
    <s v="CRV"/>
    <n v="1809821"/>
    <m/>
    <s v="NUMERO DE LIBRETA CUT: 00099021001 OPERACIÓN E18 TRANSFERENCIA DEL SISTEMA FINANCIERO POR CUENTA DE TERCEROS A LA CUT TRANSFERENCIA DISPOSICION A LA LEY NÂ° 1356 DE FECHA 28/12/2020 VENTA SERVICIOS TELEFONIA MOVIL INTERNET"/>
    <m/>
    <m/>
    <m/>
    <m/>
    <m/>
    <m/>
    <n v="0"/>
    <n v="19505420.84"/>
    <s v="NO_CONCILIADO"/>
    <m/>
    <m/>
  </r>
  <r>
    <x v="1"/>
    <m/>
    <x v="1"/>
    <x v="85"/>
    <s v="O21124090002"/>
    <s v="BOD"/>
    <n v="2112409"/>
    <m/>
    <s v="00099021001 DEPOSITO DE EFECTIVO, DEPOSITANTE: EDGAR DANIEL LIMACHI CALLISAYA, CONCEPTO: DEVOLUCION POR PERCEPCION INDEBIDA A CUENTA UNICA DEL TESORO POR EL MES DE DICIEMBRE GESTION 2022, CUENTA DE DEPOSITO: CUENTA UNICA DEL TESORO"/>
    <m/>
    <m/>
    <m/>
    <m/>
    <m/>
    <m/>
    <n v="0"/>
    <n v="4029.31"/>
    <s v="NO_CONCILIADO"/>
    <m/>
    <m/>
  </r>
  <r>
    <x v="1"/>
    <m/>
    <x v="1"/>
    <x v="85"/>
    <s v="O21124160002"/>
    <s v="BOD"/>
    <n v="2112416"/>
    <m/>
    <s v="00099021001 DEPOSITO DE EFECTIVO, DEPOSITANTE: EDGAR DANIEL LIMACHI CALLISAYA, CONCEPTO: DEVOLUCION POR PERCEPCION INDEBIDA A CUENTA UNICA DEL TESORO POR EL MES DE NOVIEMBRE GESTION 2022, CUENTA DE DEPOSITO: CUENTA UNICA DEL TESORO"/>
    <m/>
    <m/>
    <m/>
    <m/>
    <m/>
    <m/>
    <n v="0"/>
    <n v="4029.31"/>
    <s v="NO_CONCILIADO"/>
    <m/>
    <m/>
  </r>
  <r>
    <x v="1"/>
    <m/>
    <x v="1"/>
    <x v="85"/>
    <s v="O21124240002"/>
    <s v="BOD"/>
    <n v="2112424"/>
    <m/>
    <s v="00099021001 DEPOSITO DE EFECTIVO, DEPOSITANTE: NORMA REBECA BARRENECHEA CUETO, CONCEPTO: DEVOLUCION POR TOPE SALARIAL CORRESPONDIENTE AL MES DE JUNIO 2020, CUENTA DE DEPOSITO: CUENTA UNICA DEL TESORO"/>
    <m/>
    <m/>
    <m/>
    <m/>
    <m/>
    <m/>
    <n v="0"/>
    <n v="11335.14"/>
    <s v="NO_CONCILIADO"/>
    <m/>
    <m/>
  </r>
  <r>
    <x v="1"/>
    <m/>
    <x v="1"/>
    <x v="85"/>
    <s v="S10600290002"/>
    <s v="CRV"/>
    <n v="337"/>
    <m/>
    <s v="||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
    <m/>
    <m/>
    <m/>
    <m/>
    <m/>
    <m/>
    <n v="0"/>
    <n v="3785.41"/>
    <s v="NO_CONCILIADO"/>
    <m/>
    <m/>
  </r>
  <r>
    <x v="1"/>
    <m/>
    <x v="1"/>
    <x v="85"/>
    <s v="B21123600002"/>
    <s v="BOD"/>
    <n v="2112360"/>
    <m/>
    <s v="00099021001 DEP.DE CHEQ.AJENOS,RET.DE CAM.,CONCEPTO: INCAPACIDAD TEMPORAL PERIODO FEBRERO 2023 LA PAZ,DEP.: CAJA DE SALUD DE LA BANCA PRIVADA , PROCEDENCIA: BANCO NACIONAL DE BOLIVIA S.A., CHEQUE: 9834425, FECHA DE EMISION:27/04/2023"/>
    <m/>
    <m/>
    <m/>
    <m/>
    <m/>
    <m/>
    <n v="0"/>
    <n v="1016.36"/>
    <s v="NO_CONCILIADO"/>
    <m/>
    <m/>
  </r>
  <r>
    <x v="1"/>
    <m/>
    <x v="1"/>
    <x v="85"/>
    <s v="J05467670002"/>
    <s v="NTE"/>
    <n v="5602552"/>
    <m/>
    <s v="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
    <m/>
    <m/>
    <m/>
    <m/>
    <m/>
    <m/>
    <n v="0"/>
    <n v="14710.77"/>
    <s v="NO_CONCILIADO"/>
    <m/>
    <m/>
  </r>
  <r>
    <x v="1"/>
    <m/>
    <x v="1"/>
    <x v="85"/>
    <s v="J05467680002"/>
    <s v="NTE"/>
    <n v="5602579"/>
    <m/>
    <s v="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
    <m/>
    <m/>
    <m/>
    <m/>
    <m/>
    <m/>
    <n v="0"/>
    <n v="2743925.82"/>
    <s v="NO_CONCILIADO"/>
    <m/>
    <m/>
  </r>
  <r>
    <x v="1"/>
    <m/>
    <x v="1"/>
    <x v="86"/>
    <s v="J05468940002"/>
    <s v="NTE"/>
    <n v="5603755"/>
    <m/>
    <s v="A:00099021001 Transferencia de recursos a la Libreta de Recursos Ordinarios (3987) adjunto extracto bancario."/>
    <m/>
    <m/>
    <m/>
    <m/>
    <m/>
    <m/>
    <n v="0"/>
    <n v="250000000"/>
    <s v="NO_CONCILIADO"/>
    <m/>
    <m/>
  </r>
  <r>
    <x v="27"/>
    <m/>
    <x v="27"/>
    <x v="86"/>
    <s v="O21126920002"/>
    <s v="BOD"/>
    <n v="2112692"/>
    <m/>
    <s v="00288012001 DEPOSITO DE EFECTIVO, DEPOSITANTE: SERVICIO NACIONAL DE RIEGO, CONCEPTO: DEPÓSITO DE PAGO DEMASIA 1 DIA DE REFRIGERIO GESTION 2022, CUENTA DE DEPOSITO: CUENTA UNICA DEL TESORO"/>
    <m/>
    <m/>
    <m/>
    <m/>
    <m/>
    <m/>
    <n v="0"/>
    <n v="18"/>
    <s v="NO_CONCILIADO"/>
    <m/>
    <m/>
  </r>
  <r>
    <x v="1"/>
    <m/>
    <x v="1"/>
    <x v="86"/>
    <s v="O21127500002"/>
    <s v="BOD"/>
    <n v="2112750"/>
    <m/>
    <s v="00099021001 DEPOSITO DE EFECTIVO, DEPOSITANTE: ROMAN CHILA CHOQUETOPA, CONCEPTO: REVERSION, CUENTA DE DEPOSITO: CUENTA UNICA DEL TESORO"/>
    <m/>
    <m/>
    <m/>
    <m/>
    <m/>
    <m/>
    <n v="0"/>
    <n v="4811.87"/>
    <s v="NO_CONCILIADO"/>
    <m/>
    <m/>
  </r>
  <r>
    <x v="25"/>
    <m/>
    <x v="25"/>
    <x v="86"/>
    <s v="G22670900002"/>
    <s v="CRV"/>
    <n v="2267090"/>
    <m/>
    <s v="TRANSFERENCIA DEL EXTERIOR SEGUN SWIFT NO.7448 Y NO.7447 DE FECHA 11/05/2023 ORDENANTE: ECO PRODUCTOS AGROPECUARIOS LTDA REF.: CRED INV YLBGCO0078 ODV23VEX LIB. 00597012001 RECURSOS PROPIOS VENTAS YLB"/>
    <m/>
    <m/>
    <m/>
    <m/>
    <m/>
    <m/>
    <n v="0"/>
    <n v="591222.24"/>
    <s v="NO_CONCILIADO"/>
    <m/>
    <m/>
  </r>
  <r>
    <x v="1"/>
    <m/>
    <x v="1"/>
    <x v="86"/>
    <s v="Q18109260002"/>
    <s v="CRV"/>
    <n v="1810926"/>
    <m/>
    <s v="NUMERO DE LIBRETA CUT: 00099021001 OPERACIÓN E18 TRANSFERENCIA DEL SISTEMA FINANCIERO POR CUENTA DE TERCEROS A LA CUT devolucion de aportes desacreditacion TGN-MEFP_VTCP_DGPOT_UAIS_No_842.2023"/>
    <m/>
    <m/>
    <m/>
    <m/>
    <m/>
    <m/>
    <n v="0"/>
    <n v="9977"/>
    <s v="NO_CONCILIADO"/>
    <m/>
    <m/>
  </r>
  <r>
    <x v="25"/>
    <m/>
    <x v="25"/>
    <x v="86"/>
    <s v="G22670910001"/>
    <s v="CVD"/>
    <n v="2267091"/>
    <m/>
    <s v="COBRO COSTOS DE PAPELERIA SEGUN TRANSFERENCIA DEL EXTERIOR POR ORDEN DE ECO PRODUCTOS AGROPECUARIOS LTDA REF.: CRED INV YLBGCO0078 ODV23VEX LIB. 00597012001 RECURSOS PROPIOS VENTAS YLB"/>
    <m/>
    <m/>
    <m/>
    <m/>
    <m/>
    <m/>
    <n v="50"/>
    <n v="0"/>
    <s v="NO_CONCILIADO"/>
    <m/>
    <m/>
  </r>
  <r>
    <x v="1"/>
    <m/>
    <x v="1"/>
    <x v="86"/>
    <s v="B21126820002"/>
    <s v="BOD"/>
    <n v="2112682"/>
    <m/>
    <s v="00099021001 DEP.DE CHEQ.AJENOS,RET.DE CAM.,CONCEPTO: JUA GIANMARCO LOPEZ PACO,DEP.: BANCO UNION S.A. , PROCEDENCIA: BANCO UNION S.A., CHEQUE: 191493, FECHA DE EMISION:11/05/2023"/>
    <m/>
    <m/>
    <m/>
    <m/>
    <m/>
    <m/>
    <n v="0"/>
    <n v="2471.27"/>
    <s v="NO_CONCILIADO"/>
    <m/>
    <m/>
  </r>
  <r>
    <x v="1"/>
    <m/>
    <x v="1"/>
    <x v="87"/>
    <s v="F0012691"/>
    <s v="NTE"/>
    <n v="5638421"/>
    <m/>
    <s v="A:00099021001 Transferencia que realizamos a solicitud de la Empresa Nacional de Electricidad mediante nota CITE: ENDE-DEEM-5/23-23 en aplicación al Decreto Supremo No 4848 de 28 de diciembre de 2022 correspondiente al mes de abril de 2023"/>
    <m/>
    <m/>
    <m/>
    <m/>
    <m/>
    <m/>
    <n v="0"/>
    <n v="1025040.3"/>
    <s v="NO_CONCILIADO"/>
    <m/>
    <m/>
  </r>
  <r>
    <x v="1"/>
    <m/>
    <x v="1"/>
    <x v="87"/>
    <s v="J05469830002"/>
    <s v="NTE"/>
    <n v="5605537"/>
    <m/>
    <s v="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
    <m/>
    <m/>
    <m/>
    <m/>
    <m/>
    <m/>
    <n v="0"/>
    <n v="17623.25"/>
    <s v="NO_CONCILIADO"/>
    <m/>
    <m/>
  </r>
  <r>
    <x v="1"/>
    <m/>
    <x v="1"/>
    <x v="87"/>
    <s v="O21129210002"/>
    <s v="BOD"/>
    <n v="2112921"/>
    <m/>
    <s v="00099021001 DEPOSITO DE EFECTIVO, DEPOSITANTE: FREDDY IVAN CONDORI CUNO, CONCEPTO: POR COBRO INDEBIDO (SEGUNDAS NUPCIAS) DE LOLA CELESTINA CUNO CANASA (QEPD), CUENTA DE DEPOSITO: CUENTA UNICA DEL TESORO"/>
    <m/>
    <m/>
    <m/>
    <m/>
    <m/>
    <m/>
    <n v="0"/>
    <n v="800"/>
    <s v="NO_CONCILIADO"/>
    <m/>
    <m/>
  </r>
  <r>
    <x v="1"/>
    <m/>
    <x v="1"/>
    <x v="87"/>
    <s v="O21129320002"/>
    <s v="BOD"/>
    <n v="2112932"/>
    <m/>
    <s v="00099021001 DEPOSITO DE EFECTIVO, DEPOSITANTE: TEOFILO BAPTISTA RAMIREZ, CONCEPTO: DEVOLUCION HABERES 2010 MES DE ABRIL DE 2023, CUENTA DE DEPOSITO: CUENTA UNICA DEL TESORO"/>
    <m/>
    <m/>
    <m/>
    <m/>
    <m/>
    <m/>
    <n v="0"/>
    <n v="1364.9"/>
    <s v="NO_CONCILIADO"/>
    <m/>
    <m/>
  </r>
  <r>
    <x v="31"/>
    <m/>
    <x v="31"/>
    <x v="87"/>
    <s v="O21129340002"/>
    <s v="BOD"/>
    <n v="2112934"/>
    <m/>
    <s v="00548132001 DEPOSITO DE EFECTIVO, DEPOSITANTE: GERMAN LUIS AJNO CRUZ, CONCEPTO: DEVOLUCON DEL 13% POR VIATICOS, CUENTA DE DEPOSITO: CUENTA UNICA DEL TESORO"/>
    <m/>
    <m/>
    <m/>
    <m/>
    <m/>
    <m/>
    <n v="0"/>
    <n v="59"/>
    <s v="NO_CONCILIADO"/>
    <m/>
    <m/>
  </r>
  <r>
    <x v="8"/>
    <m/>
    <x v="8"/>
    <x v="87"/>
    <s v="S10601670001"/>
    <s v="DEV"/>
    <n v="1060167"/>
    <m/>
    <s v="'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
    <m/>
    <m/>
    <m/>
    <m/>
    <m/>
    <m/>
    <n v="4425989.12"/>
    <n v="0"/>
    <s v="NO_CONCILIADO"/>
    <m/>
    <m/>
  </r>
  <r>
    <x v="8"/>
    <m/>
    <x v="8"/>
    <x v="88"/>
    <s v="G22699920003"/>
    <s v="COB"/>
    <n v="17345"/>
    <m/>
    <s v="PAGO A BID PRÉSTAMO 4633/BL-BO VCTO. 15-05-2023 POR CUENTA DE TGN , NTI. 017345 VALOR 15-05-2023 COMISIONES USD 164.387,67 CTA. 3987 CUENTA UNICA DEL TESORO LIB. 00099021001 REF.: COMISIONES BANCARIAS"/>
    <m/>
    <m/>
    <m/>
    <m/>
    <m/>
    <m/>
    <n v="1059.3800000000001"/>
    <n v="0"/>
    <s v="NO_CONCILIADO"/>
    <m/>
    <m/>
  </r>
  <r>
    <x v="8"/>
    <m/>
    <x v="8"/>
    <x v="88"/>
    <s v="G22699950003"/>
    <s v="COB"/>
    <n v="17338"/>
    <m/>
    <s v="PAGO A OPEP PRÉSTAMO 12601P VCTO. 15-05-2023 POR CUENTA DE TGN , NTI. 017338 VALOR 15-05-2023 CAPITAL USD 566.543,23 INTERESES USD 228.735,61 CTA. 3987 CUENTA UNICA DEL TESORO LIB. 00099021001 REF.: COMISIONES BANCARIAS"/>
    <m/>
    <m/>
    <m/>
    <m/>
    <m/>
    <m/>
    <n v="4088.96"/>
    <n v="0"/>
    <s v="NO_CONCILIADO"/>
    <m/>
    <m/>
  </r>
  <r>
    <x v="1"/>
    <m/>
    <x v="1"/>
    <x v="88"/>
    <s v="O21133940002"/>
    <s v="BOD"/>
    <n v="2113394"/>
    <m/>
    <s v="00099021001 DEPOSITO DE EFECTIVO, DEPOSITANTE: NELLY CAROLINA FERAUDY FOURNIER, CONCEPTO: REMUNERACION MAXIMA PERMITIDA EN EL SECTOR PUBLICO - ABRIL 2023, CUENTA DE DEPOSITO: CUENTA UNICA DEL TESORO"/>
    <m/>
    <m/>
    <m/>
    <m/>
    <m/>
    <m/>
    <n v="0"/>
    <n v="969.33"/>
    <s v="NO_CONCILIADO"/>
    <m/>
    <m/>
  </r>
  <r>
    <x v="1"/>
    <m/>
    <x v="1"/>
    <x v="88"/>
    <s v="O21134410002"/>
    <s v="BOD"/>
    <n v="2113441"/>
    <m/>
    <s v="00099021001 DEPOSITO DE EFECTIVO, DEPOSITANTE: JUSTA MENDOZA DE CARVAJAL, CONCEPTO: DEVOLUCION RETROACTIVO, CUENTA DE DEPOSITO: CUENTA UNICA DEL TESORO"/>
    <m/>
    <m/>
    <m/>
    <m/>
    <m/>
    <m/>
    <n v="0"/>
    <n v="700"/>
    <s v="NO_CONCILIADO"/>
    <m/>
    <m/>
  </r>
  <r>
    <x v="4"/>
    <m/>
    <x v="4"/>
    <x v="88"/>
    <s v="Q18128130002"/>
    <s v="CRV"/>
    <n v="1812813"/>
    <m/>
    <s v="NUMERO DE LIBRETA CUT: 00099021001 OPERACIÓN E75 TRANSFERENCIA DE LA CUENTA FISCAL BUN A LA CUT EN MN TRANSFERENCIA DE FONDOS A SOLICITUD DE: GOBIERNO AUTONOMO MUNICIPAL BERMEJO , CITE G.A.M.B.I.F.M.OF.NÂ°0229/2023 CUENTA CUT 3987 LIBRETA NÂ° 00099021001 &quot;TGN&quot; RECURSOS ORDINARIOS."/>
    <m/>
    <m/>
    <m/>
    <m/>
    <m/>
    <m/>
    <n v="0"/>
    <n v="49500"/>
    <s v="NO_CONCILIADO"/>
    <m/>
    <m/>
  </r>
  <r>
    <x v="25"/>
    <m/>
    <x v="25"/>
    <x v="88"/>
    <s v="G22708820002"/>
    <s v="CRV"/>
    <n v="2270882"/>
    <m/>
    <s v="TRANSFERENCIA DEL EXTERIOR SEGUN SWIFT NOS.7644-7643 DE FECHA 15/05/2023 ORDENANTE: BRASILQUIMICA INDUSTRIA E COMERCIO LTDA EM RECUP, FECHA VALOR 15/05/2023 REF:INV YLBGCO0080ODV23VEX LIB. 00597012001 RECURSOS PROPIOS VENTAS YLB"/>
    <m/>
    <m/>
    <m/>
    <m/>
    <m/>
    <m/>
    <n v="0"/>
    <n v="514500"/>
    <s v="NO_CONCILIADO"/>
    <m/>
    <m/>
  </r>
  <r>
    <x v="50"/>
    <m/>
    <x v="50"/>
    <x v="88"/>
    <s v="G22709550004"/>
    <s v="DVD"/>
    <n v="18218"/>
    <m/>
    <s v="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
    <m/>
    <m/>
    <m/>
    <m/>
    <m/>
    <m/>
    <n v="18038.990000000002"/>
    <n v="0"/>
    <s v="NO_CONCILIADO"/>
    <m/>
    <m/>
  </r>
  <r>
    <x v="25"/>
    <m/>
    <x v="25"/>
    <x v="88"/>
    <s v="G22708830001"/>
    <s v="CVD"/>
    <n v="2270883"/>
    <m/>
    <s v="COBRO COSTOS DE PAPELERIA SEGUN TRANSFERENCIA DEL EXTERIOR POR ORDEN DE BRASILQUIMICA INDUSTRIA E COMERCIO LTDA EM RECUP, FECHA VALOR 15/05/2023 REF:INV YLBGCO0080ODV23VEX LIB. 00597012001 RECURSOS PROPIOS VENTAS YLB"/>
    <m/>
    <m/>
    <m/>
    <m/>
    <m/>
    <m/>
    <n v="50"/>
    <n v="0"/>
    <s v="NO_CONCILIADO"/>
    <m/>
    <m/>
  </r>
  <r>
    <x v="1"/>
    <m/>
    <x v="1"/>
    <x v="88"/>
    <s v="B21133410002"/>
    <s v="BOD"/>
    <n v="2113341"/>
    <m/>
    <s v="00099021001 DEP.DE CHEQ.AJENOS,RET.DE CAM.,CONCEPTO: FRACCION COMPLEMENTARIA MENSUAL,DEP.: FUTURO DE BOLIVIA S.A. AFP , PROCEDENCIA: BANCO DE CREDITO DE BOLIVIA S.A., CHEQUE: 69645, FECHA DE EMISION:12/05/2023"/>
    <m/>
    <m/>
    <m/>
    <m/>
    <m/>
    <m/>
    <n v="0"/>
    <n v="544.24"/>
    <s v="NO_CONCILIADO"/>
    <m/>
    <m/>
  </r>
  <r>
    <x v="1"/>
    <m/>
    <x v="1"/>
    <x v="88"/>
    <s v="B21133420002"/>
    <s v="BOD"/>
    <n v="2113342"/>
    <m/>
    <s v="00099021001 DEP.DE CHEQ.AJENOS,RET.DE CAM.,CONCEPTO: COMPENSACION MENSUAL DE COTIZACIONES,DEP.: FUTURO DE BOLIVIA S.A. AFP , PROCEDENCIA: BANCO DE CREDITO DE BOLIVIA S.A., CHEQUE: 69644, FECHA DE EMISION:12/05/2023"/>
    <m/>
    <m/>
    <m/>
    <m/>
    <m/>
    <m/>
    <n v="0"/>
    <n v="329572"/>
    <s v="NO_CONCILIADO"/>
    <m/>
    <m/>
  </r>
  <r>
    <x v="1"/>
    <m/>
    <x v="1"/>
    <x v="89"/>
    <s v="O21135980002"/>
    <s v="BOD"/>
    <n v="2113598"/>
    <m/>
    <s v="00099021001 DEPOSITO DE EFECTIVO, DEPOSITANTE: LUIS XANDERS PADILLA CESPEDES, CONCEPTO: REVERSION TOTAL SUELDO DE FEBRERO 2023, CUENTA DE DEPOSITO: CUENTA UNICA DEL TESORO"/>
    <m/>
    <m/>
    <m/>
    <m/>
    <m/>
    <m/>
    <n v="0"/>
    <n v="7903.24"/>
    <s v="NO_CONCILIADO"/>
    <m/>
    <m/>
  </r>
  <r>
    <x v="31"/>
    <m/>
    <x v="31"/>
    <x v="89"/>
    <s v="O21136140002"/>
    <s v="BOD"/>
    <n v="2113614"/>
    <m/>
    <s v="00548132001 DEPOSITO DE EFECTIVO, DEPOSITANTE: YAMIL HENRRY QUISPE MORALES, CONCEPTO: DEVOLUCION DEL 13% POR VIATICOS, CUENTA DE DEPOSITO: CUENTA UNICA DEL TESORO"/>
    <m/>
    <m/>
    <m/>
    <m/>
    <m/>
    <m/>
    <n v="0"/>
    <n v="78"/>
    <s v="NO_CONCILIADO"/>
    <m/>
    <m/>
  </r>
  <r>
    <x v="31"/>
    <m/>
    <x v="31"/>
    <x v="89"/>
    <s v="O21136150002"/>
    <s v="BOD"/>
    <n v="2113615"/>
    <m/>
    <s v="00548132001 DEPOSITO DE EFECTIVO, DEPOSITANTE: GABRIEL IVAN VILLAMOR NINA, CONCEPTO: DEVOLUCION DEL 13% POR VIATICOS, CUENTA DE DEPOSITO: CUENTA UNICA DEL TESORO"/>
    <m/>
    <m/>
    <m/>
    <m/>
    <m/>
    <m/>
    <n v="0"/>
    <n v="98"/>
    <s v="NO_CONCILIADO"/>
    <m/>
    <m/>
  </r>
  <r>
    <x v="31"/>
    <m/>
    <x v="31"/>
    <x v="89"/>
    <s v="O21136190002"/>
    <s v="BOD"/>
    <n v="2113619"/>
    <m/>
    <s v="00548132001 DEPOSITO DE EFECTIVO, DEPOSITANTE: EDWIN MAYTA HUANCA, CONCEPTO: DEVOLUCION DEL 13 % POR VIATICOS, CUENTA DE DEPOSITO: CUENTA UNICA DEL TESORO"/>
    <m/>
    <m/>
    <m/>
    <m/>
    <m/>
    <m/>
    <n v="0"/>
    <n v="59"/>
    <s v="NO_CONCILIADO"/>
    <m/>
    <m/>
  </r>
  <r>
    <x v="31"/>
    <m/>
    <x v="31"/>
    <x v="89"/>
    <s v="O21136210002"/>
    <s v="BOD"/>
    <n v="2113621"/>
    <m/>
    <s v="00548132001 DEPOSITO DE EFECTIVO, DEPOSITANTE: RENE GABRIEL LARUTA TOLA, CONCEPTO: DEVOLUCION DEL 13% POR VIATICOS, CUENTA DE DEPOSITO: CUENTA UNICA DEL TESORO"/>
    <m/>
    <m/>
    <m/>
    <m/>
    <m/>
    <m/>
    <n v="0"/>
    <n v="59"/>
    <s v="NO_CONCILIADO"/>
    <m/>
    <m/>
  </r>
  <r>
    <x v="31"/>
    <m/>
    <x v="31"/>
    <x v="89"/>
    <s v="O21136220002"/>
    <s v="BOD"/>
    <n v="2113622"/>
    <m/>
    <s v="00548132001 DEPOSITO DE EFECTIVO, DEPOSITANTE: RENE GABRIEL LARUTA TOLA, CONCEPTO: DEVOLUCION DEL 13% POR VIATICOS, CUENTA DE DEPOSITO: CUENTA UNICA DEL TESORO"/>
    <m/>
    <m/>
    <m/>
    <m/>
    <m/>
    <m/>
    <n v="0"/>
    <n v="78"/>
    <s v="NO_CONCILIADO"/>
    <m/>
    <m/>
  </r>
  <r>
    <x v="30"/>
    <m/>
    <x v="30"/>
    <x v="89"/>
    <s v="O21136500002"/>
    <s v="BOD"/>
    <n v="2113650"/>
    <m/>
    <s v="00099021001 DEPOSITO DE EFECTIVO, DEPOSITANTE: MINISTERIO DE MEDIO AMBIENTE Y AGUA, CONCEPTO: DEVOLUCION DE PASAJES AEREO TICKET 9302408074719- ELIZABETH ARRATIA, CUENTA DE DEPOSITO: CUENTA UNICA DEL TESORO"/>
    <m/>
    <m/>
    <m/>
    <m/>
    <m/>
    <m/>
    <n v="0"/>
    <n v="1002"/>
    <s v="NO_CONCILIADO"/>
    <m/>
    <m/>
  </r>
  <r>
    <x v="8"/>
    <m/>
    <x v="8"/>
    <x v="89"/>
    <s v="G22715750003"/>
    <s v="COB"/>
    <n v="17361"/>
    <m/>
    <s v="PAGO A FIDA PRÉSTAMO E-7-BO VCTO. 15-05-2023 POR CUENTA DE TGN , NTI. 017361 VALOR 16-05-2023 CAPITAL EUR 372.072,00 INTERESES EUR 71.000,73 CTA. 3987 CUENTA UNICA DEL TESORO LIB. 00099021001 REF.: COMISIONES BANCARIAS"/>
    <m/>
    <m/>
    <m/>
    <m/>
    <m/>
    <m/>
    <n v="2583.6"/>
    <n v="0"/>
    <s v="NO_CONCILIADO"/>
    <m/>
    <m/>
  </r>
  <r>
    <x v="4"/>
    <m/>
    <x v="4"/>
    <x v="89"/>
    <s v="Q18134420002"/>
    <s v="CRV"/>
    <n v="1813442"/>
    <m/>
    <s v="NUMERO DE LIBRETA CUT: 00099021001 OPERACIÓN E75 TRANSFERENCIA DE LA CUENTA FISCAL BUN A LA CUT EN MN TRANSFERENCIA DE FONDOS A SOLICITUD DE: GOBIERNO AUTONOMO MUNICIPAL DE BELLA FLOR, CITE: GAMBF 171/2023 CUENTA CUT 3987 LIBRETA NÂ° 00099021001 TGN-RECURSOS ORDINARIOS."/>
    <m/>
    <m/>
    <m/>
    <m/>
    <m/>
    <m/>
    <n v="0"/>
    <n v="3500.05"/>
    <s v="NO_CONCILIADO"/>
    <m/>
    <m/>
  </r>
  <r>
    <x v="25"/>
    <m/>
    <x v="25"/>
    <x v="89"/>
    <s v="G22720280002"/>
    <s v="CRV"/>
    <n v="2272028"/>
    <m/>
    <s v="TRANSFERENCIA DEL EXTERIOR SEGUN SWIFT NO.7768 Y NO.7767 DE FECHA 16/05/2023 ORDENANTE: LITECH - FZCO DUBAI DIGITAL PARK REF.: SWF OF 23/05/12 GDI PAYMENT FOR THE CONTRACT YBL.GCO.0083.ODV.23.VEX AT 09 MAY 2023 FOR LITHIUM CARBONAT LIB. 00597012001 RECURSOS PROPIOS VENTAS YLB"/>
    <m/>
    <m/>
    <m/>
    <m/>
    <m/>
    <m/>
    <n v="0"/>
    <n v="8232000"/>
    <s v="NO_CONCILIADO"/>
    <m/>
    <m/>
  </r>
  <r>
    <x v="25"/>
    <m/>
    <x v="25"/>
    <x v="89"/>
    <s v="G22720290001"/>
    <s v="CVD"/>
    <n v="2272029"/>
    <m/>
    <s v="COBRO COSTOS DE PAPELERIA SEGUN TRANSFERENCIA DEL EXTERIOR POR ORDEN DE LITECH - FZCO DUBAI DIGITAL PARK REF.: SWF OF 23/05/12 GDI PAYMENT FOR THE CONTRACT YBL.GCO.0083.ODV.23.VEX AT 09 MAY 2023 FOR LITHIUM CARBONAT LIB. 00597012001 RECURSOS PROPIOS VENTAS YLB"/>
    <m/>
    <m/>
    <m/>
    <m/>
    <m/>
    <m/>
    <n v="50"/>
    <n v="0"/>
    <s v="NO_CONCILIADO"/>
    <m/>
    <m/>
  </r>
  <r>
    <x v="51"/>
    <m/>
    <x v="51"/>
    <x v="89"/>
    <s v="B21136800002"/>
    <s v="BOD"/>
    <n v="2113680"/>
    <m/>
    <s v="00099021001 DEP.DE CHEQ.AJENOS,RET.DE CAM.,CONCEPTO: DEVOLUCION DE RECURSOS SG MOPSV/DGAA N°122/2023,DEP.: E.B.C. , PROCEDENCIA: BANCO UNION S.A., CHEQUE: 1805, FECHA DE EMISION:09/05/2023"/>
    <m/>
    <m/>
    <m/>
    <m/>
    <m/>
    <m/>
    <n v="0"/>
    <n v="460628.35"/>
    <s v="NO_CONCILIADO"/>
    <m/>
    <m/>
  </r>
  <r>
    <x v="18"/>
    <m/>
    <x v="18"/>
    <x v="90"/>
    <s v="O21139880002"/>
    <s v="BOD"/>
    <n v="2113988"/>
    <m/>
    <s v="00423122001 DEPOSITO DE EFECTIVO, DEPOSITANTE: INDUSTRIA CERAMICA CERAGRES S.A., CONCEPTO: PAGO DE SERVICIOS PRESTADOS, CUENTA DE DEPOSITO: CUENTA UNICA DEL TESORO"/>
    <m/>
    <m/>
    <m/>
    <m/>
    <m/>
    <m/>
    <n v="0"/>
    <n v="3549.77"/>
    <s v="NO_CONCILIADO"/>
    <m/>
    <m/>
  </r>
  <r>
    <x v="1"/>
    <m/>
    <x v="1"/>
    <x v="90"/>
    <s v="O21140410002"/>
    <s v="BOD"/>
    <n v="2114041"/>
    <m/>
    <s v="00099021001 DEPOSITO DE EFECTIVO, DEPOSITANTE: CARLOS DENCEL PELAEZ PACHECO, CONCEPTO: REMUNERACION MAXIMA PERMITIDA MES ABRIL 2023, CUENTA DE DEPOSITO: CUENTA UNICA DEL TESORO"/>
    <m/>
    <m/>
    <m/>
    <m/>
    <m/>
    <m/>
    <n v="0"/>
    <n v="2589.23"/>
    <s v="NO_CONCILIADO"/>
    <m/>
    <m/>
  </r>
  <r>
    <x v="52"/>
    <m/>
    <x v="52"/>
    <x v="91"/>
    <s v="G22750530004"/>
    <s v="DVD"/>
    <n v="18269"/>
    <m/>
    <s v="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
    <m/>
    <m/>
    <m/>
    <m/>
    <m/>
    <m/>
    <n v="893.53"/>
    <n v="0"/>
    <s v="NO_CONCILIADO"/>
    <m/>
    <m/>
  </r>
  <r>
    <x v="1"/>
    <m/>
    <x v="1"/>
    <x v="91"/>
    <s v="O21143100002"/>
    <s v="BOD"/>
    <n v="2114310"/>
    <m/>
    <s v="00099021001 DEPOSITO DE EFECTIVO, DEPOSITANTE: NANCY RAFAELA MACHICADO VDA. DE SABAT, CONCEPTO: DEVOLUCION POR SOBREPASAR DE LA DISPONIBILIDAD DE LA LETRA &quot;A&quot;, CUENTA DE DEPOSITO: CUENTA UNICA DEL TESORO"/>
    <m/>
    <m/>
    <m/>
    <m/>
    <m/>
    <m/>
    <n v="0"/>
    <n v="26000"/>
    <s v="NO_CONCILIADO"/>
    <m/>
    <m/>
  </r>
  <r>
    <x v="25"/>
    <m/>
    <x v="25"/>
    <x v="92"/>
    <s v="G22766360002"/>
    <s v="CRV"/>
    <n v="2276636"/>
    <m/>
    <s v="TRANSFERENCIA DEL EXTERIOR SEGUN SWIFT NO.8025 Y NO.8024 DE FECHA 19/05/2023 ORDENANTE: CARLOS MIGUEL VERA ALVARENGA (CAAGUAZU PARAGUAY) REF.: CRED S0631383091E01 - 0113218 LIB. 00597012001 RECURSOS PROPIOS VENTAS YLB"/>
    <m/>
    <m/>
    <m/>
    <m/>
    <m/>
    <m/>
    <n v="0"/>
    <n v="57624"/>
    <s v="NO_CONCILIADO"/>
    <m/>
    <m/>
  </r>
  <r>
    <x v="1"/>
    <m/>
    <x v="1"/>
    <x v="92"/>
    <s v="O21145370002"/>
    <s v="BOD"/>
    <n v="2114537"/>
    <m/>
    <s v="00099021001 DEPOSITO DE EFECTIVO, DEPOSITANTE: ROSA PAUCARA MULLIRICONA, CONCEPTO: DEV. DE PAGO EN DEMASIA DEL ART 87 DEL SR. JAVIER CHURA MUYA CON CI6131639 DE LA FAB CORRESP OCT/22, CUENTA DE DEPOSITO: CUENTA UNICA DEL TESORO"/>
    <m/>
    <m/>
    <m/>
    <m/>
    <m/>
    <m/>
    <n v="0"/>
    <n v="7716.4"/>
    <s v="NO_CONCILIADO"/>
    <m/>
    <m/>
  </r>
  <r>
    <x v="1"/>
    <m/>
    <x v="1"/>
    <x v="92"/>
    <s v="O21145390002"/>
    <s v="BOD"/>
    <n v="2114539"/>
    <m/>
    <s v="00099021001 DEPOSITO DE EFECTIVO, DEPOSITANTE: ROSA PAUCARA MULLIRICONA, CONCEPTO: DEV. DE PAGO EN DEMASIA DEL ART87 DEL SR JAVIER CHURA MUYA CON CI6131639 DELA FAB CORRESP SEP/22, CUENTA DE DEPOSITO: CUENTA UNICA DEL TESORO"/>
    <m/>
    <m/>
    <m/>
    <m/>
    <m/>
    <m/>
    <n v="0"/>
    <n v="7716.4"/>
    <s v="NO_CONCILIADO"/>
    <m/>
    <m/>
  </r>
  <r>
    <x v="1"/>
    <m/>
    <x v="1"/>
    <x v="92"/>
    <s v="O21145620002"/>
    <s v="BOD"/>
    <n v="2114562"/>
    <m/>
    <s v="00099021001 DEPOSITO DE EFECTIVO, DEPOSITANTE: PORFIRIO LIMACHI POMA, CONCEPTO: COBRO INDEBIDO DEVOLUCION, CUENTA DE DEPOSITO: CUENTA UNICA DEL TESORO"/>
    <m/>
    <m/>
    <m/>
    <m/>
    <m/>
    <m/>
    <n v="0"/>
    <n v="950"/>
    <s v="NO_CONCILIADO"/>
    <m/>
    <m/>
  </r>
  <r>
    <x v="23"/>
    <m/>
    <x v="23"/>
    <x v="92"/>
    <s v="O21146010002"/>
    <s v="BOD"/>
    <n v="2114601"/>
    <m/>
    <s v="00099021001 DEPOSITO DE EFECTIVO, DEPOSITANTE: KAREN ROXANA RODRIGUEZ LIMACHI, CONCEPTO: DEVOLUCION AGUINALDO GESTION 2022 DEL SEDES, CUENTA DE DEPOSITO: CUENTA UNICA DEL TESORO/DJBR"/>
    <m/>
    <m/>
    <m/>
    <m/>
    <m/>
    <m/>
    <n v="0"/>
    <n v="1607.3"/>
    <s v="NO_CONCILIADO"/>
    <m/>
    <m/>
  </r>
  <r>
    <x v="1"/>
    <m/>
    <x v="1"/>
    <x v="92"/>
    <s v="O21146710002"/>
    <s v="BOD"/>
    <n v="2114671"/>
    <m/>
    <s v="00099021001 DEPOSITO DE EFECTIVO, DEPOSITANTE: MAX FILIBERTO MENDOZA NOGALES, CONCEPTO: DEVOLUCION DE AGUINALDO 2022, CUENTA DE DEPOSITO: CUENTA UNICA DEL TESORO"/>
    <m/>
    <m/>
    <m/>
    <m/>
    <m/>
    <m/>
    <n v="0"/>
    <n v="4423"/>
    <s v="NO_CONCILIADO"/>
    <m/>
    <m/>
  </r>
  <r>
    <x v="1"/>
    <m/>
    <x v="1"/>
    <x v="92"/>
    <s v="Q18156340002"/>
    <s v="CRV"/>
    <n v="1815634"/>
    <m/>
    <s v="NUMERO DE LIBRETA CUT: 00099021001 OPERACIÓN E18 TRANSFERENCIA DEL SISTEMA FINANCIERO POR CUENTA DE TERCEROS A LA CUT devolucion pagos de cc no cobrados enero 2023"/>
    <m/>
    <m/>
    <m/>
    <m/>
    <m/>
    <m/>
    <n v="0"/>
    <n v="172737.27"/>
    <s v="NO_CONCILIADO"/>
    <m/>
    <m/>
  </r>
  <r>
    <x v="25"/>
    <m/>
    <x v="25"/>
    <x v="92"/>
    <s v="G22766370001"/>
    <s v="CVD"/>
    <n v="2276637"/>
    <m/>
    <s v="COBRO COSTOS DE PAPELERIA SEGUN TRANSFERENCIA DEL EXTERIOR POR ORDEN DE CARLOS MIGUEL VERA ALVARENGA (CAAGUAZU PARAGUAY) REF.: CRED S0631383091E01 - 0113218 LIB. 00597012001 RECURSOS PROPIOS VENTAS YLB"/>
    <m/>
    <m/>
    <m/>
    <m/>
    <m/>
    <m/>
    <n v="50"/>
    <n v="0"/>
    <s v="NO_CONCILIADO"/>
    <m/>
    <m/>
  </r>
  <r>
    <x v="1"/>
    <m/>
    <x v="1"/>
    <x v="93"/>
    <s v="O21150360002"/>
    <s v="BOD"/>
    <n v="2115036"/>
    <m/>
    <s v="00099021001 DEPOSITO DE EFECTIVO, DEPOSITANTE: WENDY MARIN MENDOZA, CONCEPTO: DEVOLUCION, CUENTA DE DEPOSITO: CUENTA UNICA DEL TESORO"/>
    <m/>
    <m/>
    <m/>
    <m/>
    <m/>
    <m/>
    <n v="0"/>
    <n v="550"/>
    <s v="NO_CONCILIADO"/>
    <m/>
    <m/>
  </r>
  <r>
    <x v="44"/>
    <m/>
    <x v="44"/>
    <x v="93"/>
    <s v="O21150590002"/>
    <s v="BOD"/>
    <n v="2115059"/>
    <m/>
    <s v="00099021001 DEPOSITO DE EFECTIVO, DEPOSITANTE: LUIS MARTINEZ ARISCURINAGA, CONCEPTO: REVERSION TOTAL DE BOLETA DE HABER MENSUAL, CUENTA DE DEPOSITO: CUENTA UNICA DEL TESORO/DJBR"/>
    <m/>
    <m/>
    <m/>
    <m/>
    <m/>
    <m/>
    <n v="0"/>
    <n v="3888.54"/>
    <s v="NO_CONCILIADO"/>
    <m/>
    <m/>
  </r>
  <r>
    <x v="1"/>
    <m/>
    <x v="1"/>
    <x v="93"/>
    <s v="O21150620002"/>
    <s v="BOD"/>
    <n v="2115062"/>
    <m/>
    <s v="00099021001 DEPOSITO DE EFECTIVO, DEPOSITANTE: LUCRECIA VELARDE VDA DE FLORES, CONCEPTO: NUEVAS NUPCIAS, CUENTA DE DEPOSITO: CUENTA UNICA DEL TESORO"/>
    <m/>
    <m/>
    <m/>
    <m/>
    <m/>
    <m/>
    <n v="0"/>
    <n v="1500"/>
    <s v="NO_CONCILIADO"/>
    <m/>
    <m/>
  </r>
  <r>
    <x v="44"/>
    <m/>
    <x v="44"/>
    <x v="93"/>
    <s v="O21150640002"/>
    <s v="BOD"/>
    <n v="2115064"/>
    <m/>
    <s v="00099021001 DEPOSITO DE EFECTIVO, DEPOSITANTE: GUADALUPE QUITO MAMANI, CONCEPTO: REVERSION DE BOLETA HABER MENSUAL, CUENTA DE DEPOSITO: CUENTA UNICA DEL TESORO/DJBR"/>
    <m/>
    <m/>
    <m/>
    <m/>
    <m/>
    <m/>
    <n v="0"/>
    <n v="4455.43"/>
    <s v="NO_CONCILIADO"/>
    <m/>
    <m/>
  </r>
  <r>
    <x v="25"/>
    <m/>
    <x v="25"/>
    <x v="93"/>
    <s v="G22788280002"/>
    <s v="CRV"/>
    <n v="2278828"/>
    <m/>
    <s v="TRANSFERENCIA DEL EXTERIOR SEGUN SWIFT NO.8131 Y NO.8130 DE FECHA 22/05/2023 ORDENANTE: BRASILQUIMICA INDUSTRIA E COMERCIO LTDA REF.: CRED SWF OF 23/05/22 LIB. 00597012001 RECURSOS PROPIOS VENTAS YLB"/>
    <m/>
    <m/>
    <m/>
    <m/>
    <m/>
    <m/>
    <n v="0"/>
    <n v="514500"/>
    <s v="NO_CONCILIADO"/>
    <m/>
    <m/>
  </r>
  <r>
    <x v="25"/>
    <m/>
    <x v="25"/>
    <x v="93"/>
    <s v="G22788290001"/>
    <s v="CVD"/>
    <n v="2278829"/>
    <m/>
    <s v="COBRO COSTOS DE PAPELERIA SEGUN TRANSFERENCIA DEL EXTERIOR POR ORDEN DE BRASILQUIMICA INDUSTRIA E COMERCIO LTDA REF.: CRED SWF OF 23/05/22 LIB. 00597012001 RECURSOS PROPIOS VENTAS YLB"/>
    <m/>
    <m/>
    <m/>
    <m/>
    <m/>
    <m/>
    <n v="50"/>
    <n v="0"/>
    <s v="NO_CONCILIADO"/>
    <m/>
    <m/>
  </r>
  <r>
    <x v="25"/>
    <m/>
    <x v="25"/>
    <x v="93"/>
    <s v="S10609750001"/>
    <s v="COB"/>
    <n v="1060975"/>
    <m/>
    <s v="||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
    <m/>
    <m/>
    <m/>
    <m/>
    <m/>
    <m/>
    <n v="15313.57"/>
    <n v="0"/>
    <s v="NO_CONCILIADO"/>
    <m/>
    <m/>
  </r>
  <r>
    <x v="25"/>
    <m/>
    <x v="25"/>
    <x v="93"/>
    <s v="S10609920001"/>
    <s v="COB"/>
    <n v="1060992"/>
    <m/>
    <s v="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
    <m/>
    <m/>
    <m/>
    <m/>
    <m/>
    <m/>
    <n v="150"/>
    <n v="0"/>
    <s v="NO_CONCILIADO"/>
    <m/>
    <m/>
  </r>
  <r>
    <x v="23"/>
    <m/>
    <x v="23"/>
    <x v="94"/>
    <s v="O21152730002"/>
    <s v="BOD"/>
    <n v="2115273"/>
    <m/>
    <s v="00099021001 DEPOSITO DE EFECTIVO, DEPOSITANTE: VALENTIN APAZA MAURICIO, CONCEPTO: DEVOLUCION, CUENTA DE DEPOSITO: CUENTA UNICA DEL TESORO/DJBR"/>
    <m/>
    <m/>
    <m/>
    <m/>
    <m/>
    <m/>
    <n v="0"/>
    <n v="0.67"/>
    <s v="NO_CONCILIADO"/>
    <m/>
    <m/>
  </r>
  <r>
    <x v="1"/>
    <m/>
    <x v="1"/>
    <x v="94"/>
    <s v="Q18170740002"/>
    <s v="CRV"/>
    <n v="1817074"/>
    <m/>
    <s v="NUMERO DE LIBRETA CUT: 00099021001 OPERACIÓN E18 TRANSFERENCIA DEL SISTEMA FINANCIERO POR CUENTA DE TERCEROS A LA CUT devolucion de desembolso CCG al tgn"/>
    <m/>
    <m/>
    <m/>
    <m/>
    <m/>
    <m/>
    <n v="0"/>
    <n v="33.57"/>
    <s v="NO_CONCILIADO"/>
    <m/>
    <m/>
  </r>
  <r>
    <x v="1"/>
    <m/>
    <x v="1"/>
    <x v="94"/>
    <s v="Q18170760002"/>
    <s v="CRV"/>
    <n v="1817076"/>
    <m/>
    <s v="NUMERO DE LIBRETA CUT: 00099021001 OPERACIÓN E18 TRANSFERENCIA DEL SISTEMA FINANCIERO POR CUENTA DE TERCEROS A LA CUT devolucion de desembolso CCG al tgn"/>
    <m/>
    <m/>
    <m/>
    <m/>
    <m/>
    <m/>
    <n v="0"/>
    <n v="9237.08"/>
    <s v="NO_CONCILIADO"/>
    <m/>
    <m/>
  </r>
  <r>
    <x v="1"/>
    <m/>
    <x v="1"/>
    <x v="95"/>
    <s v="B21155140002"/>
    <s v="BOD"/>
    <n v="2115514"/>
    <m/>
    <s v="00099021001 DEP.DE CHEQ.AJENOS,RET.DE CAM.,CONCEPTO: PAGO INCAPACIDADES TEMPORALES (REEMBOLSO MINISTERIO DE ECONOMIA Y FINANZAS PUBLICAS,DEP.: CAJA NACIONAL DE SALUD , PROCEDENCIA: BANCO UNION S.A., CHEQUE: 32190, FECHA DE EMISION:24/05/2023"/>
    <m/>
    <m/>
    <m/>
    <m/>
    <m/>
    <m/>
    <n v="0"/>
    <n v="328470.21000000002"/>
    <s v="NO_CONCILIADO"/>
    <m/>
    <m/>
  </r>
  <r>
    <x v="1"/>
    <m/>
    <x v="1"/>
    <x v="95"/>
    <s v="B21155160002"/>
    <s v="BOD"/>
    <n v="2115516"/>
    <m/>
    <s v="00099021001 DEP.DE CHEQ.AJENOS,RET.DE CAM.,CONCEPTO: PAGO INCAPACIDADES TEMPORALES (REEMBOLSO MINISTERIO DE ECONOMIA Y FINANZAS PUBLICAS,DEP.: CAJA NACIONAL DE SALUD , PROCEDENCIA: BANCO UNION S.A., CHEQUE: 32208, FECHA DE EMISION:24/05/2023"/>
    <m/>
    <m/>
    <m/>
    <m/>
    <m/>
    <m/>
    <n v="0"/>
    <n v="667816.09"/>
    <s v="NO_CONCILIADO"/>
    <m/>
    <m/>
  </r>
  <r>
    <x v="8"/>
    <m/>
    <x v="8"/>
    <x v="96"/>
    <s v="G22829620003"/>
    <s v="COB"/>
    <n v="17412"/>
    <m/>
    <s v="PAGO A BID PRÉSTAMO 2880/BL-BO VCTO. 25-05-2023 POR CUENTA DE TGN , NTI. 017412 VALOR 25-05-2023 COMISIONES USD 921,24 CTA. 3987 CUENTA UNICA DEL TESORO LIB. 00099021001 REF.: COMISIONES BANCARIAS"/>
    <m/>
    <m/>
    <m/>
    <m/>
    <m/>
    <m/>
    <n v="274.39"/>
    <n v="0"/>
    <s v="NO_CONCILIADO"/>
    <m/>
    <m/>
  </r>
  <r>
    <x v="53"/>
    <m/>
    <x v="53"/>
    <x v="96"/>
    <s v="O21158490002"/>
    <s v="BOD"/>
    <n v="2115849"/>
    <m/>
    <s v="00099021001 DEPOSITO DE EFECTIVO, DEPOSITANTE: G.A.M. POCOATA-DEYSI COLQUE CONCHA, CONCEPTO: DEVOLUCION DE RECURSOS, CUENTA DE DEPOSITO: CUENTA UNICA DEL TESORO/DJBR"/>
    <m/>
    <m/>
    <m/>
    <m/>
    <m/>
    <m/>
    <n v="0"/>
    <n v="1"/>
    <s v="NO_CONCILIADO"/>
    <m/>
    <m/>
  </r>
  <r>
    <x v="25"/>
    <m/>
    <x v="25"/>
    <x v="96"/>
    <s v="G22832310002"/>
    <s v="CRV"/>
    <n v="2283231"/>
    <m/>
    <s v="TRANSFERENCIA DEL EXTERIOR SEGUN SWIFT NO.8391 Y NO.8390 DE FECHA 25/05/2023 ORDENANTE: ECO PRODUTOS AGROPECUARIOS LTDA REF.: CRED YLB-GCO 0090-ODV 23-VEX LIB. 00597012001 RECURSOS PROPIOS VENTAS YLB"/>
    <m/>
    <m/>
    <m/>
    <m/>
    <m/>
    <m/>
    <n v="0"/>
    <n v="443416.68"/>
    <s v="NO_CONCILIADO"/>
    <m/>
    <m/>
  </r>
  <r>
    <x v="14"/>
    <m/>
    <x v="14"/>
    <x v="96"/>
    <s v="O21158850002"/>
    <s v="BOD"/>
    <n v="2115885"/>
    <m/>
    <s v="00212012001 DEPOSITO DE EFECTIVO, DEPOSITANTE: DAHISY TATIANA MORALES LEQUIPE, CONCEPTO: REPOSICION DE CREDENCIAL, CUENTA DE DEPOSITO: CUENTA UNICA DEL TESORO"/>
    <m/>
    <m/>
    <m/>
    <m/>
    <m/>
    <m/>
    <n v="0"/>
    <n v="60"/>
    <s v="NO_CONCILIADO"/>
    <m/>
    <m/>
  </r>
  <r>
    <x v="14"/>
    <m/>
    <x v="14"/>
    <x v="96"/>
    <s v="O21158860002"/>
    <s v="BOD"/>
    <n v="2115886"/>
    <m/>
    <s v="00212012001 DEPOSITO DE EFECTIVO, DEPOSITANTE: LUIS ALBERTO CHAMBI QUISPE, CONCEPTO: REPOSICION DE CREDENCIAL, CUENTA DE DEPOSITO: CUENTA UNICA DEL TESORO"/>
    <m/>
    <m/>
    <m/>
    <m/>
    <m/>
    <m/>
    <n v="0"/>
    <n v="60"/>
    <s v="NO_CONCILIADO"/>
    <m/>
    <m/>
  </r>
  <r>
    <x v="25"/>
    <m/>
    <x v="25"/>
    <x v="96"/>
    <s v="G22832320001"/>
    <s v="CVD"/>
    <n v="2283232"/>
    <m/>
    <s v="COBRO COSTOS DE PAPELERIA SEGUN TRANSFERENCIA DEL EXTERIOR POR ORDEN DE ECO PRODUTOS AGROPECUARIOS LTDA REF.: CRED YLB-GCO 0090-ODV 23-VEX LIB. 00597012001 RECURSOS PROPIOS VENTAS YLB"/>
    <m/>
    <m/>
    <m/>
    <m/>
    <m/>
    <m/>
    <n v="50"/>
    <n v="0"/>
    <s v="NO_CONCILIADO"/>
    <m/>
    <m/>
  </r>
  <r>
    <x v="31"/>
    <m/>
    <x v="31"/>
    <x v="96"/>
    <s v="O21159170002"/>
    <s v="BOD"/>
    <n v="2115917"/>
    <m/>
    <s v="00548132001 DEPOSITO DE EFECTIVO, DEPOSITANTE: YAMIL HENRRY QUISPE MORALES, CONCEPTO: DEVOLUCION DEL 13% POR VIATICOS, CUENTA DE DEPOSITO: CUENTA UNICA DEL TESORO"/>
    <m/>
    <m/>
    <m/>
    <m/>
    <m/>
    <m/>
    <n v="0"/>
    <n v="145"/>
    <s v="NO_CONCILIADO"/>
    <m/>
    <m/>
  </r>
  <r>
    <x v="31"/>
    <m/>
    <x v="31"/>
    <x v="96"/>
    <s v="O21159150002"/>
    <s v="BOD"/>
    <n v="2115915"/>
    <m/>
    <s v="00548132001 DEPOSITO DE EFECTIVO, DEPOSITANTE: YAMIL HENRRY QUISPE MORALES, CONCEPTO: DEVOLUCION DEL 13% POR VIATICOS, CUENTA DE DEPOSITO: CUENTA UNICA DEL TESORO"/>
    <m/>
    <m/>
    <m/>
    <m/>
    <m/>
    <m/>
    <n v="0"/>
    <n v="39"/>
    <s v="NO_CONCILIADO"/>
    <m/>
    <m/>
  </r>
  <r>
    <x v="31"/>
    <m/>
    <x v="31"/>
    <x v="96"/>
    <s v="O21159160002"/>
    <s v="BOD"/>
    <n v="2115916"/>
    <m/>
    <s v="00548132001 DEPOSITO DE EFECTIVO, DEPOSITANTE: RENE GABRIEL LARUTA TOLA, CONCEPTO: DEVOLUCION DEL 13% POR VIATICOS, CUENTA DE DEPOSITO: CUENTA UNICA DEL TESORO"/>
    <m/>
    <m/>
    <m/>
    <m/>
    <m/>
    <m/>
    <n v="0"/>
    <n v="39"/>
    <s v="NO_CONCILIADO"/>
    <m/>
    <m/>
  </r>
  <r>
    <x v="31"/>
    <m/>
    <x v="31"/>
    <x v="96"/>
    <s v="O21159180002"/>
    <s v="BOD"/>
    <n v="2115918"/>
    <m/>
    <s v="00548132001 DEPOSITO DE EFECTIVO, DEPOSITANTE: RENE GABRIEL LARUTA TOLA, CONCEPTO: DEVOLUCION DEL 13% POR VIATICOS, CUENTA DE DEPOSITO: CUENTA UNICA DEL TESORO"/>
    <m/>
    <m/>
    <m/>
    <m/>
    <m/>
    <m/>
    <n v="0"/>
    <n v="78"/>
    <s v="NO_CONCILIADO"/>
    <m/>
    <m/>
  </r>
  <r>
    <x v="31"/>
    <m/>
    <x v="31"/>
    <x v="96"/>
    <s v="O21159190002"/>
    <s v="BOD"/>
    <n v="2115919"/>
    <m/>
    <s v="00548132001 DEPOSITO DE EFECTIVO, DEPOSITANTE: PEDRO HUANCA RODRIGUEZ, CONCEPTO: DEVOLUCION DEL 13% POR VIATICOS, CUENTA DE DEPOSITO: CUENTA UNICA DEL TESORO"/>
    <m/>
    <m/>
    <m/>
    <m/>
    <m/>
    <m/>
    <n v="0"/>
    <n v="20"/>
    <s v="NO_CONCILIADO"/>
    <m/>
    <m/>
  </r>
  <r>
    <x v="31"/>
    <m/>
    <x v="31"/>
    <x v="96"/>
    <s v="O21159200002"/>
    <s v="BOD"/>
    <n v="2115920"/>
    <m/>
    <s v="00548132001 DEPOSITO DE EFECTIVO, DEPOSITANTE: SIMEON ROGELIO AVENDAÑO MAMANI, CONCEPTO: DEVOLUCION DEL 13% POR VIATICOS, CUENTA DE DEPOSITO: CUENTA UNICA DEL TESORO"/>
    <m/>
    <m/>
    <m/>
    <m/>
    <m/>
    <m/>
    <n v="0"/>
    <n v="20"/>
    <s v="NO_CONCILIADO"/>
    <m/>
    <m/>
  </r>
  <r>
    <x v="33"/>
    <m/>
    <x v="33"/>
    <x v="97"/>
    <s v="O21160730002"/>
    <s v="BOD"/>
    <n v="2116073"/>
    <m/>
    <s v="00099021001 DEPOSITO DE EFECTIVO, DEPOSITANTE: JAVIER GOZALVES MARUPA, CONCEPTO: DEVOLUCION DE LA CANASTA FAMILIAR DE DON JAVIER GOZALVES MARUPA C.I. 1906939 BENI, CUENTA DE DEPOSITO: CUENTA UNICA DEL TESORO/DJBR"/>
    <m/>
    <m/>
    <m/>
    <m/>
    <m/>
    <m/>
    <n v="0"/>
    <n v="400"/>
    <s v="NO_CONCILIADO"/>
    <m/>
    <m/>
  </r>
  <r>
    <x v="42"/>
    <m/>
    <x v="42"/>
    <x v="97"/>
    <s v="O21161070002"/>
    <s v="BOD"/>
    <n v="2116107"/>
    <m/>
    <s v="00099021001 DEPOSITO DE EFECTIVO, DEPOSITANTE: MARCELO OPORTO ESTRADA, CONCEPTO: DEVOLUCION DE HABERES-MARCELO OPORTO ESTRADA, CUENTA DE DEPOSITO: CUENTA UNICA DEL TESORO/DJBR"/>
    <m/>
    <m/>
    <m/>
    <m/>
    <m/>
    <m/>
    <n v="0"/>
    <n v="7903.24"/>
    <s v="NO_CONCILIADO"/>
    <m/>
    <m/>
  </r>
  <r>
    <x v="1"/>
    <m/>
    <x v="1"/>
    <x v="97"/>
    <s v="O21161230002"/>
    <s v="BOD"/>
    <n v="2116123"/>
    <m/>
    <s v="00099021001 DEPOSITO DE EFECTIVO, DEPOSITANTE: RS-2 &quot;CNL. MANCHEGO&quot;, CONCEPTO: REVERSION SALDO NO EJECUTADO P/SERVICIO BASICO AGUA MARZO 2023, CUENTA DE DEPOSITO: CUENTA UNICA DEL TESORO"/>
    <m/>
    <m/>
    <m/>
    <m/>
    <m/>
    <m/>
    <n v="0"/>
    <n v="5.96"/>
    <s v="NO_CONCILIADO"/>
    <m/>
    <m/>
  </r>
  <r>
    <x v="1"/>
    <m/>
    <x v="1"/>
    <x v="97"/>
    <s v="O21162300002"/>
    <s v="BOD"/>
    <n v="2116230"/>
    <m/>
    <s v="00099021001 DEPOSITO DE EFECTIVO, DEPOSITANTE: JUAN CARLOS FERNANDEZ COLQUE, CONCEPTO: DEVOLUCION POR TOPE SALARIAL DE ABRIL DEL 2023, CUENTA DE DEPOSITO: CUENTA UNICA DEL TESORO"/>
    <m/>
    <m/>
    <m/>
    <m/>
    <m/>
    <m/>
    <n v="0"/>
    <n v="2837.77"/>
    <s v="NO_CONCILIADO"/>
    <m/>
    <m/>
  </r>
  <r>
    <x v="1"/>
    <m/>
    <x v="1"/>
    <x v="97"/>
    <s v="B21161260002"/>
    <s v="BOD"/>
    <n v="2116126"/>
    <m/>
    <s v="00099021001 DEP.DE CHEQ.AJENOS,RET.DE CAM.,CONCEPTO: DEV P-LPZ-AUTORIDAD DE AG,DEP.: CREDINFORM INTERNATIONAL S.A. , PROCEDENCIA: BANCO MERCANTIL SANTA CRUZ S.A., CHEQUE: 128791, FECHA DE EMISION:24/05/2023"/>
    <m/>
    <m/>
    <m/>
    <m/>
    <m/>
    <m/>
    <n v="0"/>
    <n v="116.1"/>
    <s v="NO_CONCILIADO"/>
    <m/>
    <m/>
  </r>
  <r>
    <x v="25"/>
    <m/>
    <x v="25"/>
    <x v="97"/>
    <s v="G22849760002"/>
    <s v="CRV"/>
    <n v="2284976"/>
    <m/>
    <s v="TRANSFERENCIA DEL EXTERIOR SEGUN SWIFT NO.8428 Y NO.8427 DE FECHA 26/05/2023 ORDENANTE: LITECH-FZCO (AE/DUBAI) REF.: CRED ADVANCE PAYMENT FOR LITHIUM CARBONATE CONTRACT YLB-GCO-0083-ODV/23-VEX DATE 09/05/2023 LIB. 00597012001 RECURSOS PROPIOS VENTAS YLB"/>
    <m/>
    <m/>
    <m/>
    <m/>
    <m/>
    <m/>
    <n v="0"/>
    <n v="11319000"/>
    <s v="NO_CONCILIADO"/>
    <m/>
    <m/>
  </r>
  <r>
    <x v="25"/>
    <m/>
    <x v="25"/>
    <x v="97"/>
    <s v="G22849770001"/>
    <s v="CVD"/>
    <n v="2284977"/>
    <m/>
    <s v="COBRO COSTOS DE PAPELERIA SEGUN TRANSFERENCIA DEL EXTERIOR POR ORDEN DE LITECH-FZCO (AE/DUBAI) REF.: CRED ADVANCE PAYMENT FOR LITHIUM CARBONATE CONTRACT YLB-GCO-0083-ODV/23-VEX DATE 09/05/2023 LIB. 00597012001 RECURSOS PROPIOS VENTAS YLB"/>
    <m/>
    <m/>
    <m/>
    <m/>
    <m/>
    <m/>
    <n v="50"/>
    <n v="0"/>
    <s v="NO_CONCILIADO"/>
    <m/>
    <m/>
  </r>
  <r>
    <x v="1"/>
    <m/>
    <x v="1"/>
    <x v="98"/>
    <s v="J05488090002"/>
    <s v="NTE"/>
    <n v="5714714"/>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2284"/>
    <s v="NO_CONCILIADO"/>
    <m/>
    <m/>
  </r>
  <r>
    <x v="1"/>
    <m/>
    <x v="1"/>
    <x v="98"/>
    <s v="J05488100002"/>
    <s v="NTE"/>
    <n v="571471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5.24"/>
    <s v="NO_CONCILIADO"/>
    <m/>
    <m/>
  </r>
  <r>
    <x v="1"/>
    <m/>
    <x v="1"/>
    <x v="98"/>
    <s v="J05488110002"/>
    <s v="NTE"/>
    <n v="571473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4.47"/>
    <s v="NO_CONCILIADO"/>
    <m/>
    <m/>
  </r>
  <r>
    <x v="1"/>
    <m/>
    <x v="1"/>
    <x v="98"/>
    <s v="O21165890002"/>
    <s v="BOD"/>
    <n v="2116589"/>
    <m/>
    <s v="00099021001 DEPOSITO DE EFECTIVO, DEPOSITANTE: ROSA AMALIA QUISBERT DE MARCA, CONCEPTO: DEVOLUCION DE RETROACTIVO, CUENTA DE DEPOSITO: CUENTA UNICA DEL TESORO"/>
    <m/>
    <m/>
    <m/>
    <m/>
    <m/>
    <m/>
    <n v="0"/>
    <n v="200"/>
    <s v="NO_CONCILIADO"/>
    <m/>
    <m/>
  </r>
  <r>
    <x v="1"/>
    <m/>
    <x v="1"/>
    <x v="98"/>
    <s v="O21166110002"/>
    <s v="BOD"/>
    <n v="2116611"/>
    <m/>
    <s v="00099021001 DEPOSITO DE EFECTIVO, DEPOSITANTE: ALVARO MARCO ANTONIO CABA OLIVAREZ, CONCEPTO: CITE: MEFP/VTCP/DGPOT/UAIS-CPI/N°030/2016 REGULARIZACION: NOVIEMBRE - DICIEMBRE 2022, CUENTA DE DEPOSITO: CUENTA UNICA DEL TESORO"/>
    <m/>
    <m/>
    <m/>
    <m/>
    <m/>
    <m/>
    <n v="0"/>
    <n v="13500"/>
    <s v="NO_CONCILIADO"/>
    <m/>
    <m/>
  </r>
  <r>
    <x v="1"/>
    <m/>
    <x v="1"/>
    <x v="98"/>
    <s v="B21166000002"/>
    <s v="BOD"/>
    <n v="2116600"/>
    <m/>
    <s v="00099021001 DEP.DE CHEQ.AJENOS,RET.DE CAM.,CONCEPTO: MARIA CARMEN BILBAO BALLESTEROS,DEP.: BANCO UNION S.A. , PROCEDENCIA: BANCO UNION S.A., CHEQUE: 191504, FECHA DE EMISION:29/05/2023"/>
    <m/>
    <m/>
    <m/>
    <m/>
    <m/>
    <m/>
    <n v="0"/>
    <n v="6704.66"/>
    <s v="NO_CONCILIADO"/>
    <m/>
    <m/>
  </r>
  <r>
    <x v="10"/>
    <m/>
    <x v="10"/>
    <x v="98"/>
    <s v="T04455440001"/>
    <s v="DEV"/>
    <n v="445544"/>
    <m/>
    <s v="CONTABILIZACION ORDENES DE TRANSFERENCIA GRACOS"/>
    <m/>
    <m/>
    <m/>
    <m/>
    <m/>
    <m/>
    <n v="39845.620000000003"/>
    <n v="0"/>
    <s v="NO_CONCILIADO"/>
    <m/>
    <m/>
  </r>
  <r>
    <x v="10"/>
    <m/>
    <x v="10"/>
    <x v="98"/>
    <s v="T04455460001"/>
    <s v="DEV"/>
    <n v="445546"/>
    <m/>
    <s v="CONTABILIZACION ORDENES DE TRANSFERENCIA GRACOS"/>
    <m/>
    <m/>
    <m/>
    <m/>
    <m/>
    <m/>
    <n v="4128.01"/>
    <n v="0"/>
    <s v="NO_CONCILIADO"/>
    <m/>
    <m/>
  </r>
  <r>
    <x v="10"/>
    <m/>
    <x v="10"/>
    <x v="98"/>
    <s v="T04455480001"/>
    <s v="DEV"/>
    <n v="445548"/>
    <m/>
    <s v="CONTABILIZACION ORDENES DE TRANSFERENCIA GRACOS"/>
    <m/>
    <m/>
    <m/>
    <m/>
    <m/>
    <m/>
    <n v="1162.02"/>
    <n v="0"/>
    <s v="NO_CONCILIADO"/>
    <m/>
    <m/>
  </r>
  <r>
    <x v="10"/>
    <m/>
    <x v="10"/>
    <x v="98"/>
    <s v="T04455500001"/>
    <s v="DEV"/>
    <n v="445550"/>
    <m/>
    <s v="CONTABILIZACION ORDENES DE TRANSFERENCIA GRACOS"/>
    <m/>
    <m/>
    <m/>
    <m/>
    <m/>
    <m/>
    <n v="11611.65"/>
    <n v="0"/>
    <s v="NO_CONCILIADO"/>
    <m/>
    <m/>
  </r>
  <r>
    <x v="10"/>
    <m/>
    <x v="10"/>
    <x v="98"/>
    <s v="T04455520001"/>
    <s v="DEV"/>
    <n v="445552"/>
    <m/>
    <s v="CONTABILIZACION ORDENES DE TRANSFERENCIA GRACOS"/>
    <m/>
    <m/>
    <m/>
    <m/>
    <m/>
    <m/>
    <n v="1822190.18"/>
    <n v="0"/>
    <s v="NO_CONCILIADO"/>
    <m/>
    <m/>
  </r>
  <r>
    <x v="10"/>
    <m/>
    <x v="10"/>
    <x v="98"/>
    <s v="T04455540001"/>
    <s v="DEV"/>
    <n v="445554"/>
    <m/>
    <s v="CONTABILIZACION ORDENES DE TRANSFERENCIA GRACOS"/>
    <m/>
    <m/>
    <m/>
    <m/>
    <m/>
    <m/>
    <n v="1822190.18"/>
    <n v="0"/>
    <s v="NO_CONCILIADO"/>
    <m/>
    <m/>
  </r>
  <r>
    <x v="10"/>
    <m/>
    <x v="10"/>
    <x v="98"/>
    <s v="T04455560001"/>
    <s v="DEV"/>
    <n v="445556"/>
    <m/>
    <s v="CONTABILIZACION ORDENES DE TRANSFERENCIA GRACOS"/>
    <m/>
    <m/>
    <m/>
    <m/>
    <m/>
    <m/>
    <n v="1822190.18"/>
    <n v="0"/>
    <s v="NO_CONCILIADO"/>
    <m/>
    <m/>
  </r>
  <r>
    <x v="10"/>
    <m/>
    <x v="10"/>
    <x v="98"/>
    <s v="T04455580001"/>
    <s v="DEV"/>
    <n v="445558"/>
    <m/>
    <s v="CONTABILIZACION ORDENES DE TRANSFERENCIA GRACOS"/>
    <m/>
    <m/>
    <m/>
    <m/>
    <m/>
    <m/>
    <n v="1822190.18"/>
    <n v="0"/>
    <s v="NO_CONCILIADO"/>
    <m/>
    <m/>
  </r>
  <r>
    <x v="10"/>
    <m/>
    <x v="10"/>
    <x v="98"/>
    <s v="T04455600001"/>
    <s v="DEV"/>
    <n v="445560"/>
    <m/>
    <s v="CONTABILIZACION ORDENES DE TRANSFERENCIA GRACOS"/>
    <m/>
    <m/>
    <m/>
    <m/>
    <m/>
    <m/>
    <n v="1822190.18"/>
    <n v="0"/>
    <s v="NO_CONCILIADO"/>
    <m/>
    <m/>
  </r>
  <r>
    <x v="10"/>
    <m/>
    <x v="10"/>
    <x v="98"/>
    <s v="T04455620001"/>
    <s v="DEV"/>
    <n v="445562"/>
    <m/>
    <s v="CONTABILIZACION ORDENES DE TRANSFERENCIA GRACOS"/>
    <m/>
    <m/>
    <m/>
    <m/>
    <m/>
    <m/>
    <n v="5004859.32"/>
    <n v="0"/>
    <s v="NO_CONCILIADO"/>
    <m/>
    <m/>
  </r>
  <r>
    <x v="10"/>
    <m/>
    <x v="10"/>
    <x v="98"/>
    <s v="T04455640001"/>
    <s v="DEV"/>
    <n v="445564"/>
    <m/>
    <s v="CONTABILIZACION ORDENES DE TRANSFERENCIA GRACOS"/>
    <m/>
    <m/>
    <m/>
    <m/>
    <m/>
    <m/>
    <n v="5004859.32"/>
    <n v="0"/>
    <s v="NO_CONCILIADO"/>
    <m/>
    <m/>
  </r>
  <r>
    <x v="10"/>
    <m/>
    <x v="10"/>
    <x v="98"/>
    <s v="T04455660001"/>
    <s v="DEV"/>
    <n v="445566"/>
    <m/>
    <s v="CONTABILIZACION ORDENES DE TRANSFERENCIA GRACOS"/>
    <m/>
    <m/>
    <m/>
    <m/>
    <m/>
    <m/>
    <n v="5004859.32"/>
    <n v="0"/>
    <s v="NO_CONCILIADO"/>
    <m/>
    <m/>
  </r>
  <r>
    <x v="10"/>
    <m/>
    <x v="10"/>
    <x v="98"/>
    <s v="T04455680001"/>
    <s v="DEV"/>
    <n v="445568"/>
    <m/>
    <s v="CONTABILIZACION ORDENES DE TRANSFERENCIA GRACOS"/>
    <m/>
    <m/>
    <m/>
    <m/>
    <m/>
    <m/>
    <n v="5004859.32"/>
    <n v="0"/>
    <s v="NO_CONCILIADO"/>
    <m/>
    <m/>
  </r>
  <r>
    <x v="10"/>
    <m/>
    <x v="10"/>
    <x v="98"/>
    <s v="T04455700001"/>
    <s v="DEV"/>
    <n v="445570"/>
    <m/>
    <s v="CONTABILIZACION ORDENES DE TRANSFERENCIA GRACOS"/>
    <m/>
    <m/>
    <m/>
    <m/>
    <m/>
    <m/>
    <n v="5004859.32"/>
    <n v="0"/>
    <s v="NO_CONCILIADO"/>
    <m/>
    <m/>
  </r>
  <r>
    <x v="10"/>
    <m/>
    <x v="10"/>
    <x v="98"/>
    <s v="T04455780001"/>
    <s v="DEV"/>
    <n v="445578"/>
    <m/>
    <s v="CONTABILIZACION ORDENES DE TRANSFERENCIA GRACOS"/>
    <m/>
    <m/>
    <m/>
    <m/>
    <m/>
    <m/>
    <n v="4239629.07"/>
    <n v="0"/>
    <s v="NO_CONCILIADO"/>
    <m/>
    <m/>
  </r>
  <r>
    <x v="10"/>
    <m/>
    <x v="10"/>
    <x v="98"/>
    <s v="T04455720001"/>
    <s v="DEV"/>
    <n v="445572"/>
    <m/>
    <s v="CONTABILIZACION ORDENES DE TRANSFERENCIA GRACOS"/>
    <m/>
    <m/>
    <m/>
    <m/>
    <m/>
    <m/>
    <n v="4239629.07"/>
    <n v="0"/>
    <s v="NO_CONCILIADO"/>
    <m/>
    <m/>
  </r>
  <r>
    <x v="10"/>
    <m/>
    <x v="10"/>
    <x v="98"/>
    <s v="T04455740001"/>
    <s v="DEV"/>
    <n v="445574"/>
    <m/>
    <s v="CONTABILIZACION ORDENES DE TRANSFERENCIA GRACOS"/>
    <m/>
    <m/>
    <m/>
    <m/>
    <m/>
    <m/>
    <n v="4239629.07"/>
    <n v="0"/>
    <s v="NO_CONCILIADO"/>
    <m/>
    <m/>
  </r>
  <r>
    <x v="10"/>
    <m/>
    <x v="10"/>
    <x v="98"/>
    <s v="T04455760001"/>
    <s v="DEV"/>
    <n v="445576"/>
    <m/>
    <s v="CONTABILIZACION ORDENES DE TRANSFERENCIA GRACOS"/>
    <m/>
    <m/>
    <m/>
    <m/>
    <m/>
    <m/>
    <n v="4239629.07"/>
    <n v="0"/>
    <s v="NO_CONCILIADO"/>
    <m/>
    <m/>
  </r>
  <r>
    <x v="10"/>
    <m/>
    <x v="10"/>
    <x v="98"/>
    <s v="T04455800001"/>
    <s v="DEV"/>
    <n v="445580"/>
    <m/>
    <s v="CONTABILIZACION ORDENES DE TRANSFERENCIA GRACOS"/>
    <m/>
    <m/>
    <m/>
    <m/>
    <m/>
    <m/>
    <n v="4239629.07"/>
    <n v="0"/>
    <s v="NO_CONCILIADO"/>
    <m/>
    <m/>
  </r>
  <r>
    <x v="10"/>
    <m/>
    <x v="10"/>
    <x v="98"/>
    <s v="T04455820001"/>
    <s v="DEV"/>
    <n v="445582"/>
    <m/>
    <s v="CONTABILIZACION ORDENES DE TRANSFERENCIA GRACOS"/>
    <m/>
    <m/>
    <m/>
    <m/>
    <m/>
    <m/>
    <n v="11644639.33"/>
    <n v="0"/>
    <s v="NO_CONCILIADO"/>
    <m/>
    <m/>
  </r>
  <r>
    <x v="10"/>
    <m/>
    <x v="10"/>
    <x v="98"/>
    <s v="T04455840001"/>
    <s v="DEV"/>
    <n v="445584"/>
    <m/>
    <s v="CONTABILIZACION ORDENES DE TRANSFERENCIA GRACOS"/>
    <m/>
    <m/>
    <m/>
    <m/>
    <m/>
    <m/>
    <n v="11644639.33"/>
    <n v="0"/>
    <s v="NO_CONCILIADO"/>
    <m/>
    <m/>
  </r>
  <r>
    <x v="10"/>
    <m/>
    <x v="10"/>
    <x v="98"/>
    <s v="T04455860001"/>
    <s v="DEV"/>
    <n v="445586"/>
    <m/>
    <s v="CONTABILIZACION ORDENES DE TRANSFERENCIA GRACOS"/>
    <m/>
    <m/>
    <m/>
    <m/>
    <m/>
    <m/>
    <n v="11644639.33"/>
    <n v="0"/>
    <s v="NO_CONCILIADO"/>
    <m/>
    <m/>
  </r>
  <r>
    <x v="10"/>
    <m/>
    <x v="10"/>
    <x v="98"/>
    <s v="T04455880001"/>
    <s v="DEV"/>
    <n v="445588"/>
    <m/>
    <s v="CONTABILIZACION ORDENES DE TRANSFERENCIA GRACOS"/>
    <m/>
    <m/>
    <m/>
    <m/>
    <m/>
    <m/>
    <n v="11644639.33"/>
    <n v="0"/>
    <s v="NO_CONCILIADO"/>
    <m/>
    <m/>
  </r>
  <r>
    <x v="10"/>
    <m/>
    <x v="10"/>
    <x v="98"/>
    <s v="T04455900001"/>
    <s v="DEV"/>
    <n v="445590"/>
    <m/>
    <s v="CONTABILIZACION ORDENES DE TRANSFERENCIA GRACOS"/>
    <m/>
    <m/>
    <m/>
    <m/>
    <m/>
    <m/>
    <n v="11644639.33"/>
    <n v="0"/>
    <s v="NO_CONCILIADO"/>
    <m/>
    <m/>
  </r>
  <r>
    <x v="10"/>
    <m/>
    <x v="10"/>
    <x v="98"/>
    <s v="T04455920001"/>
    <s v="DEV"/>
    <n v="445592"/>
    <m/>
    <s v="CONTABILIZACION ORDENES DE TRANSFERENCIA GRACOS"/>
    <m/>
    <m/>
    <m/>
    <m/>
    <m/>
    <m/>
    <n v="2142389.59"/>
    <n v="0"/>
    <s v="NO_CONCILIADO"/>
    <m/>
    <m/>
  </r>
  <r>
    <x v="10"/>
    <m/>
    <x v="10"/>
    <x v="98"/>
    <s v="T04455940001"/>
    <s v="DEV"/>
    <n v="445594"/>
    <m/>
    <s v="CONTABILIZACION ORDENES DE TRANSFERENCIA GRACOS"/>
    <m/>
    <m/>
    <m/>
    <m/>
    <m/>
    <m/>
    <n v="2142389.59"/>
    <n v="0"/>
    <s v="NO_CONCILIADO"/>
    <m/>
    <m/>
  </r>
  <r>
    <x v="10"/>
    <m/>
    <x v="10"/>
    <x v="98"/>
    <s v="T04455960001"/>
    <s v="DEV"/>
    <n v="445596"/>
    <m/>
    <s v="CONTABILIZACION ORDENES DE TRANSFERENCIA GRACOS"/>
    <m/>
    <m/>
    <m/>
    <m/>
    <m/>
    <m/>
    <n v="2142389.59"/>
    <n v="0"/>
    <s v="NO_CONCILIADO"/>
    <m/>
    <m/>
  </r>
  <r>
    <x v="10"/>
    <m/>
    <x v="10"/>
    <x v="98"/>
    <s v="T04455980001"/>
    <s v="DEV"/>
    <n v="445598"/>
    <m/>
    <s v="CONTABILIZACION ORDENES DE TRANSFERENCIA GRACOS"/>
    <m/>
    <m/>
    <m/>
    <m/>
    <m/>
    <m/>
    <n v="2142389.59"/>
    <n v="0"/>
    <s v="NO_CONCILIADO"/>
    <m/>
    <m/>
  </r>
  <r>
    <x v="10"/>
    <m/>
    <x v="10"/>
    <x v="98"/>
    <s v="T04456000001"/>
    <s v="DEV"/>
    <n v="445600"/>
    <m/>
    <s v="CONTABILIZACION ORDENES DE TRANSFERENCIA GRACOS"/>
    <m/>
    <m/>
    <m/>
    <m/>
    <m/>
    <m/>
    <n v="2142389.59"/>
    <n v="0"/>
    <s v="NO_CONCILIADO"/>
    <m/>
    <m/>
  </r>
  <r>
    <x v="10"/>
    <m/>
    <x v="10"/>
    <x v="98"/>
    <s v="T04456020001"/>
    <s v="DEV"/>
    <n v="445602"/>
    <m/>
    <s v="CONTABILIZACION ORDENES DE TRANSFERENCIA GRACOS"/>
    <m/>
    <m/>
    <m/>
    <m/>
    <m/>
    <m/>
    <n v="1329020.45"/>
    <n v="0"/>
    <s v="NO_CONCILIADO"/>
    <m/>
    <m/>
  </r>
  <r>
    <x v="10"/>
    <m/>
    <x v="10"/>
    <x v="98"/>
    <s v="T04456040001"/>
    <s v="DEV"/>
    <n v="445604"/>
    <m/>
    <s v="CONTABILIZACION ORDENES DE TRANSFERENCIA GRACOS"/>
    <m/>
    <m/>
    <m/>
    <m/>
    <m/>
    <m/>
    <n v="80444.41"/>
    <n v="0"/>
    <s v="NO_CONCILIADO"/>
    <m/>
    <m/>
  </r>
  <r>
    <x v="10"/>
    <m/>
    <x v="10"/>
    <x v="98"/>
    <s v="T04456060001"/>
    <s v="DEV"/>
    <n v="445606"/>
    <m/>
    <s v="CONTABILIZACION ORDENES DE TRANSFERENCIA GRACOS"/>
    <m/>
    <m/>
    <m/>
    <m/>
    <m/>
    <m/>
    <n v="2164727.19"/>
    <n v="0"/>
    <s v="NO_CONCILIADO"/>
    <m/>
    <m/>
  </r>
  <r>
    <x v="10"/>
    <m/>
    <x v="10"/>
    <x v="98"/>
    <s v="T04456080001"/>
    <s v="DEV"/>
    <n v="445608"/>
    <m/>
    <s v="CONTABILIZACION ORDENES DE TRANSFERENCIA GRACOS"/>
    <m/>
    <m/>
    <m/>
    <m/>
    <m/>
    <m/>
    <n v="70188.3"/>
    <n v="0"/>
    <s v="NO_CONCILIADO"/>
    <m/>
    <m/>
  </r>
  <r>
    <x v="10"/>
    <m/>
    <x v="10"/>
    <x v="98"/>
    <s v="T04456100001"/>
    <s v="DEV"/>
    <n v="445610"/>
    <m/>
    <s v="CONTABILIZACION ORDENES DE TRANSFERENCIA GRACOS"/>
    <m/>
    <m/>
    <m/>
    <m/>
    <m/>
    <m/>
    <n v="3650310.75"/>
    <n v="0"/>
    <s v="NO_CONCILIADO"/>
    <m/>
    <m/>
  </r>
  <r>
    <x v="10"/>
    <m/>
    <x v="10"/>
    <x v="98"/>
    <s v="T04456120001"/>
    <s v="DEV"/>
    <n v="445612"/>
    <m/>
    <s v="CONTABILIZACION ORDENES DE TRANSFERENCIA GRACOS"/>
    <m/>
    <m/>
    <m/>
    <m/>
    <m/>
    <m/>
    <n v="192780.47"/>
    <n v="0"/>
    <s v="NO_CONCILIADO"/>
    <m/>
    <m/>
  </r>
  <r>
    <x v="10"/>
    <m/>
    <x v="10"/>
    <x v="98"/>
    <s v="T04456140001"/>
    <s v="DEV"/>
    <n v="445614"/>
    <m/>
    <s v="CONTABILIZACION ORDENES DE TRANSFERENCIA GRACOS"/>
    <m/>
    <m/>
    <m/>
    <m/>
    <m/>
    <m/>
    <n v="5945677.4500000002"/>
    <n v="0"/>
    <s v="NO_CONCILIADO"/>
    <m/>
    <m/>
  </r>
  <r>
    <x v="10"/>
    <m/>
    <x v="10"/>
    <x v="98"/>
    <s v="T04456160001"/>
    <s v="DEV"/>
    <n v="445616"/>
    <m/>
    <s v="CONTABILIZACION ORDENES DE TRANSFERENCIA GRACOS"/>
    <m/>
    <m/>
    <m/>
    <m/>
    <m/>
    <m/>
    <n v="220949.9"/>
    <n v="0"/>
    <s v="NO_CONCILIADO"/>
    <m/>
    <m/>
  </r>
  <r>
    <x v="10"/>
    <m/>
    <x v="10"/>
    <x v="98"/>
    <s v="T04456180001"/>
    <s v="DEV"/>
    <n v="445618"/>
    <m/>
    <s v="CONTABILIZACION ORDENES DE TRANSFERENCIA GRACOS"/>
    <m/>
    <m/>
    <m/>
    <m/>
    <m/>
    <m/>
    <n v="163304.84"/>
    <n v="0"/>
    <s v="NO_CONCILIADO"/>
    <m/>
    <m/>
  </r>
  <r>
    <x v="10"/>
    <m/>
    <x v="10"/>
    <x v="98"/>
    <s v="T04456200001"/>
    <s v="DEV"/>
    <n v="445620"/>
    <m/>
    <s v="CONTABILIZACION ORDENES DE TRANSFERENCIA GRACOS"/>
    <m/>
    <m/>
    <m/>
    <m/>
    <m/>
    <m/>
    <n v="3092187.53"/>
    <n v="0"/>
    <s v="NO_CONCILIADO"/>
    <m/>
    <m/>
  </r>
  <r>
    <x v="10"/>
    <m/>
    <x v="10"/>
    <x v="98"/>
    <s v="T04456220001"/>
    <s v="DEV"/>
    <n v="445622"/>
    <m/>
    <s v="CONTABILIZACION ORDENES DE TRANSFERENCIA GRACOS"/>
    <m/>
    <m/>
    <m/>
    <m/>
    <m/>
    <m/>
    <n v="5036598.55"/>
    <n v="0"/>
    <s v="NO_CONCILIADO"/>
    <m/>
    <m/>
  </r>
  <r>
    <x v="10"/>
    <m/>
    <x v="10"/>
    <x v="98"/>
    <s v="T04456240001"/>
    <s v="DEV"/>
    <n v="445624"/>
    <m/>
    <s v="CONTABILIZACION ORDENES DE TRANSFERENCIA GRACOS"/>
    <m/>
    <m/>
    <m/>
    <m/>
    <m/>
    <m/>
    <n v="187167.28"/>
    <n v="0"/>
    <s v="NO_CONCILIADO"/>
    <m/>
    <m/>
  </r>
  <r>
    <x v="10"/>
    <m/>
    <x v="10"/>
    <x v="98"/>
    <s v="T04456260001"/>
    <s v="DEV"/>
    <n v="445626"/>
    <m/>
    <s v="CONTABILIZACION ORDENES DE TRANSFERENCIA GRACOS"/>
    <m/>
    <m/>
    <m/>
    <m/>
    <m/>
    <m/>
    <n v="514076.81"/>
    <n v="0"/>
    <s v="NO_CONCILIADO"/>
    <m/>
    <m/>
  </r>
  <r>
    <x v="10"/>
    <m/>
    <x v="10"/>
    <x v="98"/>
    <s v="T04456280001"/>
    <s v="DEV"/>
    <n v="445628"/>
    <m/>
    <s v="CONTABILIZACION ORDENES DE TRANSFERENCIA GRACOS"/>
    <m/>
    <m/>
    <m/>
    <m/>
    <m/>
    <m/>
    <n v="13833609.560000001"/>
    <n v="0"/>
    <s v="NO_CONCILIADO"/>
    <m/>
    <m/>
  </r>
  <r>
    <x v="10"/>
    <m/>
    <x v="10"/>
    <x v="98"/>
    <s v="T04456300001"/>
    <s v="DEV"/>
    <n v="445630"/>
    <m/>
    <s v="CONTABILIZACION ORDENES DE TRANSFERENCIA GRACOS"/>
    <m/>
    <m/>
    <m/>
    <m/>
    <m/>
    <m/>
    <n v="448535.89"/>
    <n v="0"/>
    <s v="NO_CONCILIADO"/>
    <m/>
    <m/>
  </r>
  <r>
    <x v="10"/>
    <m/>
    <x v="10"/>
    <x v="98"/>
    <s v="T04456320001"/>
    <s v="DEV"/>
    <n v="445632"/>
    <m/>
    <s v="CONTABILIZACION ORDENES DE TRANSFERENCIA GRACOS"/>
    <m/>
    <m/>
    <m/>
    <m/>
    <m/>
    <m/>
    <n v="8493056.3399999999"/>
    <n v="0"/>
    <s v="NO_CONCILIADO"/>
    <m/>
    <m/>
  </r>
  <r>
    <x v="10"/>
    <m/>
    <x v="10"/>
    <x v="98"/>
    <s v="T04456340001"/>
    <s v="DEV"/>
    <n v="445634"/>
    <m/>
    <s v="CONTABILIZACION ORDENES DE TRANSFERENCIA GRACOS"/>
    <m/>
    <m/>
    <m/>
    <m/>
    <m/>
    <m/>
    <n v="2545117.9700000002"/>
    <n v="0"/>
    <s v="NO_CONCILIADO"/>
    <m/>
    <m/>
  </r>
  <r>
    <x v="10"/>
    <m/>
    <x v="10"/>
    <x v="98"/>
    <s v="T04456360001"/>
    <s v="DEV"/>
    <n v="445636"/>
    <m/>
    <s v="CONTABILIZACION ORDENES DE TRANSFERENCIA GRACOS"/>
    <m/>
    <m/>
    <m/>
    <m/>
    <m/>
    <m/>
    <n v="82521.960000000006"/>
    <n v="0"/>
    <s v="NO_CONCILIADO"/>
    <m/>
    <m/>
  </r>
  <r>
    <x v="10"/>
    <m/>
    <x v="10"/>
    <x v="98"/>
    <s v="T04456380001"/>
    <s v="DEV"/>
    <n v="445638"/>
    <m/>
    <s v="CONTABILIZACION ORDENES DE TRANSFERENCIA GRACOS"/>
    <m/>
    <m/>
    <m/>
    <m/>
    <m/>
    <m/>
    <n v="94580.26"/>
    <n v="0"/>
    <s v="NO_CONCILIADO"/>
    <m/>
    <m/>
  </r>
  <r>
    <x v="10"/>
    <m/>
    <x v="10"/>
    <x v="98"/>
    <s v="T04456460001"/>
    <s v="DEV"/>
    <n v="445646"/>
    <m/>
    <s v="CONTABILIZACION ORDENES DE TRANSFERENCIA GRACOS"/>
    <m/>
    <m/>
    <m/>
    <m/>
    <m/>
    <m/>
    <n v="1752001.81"/>
    <n v="0"/>
    <s v="NO_CONCILIADO"/>
    <m/>
    <m/>
  </r>
  <r>
    <x v="10"/>
    <m/>
    <x v="10"/>
    <x v="98"/>
    <s v="T04456400001"/>
    <s v="DEV"/>
    <n v="445640"/>
    <m/>
    <s v="CONTABILIZACION ORDENES DE TRANSFERENCIA GRACOS"/>
    <m/>
    <m/>
    <m/>
    <m/>
    <m/>
    <m/>
    <n v="1562558.93"/>
    <n v="0"/>
    <s v="NO_CONCILIADO"/>
    <m/>
    <m/>
  </r>
  <r>
    <x v="10"/>
    <m/>
    <x v="10"/>
    <x v="98"/>
    <s v="T04456420001"/>
    <s v="DEV"/>
    <n v="445642"/>
    <m/>
    <s v="CONTABILIZACION ORDENES DE TRANSFERENCIA GRACOS"/>
    <m/>
    <m/>
    <m/>
    <m/>
    <m/>
    <m/>
    <n v="1741745.77"/>
    <n v="0"/>
    <s v="NO_CONCILIADO"/>
    <m/>
    <m/>
  </r>
  <r>
    <x v="10"/>
    <m/>
    <x v="10"/>
    <x v="98"/>
    <s v="T04456440001"/>
    <s v="DEV"/>
    <n v="445644"/>
    <m/>
    <s v="CONTABILIZACION ORDENES DE TRANSFERENCIA GRACOS"/>
    <m/>
    <m/>
    <m/>
    <m/>
    <m/>
    <m/>
    <n v="493169.72"/>
    <n v="0"/>
    <s v="NO_CONCILIADO"/>
    <m/>
    <m/>
  </r>
  <r>
    <x v="10"/>
    <m/>
    <x v="10"/>
    <x v="98"/>
    <s v="T04456480001"/>
    <s v="DEV"/>
    <n v="445648"/>
    <m/>
    <s v="CONTABILIZACION ORDENES DE TRANSFERENCIA GRACOS"/>
    <m/>
    <m/>
    <m/>
    <m/>
    <m/>
    <m/>
    <n v="4812078.8499999996"/>
    <n v="0"/>
    <s v="NO_CONCILIADO"/>
    <m/>
    <m/>
  </r>
  <r>
    <x v="10"/>
    <m/>
    <x v="10"/>
    <x v="98"/>
    <s v="T04456500001"/>
    <s v="DEV"/>
    <n v="445650"/>
    <m/>
    <s v="CONTABILIZACION ORDENES DE TRANSFERENCIA GRACOS"/>
    <m/>
    <m/>
    <m/>
    <m/>
    <m/>
    <m/>
    <n v="1354548.57"/>
    <n v="0"/>
    <s v="NO_CONCILIADO"/>
    <m/>
    <m/>
  </r>
  <r>
    <x v="10"/>
    <m/>
    <x v="10"/>
    <x v="98"/>
    <s v="T04456520001"/>
    <s v="DEV"/>
    <n v="445652"/>
    <m/>
    <s v="CONTABILIZACION ORDENES DE TRANSFERENCIA GRACOS"/>
    <m/>
    <m/>
    <m/>
    <m/>
    <m/>
    <m/>
    <n v="4783909.3600000003"/>
    <n v="0"/>
    <s v="NO_CONCILIADO"/>
    <m/>
    <m/>
  </r>
  <r>
    <x v="10"/>
    <m/>
    <x v="10"/>
    <x v="98"/>
    <s v="T04456540001"/>
    <s v="DEV"/>
    <n v="445654"/>
    <m/>
    <s v="CONTABILIZACION ORDENES DE TRANSFERENCIA GRACOS"/>
    <m/>
    <m/>
    <m/>
    <m/>
    <m/>
    <m/>
    <n v="4076324.23"/>
    <n v="0"/>
    <s v="NO_CONCILIADO"/>
    <m/>
    <m/>
  </r>
  <r>
    <x v="10"/>
    <m/>
    <x v="10"/>
    <x v="98"/>
    <s v="T04456560001"/>
    <s v="DEV"/>
    <n v="445656"/>
    <m/>
    <s v="CONTABILIZACION ORDENES DE TRANSFERENCIA GRACOS"/>
    <m/>
    <m/>
    <m/>
    <m/>
    <m/>
    <m/>
    <n v="4052461.86"/>
    <n v="0"/>
    <s v="NO_CONCILIADO"/>
    <m/>
    <m/>
  </r>
  <r>
    <x v="10"/>
    <m/>
    <x v="10"/>
    <x v="98"/>
    <s v="T04456580001"/>
    <s v="DEV"/>
    <n v="445658"/>
    <m/>
    <s v="CONTABILIZACION ORDENES DE TRANSFERENCIA GRACOS"/>
    <m/>
    <m/>
    <m/>
    <m/>
    <m/>
    <m/>
    <n v="1147441.54"/>
    <n v="0"/>
    <s v="NO_CONCILIADO"/>
    <m/>
    <m/>
  </r>
  <r>
    <x v="10"/>
    <m/>
    <x v="10"/>
    <x v="98"/>
    <s v="T04456600001"/>
    <s v="DEV"/>
    <n v="445660"/>
    <m/>
    <s v="CONTABILIZACION ORDENES DE TRANSFERENCIA GRACOS"/>
    <m/>
    <m/>
    <m/>
    <m/>
    <m/>
    <m/>
    <n v="11130562.449999999"/>
    <n v="0"/>
    <s v="NO_CONCILIADO"/>
    <m/>
    <m/>
  </r>
  <r>
    <x v="10"/>
    <m/>
    <x v="10"/>
    <x v="98"/>
    <s v="T04456620001"/>
    <s v="DEV"/>
    <n v="445662"/>
    <m/>
    <s v="CONTABILIZACION ORDENES DE TRANSFERENCIA GRACOS"/>
    <m/>
    <m/>
    <m/>
    <m/>
    <m/>
    <m/>
    <n v="3151582.99"/>
    <n v="0"/>
    <s v="NO_CONCILIADO"/>
    <m/>
    <m/>
  </r>
  <r>
    <x v="10"/>
    <m/>
    <x v="10"/>
    <x v="98"/>
    <s v="T04456640001"/>
    <s v="DEV"/>
    <n v="445664"/>
    <m/>
    <s v="CONTABILIZACION ORDENES DE TRANSFERENCIA GRACOS"/>
    <m/>
    <m/>
    <m/>
    <m/>
    <m/>
    <m/>
    <n v="11196103.369999999"/>
    <n v="0"/>
    <s v="NO_CONCILIADO"/>
    <m/>
    <m/>
  </r>
  <r>
    <x v="10"/>
    <m/>
    <x v="10"/>
    <x v="98"/>
    <s v="T04456660001"/>
    <s v="DEV"/>
    <n v="445666"/>
    <m/>
    <s v="CONTABILIZACION ORDENES DE TRANSFERENCIA GRACOS"/>
    <m/>
    <m/>
    <m/>
    <m/>
    <m/>
    <m/>
    <n v="2059867.64"/>
    <n v="0"/>
    <s v="NO_CONCILIADO"/>
    <m/>
    <m/>
  </r>
  <r>
    <x v="10"/>
    <m/>
    <x v="10"/>
    <x v="98"/>
    <s v="T04456680001"/>
    <s v="DEV"/>
    <n v="445668"/>
    <m/>
    <s v="CONTABILIZACION ORDENES DE TRANSFERENCIA GRACOS"/>
    <m/>
    <m/>
    <m/>
    <m/>
    <m/>
    <m/>
    <n v="2047809.33"/>
    <n v="0"/>
    <s v="NO_CONCILIADO"/>
    <m/>
    <m/>
  </r>
  <r>
    <x v="10"/>
    <m/>
    <x v="10"/>
    <x v="98"/>
    <s v="T04456700001"/>
    <s v="DEV"/>
    <n v="445670"/>
    <m/>
    <s v="CONTABILIZACION ORDENES DE TRANSFERENCIA GRACOS"/>
    <m/>
    <m/>
    <m/>
    <m/>
    <m/>
    <m/>
    <n v="579830.66"/>
    <n v="0"/>
    <s v="NO_CONCILIADO"/>
    <m/>
    <m/>
  </r>
  <r>
    <x v="10"/>
    <m/>
    <x v="10"/>
    <x v="98"/>
    <s v="T04456720001"/>
    <s v="DEV"/>
    <n v="445672"/>
    <m/>
    <s v="CONTABILIZACION ORDENES DE TRANSFERENCIA GRACOS"/>
    <m/>
    <m/>
    <m/>
    <m/>
    <m/>
    <m/>
    <n v="13906122.5"/>
    <n v="0"/>
    <s v="NO_CONCILIADO"/>
    <m/>
    <m/>
  </r>
  <r>
    <x v="10"/>
    <m/>
    <x v="10"/>
    <x v="98"/>
    <s v="T04456740001"/>
    <s v="DEV"/>
    <n v="445674"/>
    <m/>
    <s v="CONTABILIZACION ORDENES DE TRANSFERENCIA GRACOS"/>
    <m/>
    <m/>
    <m/>
    <m/>
    <m/>
    <m/>
    <n v="13634773.76"/>
    <n v="0"/>
    <s v="NO_CONCILIADO"/>
    <m/>
    <m/>
  </r>
  <r>
    <x v="10"/>
    <m/>
    <x v="10"/>
    <x v="98"/>
    <s v="T04456760001"/>
    <s v="DEV"/>
    <n v="445676"/>
    <m/>
    <s v="CONTABILIZACION ORDENES DE TRANSFERENCIA GRACOS"/>
    <m/>
    <m/>
    <m/>
    <m/>
    <m/>
    <m/>
    <n v="17484458.68"/>
    <n v="0"/>
    <s v="NO_CONCILIADO"/>
    <m/>
    <m/>
  </r>
  <r>
    <x v="10"/>
    <m/>
    <x v="10"/>
    <x v="98"/>
    <s v="T04456780001"/>
    <s v="DEV"/>
    <n v="445678"/>
    <m/>
    <s v="CONTABILIZACION ORDENES DE TRANSFERENCIA GRACOS"/>
    <m/>
    <m/>
    <m/>
    <m/>
    <m/>
    <m/>
    <n v="6734109.5300000003"/>
    <n v="0"/>
    <s v="NO_CONCILIADO"/>
    <m/>
    <m/>
  </r>
  <r>
    <x v="10"/>
    <m/>
    <x v="10"/>
    <x v="98"/>
    <s v="T04456800001"/>
    <s v="DEV"/>
    <n v="445680"/>
    <m/>
    <s v="CONTABILIZACION ORDENES DE TRANSFERENCIA GRACOS"/>
    <m/>
    <m/>
    <m/>
    <m/>
    <m/>
    <m/>
    <n v="78083208.090000004"/>
    <n v="0"/>
    <s v="NO_CONCILIADO"/>
    <m/>
    <m/>
  </r>
  <r>
    <x v="10"/>
    <m/>
    <x v="10"/>
    <x v="98"/>
    <s v="T04456820001"/>
    <s v="DEV"/>
    <n v="445682"/>
    <m/>
    <s v="CONTABILIZACION ORDENES DE TRANSFERENCIA GRACOS"/>
    <m/>
    <m/>
    <m/>
    <m/>
    <m/>
    <m/>
    <n v="33560118.469999999"/>
    <n v="0"/>
    <s v="NO_CONCILIADO"/>
    <m/>
    <m/>
  </r>
  <r>
    <x v="10"/>
    <m/>
    <x v="10"/>
    <x v="98"/>
    <s v="T04456840001"/>
    <s v="DEV"/>
    <n v="445684"/>
    <m/>
    <s v="CONTABILIZACION ORDENES DE TRANSFERENCIA GRACOS"/>
    <m/>
    <m/>
    <m/>
    <m/>
    <m/>
    <m/>
    <n v="5976843.46"/>
    <n v="0"/>
    <s v="NO_CONCILIADO"/>
    <m/>
    <m/>
  </r>
  <r>
    <x v="10"/>
    <m/>
    <x v="10"/>
    <x v="98"/>
    <s v="T04456860001"/>
    <s v="DEV"/>
    <n v="445686"/>
    <m/>
    <s v="CONTABILIZACION ORDENES DE TRANSFERENCIA GRACOS"/>
    <m/>
    <m/>
    <m/>
    <m/>
    <m/>
    <m/>
    <n v="8860.17"/>
    <n v="0"/>
    <s v="NO_CONCILIADO"/>
    <m/>
    <m/>
  </r>
  <r>
    <x v="10"/>
    <m/>
    <x v="10"/>
    <x v="98"/>
    <s v="T04456880001"/>
    <s v="DEV"/>
    <n v="445688"/>
    <m/>
    <s v="CONTABILIZACION ORDENES DE TRANSFERENCIA GRACOS"/>
    <m/>
    <m/>
    <m/>
    <m/>
    <m/>
    <m/>
    <n v="14431.52"/>
    <n v="0"/>
    <s v="NO_CONCILIADO"/>
    <m/>
    <m/>
  </r>
  <r>
    <x v="10"/>
    <m/>
    <x v="10"/>
    <x v="98"/>
    <s v="T04456900001"/>
    <s v="DEV"/>
    <n v="445690"/>
    <m/>
    <s v="CONTABILIZACION ORDENES DE TRANSFERENCIA GRACOS"/>
    <m/>
    <m/>
    <m/>
    <m/>
    <m/>
    <m/>
    <n v="536.30999999999995"/>
    <n v="0"/>
    <s v="NO_CONCILIADO"/>
    <m/>
    <m/>
  </r>
  <r>
    <x v="10"/>
    <m/>
    <x v="10"/>
    <x v="98"/>
    <s v="T04456920001"/>
    <s v="DEV"/>
    <n v="445692"/>
    <m/>
    <s v="CONTABILIZACION ORDENES DE TRANSFERENCIA GRACOS"/>
    <m/>
    <m/>
    <m/>
    <m/>
    <m/>
    <m/>
    <n v="467.92"/>
    <n v="0"/>
    <s v="NO_CONCILIADO"/>
    <m/>
    <m/>
  </r>
  <r>
    <x v="10"/>
    <m/>
    <x v="10"/>
    <x v="98"/>
    <s v="T04456940001"/>
    <s v="DEV"/>
    <n v="445694"/>
    <m/>
    <s v="CONTABILIZACION ORDENES DE TRANSFERENCIA GRACOS"/>
    <m/>
    <m/>
    <m/>
    <m/>
    <m/>
    <m/>
    <n v="12147.96"/>
    <n v="0"/>
    <s v="NO_CONCILIADO"/>
    <m/>
    <m/>
  </r>
  <r>
    <x v="10"/>
    <m/>
    <x v="10"/>
    <x v="98"/>
    <s v="T04456960001"/>
    <s v="DEV"/>
    <n v="445696"/>
    <m/>
    <s v="CONTABILIZACION ORDENES DE TRANSFERENCIA GRACOS"/>
    <m/>
    <m/>
    <m/>
    <m/>
    <m/>
    <m/>
    <n v="12147.96"/>
    <n v="0"/>
    <s v="NO_CONCILIADO"/>
    <m/>
    <m/>
  </r>
  <r>
    <x v="10"/>
    <m/>
    <x v="10"/>
    <x v="98"/>
    <s v="T04456980001"/>
    <s v="DEV"/>
    <n v="445698"/>
    <m/>
    <s v="CONTABILIZACION ORDENES DE TRANSFERENCIA GRACOS"/>
    <m/>
    <m/>
    <m/>
    <m/>
    <m/>
    <m/>
    <n v="12147.96"/>
    <n v="0"/>
    <s v="NO_CONCILIADO"/>
    <m/>
    <m/>
  </r>
  <r>
    <x v="10"/>
    <m/>
    <x v="10"/>
    <x v="98"/>
    <s v="T04457000001"/>
    <s v="DEV"/>
    <n v="445700"/>
    <m/>
    <s v="CONTABILIZACION ORDENES DE TRANSFERENCIA GRACOS"/>
    <m/>
    <m/>
    <m/>
    <m/>
    <m/>
    <m/>
    <n v="12147.96"/>
    <n v="0"/>
    <s v="NO_CONCILIADO"/>
    <m/>
    <m/>
  </r>
  <r>
    <x v="10"/>
    <m/>
    <x v="10"/>
    <x v="98"/>
    <s v="T04457020001"/>
    <s v="DEV"/>
    <n v="445702"/>
    <m/>
    <s v="CONTABILIZACION ORDENES DE TRANSFERENCIA GRACOS"/>
    <m/>
    <m/>
    <m/>
    <m/>
    <m/>
    <m/>
    <n v="12147.96"/>
    <n v="0"/>
    <s v="NO_CONCILIADO"/>
    <m/>
    <m/>
  </r>
  <r>
    <x v="10"/>
    <m/>
    <x v="10"/>
    <x v="98"/>
    <s v="T04457040001"/>
    <s v="DEV"/>
    <n v="445704"/>
    <m/>
    <s v="CONTABILIZACION ORDENES DE TRANSFERENCIA GRACOS"/>
    <m/>
    <m/>
    <m/>
    <m/>
    <m/>
    <m/>
    <n v="223734.1"/>
    <n v="0"/>
    <s v="NO_CONCILIADO"/>
    <m/>
    <m/>
  </r>
  <r>
    <x v="10"/>
    <m/>
    <x v="10"/>
    <x v="98"/>
    <s v="T04457060001"/>
    <s v="DEV"/>
    <n v="445706"/>
    <m/>
    <s v="CONTABILIZACION ORDENES DE TRANSFERENCIA GRACOS"/>
    <m/>
    <m/>
    <m/>
    <m/>
    <m/>
    <m/>
    <n v="5100.41"/>
    <n v="0"/>
    <s v="NO_CONCILIADO"/>
    <m/>
    <m/>
  </r>
  <r>
    <x v="10"/>
    <m/>
    <x v="10"/>
    <x v="98"/>
    <s v="T04457140001"/>
    <s v="DEV"/>
    <n v="445714"/>
    <m/>
    <s v="CONTABILIZACION ORDENES DE TRANSFERENCIA GRACOS"/>
    <m/>
    <m/>
    <m/>
    <m/>
    <m/>
    <m/>
    <n v="4293.3999999999996"/>
    <n v="0"/>
    <s v="NO_CONCILIADO"/>
    <m/>
    <m/>
  </r>
  <r>
    <x v="10"/>
    <m/>
    <x v="10"/>
    <x v="98"/>
    <s v="T04457080001"/>
    <s v="DEV"/>
    <n v="445708"/>
    <m/>
    <s v="CONTABILIZACION ORDENES DE TRANSFERENCIA GRACOS"/>
    <m/>
    <m/>
    <m/>
    <m/>
    <m/>
    <m/>
    <n v="3131.38"/>
    <n v="0"/>
    <s v="NO_CONCILIADO"/>
    <m/>
    <m/>
  </r>
  <r>
    <x v="10"/>
    <m/>
    <x v="10"/>
    <x v="98"/>
    <s v="T04457100001"/>
    <s v="DEV"/>
    <n v="445710"/>
    <m/>
    <s v="CONTABILIZACION ORDENES DE TRANSFERENCIA GRACOS"/>
    <m/>
    <m/>
    <m/>
    <m/>
    <m/>
    <m/>
    <n v="189.54"/>
    <n v="0"/>
    <s v="NO_CONCILIADO"/>
    <m/>
    <m/>
  </r>
  <r>
    <x v="10"/>
    <m/>
    <x v="10"/>
    <x v="98"/>
    <s v="T04457120001"/>
    <s v="DEV"/>
    <n v="445712"/>
    <m/>
    <s v="CONTABILIZACION ORDENES DE TRANSFERENCIA GRACOS"/>
    <m/>
    <m/>
    <m/>
    <m/>
    <m/>
    <m/>
    <n v="165.39"/>
    <n v="0"/>
    <s v="NO_CONCILIADO"/>
    <m/>
    <m/>
  </r>
  <r>
    <x v="10"/>
    <m/>
    <x v="10"/>
    <x v="98"/>
    <s v="T04457160001"/>
    <s v="DEV"/>
    <n v="445716"/>
    <m/>
    <s v="CONTABILIZACION ORDENES DE TRANSFERENCIA GRACOS"/>
    <m/>
    <m/>
    <m/>
    <m/>
    <m/>
    <m/>
    <n v="4293.3999999999996"/>
    <n v="0"/>
    <s v="NO_CONCILIADO"/>
    <m/>
    <m/>
  </r>
  <r>
    <x v="10"/>
    <m/>
    <x v="10"/>
    <x v="98"/>
    <s v="T04457180001"/>
    <s v="DEV"/>
    <n v="445718"/>
    <m/>
    <s v="CONTABILIZACION ORDENES DE TRANSFERENCIA GRACOS"/>
    <m/>
    <m/>
    <m/>
    <m/>
    <m/>
    <m/>
    <n v="4293.3999999999996"/>
    <n v="0"/>
    <s v="NO_CONCILIADO"/>
    <m/>
    <m/>
  </r>
  <r>
    <x v="10"/>
    <m/>
    <x v="10"/>
    <x v="98"/>
    <s v="T04457200001"/>
    <s v="DEV"/>
    <n v="445720"/>
    <m/>
    <s v="CONTABILIZACION ORDENES DE TRANSFERENCIA GRACOS"/>
    <m/>
    <m/>
    <m/>
    <m/>
    <m/>
    <m/>
    <n v="4293.3999999999996"/>
    <n v="0"/>
    <s v="NO_CONCILIADO"/>
    <m/>
    <m/>
  </r>
  <r>
    <x v="10"/>
    <m/>
    <x v="10"/>
    <x v="98"/>
    <s v="T04457220001"/>
    <s v="DEV"/>
    <n v="445722"/>
    <m/>
    <s v="CONTABILIZACION ORDENES DE TRANSFERENCIA GRACOS"/>
    <m/>
    <m/>
    <m/>
    <m/>
    <m/>
    <m/>
    <n v="4293.3999999999996"/>
    <n v="0"/>
    <s v="NO_CONCILIADO"/>
    <m/>
    <m/>
  </r>
  <r>
    <x v="10"/>
    <m/>
    <x v="10"/>
    <x v="98"/>
    <s v="T04457240001"/>
    <s v="DEV"/>
    <n v="445724"/>
    <m/>
    <s v="CONTABILIZACION ORDENES DE TRANSFERENCIA GRACOS"/>
    <m/>
    <m/>
    <m/>
    <m/>
    <m/>
    <m/>
    <n v="39637.83"/>
    <n v="0"/>
    <s v="NO_CONCILIADO"/>
    <m/>
    <m/>
  </r>
  <r>
    <x v="10"/>
    <m/>
    <x v="10"/>
    <x v="98"/>
    <s v="T04457260001"/>
    <s v="DEV"/>
    <n v="445726"/>
    <m/>
    <s v="CONTABILIZACION ORDENES DE TRANSFERENCIA GRACOS"/>
    <m/>
    <m/>
    <m/>
    <m/>
    <m/>
    <m/>
    <n v="24335.439999999999"/>
    <n v="0"/>
    <s v="NO_CONCILIADO"/>
    <m/>
    <m/>
  </r>
  <r>
    <x v="10"/>
    <m/>
    <x v="10"/>
    <x v="98"/>
    <s v="T04457280001"/>
    <s v="DEV"/>
    <n v="445728"/>
    <m/>
    <s v="CONTABILIZACION ORDENES DE TRANSFERENCIA GRACOS"/>
    <m/>
    <m/>
    <m/>
    <m/>
    <m/>
    <m/>
    <n v="1472.98"/>
    <n v="0"/>
    <s v="NO_CONCILIADO"/>
    <m/>
    <m/>
  </r>
  <r>
    <x v="10"/>
    <m/>
    <x v="10"/>
    <x v="98"/>
    <s v="T04457300001"/>
    <s v="DEV"/>
    <n v="445730"/>
    <m/>
    <s v="CONTABILIZACION ORDENES DE TRANSFERENCIA GRACOS"/>
    <m/>
    <m/>
    <m/>
    <m/>
    <m/>
    <m/>
    <n v="1285.22"/>
    <n v="0"/>
    <s v="NO_CONCILIADO"/>
    <m/>
    <m/>
  </r>
  <r>
    <x v="10"/>
    <m/>
    <x v="10"/>
    <x v="98"/>
    <s v="T04457320001"/>
    <s v="DEV"/>
    <n v="445732"/>
    <m/>
    <s v="CONTABILIZACION ORDENES DE TRANSFERENCIA GRACOS"/>
    <m/>
    <m/>
    <m/>
    <m/>
    <m/>
    <m/>
    <n v="33365.74"/>
    <n v="0"/>
    <s v="NO_CONCILIADO"/>
    <m/>
    <m/>
  </r>
  <r>
    <x v="10"/>
    <m/>
    <x v="10"/>
    <x v="98"/>
    <s v="T04457340001"/>
    <s v="DEV"/>
    <n v="445734"/>
    <m/>
    <s v="CONTABILIZACION ORDENES DE TRANSFERENCIA GRACOS"/>
    <m/>
    <m/>
    <m/>
    <m/>
    <m/>
    <m/>
    <n v="33365.74"/>
    <n v="0"/>
    <s v="NO_CONCILIADO"/>
    <m/>
    <m/>
  </r>
  <r>
    <x v="10"/>
    <m/>
    <x v="10"/>
    <x v="98"/>
    <s v="T04457360001"/>
    <s v="DEV"/>
    <n v="445736"/>
    <m/>
    <s v="CONTABILIZACION ORDENES DE TRANSFERENCIA GRACOS"/>
    <m/>
    <m/>
    <m/>
    <m/>
    <m/>
    <m/>
    <n v="33365.74"/>
    <n v="0"/>
    <s v="NO_CONCILIADO"/>
    <m/>
    <m/>
  </r>
  <r>
    <x v="10"/>
    <m/>
    <x v="10"/>
    <x v="98"/>
    <s v="T04457380001"/>
    <s v="DEV"/>
    <n v="445738"/>
    <m/>
    <s v="CONTABILIZACION ORDENES DE TRANSFERENCIA GRACOS"/>
    <m/>
    <m/>
    <m/>
    <m/>
    <m/>
    <m/>
    <n v="33365.74"/>
    <n v="0"/>
    <s v="NO_CONCILIADO"/>
    <m/>
    <m/>
  </r>
  <r>
    <x v="10"/>
    <m/>
    <x v="10"/>
    <x v="98"/>
    <s v="T04457400001"/>
    <s v="DEV"/>
    <n v="445740"/>
    <m/>
    <s v="CONTABILIZACION ORDENES DE TRANSFERENCIA GRACOS"/>
    <m/>
    <m/>
    <m/>
    <m/>
    <m/>
    <m/>
    <n v="33365.74"/>
    <n v="0"/>
    <s v="NO_CONCILIADO"/>
    <m/>
    <m/>
  </r>
  <r>
    <x v="10"/>
    <m/>
    <x v="10"/>
    <x v="98"/>
    <s v="T04457420001"/>
    <s v="DEV"/>
    <n v="445742"/>
    <m/>
    <s v="CONTABILIZACION ORDENES DE TRANSFERENCIA GRACOS"/>
    <m/>
    <m/>
    <m/>
    <m/>
    <m/>
    <m/>
    <n v="4103.8599999999997"/>
    <n v="0"/>
    <s v="NO_CONCILIADO"/>
    <m/>
    <m/>
  </r>
  <r>
    <x v="10"/>
    <m/>
    <x v="10"/>
    <x v="98"/>
    <s v="T04457440001"/>
    <s v="DEV"/>
    <n v="445744"/>
    <m/>
    <s v="CONTABILIZACION ORDENES DE TRANSFERENCIA GRACOS"/>
    <m/>
    <m/>
    <m/>
    <m/>
    <m/>
    <m/>
    <n v="11680.04"/>
    <n v="0"/>
    <s v="NO_CONCILIADO"/>
    <m/>
    <m/>
  </r>
  <r>
    <x v="10"/>
    <m/>
    <x v="10"/>
    <x v="98"/>
    <s v="T04457460001"/>
    <s v="DEV"/>
    <n v="445746"/>
    <m/>
    <s v="CONTABILIZACION ORDENES DE TRANSFERENCIA GRACOS"/>
    <m/>
    <m/>
    <m/>
    <m/>
    <m/>
    <m/>
    <n v="31892.76"/>
    <n v="0"/>
    <s v="NO_CONCILIADO"/>
    <m/>
    <m/>
  </r>
  <r>
    <x v="10"/>
    <m/>
    <x v="10"/>
    <x v="98"/>
    <s v="T04457490001"/>
    <s v="DEV"/>
    <n v="445749"/>
    <m/>
    <s v="CONTABILIZACION ORDENES DE TRANSFERENCIA GRACOS"/>
    <m/>
    <m/>
    <m/>
    <m/>
    <m/>
    <m/>
    <n v="3287.79"/>
    <n v="0"/>
    <s v="NO_CONCILIADO"/>
    <m/>
    <m/>
  </r>
  <r>
    <x v="10"/>
    <m/>
    <x v="10"/>
    <x v="98"/>
    <s v="T04457510001"/>
    <s v="DEV"/>
    <n v="445751"/>
    <m/>
    <s v="CONTABILIZACION ORDENES DE TRANSFERENCIA GRACOS"/>
    <m/>
    <m/>
    <m/>
    <m/>
    <m/>
    <m/>
    <n v="9030.2999999999993"/>
    <n v="0"/>
    <s v="NO_CONCILIADO"/>
    <m/>
    <m/>
  </r>
  <r>
    <x v="10"/>
    <m/>
    <x v="10"/>
    <x v="98"/>
    <s v="T04457530001"/>
    <s v="DEV"/>
    <n v="445753"/>
    <m/>
    <s v="CONTABILIZACION ORDENES DE TRANSFERENCIA GRACOS"/>
    <m/>
    <m/>
    <m/>
    <m/>
    <m/>
    <m/>
    <n v="32080.52"/>
    <n v="0"/>
    <s v="NO_CONCILIADO"/>
    <m/>
    <m/>
  </r>
  <r>
    <x v="14"/>
    <m/>
    <x v="14"/>
    <x v="99"/>
    <s v="O21169020002"/>
    <s v="BOD"/>
    <n v="2116902"/>
    <m/>
    <s v="00212012001 DEPOSITO DE EFECTIVO, DEPOSITANTE: DORIS CALCINA TINTAYA, CONCEPTO: REPOCISION DE CREDENCIAL, CUENTA DE DEPOSITO: CUENTA UNICA DEL TESORO"/>
    <m/>
    <m/>
    <m/>
    <m/>
    <m/>
    <m/>
    <n v="0"/>
    <n v="60"/>
    <s v="NO_CONCILIADO"/>
    <m/>
    <m/>
  </r>
  <r>
    <x v="8"/>
    <m/>
    <x v="8"/>
    <x v="99"/>
    <s v="G22875020003"/>
    <s v="COB"/>
    <n v="17515"/>
    <m/>
    <s v="PAGO A FONPLATA PRÉSTAMO BOL 28/2016 VCTO. 28-05-2023 POR CUENTA DE TGN , NTI. 017515 VALOR 30-05-2023 CAPITAL USD 487.227,70 INTERESES USD 230.269,36 CTA. 3987 CUENTA UNICA DEL TESORO LIB. 00099021001 REF.: COMISIONES BANCARIAS"/>
    <m/>
    <m/>
    <m/>
    <m/>
    <m/>
    <m/>
    <n v="3715.44"/>
    <n v="0"/>
    <s v="NO_CONCILIADO"/>
    <m/>
    <m/>
  </r>
  <r>
    <x v="25"/>
    <m/>
    <x v="25"/>
    <x v="99"/>
    <s v="G22879700002"/>
    <s v="CRV"/>
    <n v="2287970"/>
    <m/>
    <s v="REGULARIZACION DE TRANSFERENCIA DEL EXTERIOR SEGUN SWIFT NO.8121 Y NO.8120 DE FECHA 30/05/2023 ORDENANTE: INNOVATION BUSINESS ENG SA (PANAMA) REF.: CRED PAGO A PROVEEDOR SERVICIOS Y DEUDA PAYMENT FOR ODV 23V3X LIB. 00597012001 RECURSOS PROPIOS VENTAS YLB"/>
    <m/>
    <m/>
    <m/>
    <m/>
    <m/>
    <m/>
    <n v="0"/>
    <n v="912033.57"/>
    <s v="NO_CONCILIADO"/>
    <m/>
    <m/>
  </r>
  <r>
    <x v="25"/>
    <m/>
    <x v="25"/>
    <x v="99"/>
    <s v="G22879720002"/>
    <s v="CRV"/>
    <n v="2287972"/>
    <m/>
    <s v="TRANSFERENCIA DEL EXTERIOR SEGUN SWIFT NO.8515 Y NO.8514 DE FECHA 30/05/2023 ORDENANTE: QUIMICA MAVAR S.A. (CL/LAMPA) REF.: PAGO ORDEN DE VENTA YLB GCO 0076 ODV23 VEX LIB. 00597012001 RECURSOS PROPIOS VENTAS YLB"/>
    <m/>
    <m/>
    <m/>
    <m/>
    <m/>
    <m/>
    <n v="0"/>
    <n v="296722.44"/>
    <s v="NO_CONCILIADO"/>
    <m/>
    <m/>
  </r>
  <r>
    <x v="25"/>
    <m/>
    <x v="25"/>
    <x v="99"/>
    <s v="G22879710001"/>
    <s v="CVD"/>
    <n v="2287971"/>
    <m/>
    <s v="COBRO COSTOS DE PAPELERIA POR REGULARIZACION DE TRANSFERENCIA DEL EXTERIOR POR ORDEN DE INNOVATION BUSINESS ENG SA (PANAMA) REF.: CRED PAGO A PROVEEDOR SERVICIOS Y DEUDA PAYMENT FOR ODV 23V3X LIB. 00597012001 RECURSOS PROPIOS VENTAS YLB"/>
    <m/>
    <m/>
    <m/>
    <m/>
    <m/>
    <m/>
    <n v="50"/>
    <n v="0"/>
    <s v="NO_CONCILIADO"/>
    <m/>
    <m/>
  </r>
  <r>
    <x v="25"/>
    <m/>
    <x v="25"/>
    <x v="99"/>
    <s v="G22879730001"/>
    <s v="CVD"/>
    <n v="2287973"/>
    <m/>
    <s v="COBRO COSTOS DE PAPELERIA SEGUN TRANSFERENCIA DEL EXTERIOR POR ORDEN DE QUIMICA MAVAR S.A. (CL/LAMPA) REF.: PAGO ORDEN DE VENTA YLB GCO 0076 ODV23 VEX LIB. 00597012001 RECURSOS PROPIOS VENTAS YLB"/>
    <m/>
    <m/>
    <m/>
    <m/>
    <m/>
    <m/>
    <n v="50"/>
    <n v="0"/>
    <s v="NO_CONCILIADO"/>
    <m/>
    <m/>
  </r>
  <r>
    <x v="14"/>
    <m/>
    <x v="14"/>
    <x v="99"/>
    <s v="O21170000002"/>
    <s v="BOD"/>
    <n v="2117000"/>
    <m/>
    <s v="00212012001 DEPOSITO DE EFECTIVO, DEPOSITANTE: NELSON HUANCA ASPI, CONCEPTO: REPOCISION DE CREDENCIAL, CUENTA DE DEPOSITO: CUENTA UNICA DEL TESORO"/>
    <m/>
    <m/>
    <m/>
    <m/>
    <m/>
    <m/>
    <n v="0"/>
    <n v="60"/>
    <s v="NO_CONCILIADO"/>
    <m/>
    <m/>
  </r>
  <r>
    <x v="2"/>
    <m/>
    <x v="2"/>
    <x v="100"/>
    <s v="O21172440002"/>
    <s v="BOD"/>
    <n v="2117244"/>
    <m/>
    <s v="00046134201 DEPOSITO DE EFECTIVO, DEPOSITANTE: RODRIGO ZURITA AREVALO CI. 8010992CB, CONCEPTO: DEVOLUCION DE PASAJES TERRESTRES GESTION 2022 POR VIAJE EN COMISION DEL VICEMINISTERIO DE DEPORTES, CUENTA DE DEPOSITO: CUENTA UNICA DEL TESORO"/>
    <m/>
    <m/>
    <m/>
    <m/>
    <m/>
    <m/>
    <n v="0"/>
    <n v="220"/>
    <s v="NO_CONCILIADO"/>
    <m/>
    <m/>
  </r>
  <r>
    <x v="1"/>
    <m/>
    <x v="1"/>
    <x v="100"/>
    <s v="O21172530002"/>
    <s v="BOD"/>
    <n v="2117253"/>
    <m/>
    <s v="00099021001 DEPOSITO DE EFECTIVO, DEPOSITANTE: JAIME MITA PARIHUANA, CONCEPTO: REVERSION TOTAL, CUENTA DE DEPOSITO: CUENTA UNICA DEL TESORO"/>
    <m/>
    <m/>
    <m/>
    <m/>
    <m/>
    <m/>
    <n v="0"/>
    <n v="4009"/>
    <s v="NO_CONCILIADO"/>
    <m/>
    <m/>
  </r>
  <r>
    <x v="1"/>
    <m/>
    <x v="1"/>
    <x v="100"/>
    <s v="O21172580002"/>
    <s v="BOD"/>
    <n v="2117258"/>
    <m/>
    <s v="00099021001 DEPOSITO DE EFECTIVO, DEPOSITANTE: LOURDES LAYME PADILLA, CONCEPTO: POR DOBLE PERCEPCION, CUENTA DE DEPOSITO: CUENTA UNICA DEL TESORO"/>
    <m/>
    <m/>
    <m/>
    <m/>
    <m/>
    <m/>
    <n v="0"/>
    <n v="3837.36"/>
    <s v="NO_CONCILIADO"/>
    <m/>
    <m/>
  </r>
  <r>
    <x v="1"/>
    <m/>
    <x v="1"/>
    <x v="100"/>
    <s v="O21172660002"/>
    <s v="BOD"/>
    <n v="2117266"/>
    <m/>
    <s v="00099021001 DEPOSITO DE EFECTIVO, DEPOSITANTE: PABLO HERNAN MENDIETA OSSIO, CONCEPTO: REMUNERACIONES EN EXCESO MESES: AGOSTO Y SEPTIEMBRE 2009 Y ABRIL, MAYO,JUNIO,AGOSTO Y NOVIEMBRE 2010, CUENTA DE DEPOSITO: CUENTA UNICA DEL TESORO"/>
    <m/>
    <m/>
    <m/>
    <m/>
    <m/>
    <m/>
    <n v="0"/>
    <n v="223.58"/>
    <s v="NO_CONCILIADO"/>
    <m/>
    <m/>
  </r>
  <r>
    <x v="54"/>
    <m/>
    <x v="54"/>
    <x v="100"/>
    <s v="Q18222780002"/>
    <s v="CRV"/>
    <n v="1822278"/>
    <m/>
    <s v="NUMERO DE LIBRETA CUT: 00015011115 OPERACIÓN E75 TRANSFERENCIA DE LA CUENTA FISCAL BUN A LA CUT EN MN TRANSF. DE FDOS.P.CIETTE DE CUENTA SG.INST.ELEXCTRONICA DE CIETTE ASF/SOL/NÂ°80721/2023 ABONO A LA CUT LIBRETA NÂ°00015011115"/>
    <m/>
    <m/>
    <m/>
    <m/>
    <m/>
    <m/>
    <n v="0"/>
    <n v="29040.15"/>
    <s v="CONCILIADO_PARCIAL"/>
    <m/>
    <m/>
  </r>
  <r>
    <x v="1"/>
    <m/>
    <x v="1"/>
    <x v="100"/>
    <s v="J05492460001"/>
    <s v="NTE"/>
    <n v="5754180"/>
    <m/>
    <s v="De: 00099021001 De 00099021001 A:0759069001 Transferencia de recursos para la reposición adjunto TRL"/>
    <m/>
    <m/>
    <m/>
    <m/>
    <m/>
    <m/>
    <n v="250000000"/>
    <n v="0"/>
    <s v="NO_CONCILIADO"/>
    <m/>
    <m/>
  </r>
  <r>
    <x v="1"/>
    <m/>
    <x v="1"/>
    <x v="101"/>
    <s v="O21174450002"/>
    <s v="BOD"/>
    <n v="2117445"/>
    <m/>
    <s v="00099021001 DEPOSITO DE EFECTIVO, DEPOSITANTE: JACINTA LAZCANO GUTIERREZ, CONCEPTO: REVERSION DE BOLETA HABER MENSUAL MES DE ABRIL, CUENTA DE DEPOSITO: CUENTA UNICA DEL TESORO"/>
    <m/>
    <m/>
    <m/>
    <m/>
    <m/>
    <m/>
    <n v="0"/>
    <n v="8432.2099999999991"/>
    <s v="NO_CONCILIADO"/>
    <m/>
    <m/>
  </r>
  <r>
    <x v="42"/>
    <m/>
    <x v="42"/>
    <x v="101"/>
    <s v="O21174470002"/>
    <s v="BOD"/>
    <n v="2117447"/>
    <m/>
    <s v="00099021001 DEPOSITO DE EFECTIVO, DEPOSITANTE: LIZETH NINA, CONCEPTO: REVERSION DE BOLETA HABER MENSUAL DEL MES DE ABRIL, CUENTA DE DEPOSITO: CUENTA UNICA DEL TESORO/DJBR"/>
    <m/>
    <m/>
    <m/>
    <m/>
    <m/>
    <m/>
    <n v="0"/>
    <n v="2068.77"/>
    <s v="NO_CONCILIADO"/>
    <m/>
    <m/>
  </r>
  <r>
    <x v="1"/>
    <m/>
    <x v="1"/>
    <x v="101"/>
    <s v="O21174560002"/>
    <s v="BOD"/>
    <n v="2117456"/>
    <m/>
    <s v="00099021001 DEPOSITO DE EFECTIVO, DEPOSITANTE: ANTONIO ARUQUIPA MALLEA, CONCEPTO: DEVOLUCION DE RETROACTIVO, CUENTA DE DEPOSITO: CUENTA UNICA DEL TESORO"/>
    <m/>
    <m/>
    <m/>
    <m/>
    <m/>
    <m/>
    <n v="0"/>
    <n v="290"/>
    <s v="NO_CONCILIADO"/>
    <m/>
    <m/>
  </r>
  <r>
    <x v="44"/>
    <m/>
    <x v="44"/>
    <x v="101"/>
    <s v="O21175120002"/>
    <s v="BOD"/>
    <n v="2117512"/>
    <m/>
    <s v="00099021001 DEPOSITO DE EFECTIVO, DEPOSITANTE: OSCAR CESPEDES ESTRADA, CONCEPTO: DEVOLUCION POR DEPÓSITO EN DEMASIA POR HABERES SR. OSCAR CESPEDES ESTRADA, CUENTA DE DEPOSITO: CUENTA UNICA DEL TESORO/DJBR"/>
    <m/>
    <m/>
    <m/>
    <m/>
    <m/>
    <m/>
    <n v="0"/>
    <n v="25.96"/>
    <s v="NO_CONCILIADO"/>
    <m/>
    <m/>
  </r>
  <r>
    <x v="25"/>
    <m/>
    <x v="25"/>
    <x v="101"/>
    <s v="G22912110002"/>
    <s v="CRV"/>
    <n v="2291211"/>
    <m/>
    <s v="REGULARIZACION DE TRANSFERENCIA DEL EXTERIOR SEGUN SWIFT NO.8788 Y NO.8787 DE FECHA 01/06/2023 ORDENANTE: YASTER TRADING S.A. (URUGUAY) REF.: 20230531-00320626 LIB. 00597012001 RECURSOS PROPIOS VENTAS YLB"/>
    <m/>
    <m/>
    <m/>
    <m/>
    <m/>
    <m/>
    <n v="0"/>
    <n v="3292525.6"/>
    <s v="NO_CONCILIADO"/>
    <m/>
    <m/>
  </r>
  <r>
    <x v="25"/>
    <m/>
    <x v="25"/>
    <x v="101"/>
    <s v="G22912120001"/>
    <s v="CVD"/>
    <n v="2291212"/>
    <m/>
    <s v="COBRO COSTOS DE PAPELERIA POR REGULARIZACION DE TRANSFERENCIA DEL EXTERIOR POR ORDEN DE YASTER TRADING S.A. (URUGUAY) REF.: 20230531-00320626 LIB. 00597012001 RECURSOS PROPIOS VENTAS YLB"/>
    <m/>
    <m/>
    <m/>
    <m/>
    <m/>
    <m/>
    <n v="50"/>
    <n v="0"/>
    <s v="NO_CONCILIADO"/>
    <m/>
    <m/>
  </r>
  <r>
    <x v="1"/>
    <m/>
    <x v="1"/>
    <x v="101"/>
    <s v="O21175550002"/>
    <s v="BOD"/>
    <n v="2117555"/>
    <m/>
    <s v="00099021001 DEPOSITO DE EFECTIVO, DEPOSITANTE: JUAN CARLOS FERNANDEZ COLQUE, CONCEPTO: DEVOLUCION POR TOPE SALARIAL DE MARZO DEL 2023, CUENTA DE DEPOSITO: CUENTA UNICA DEL TESORO"/>
    <m/>
    <m/>
    <m/>
    <m/>
    <m/>
    <m/>
    <n v="0"/>
    <n v="2837.77"/>
    <s v="NO_CONCILIADO"/>
    <m/>
    <m/>
  </r>
  <r>
    <x v="25"/>
    <m/>
    <x v="25"/>
    <x v="101"/>
    <s v="G22914630002"/>
    <s v="CRV"/>
    <n v="2291463"/>
    <m/>
    <s v="TRANSFERENCIA DEL EXTERIOR SEGUN SWIFT NO.8817 Y NO.8816 DE FECHA 01/06/2023 ORDENANTE: WENFOR SA (MONTEVIDEO URUGUAY) REF.: CRED YLB GCO 0097 ODV/VEX LIB. 00597012001 RECURSOS PROPIOS VENTAS YLB"/>
    <m/>
    <m/>
    <m/>
    <m/>
    <m/>
    <m/>
    <n v="0"/>
    <n v="177481.92"/>
    <s v="NO_CONCILIADO"/>
    <m/>
    <m/>
  </r>
  <r>
    <x v="25"/>
    <m/>
    <x v="25"/>
    <x v="101"/>
    <s v="G22914650002"/>
    <s v="CRV"/>
    <n v="2291465"/>
    <m/>
    <s v="TRANSFERENCIA DEL EXTERIOR SEGUN SWIFT NO.8819 Y NO.8818 DE FECHA 01/06/2023 ORDENANTE: WENFOR SA (MONTEVIDEO URUGUAY) REF.: CRED YLB GCO 0096 ODV/VEX LIB. 00597012001 RECURSOS PROPIOS VENTAS YLB"/>
    <m/>
    <m/>
    <m/>
    <m/>
    <m/>
    <m/>
    <n v="0"/>
    <n v="177481.92"/>
    <s v="NO_CONCILIADO"/>
    <m/>
    <m/>
  </r>
  <r>
    <x v="49"/>
    <m/>
    <x v="49"/>
    <x v="101"/>
    <s v="Q18228730002"/>
    <s v="CRV"/>
    <n v="1822873"/>
    <m/>
    <s v="NUMERO DE LIBRETA CUT: 00302014201 OPERACIÓN E75 TRANSFERENCIA DE LA CUENTA FISCAL BUN A LA CUT EN MN TRANSFERENCIA DE FONDOS A SOLICITUD DE: SERVICIO DEPARTAMENTAL DE RIEGO POTOSI CITE:SEDERI/PT/83/2023 CTA. 3987 LIBRETA NÂ°00302014201 BANCO CENTRAL DE BOLIVIA"/>
    <m/>
    <m/>
    <m/>
    <m/>
    <m/>
    <m/>
    <n v="0"/>
    <n v="1067280"/>
    <s v="NO_CONCILIADO"/>
    <m/>
    <m/>
  </r>
  <r>
    <x v="30"/>
    <m/>
    <x v="30"/>
    <x v="101"/>
    <s v="Q18228750002"/>
    <s v="CRV"/>
    <n v="1822875"/>
    <m/>
    <s v="NUMERO DE LIBRETA CUT: 00086071101 OPERACIÓN E75 TRANSFERENCIA DE LA CUENTA FISCAL BUN A LA CUT EN MN TRANSFERENCIA DE FONDOS A SOLICITUD DE: GOB. AUTONOMO MUNICIPAL DE UYUNI CITE:OF/GAMU/DESP/MAE NÂ° 0649/2023 CTA. 3987 LIBRETA NÂ°00086071101 BANCO CENTRAL DE BOLIVIA"/>
    <m/>
    <m/>
    <m/>
    <m/>
    <m/>
    <m/>
    <n v="0"/>
    <n v="6538.03"/>
    <s v="NO_CONCILIADO"/>
    <m/>
    <m/>
  </r>
  <r>
    <x v="25"/>
    <m/>
    <x v="25"/>
    <x v="101"/>
    <s v="G22914660001"/>
    <s v="CVD"/>
    <n v="2291466"/>
    <m/>
    <s v="COBRO COSTOS DE PAPELERIA SEGUN TRANSFERENCIA DEL EXTERIOR POR ORDEN DE WENFOR SA (MONTEVIDEO URUGUAY) REF.: CRED YLB GCO 0096 ODV/VEX LIB. 00597012001 RECURSOS PROPIOS VENTAS YLB"/>
    <m/>
    <m/>
    <m/>
    <m/>
    <m/>
    <m/>
    <n v="50"/>
    <n v="0"/>
    <s v="NO_CONCILIADO"/>
    <m/>
    <m/>
  </r>
  <r>
    <x v="35"/>
    <m/>
    <x v="35"/>
    <x v="101"/>
    <s v="G22914620001"/>
    <s v="CVD"/>
    <n v="2291462"/>
    <m/>
    <s v="COBRO COSTOS DE PAPELERIA SEGUN TRANSFERENCIA DEL EXTERIOR POR ORDEN DE RAINBOW GATE INTERNATIONAL LIMITED REF.: CRED 21.00 FEE DECTED - 0149357 LIB. 00593012001 EMPRESA ESTATAL YACANA - RECURSOS PROPIOS"/>
    <m/>
    <m/>
    <m/>
    <m/>
    <m/>
    <m/>
    <n v="50"/>
    <n v="0"/>
    <s v="NO_CONCILIADO"/>
    <m/>
    <m/>
  </r>
  <r>
    <x v="25"/>
    <m/>
    <x v="25"/>
    <x v="101"/>
    <s v="G22914640001"/>
    <s v="CVD"/>
    <n v="2291464"/>
    <m/>
    <s v="COBRO COSTOS DE PAPELERIA SEGUN TRANSFERENCIA DEL EXTERIOR POR ORDEN DE WENFOR SA (MONTEVIDEO URUGUAY) REF.: CRED YLB GCO 0097 ODV/VEX LIB. 00597012001 RECURSOS PROPIOS VENTAS YLB"/>
    <m/>
    <m/>
    <m/>
    <m/>
    <m/>
    <m/>
    <n v="50"/>
    <n v="0"/>
    <s v="NO_CONCILIADO"/>
    <m/>
    <m/>
  </r>
  <r>
    <x v="55"/>
    <m/>
    <x v="55"/>
    <x v="101"/>
    <s v="B21175040002"/>
    <s v="BOD"/>
    <n v="2117504"/>
    <m/>
    <s v="00099021001 DEP.DE CHEQ.AJENOS,RET.DE CAM.,CONCEPTO: DEPÓSITOS NO IDENTIFICADOS A LA CTA OP. VARIAS POR CONCEPTO DE REFRIGERIOS F41-OF111,DEP.: SERVICIO GENERAL DE IDENTIFICACION-SEGIP"/>
    <m/>
    <m/>
    <m/>
    <m/>
    <m/>
    <m/>
    <n v="0"/>
    <n v="846"/>
    <s v="NO_CONCILIADO"/>
    <m/>
    <m/>
  </r>
  <r>
    <x v="7"/>
    <m/>
    <x v="7"/>
    <x v="102"/>
    <s v="O21177380002"/>
    <s v="BOD"/>
    <n v="2117738"/>
    <m/>
    <s v="00099021001 DEPOSITO DE EFECTIVO, DEPOSITANTE: OSCAR JULIO ARCE PERALTA, CONCEPTO: DOBLE PERCEPCION, CUENTA DE DEPOSITO: CUENTA UNICA DEL TESORO/DJBR"/>
    <m/>
    <m/>
    <m/>
    <m/>
    <m/>
    <m/>
    <n v="0"/>
    <n v="2681.53"/>
    <s v="NO_CONCILIADO"/>
    <m/>
    <m/>
  </r>
  <r>
    <x v="9"/>
    <m/>
    <x v="9"/>
    <x v="102"/>
    <s v="F0012915"/>
    <s v="NTE"/>
    <n v="5753147"/>
    <m/>
    <s v="De: 00249012001 TRANSFERNCIA POR DEVOLUCION DE RECURSOS AL TGN SEGUN RESOLUCION ADMINISTRATIVA CEASS/UAJ/RA 108/2022 Y DOCUMENTACION ADJUNTA."/>
    <m/>
    <m/>
    <m/>
    <m/>
    <m/>
    <m/>
    <n v="68870"/>
    <n v="0"/>
    <s v="NO_CONCILIADO"/>
    <m/>
    <m/>
  </r>
  <r>
    <x v="42"/>
    <m/>
    <x v="42"/>
    <x v="102"/>
    <s v="O21177660002"/>
    <s v="BOD"/>
    <n v="2117766"/>
    <m/>
    <s v="00099021001 DEPOSITO DE EFECTIVO, DEPOSITANTE: MINISTERIO DE EDUCACION, CONCEPTO: REVERSION TOTAL, CUENTA DE DEPOSITO: CUENTA UNICA DEL TESORO"/>
    <m/>
    <m/>
    <m/>
    <m/>
    <m/>
    <m/>
    <n v="0"/>
    <n v="4404.34"/>
    <s v="NO_CONCILIADO"/>
    <m/>
    <m/>
  </r>
  <r>
    <x v="1"/>
    <m/>
    <x v="1"/>
    <x v="102"/>
    <s v="O21177860002"/>
    <s v="BOD"/>
    <n v="2117786"/>
    <m/>
    <s v="00099021001 DEPOSITO DE EFECTIVO, DEPOSITANTE: JORGE NINA BERNAL, CONCEPTO: DEVOLUCION POR DOBLE PERCEPCION DE ACUERDO A CONVENIO DE PAGO N°004/2021, CUENTA DE DEPOSITO: CUENTA UNICA DEL TESORO"/>
    <m/>
    <m/>
    <m/>
    <m/>
    <m/>
    <m/>
    <n v="0"/>
    <n v="900"/>
    <s v="NO_CONCILIADO"/>
    <m/>
    <m/>
  </r>
  <r>
    <x v="1"/>
    <m/>
    <x v="1"/>
    <x v="102"/>
    <s v="O21177900002"/>
    <s v="BOD"/>
    <n v="2117790"/>
    <m/>
    <s v="00099021001 DEPOSITO DE EFECTIVO, DEPOSITANTE: EUGENIA QUISPE CHOQUE, CONCEPTO: REGULARIZACION POR TOPE SALARIAL, CUENTA DE DEPOSITO: CUENTA UNICA DEL TESORO"/>
    <m/>
    <m/>
    <m/>
    <m/>
    <m/>
    <m/>
    <n v="0"/>
    <n v="508.11"/>
    <s v="NO_CONCILIADO"/>
    <m/>
    <m/>
  </r>
  <r>
    <x v="1"/>
    <m/>
    <x v="1"/>
    <x v="102"/>
    <s v="O21177960002"/>
    <s v="BOD"/>
    <n v="2117796"/>
    <m/>
    <s v="00099021001 DEPOSITO DE EFECTIVO, DEPOSITANTE: AIDA VIRGINIA CHOQUE DE MENDOZA, CONCEPTO: REGULARIZACION POR TOPE SALARIAL, CUENTA DE DEPOSITO: CUENTA UNICA DEL TESORO"/>
    <m/>
    <m/>
    <m/>
    <m/>
    <m/>
    <m/>
    <n v="0"/>
    <n v="1756.64"/>
    <s v="NO_CONCILIADO"/>
    <m/>
    <m/>
  </r>
  <r>
    <x v="7"/>
    <m/>
    <x v="7"/>
    <x v="102"/>
    <s v="O21177970002"/>
    <s v="BOD"/>
    <n v="2117797"/>
    <m/>
    <s v="00099021001 DEPOSITO DE EFECTIVO, DEPOSITANTE: RAFAEL IVAN SAGARNAGA CASTAÑOS, CONCEPTO: DEVOLUCION TOPE SALARIAL - SEPTIEMBRE - OCTUBRE - NOVIEMBRE - DICIEMBRE 2022, CUENTA DE DEPOSITO: CUENTA UNICA DEL TESORO/DJBR"/>
    <m/>
    <m/>
    <m/>
    <m/>
    <m/>
    <m/>
    <n v="0"/>
    <n v="40780"/>
    <s v="NO_CONCILIADO"/>
    <m/>
    <m/>
  </r>
  <r>
    <x v="56"/>
    <m/>
    <x v="56"/>
    <x v="102"/>
    <s v="O21177980002"/>
    <s v="BOD"/>
    <n v="2117798"/>
    <m/>
    <s v="00020031101 DEPOSITO DE EFECTIVO, DEPOSITANTE: CRISTHIAN ROLANDO SALAS QUISPE, CONCEPTO: DEVOLUCION DE PASAJES Y VIATICOS, CUENTA DE DEPOSITO: CUENTA UNICA DEL TESORO"/>
    <m/>
    <m/>
    <m/>
    <m/>
    <m/>
    <m/>
    <n v="0"/>
    <n v="7797.69"/>
    <s v="NO_CONCILIADO"/>
    <m/>
    <m/>
  </r>
  <r>
    <x v="1"/>
    <m/>
    <x v="1"/>
    <x v="102"/>
    <s v="O21178230002"/>
    <s v="BOD"/>
    <n v="2117823"/>
    <m/>
    <s v="00099021001 DEPOSITO DE EFECTIVO, DEPOSITANTE: WINNER JESUS TICONA PAREDES, CONCEPTO: REGULARIZACION POR TOPE SALARIAL, CUENTA DE DEPOSITO: CUENTA UNICA DEL TESORO"/>
    <m/>
    <m/>
    <m/>
    <m/>
    <m/>
    <m/>
    <n v="0"/>
    <n v="508.5"/>
    <s v="NO_CONCILIADO"/>
    <m/>
    <m/>
  </r>
  <r>
    <x v="36"/>
    <m/>
    <x v="36"/>
    <x v="102"/>
    <s v="O21178240002"/>
    <s v="BOD"/>
    <n v="2117824"/>
    <m/>
    <s v="00099021001 DEPOSITO DE EFECTIVO, DEPOSITANTE: FELIPE CALLISAYA MAMANI, CONCEPTO: REGULARIZACIONES POR TOPE SALARIAL, CUENTA DE DEPOSITO: CUENTA UNICA DEL TESORO/DJBR"/>
    <m/>
    <m/>
    <m/>
    <m/>
    <m/>
    <m/>
    <n v="0"/>
    <n v="698.46"/>
    <s v="NO_CONCILIADO"/>
    <m/>
    <m/>
  </r>
  <r>
    <x v="36"/>
    <m/>
    <x v="36"/>
    <x v="102"/>
    <s v="O21178260002"/>
    <s v="BOD"/>
    <n v="2117826"/>
    <m/>
    <s v="00099021001 DEPOSITO DE EFECTIVO, DEPOSITANTE: DANNY RONALD ROCA JIMENEZ, CONCEPTO: REGULARIZACION SUELDO MES DE MAYO 2023, CUENTA DE DEPOSITO: CUENTA UNICA DEL TESORO/DJBR"/>
    <m/>
    <m/>
    <m/>
    <m/>
    <m/>
    <m/>
    <n v="0"/>
    <n v="38.9"/>
    <s v="NO_CONCILIADO"/>
    <m/>
    <m/>
  </r>
  <r>
    <x v="1"/>
    <m/>
    <x v="1"/>
    <x v="102"/>
    <s v="O21178280002"/>
    <s v="BOD"/>
    <n v="2117828"/>
    <m/>
    <s v="00099021001 DEPOSITO DE EFECTIVO, DEPOSITANTE: LUIS ADOLFO SUCUJAYO CHAVEZ, CONCEPTO: REGULARIZACION POR TOPE SALARIAL MES DE MAYO, CUENTA DE DEPOSITO: CUENTA UNICA DEL TESORO"/>
    <m/>
    <m/>
    <m/>
    <m/>
    <m/>
    <m/>
    <n v="0"/>
    <n v="1122.98"/>
    <s v="NO_CONCILIADO"/>
    <m/>
    <m/>
  </r>
  <r>
    <x v="57"/>
    <m/>
    <x v="57"/>
    <x v="102"/>
    <s v="O21178350002"/>
    <s v="BOD"/>
    <n v="2117835"/>
    <m/>
    <s v="00099021001 DEPOSITO DE EFECTIVO, DEPOSITANTE: CONSERVATORIO PLURINACIONAL DE MUSICA, CONCEPTO: DEVOLUCION POR PAGO EN DEMASIA EN EL RETROACTIVO HABER BASICO, CUENTA DE DEPOSITO: CUENTA UNICA DEL TESORO"/>
    <m/>
    <m/>
    <m/>
    <m/>
    <m/>
    <m/>
    <n v="0"/>
    <n v="28.8"/>
    <s v="NO_CONCILIADO"/>
    <m/>
    <m/>
  </r>
  <r>
    <x v="30"/>
    <m/>
    <x v="30"/>
    <x v="102"/>
    <s v="O21178450002"/>
    <s v="BOD"/>
    <n v="2117845"/>
    <m/>
    <s v="00086047006 DEPOSITO DE EFECTIVO, DEPOSITANTE: RAMIRO JAVIER ORELLANO VALENZUELA, CONCEPTO: DEVOLUCION DE DE SALDO DE FONDOS EN AVANCE RAMIRO JAVIER ORELLANO VALENZUELA, CUENTA DE DEPOSITO: CUENTA UNICA DEL TESORO"/>
    <m/>
    <m/>
    <m/>
    <m/>
    <m/>
    <m/>
    <n v="0"/>
    <n v="12298.92"/>
    <s v="NO_CONCILIADO"/>
    <m/>
    <m/>
  </r>
  <r>
    <x v="4"/>
    <m/>
    <x v="4"/>
    <x v="102"/>
    <s v="F0012921"/>
    <s v="DAU"/>
    <n v="5762320"/>
    <m/>
    <s v="A:00099021001 Pago de capital e intereses a favor del TGN, adeudado por el GAD Santa Cruz, del vcto. 02-jun-2023 correspondiente al Préstamo Convenios Subsidiarios CAF 2324, Proyecto Sistema de Electrificación San Antonio de Lomerío Fase I y II."/>
    <m/>
    <m/>
    <m/>
    <m/>
    <m/>
    <m/>
    <n v="0"/>
    <n v="469944.56"/>
    <s v="NO_CONCILIADO"/>
    <m/>
    <m/>
  </r>
  <r>
    <x v="1"/>
    <m/>
    <x v="1"/>
    <x v="102"/>
    <s v="O21178510002"/>
    <s v="BOD"/>
    <n v="2117851"/>
    <m/>
    <s v="00099021001 DEPOSITO DE EFECTIVO, DEPOSITANTE: WILFREDO MATIAS POMA, CONCEPTO: DEV. POR CONCEPTO DE TOPE SALARIAL, CUENTA DE DEPOSITO: CUENTA UNICA DEL TESORO"/>
    <m/>
    <m/>
    <m/>
    <m/>
    <m/>
    <m/>
    <n v="0"/>
    <n v="4762.51"/>
    <s v="NO_CONCILIADO"/>
    <m/>
    <m/>
  </r>
  <r>
    <x v="0"/>
    <m/>
    <x v="0"/>
    <x v="102"/>
    <s v="O21178650002"/>
    <s v="BOD"/>
    <n v="2117865"/>
    <m/>
    <s v="00099021001 DEPOSITO DE EFECTIVO, DEPOSITANTE: ROGER APAZA VASQUEZ, CONCEPTO: REGULARIZACION POR TOPE SALARIAL, CUENTA DE DEPOSITO: CUENTA UNICA DEL TESORO"/>
    <m/>
    <m/>
    <m/>
    <m/>
    <m/>
    <m/>
    <n v="0"/>
    <n v="551.99"/>
    <s v="NO_CONCILIADO"/>
    <m/>
    <m/>
  </r>
  <r>
    <x v="58"/>
    <m/>
    <x v="58"/>
    <x v="102"/>
    <s v="B21177810002"/>
    <s v="BOD"/>
    <n v="2117781"/>
    <m/>
    <s v="00099021001 DEP.DE CHEQ.AJENOS,RET.DE CAM.,CONCEPTO: REEMBOLSO DE CAJA DE SALUD CORDES A : SERVICIO ESTATAL DE AUTONOMIAS SEA,DEP.: CAJA DE SALUD CORDES , PROCEDENCIA: BANCO UNION S.A., CHEQUE: 31122, FECHA DE EMISION:19/05/2023"/>
    <m/>
    <m/>
    <m/>
    <m/>
    <m/>
    <m/>
    <n v="0"/>
    <n v="1613.15"/>
    <s v="NO_CONCILIADO"/>
    <m/>
    <m/>
  </r>
  <r>
    <x v="1"/>
    <m/>
    <x v="1"/>
    <x v="102"/>
    <s v="B21177990002"/>
    <s v="BOD"/>
    <n v="2117799"/>
    <m/>
    <s v="00099021001 DEP.DE CHEQ.AJENOS,RET.DE CAM.,CONCEPTO: LUIS FERNANDO FRAIJA SAUMA,DEP.: BANCO UNION S.A. , PROCEDENCIA: BANCO UNION S.A., CHEQUE: 191506, FECHA DE EMISION:02/06/2023"/>
    <m/>
    <m/>
    <m/>
    <m/>
    <m/>
    <m/>
    <n v="0"/>
    <n v="826.94"/>
    <s v="NO_CONCILIADO"/>
    <m/>
    <m/>
  </r>
  <r>
    <x v="1"/>
    <m/>
    <x v="1"/>
    <x v="103"/>
    <s v="O21181470002"/>
    <s v="BOD"/>
    <n v="2118147"/>
    <m/>
    <s v="00099021001 DEPOSITO DE EFECTIVO, DEPOSITANTE: ALBERTINA GUTIERREZ QUISPE, CONCEPTO: DEVOLUCION DE RETROACTIVO, CUENTA DE DEPOSITO: CUENTA UNICA DEL TESORO"/>
    <m/>
    <m/>
    <m/>
    <m/>
    <m/>
    <m/>
    <n v="0"/>
    <n v="810"/>
    <s v="NO_CONCILIADO"/>
    <m/>
    <m/>
  </r>
  <r>
    <x v="1"/>
    <m/>
    <x v="1"/>
    <x v="103"/>
    <s v="O21181550002"/>
    <s v="BOD"/>
    <n v="2118155"/>
    <m/>
    <s v="00099021001 DEPOSITO DE EFECTIVO, DEPOSITANTE: BENEDICTA CERON VDA DE CALLE, CONCEPTO: SUSCRIPCION DE CONVENIO PARA EL PAGO DE LO ADEUDADO, CUENTA DE DEPOSITO: CUENTA UNICA DEL TESORO"/>
    <m/>
    <m/>
    <m/>
    <m/>
    <m/>
    <m/>
    <n v="0"/>
    <n v="1441"/>
    <s v="NO_CONCILIADO"/>
    <m/>
    <m/>
  </r>
  <r>
    <x v="36"/>
    <m/>
    <x v="36"/>
    <x v="103"/>
    <s v="O21181580002"/>
    <s v="BOD"/>
    <n v="2118158"/>
    <m/>
    <s v="00099021001 DEPOSITO DE EFECTIVO, DEPOSITANTE: ARCIENEGA TITO PATRICIA LEONOR, CONCEPTO: DEVOLUCION, CUENTA DE DEPOSITO: CUENTA UNICA DEL TESORO/DJBR"/>
    <m/>
    <m/>
    <m/>
    <m/>
    <m/>
    <m/>
    <n v="0"/>
    <n v="1867.97"/>
    <s v="NO_CONCILIADO"/>
    <m/>
    <m/>
  </r>
  <r>
    <x v="1"/>
    <m/>
    <x v="1"/>
    <x v="103"/>
    <s v="O21181610002"/>
    <s v="BOD"/>
    <n v="2118161"/>
    <m/>
    <s v="00099021001 DEPOSITO DE EFECTIVO, DEPOSITANTE: MIRIAN VILLALPANDO GUERRERO, CONCEPTO: DEVOLUCION DE SUELDOS Y SALARIOS, CUENTA DE DEPOSITO: CUENTA UNICA DEL TESORO"/>
    <m/>
    <m/>
    <m/>
    <m/>
    <m/>
    <m/>
    <n v="0"/>
    <n v="39743.26"/>
    <s v="NO_CONCILIADO"/>
    <m/>
    <m/>
  </r>
  <r>
    <x v="1"/>
    <m/>
    <x v="1"/>
    <x v="103"/>
    <s v="O21181620002"/>
    <s v="BOD"/>
    <n v="2118162"/>
    <m/>
    <s v="00099021001 DEPOSITO DE EFECTIVO, DEPOSITANTE: RUBEN JUAN ROCHA AGUILAR, CONCEPTO: TOPE SALARIAL, CUENTA DE DEPOSITO: CUENTA UNICA DEL TESORO"/>
    <m/>
    <m/>
    <m/>
    <m/>
    <m/>
    <m/>
    <n v="0"/>
    <n v="793.17"/>
    <s v="NO_CONCILIADO"/>
    <m/>
    <m/>
  </r>
  <r>
    <x v="1"/>
    <m/>
    <x v="1"/>
    <x v="103"/>
    <s v="O21181730002"/>
    <s v="BOD"/>
    <n v="2118173"/>
    <m/>
    <s v="00099021001 DEPOSITO DE EFECTIVO, DEPOSITANTE: ROSARIO MARTHA LARREA ALVAREZ, CONCEPTO: POR EXCEDENTE DEL TOPE SALARIAL, CUENTA DE DEPOSITO: CUENTA UNICA DEL TESORO"/>
    <m/>
    <m/>
    <m/>
    <m/>
    <m/>
    <m/>
    <n v="0"/>
    <n v="1926.01"/>
    <s v="NO_CONCILIADO"/>
    <m/>
    <m/>
  </r>
  <r>
    <x v="1"/>
    <m/>
    <x v="1"/>
    <x v="103"/>
    <s v="O21182110002"/>
    <s v="BOD"/>
    <n v="2118211"/>
    <m/>
    <s v="00099021001 DEPOSITO DE EFECTIVO, DEPOSITANTE: JUAN FELIX QUISPE MEDRANO, CONCEPTO: REGULARIZACIONES POR TOPE SALARIAL, CUENTA DE DEPOSITO: CUENTA UNICA DEL TESORO"/>
    <m/>
    <m/>
    <m/>
    <m/>
    <m/>
    <m/>
    <n v="0"/>
    <n v="294.41000000000003"/>
    <s v="NO_CONCILIADO"/>
    <m/>
    <m/>
  </r>
  <r>
    <x v="52"/>
    <m/>
    <x v="52"/>
    <x v="103"/>
    <s v="O21182120002"/>
    <s v="BOD"/>
    <n v="2118212"/>
    <m/>
    <s v="00596012001 DEPOSITO DE EFECTIVO, DEPOSITANTE: EMPRESA PUBLICA TRANSPORTE AEREO MILITAR, CONCEPTO: REVERSION DE GASTOS NO EJECUTADOS PREV:202, CUENTA DE DEPOSITO: CUENTA UNICA DEL TESORO"/>
    <m/>
    <m/>
    <m/>
    <m/>
    <m/>
    <m/>
    <n v="0"/>
    <n v="0.5"/>
    <s v="NO_CONCILIADO"/>
    <m/>
    <m/>
  </r>
  <r>
    <x v="52"/>
    <m/>
    <x v="52"/>
    <x v="103"/>
    <s v="O21182140002"/>
    <s v="BOD"/>
    <n v="2118214"/>
    <m/>
    <s v="00596012001 DEPOSITO DE EFECTIVO, DEPOSITANTE: EMPRESA PUBLICA TRANSPORTE AEREO MILITAR, CONCEPTO: REVERSION DE GASTOS NO EJECUTADOS PREV : 209, CUENTA DE DEPOSITO: CUENTA UNICA DEL TESORO"/>
    <m/>
    <m/>
    <m/>
    <m/>
    <m/>
    <m/>
    <n v="0"/>
    <n v="427"/>
    <s v="NO_CONCILIADO"/>
    <m/>
    <m/>
  </r>
  <r>
    <x v="1"/>
    <m/>
    <x v="1"/>
    <x v="103"/>
    <s v="O21182160002"/>
    <s v="BOD"/>
    <n v="2118216"/>
    <m/>
    <s v="00099021001 DEPOSITO DE EFECTIVO, DEPOSITANTE: ROLADO VALENTIN MARIN IBAÑEZ, CONCEPTO: REGULARIZACON POR TOPE SALARIAL, CUENTA DE DEPOSITO: CUENTA UNICA DEL TESORO"/>
    <m/>
    <m/>
    <m/>
    <m/>
    <m/>
    <m/>
    <n v="0"/>
    <n v="727.4"/>
    <s v="NO_CONCILIADO"/>
    <m/>
    <m/>
  </r>
  <r>
    <x v="1"/>
    <m/>
    <x v="1"/>
    <x v="103"/>
    <s v="O21182170002"/>
    <s v="BOD"/>
    <n v="2118217"/>
    <m/>
    <s v="00099021001 DEPOSITO DE EFECTIVO, DEPOSITANTE: FLORA RODRIGUEZ SIRPA, CONCEPTO: DEVOLUCION POR COBRO INDEBIDO, CUENTA DE DEPOSITO: CUENTA UNICA DEL TESORO"/>
    <m/>
    <m/>
    <m/>
    <m/>
    <m/>
    <m/>
    <n v="0"/>
    <n v="6200"/>
    <s v="NO_CONCILIADO"/>
    <m/>
    <m/>
  </r>
  <r>
    <x v="1"/>
    <m/>
    <x v="1"/>
    <x v="103"/>
    <s v="O21182180002"/>
    <s v="BOD"/>
    <n v="2118218"/>
    <m/>
    <s v="00099021001 DEPOSITO DE EFECTIVO, DEPOSITANTE: ROBERTO FLOR CALZADILLA, CONCEPTO: DEVOLUCION, CUENTA DE DEPOSITO: CUENTA UNICA DEL TESORO"/>
    <m/>
    <m/>
    <m/>
    <m/>
    <m/>
    <m/>
    <n v="0"/>
    <n v="1360"/>
    <s v="NO_CONCILIADO"/>
    <m/>
    <m/>
  </r>
  <r>
    <x v="1"/>
    <m/>
    <x v="1"/>
    <x v="103"/>
    <s v="O21182350002"/>
    <s v="BOD"/>
    <n v="2118235"/>
    <m/>
    <s v="00099021001 DEPOSITO DE EFECTIVO, DEPOSITANTE: FELICIANO HUANCA LAURA, CONCEPTO: DEVOLUCION DE COBRO INDEBIDO, CUENTA DE DEPOSITO: CUENTA UNICA DEL TESORO"/>
    <m/>
    <m/>
    <m/>
    <m/>
    <m/>
    <m/>
    <n v="0"/>
    <n v="4310"/>
    <s v="NO_CONCILIADO"/>
    <m/>
    <m/>
  </r>
  <r>
    <x v="1"/>
    <m/>
    <x v="1"/>
    <x v="103"/>
    <s v="O21182660002"/>
    <s v="BOD"/>
    <n v="2118266"/>
    <m/>
    <s v="00099021001 DEPOSITO DE EFECTIVO, DEPOSITANTE: BENSI COAQUIRA YUJRA, CONCEPTO: REGULARIZACION POR TOPE SALARIAL, CUENTA DE DEPOSITO: CUENTA UNICA DEL TESORO"/>
    <m/>
    <m/>
    <m/>
    <m/>
    <m/>
    <m/>
    <n v="0"/>
    <n v="337.22"/>
    <s v="NO_CONCILIADO"/>
    <m/>
    <m/>
  </r>
  <r>
    <x v="1"/>
    <m/>
    <x v="1"/>
    <x v="103"/>
    <s v="O21183000002"/>
    <s v="BOD"/>
    <n v="2118300"/>
    <m/>
    <s v="00099021001 DEPOSITO DE EFECTIVO, DEPOSITANTE: JUAN RODOLFO SALDAÑA VILLEGAS, CONCEPTO: COMPLEMENTO DEVOLUCION REMUNERACIONES EN EXCESO (UMSA 2008-2009) DEPÓSITO DE FECHA 30-07-2013, CUENTA DE DEPOSITO: CUENTA UNICA DEL TESORO"/>
    <m/>
    <m/>
    <m/>
    <m/>
    <m/>
    <m/>
    <n v="0"/>
    <n v="177.12"/>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1176.56"/>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8118.32"/>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8911.5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8320.0499999999993"/>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9079.7000000000007"/>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8671.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5433.0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9394.2000000000007"/>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8626.02"/>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2247.84"/>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6210.9"/>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6333.7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552.72"/>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34293.6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4726.72"/>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8742.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5361.75"/>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1700.2"/>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8682.9599999999991"/>
    <s v="NO_CONCILIADO"/>
    <m/>
    <m/>
  </r>
  <r>
    <x v="59"/>
    <m/>
    <x v="59"/>
    <x v="103"/>
    <s v="B21181780002"/>
    <s v="BOD"/>
    <n v="2118178"/>
    <m/>
    <s v="00099021001 DEP.DE CHEQ.AJENOS,RET.DE NO_CONCILIADO CAM.,CONCEPTO: PAGO INCAPACIDADES TEMPORALES (REEMBOLSO MINISTERIO DE ECONOMIA Y FINANZAS PUBLICAS),DEP.: CAJA NACIONAL DE SALUD , PROCEDENCIA: BANCO UNION S.A., CHEQUE: 32300, FECHA DE EMISION:05/06/2023_x000a_DT - 404  P - 1761"/>
    <m/>
    <m/>
    <m/>
    <m/>
    <m/>
    <m/>
    <n v="0"/>
    <n v="18958.400000000001"/>
    <s v="NO_CONCILIADO"/>
    <m/>
    <m/>
  </r>
  <r>
    <x v="1"/>
    <m/>
    <x v="1"/>
    <x v="103"/>
    <s v="B21181810002"/>
    <s v="BOD"/>
    <n v="2118181"/>
    <m/>
    <s v="00099021001 DEP.DE CHEQ.AJENOS,RET.DE CAM.,CONCEPTO: DEVOLUCION DE CC NO COBRADO FEBRERO 2023,DEP.: LA VITALICIA SEGUROS Y REASEGUROS DE VIDA S.A. , PROCEDENCIA: BANCO BISA S.A., CHEQUE: 80418, FECHA DE EMISION:02/06/2023"/>
    <m/>
    <m/>
    <m/>
    <m/>
    <m/>
    <m/>
    <n v="0"/>
    <n v="8084.2"/>
    <s v="NO_CONCILIADO"/>
    <m/>
    <m/>
  </r>
  <r>
    <x v="1"/>
    <m/>
    <x v="1"/>
    <x v="103"/>
    <s v="B21181830002"/>
    <s v="BOD"/>
    <n v="2118183"/>
    <m/>
    <s v="00099021001 DEP.DE CHEQ.AJENOS,RET.DE CAM.,CONCEPTO: DEVOLUCION DE CC NO COBRADA FEBRERO 2023,DEP.: LA VITALICIA SEGUROS Y REASEGUROS DE VIDA S.A. , PROCEDENCIA: BANCO BISA S.A., CHEQUE: 1867433, FECHA DE EMISION:02/06/2023"/>
    <m/>
    <m/>
    <m/>
    <m/>
    <m/>
    <m/>
    <n v="0"/>
    <n v="10895.36"/>
    <s v="NO_CONCILIADO"/>
    <m/>
    <m/>
  </r>
  <r>
    <x v="1"/>
    <m/>
    <x v="1"/>
    <x v="103"/>
    <s v="B21182040002"/>
    <s v="BOD"/>
    <n v="2118204"/>
    <m/>
    <s v="00099021001 DEP.DE CHEQ.AJENOS,RET.DE CAM.,CONCEPTO: PAGO DENTRO DEL PROCESO CIVIL SEGUIDO POR MEFP C/ EMPRELPAZ,DEP.: MINISTERIO DE ECONOMIA Y FINANZAS PUBLICAS , PROCEDENCIA: BANCO UNION S.A., CHEQUE: 20250, FECHA DE EMISION:10/05/2023"/>
    <m/>
    <m/>
    <m/>
    <m/>
    <m/>
    <m/>
    <n v="0"/>
    <n v="137083.6"/>
    <s v="NO_CONCILIADO"/>
    <m/>
    <m/>
  </r>
  <r>
    <x v="26"/>
    <m/>
    <x v="26"/>
    <x v="103"/>
    <s v="B21182190002"/>
    <s v="BOD"/>
    <n v="2118219"/>
    <m/>
    <s v="00099021001 DEP.DE CHEQ.AJENOS,RET.DE CAM.,CONCEPTO: ABEL LOPEZ ARRUETA,DEP.: BANCO UNION S.A. , PROCEDENCIA: BANCO UNION S.A., CHEQUE: 191507, FECHA DE EMISION:05/06/2023"/>
    <m/>
    <m/>
    <m/>
    <m/>
    <m/>
    <m/>
    <n v="0"/>
    <n v="1530.98"/>
    <s v="NO_CONCILIADO"/>
    <m/>
    <m/>
  </r>
  <r>
    <x v="36"/>
    <m/>
    <x v="36"/>
    <x v="103"/>
    <s v="B21182270002"/>
    <s v="BOD"/>
    <n v="2118227"/>
    <m/>
    <s v="00513032001 DEP.DE CHEQ.AJENOS,RET.DE CAM.,CONCEPTO: REVERSION DE SALDO NO EJECUTADO,DEP.: Y.P.F.B. , PROCEDENCIA: BANCO UNION S.A., CHEQUE: 8632, FECHA DE EMISION:30/05/2023"/>
    <m/>
    <m/>
    <m/>
    <m/>
    <m/>
    <m/>
    <n v="0"/>
    <n v="39115.15"/>
    <s v="NO_CONCILIADO"/>
    <m/>
    <m/>
  </r>
  <r>
    <x v="1"/>
    <m/>
    <x v="1"/>
    <x v="103"/>
    <s v="B21182310002"/>
    <s v="BOD"/>
    <n v="2118231"/>
    <m/>
    <s v="00099021001 DEP.DE CHEQ.AJENOS,RET.DE CAM.,CONCEPTO: PAGO POR DESCUENTO RECURSOS PUBLICOS,DEP.: CAJA NACIONAL DE SALUD , PROCEDENCIA: BANCO UNION S.A., CHEQUE: 68265, FECHA DE EMISION:01/06/2023"/>
    <m/>
    <m/>
    <m/>
    <m/>
    <m/>
    <m/>
    <n v="0"/>
    <n v="12790.75"/>
    <s v="NO_CONCILIADO"/>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8327.61"/>
    <s v="CONCILIADO_PARCIAL"/>
    <m/>
    <m/>
  </r>
  <r>
    <x v="60"/>
    <m/>
    <x v="6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42778.3"/>
    <s v="CONCILIADO_PARCIAL"/>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0957.54"/>
    <s v="CONCILIADO_PARCIAL"/>
    <m/>
    <m/>
  </r>
  <r>
    <x v="54"/>
    <m/>
    <x v="54"/>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4509"/>
    <s v="CONCILIADO_PARCIAL"/>
    <m/>
    <m/>
  </r>
  <r>
    <x v="54"/>
    <m/>
    <x v="54"/>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8528.030000000002"/>
    <s v="CONCILIADO_PARCIAL"/>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3955.76"/>
    <s v="CONCILIADO_PARCIAL"/>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2469.44"/>
    <s v="CONCILIADO_PARCIAL"/>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6074.68"/>
    <s v="CONCILIADO_PARCIAL"/>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7704"/>
    <s v="CONCILIADO_PARCIAL"/>
    <m/>
    <m/>
  </r>
  <r>
    <x v="61"/>
    <m/>
    <x v="61"/>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5314.94"/>
    <s v="CONCILIADO_PARCIAL"/>
    <m/>
    <m/>
  </r>
  <r>
    <x v="47"/>
    <m/>
    <x v="47"/>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049.5999999999999"/>
    <s v="CONCILIADO_PARCIAL"/>
    <m/>
    <m/>
  </r>
  <r>
    <x v="20"/>
    <m/>
    <x v="20"/>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6903.21"/>
    <s v="CONCILIADO_PARCIAL"/>
    <m/>
    <m/>
  </r>
  <r>
    <x v="54"/>
    <m/>
    <x v="54"/>
    <x v="103"/>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4327.66"/>
    <s v="CONCILIADO_PARCIAL"/>
    <m/>
    <m/>
  </r>
  <r>
    <x v="46"/>
    <m/>
    <x v="46"/>
    <x v="104"/>
    <s v="O21186450002"/>
    <s v="BOD"/>
    <n v="2118645"/>
    <m/>
    <s v="00253012002 DEPOSITO DE EFECTIVO, DEPOSITANTE: JUAN CARLOS COAQUIRA NINA, CONCEPTO: DEVOLUCION DE VIATICOS DEL 16 AL 17 DE MAYO DE 2023, CUENTA DE DEPOSITO: CUENTA UNICA DEL TESORO"/>
    <m/>
    <m/>
    <m/>
    <m/>
    <m/>
    <m/>
    <n v="0"/>
    <n v="742"/>
    <s v="NO_CONCILIADO"/>
    <m/>
    <m/>
  </r>
  <r>
    <x v="25"/>
    <m/>
    <x v="25"/>
    <x v="104"/>
    <s v="Q18249560002"/>
    <s v="CRV"/>
    <n v="1824956"/>
    <m/>
    <s v="NUMERO DE LIBRETA CUT: 00597012001 OPERACIÓN E18 TRANSFERENCIA DEL SISTEMA FINANCIERO POR CUENTA DE TERCEROS A LA CUT SOL.CHINA MACHINERY ENGINEERING CORPORAT"/>
    <m/>
    <m/>
    <m/>
    <m/>
    <m/>
    <m/>
    <n v="0"/>
    <n v="1082480.8700000001"/>
    <s v="NO_CONCILIADO"/>
    <m/>
    <m/>
  </r>
  <r>
    <x v="25"/>
    <m/>
    <x v="25"/>
    <x v="104"/>
    <s v="Q18249720002"/>
    <s v="CRV"/>
    <n v="1824972"/>
    <m/>
    <s v="NUMERO DE LIBRETA CUT: 00597029201 OPERACIÓN E18 TRANSFERENCIA DEL SISTEMA FINANCIERO POR CUENTA DE TERCEROS A LA CUT SOL.CHINA MACHINERY ENGINEERING CORPORAT"/>
    <m/>
    <m/>
    <m/>
    <m/>
    <m/>
    <m/>
    <n v="0"/>
    <n v="15313.57"/>
    <s v="NO_CONCILIADO"/>
    <m/>
    <m/>
  </r>
  <r>
    <x v="8"/>
    <m/>
    <x v="8"/>
    <x v="104"/>
    <s v="S10618920003"/>
    <s v="COB"/>
    <n v="17476"/>
    <m/>
    <s v="||PAGO A FONPLATA PRÉSTAMO BOL 23/2014 VCTO. 06-06-2023 POR CUENTA DE TGN, NTI. 017476 VALOR 06-06-2023 CAPITAL USD 1.085.322,54 INTERESES USD 556.062,46 CTA. 3987 CUENTA UNICA DEL TESORO LIB. 00099021001 REF.: COMISIONES BANCARIAS"/>
    <m/>
    <m/>
    <m/>
    <m/>
    <m/>
    <m/>
    <n v="8151.93"/>
    <n v="0"/>
    <s v="NO_CONCILIADO"/>
    <m/>
    <m/>
  </r>
  <r>
    <x v="11"/>
    <m/>
    <x v="11"/>
    <x v="105"/>
    <s v="O21188300002"/>
    <s v="BOD"/>
    <n v="2118830"/>
    <m/>
    <s v="00099021001 DEPOSITO DE EFECTIVO, DEPOSITANTE: LOURDES ALIAGA ZAPATA, CONCEPTO: DOBLE PERCEPCION DEL MES DE JUNIO 2023, CUENTA DE DEPOSITO: CUENTA UNICA DEL TESORO"/>
    <m/>
    <m/>
    <m/>
    <m/>
    <m/>
    <m/>
    <n v="0"/>
    <n v="2000"/>
    <s v="NO_CONCILIADO"/>
    <m/>
    <m/>
  </r>
  <r>
    <x v="30"/>
    <m/>
    <x v="30"/>
    <x v="105"/>
    <s v="O21188340002"/>
    <s v="BOD"/>
    <n v="2118834"/>
    <m/>
    <s v="00086011102 DEPOSITO DE EFECTIVO, DEPOSITANTE: INSERTRANS SRL, CONCEPTO: MULTAS POR CONTRAVENCIONES A LA LEY DE MEDIO AMBIENTE, CUENTA DE DEPOSITO: CUENTA UNICA DEL TESORO"/>
    <m/>
    <m/>
    <m/>
    <m/>
    <m/>
    <m/>
    <n v="0"/>
    <n v="57420"/>
    <s v="NO_CONCILIADO"/>
    <m/>
    <m/>
  </r>
  <r>
    <x v="1"/>
    <m/>
    <x v="1"/>
    <x v="105"/>
    <s v="O21188740002"/>
    <s v="BOD"/>
    <n v="2118874"/>
    <m/>
    <s v="00099021001 DEPOSITO DE EFECTIVO, DEPOSITANTE: JUANITO QUIUCHACA, CONCEPTO: RENUNCIA VOLUNTARIA, CUENTA DE DEPOSITO: CUENTA UNICA DEL TESORO"/>
    <m/>
    <m/>
    <m/>
    <m/>
    <m/>
    <m/>
    <n v="0"/>
    <n v="3092.67"/>
    <s v="NO_CONCILIADO"/>
    <m/>
    <m/>
  </r>
  <r>
    <x v="1"/>
    <m/>
    <x v="1"/>
    <x v="105"/>
    <s v="O21189270002"/>
    <s v="BOD"/>
    <n v="2118927"/>
    <m/>
    <s v="00099021001 DEPOSITO DE EFECTIVO, DEPOSITANTE: CLAUDIA VERONICA SILVA CORINI, CONCEPTO: DEVOLUCION REMUNERACION MAXIMA NOVIEMBRE Y DICIEMBRE GESTION 2022, CUENTA DE DEPOSITO: CUENTA UNICA DEL TESORO"/>
    <m/>
    <m/>
    <m/>
    <m/>
    <m/>
    <m/>
    <n v="0"/>
    <n v="6333.66"/>
    <s v="NO_CONCILIADO"/>
    <m/>
    <m/>
  </r>
  <r>
    <x v="36"/>
    <m/>
    <x v="36"/>
    <x v="105"/>
    <s v="G22977880001"/>
    <s v="CVD"/>
    <n v="2297788"/>
    <m/>
    <s v="COBRO COSTOS DE PAPELERIA SEGUN TRANSFERENCIA DEL EXTERIOR POR ORDEN DE FIDEICOMISO HERCO-CKM (LIMA PERU) REF.: EMB 11 YPFB 2023 - 06 CIST HERCO FECHA VALOR 7/06/2023 LIB. 00513062002 YPFB - EXPORTACIÓN DE GLP Y OTROS-BOLIVIANOS"/>
    <m/>
    <m/>
    <m/>
    <m/>
    <m/>
    <m/>
    <n v="50"/>
    <n v="0"/>
    <s v="NO_CONCILIADO"/>
    <m/>
    <m/>
  </r>
  <r>
    <x v="36"/>
    <m/>
    <x v="36"/>
    <x v="105"/>
    <s v="G22977860001"/>
    <s v="CVD"/>
    <n v="2297786"/>
    <m/>
    <s v="COBRO COSTOS DE PAPELERIA SEGUN TRANSFERENCIA DEL EXTERIOR POR ORDEN DE SUPERGASBRAS ENERGIA LTDA. (BR/RIO DE JANEIRO) REF.: CRED SWF OF 23/06/06 - 0478429 FECHA VALOR 6/06/2023 LIB. 00513062002 YPFB - EXPORTACIÓN DE GLP Y OTROS-BOLIVIANOS"/>
    <m/>
    <m/>
    <m/>
    <m/>
    <m/>
    <m/>
    <n v="50"/>
    <n v="0"/>
    <s v="NO_CONCILIADO"/>
    <m/>
    <m/>
  </r>
  <r>
    <x v="36"/>
    <m/>
    <x v="36"/>
    <x v="105"/>
    <s v="G22980840001"/>
    <s v="CVD"/>
    <n v="2298084"/>
    <m/>
    <s v="COBRO COSTOS DE PAPELERIA SEGUN TRANSFERENCIA DEL EXTERIOR POR ORDEN DE COPA ENERGIA DISTRIBUIDORA DE GAS S.A. (SAP PAULO BRASIL) REF.: CRED INV.879, 883, 884, 885, 886, 87/88/89 FECHA VALOR 7/06/2023 LIB. 00513062002 YPFB - EXPORTACIÓN DE GLP Y OTROS-BOLIVIANOS"/>
    <m/>
    <m/>
    <m/>
    <m/>
    <m/>
    <m/>
    <n v="50"/>
    <n v="0"/>
    <s v="NO_CONCILIADO"/>
    <m/>
    <m/>
  </r>
  <r>
    <x v="42"/>
    <m/>
    <x v="42"/>
    <x v="105"/>
    <s v="B21188750002"/>
    <s v="BOD"/>
    <n v="2118875"/>
    <m/>
    <s v="00016191101 DEP.DE CHEQ.AJENOS,RET.DE CAM.,CONCEPTO: DEPÓSITO DE RECURSOS,DEP.: MINISTERIO DE EDUCACION-ESFM SIMON BOLIVAR SUCRE , PROCEDENCIA: BANCO UNION S.A., CHEQUE: 3346, FECHA DE EMISION:31/05/2023"/>
    <m/>
    <m/>
    <m/>
    <m/>
    <m/>
    <m/>
    <n v="0"/>
    <n v="155903.29999999999"/>
    <s v="NO_CONCILIADO"/>
    <m/>
    <m/>
  </r>
  <r>
    <x v="1"/>
    <m/>
    <x v="1"/>
    <x v="105"/>
    <s v="B21188530002"/>
    <s v="BOD"/>
    <n v="2118853"/>
    <m/>
    <s v="00099021001 DEP.DE CHEQ.AJENOS,RET.DE CAM.,CONCEPTO: DEVOLUCION FONDOS NO COBRADOS CONCILIACION FEBRERO / 2023,DEP.: SEGUROS PROVIDA S.A. , PROCEDENCIA: BANCO NACIONAL DE BOLIVIA S.A., CHEQUE: 2312862, FECHA DE EMISION:07/06/2023"/>
    <m/>
    <m/>
    <m/>
    <m/>
    <m/>
    <m/>
    <n v="0"/>
    <n v="1968.34"/>
    <s v="NO_CONCILIADO"/>
    <m/>
    <m/>
  </r>
  <r>
    <x v="1"/>
    <m/>
    <x v="1"/>
    <x v="106"/>
    <s v="O21191930002"/>
    <s v="BOD"/>
    <n v="2119193"/>
    <m/>
    <s v="00099021001 DEPOSITO DE EFECTIVO, DEPOSITANTE: R1-3 GRAL PEREZ, CONCEPTO: REVERSION MONTO NO EJECUTADO DE SERVICIOS BASICOS, CUENTA DE DEPOSITO: CUENTA UNICA DEL TESORO"/>
    <m/>
    <m/>
    <m/>
    <m/>
    <m/>
    <m/>
    <n v="0"/>
    <n v="30.98"/>
    <s v="NO_CONCILIADO"/>
    <m/>
    <m/>
  </r>
  <r>
    <x v="1"/>
    <m/>
    <x v="1"/>
    <x v="106"/>
    <s v="O21191980002"/>
    <s v="BOD"/>
    <n v="2119198"/>
    <m/>
    <s v="00099021001 DEPOSITO DE EFECTIVO, DEPOSITANTE: ELEUTERIO QUISPE ANGULO, CONCEPTO: DEVOLUCION DE DUODECIMO AGUINALDO 2022, CUENTA DE DEPOSITO: CUENTA UNICA DEL TESORO"/>
    <m/>
    <m/>
    <m/>
    <m/>
    <m/>
    <m/>
    <n v="0"/>
    <n v="608.83000000000004"/>
    <s v="NO_CONCILIADO"/>
    <m/>
    <m/>
  </r>
  <r>
    <x v="8"/>
    <m/>
    <x v="8"/>
    <x v="106"/>
    <s v="O21192010002"/>
    <s v="BOD"/>
    <n v="2119201"/>
    <m/>
    <s v="00099031004 DEPOSITO DE EFECTIVO, DEPOSITANTE: MINISTERIO DE ECONOMIA Y FINANZAS PUBLICAS, CONCEPTO: POR ANULACION DE NOCRE, CUENTA DE DEPOSITO: CUENTA UNICA DEL TESORO"/>
    <m/>
    <m/>
    <m/>
    <m/>
    <m/>
    <m/>
    <n v="0"/>
    <n v="50"/>
    <s v="NO_CONCILIADO"/>
    <m/>
    <m/>
  </r>
  <r>
    <x v="8"/>
    <m/>
    <x v="8"/>
    <x v="106"/>
    <s v="O21192020002"/>
    <s v="BOD"/>
    <n v="2119202"/>
    <m/>
    <s v="00099031004 DEPOSITO DE EFECTIVO, DEPOSITANTE: MINISTERIO DE ECONOMIA Y FINANZAS PUBLICAS, CONCEPTO: POR ANULACION DE NOCRE, CUENTA DE DEPOSITO: CUENTA UNICA DEL TESORO"/>
    <m/>
    <m/>
    <m/>
    <m/>
    <m/>
    <m/>
    <n v="0"/>
    <n v="50"/>
    <s v="NO_CONCILIADO"/>
    <m/>
    <m/>
  </r>
  <r>
    <x v="1"/>
    <m/>
    <x v="1"/>
    <x v="106"/>
    <s v="O21192480002"/>
    <s v="BOD"/>
    <n v="2119248"/>
    <m/>
    <s v="00099021001 DEPOSITO DE EFECTIVO, DEPOSITANTE: JUAN PABLO CAMPERO PARADA - IPDSA, CONCEPTO: SOLICITUD DE COBRO POR REPETICION DE PAGO DE IMPUESTOS, CUENTA DE DEPOSITO: CUENTA UNICA DEL TESORO"/>
    <m/>
    <m/>
    <m/>
    <m/>
    <m/>
    <m/>
    <n v="0"/>
    <n v="3100"/>
    <s v="NO_CONCILIADO"/>
    <m/>
    <m/>
  </r>
  <r>
    <x v="1"/>
    <m/>
    <x v="1"/>
    <x v="106"/>
    <s v="O21192560002"/>
    <s v="BOD"/>
    <n v="2119256"/>
    <m/>
    <s v="00099021001 DEPOSITO DE EFECTIVO, DEPOSITANTE: LUIS SANTIAGO CATERING &amp; EVENTOS, CONCEPTO: PAGO DE SERVICIOS BÁSICOS, CUENTA DE DEPOSITO: CUENTA UNICA DEL TESORO"/>
    <m/>
    <m/>
    <m/>
    <m/>
    <m/>
    <m/>
    <n v="0"/>
    <n v="2000"/>
    <s v="NO_CONCILIADO"/>
    <m/>
    <m/>
  </r>
  <r>
    <x v="34"/>
    <m/>
    <x v="34"/>
    <x v="106"/>
    <s v="O21192660002"/>
    <s v="BOD"/>
    <n v="2119266"/>
    <m/>
    <s v="00099021001 DEPOSITO DE EFECTIVO, DEPOSITANTE: SEVERO MAMANI GUTIERREZ, CONCEPTO: DEPÓSITO POR FACTURAS NAABOL, CUENTA DE DEPOSITO: CUENTA UNICA DEL TESORO"/>
    <m/>
    <m/>
    <m/>
    <m/>
    <m/>
    <m/>
    <n v="0"/>
    <n v="30"/>
    <s v="NO_CONCILIADO"/>
    <m/>
    <m/>
  </r>
  <r>
    <x v="1"/>
    <m/>
    <x v="1"/>
    <x v="106"/>
    <s v="O21192730002"/>
    <s v="BOD"/>
    <n v="2119273"/>
    <m/>
    <s v="00099021001 DEPOSITO DE EFECTIVO, DEPOSITANTE: YHOLA JUANITA YANARICO GABINCHA, CONCEPTO: COBRO INDEBIDO POR NUEVAS NUPCIAS, CUENTA DE DEPOSITO: CUENTA UNICA DEL TESORO"/>
    <m/>
    <m/>
    <m/>
    <m/>
    <m/>
    <m/>
    <n v="0"/>
    <n v="2205"/>
    <s v="NO_CONCILIADO"/>
    <m/>
    <m/>
  </r>
  <r>
    <x v="31"/>
    <m/>
    <x v="31"/>
    <x v="106"/>
    <s v="O21192780002"/>
    <s v="BOD"/>
    <n v="2119278"/>
    <m/>
    <s v="00548132001 DEPOSITO DE EFECTIVO, DEPOSITANTE: JOSE ANTONIO GUERRERO FLORES, CONCEPTO: DEVOLUCION DE 13% POR VIATICOS, CUENTA DE DEPOSITO: CUENTA UNICA DEL TESORO"/>
    <m/>
    <m/>
    <m/>
    <m/>
    <m/>
    <m/>
    <n v="0"/>
    <n v="241"/>
    <s v="NO_CONCILIADO"/>
    <m/>
    <m/>
  </r>
  <r>
    <x v="31"/>
    <m/>
    <x v="31"/>
    <x v="106"/>
    <s v="O21192800002"/>
    <s v="BOD"/>
    <n v="2119280"/>
    <m/>
    <s v="00548132001 DEPOSITO DE EFECTIVO, DEPOSITANTE: ALFONZO ALAVI TORREZ, CONCEPTO: DEVOLUCION DEL 13% POR VIATICOS, CUENTA DE DEPOSITO: CUENTA UNICA DEL TESORO"/>
    <m/>
    <m/>
    <m/>
    <m/>
    <m/>
    <m/>
    <n v="0"/>
    <n v="241"/>
    <s v="NO_CONCILIADO"/>
    <m/>
    <m/>
  </r>
  <r>
    <x v="31"/>
    <m/>
    <x v="31"/>
    <x v="106"/>
    <s v="O21192840002"/>
    <s v="BOD"/>
    <n v="2119284"/>
    <m/>
    <s v="00548132001 DEPOSITO DE EFECTIVO, DEPOSITANTE: HERNAN CHOQUE CHAVEZ, CONCEPTO: DEVOLUCION DEL 13% POR VIATICOS, CUENTA DE DEPOSITO: CUENTA UNICA DEL TESORO"/>
    <m/>
    <m/>
    <m/>
    <m/>
    <m/>
    <m/>
    <n v="0"/>
    <n v="39"/>
    <s v="NO_CONCILIADO"/>
    <m/>
    <m/>
  </r>
  <r>
    <x v="31"/>
    <m/>
    <x v="31"/>
    <x v="106"/>
    <s v="O21192870002"/>
    <s v="BOD"/>
    <n v="2119287"/>
    <m/>
    <s v="00548132001 DEPOSITO DE EFECTIVO, DEPOSITANTE: PEDRO HUANCA RODRIGUEZ, CONCEPTO: DEVOLUCION DEL 13% POR VIATICOS, CUENTA DE DEPOSITO: CUENTA UNICA DEL TESORO"/>
    <m/>
    <m/>
    <m/>
    <m/>
    <m/>
    <m/>
    <n v="0"/>
    <n v="39"/>
    <s v="NO_CONCILIADO"/>
    <m/>
    <m/>
  </r>
  <r>
    <x v="31"/>
    <m/>
    <x v="31"/>
    <x v="106"/>
    <s v="O21192890002"/>
    <s v="BOD"/>
    <n v="2119289"/>
    <m/>
    <s v="00548132001 DEPOSITO DE EFECTIVO, DEPOSITANTE: SIMEON ROGELIO AVENDAÑO MAMANI, CONCEPTO: DEVOLUCION DEL 13% POR VIATICOS, CUENTA DE DEPOSITO: CUENTA UNICA DEL TESORO"/>
    <m/>
    <m/>
    <m/>
    <m/>
    <m/>
    <m/>
    <n v="0"/>
    <n v="39"/>
    <s v="NO_CONCILIADO"/>
    <m/>
    <m/>
  </r>
  <r>
    <x v="31"/>
    <m/>
    <x v="31"/>
    <x v="106"/>
    <s v="O21192910002"/>
    <s v="BOD"/>
    <n v="2119291"/>
    <m/>
    <s v="00548132001 DEPOSITO DE EFECTIVO, DEPOSITANTE: VLADIMIR TROCHE QUISPE, CONCEPTO: DEVOLUCION DEL 13% POR VIATICOS, CUENTA DE DEPOSITO: CUENTA UNICA DEL TESORO"/>
    <m/>
    <m/>
    <m/>
    <m/>
    <m/>
    <m/>
    <n v="0"/>
    <n v="241"/>
    <s v="NO_CONCILIADO"/>
    <m/>
    <m/>
  </r>
  <r>
    <x v="31"/>
    <m/>
    <x v="31"/>
    <x v="106"/>
    <s v="O21192930002"/>
    <s v="BOD"/>
    <n v="2119293"/>
    <m/>
    <s v="00548132001 DEPOSITO DE EFECTIVO, DEPOSITANTE: RENE GABRIEL LARUTA TOLA, CONCEPTO: DEVOLUCION DEL 13% POR VIATICOS, CUENTA DE DEPOSITO: CUENTA UNICA DEL TESORO"/>
    <m/>
    <m/>
    <m/>
    <m/>
    <m/>
    <m/>
    <n v="0"/>
    <n v="39"/>
    <s v="NO_CONCILIADO"/>
    <m/>
    <m/>
  </r>
  <r>
    <x v="2"/>
    <m/>
    <x v="2"/>
    <x v="106"/>
    <s v="Q18264000002"/>
    <s v="CRV"/>
    <n v="1826400"/>
    <m/>
    <s v="NUMERO DE LIBRETA CUT: 00048011101 OPERACIÓN E75 TRANSFERENCIA DE LA CUENTA FISCAL BUN A LA CUT EN MN TRANSFERENCIA DE FONDOS A SOLICITUD DE: EMPRESA LOCAL DE AGUA POTABLE Y ALCANTARILLADO SUCRE, CITE:ELAPAS-G.A.F.NÂ°169/2023 CUENTA CUT 3987 LIBRETA NÂ° 00048011101 MIN. DEP - REC. ALQUILERES CE"/>
    <m/>
    <m/>
    <m/>
    <m/>
    <m/>
    <m/>
    <n v="0"/>
    <n v="85464.8"/>
    <s v="NO_CONCILIADO"/>
    <m/>
    <m/>
  </r>
  <r>
    <x v="36"/>
    <m/>
    <x v="36"/>
    <x v="106"/>
    <s v="G22999290001"/>
    <s v="CVD"/>
    <n v="2299929"/>
    <m/>
    <s v="COBRO COSTOS DE PAPELERIA SEGUN TRANSFERENCIA DEL EXTERIOR POR ORDEN DE MINGA GAS SA (PARAGUAY) REF.: ORDEN DE VENTA YPFB-OV-UEHL-05-2023 PROCESO DE VENTA DE GAS LICUADO DE PETROLEO (GLP) FECHA VALOR 8/06/2023 LIB. 00513062002 YPFB - EXPORTACIÓN DE GLP Y OTROS-BOLIVIANOS"/>
    <m/>
    <m/>
    <m/>
    <m/>
    <m/>
    <m/>
    <n v="50"/>
    <n v="0"/>
    <s v="NO_CONCILIADO"/>
    <m/>
    <m/>
  </r>
  <r>
    <x v="36"/>
    <m/>
    <x v="36"/>
    <x v="106"/>
    <s v="G22999310001"/>
    <s v="CVD"/>
    <n v="2299931"/>
    <m/>
    <s v="COBRO COSTOS DE PAPELERIA SEGUN TRANSFERENCIA DEL EXTERIOR POR ORDEN DE LATIN OIL S.A. (UY/MALDONADO) REF.: CRED IB23F089828499-0426355 FECHA VALOR 8/06/2023 LIB. 00513062002 YPFB - EXPORTACIÓN DE GLP Y OTROS-BOLIVIANOS"/>
    <m/>
    <m/>
    <m/>
    <m/>
    <m/>
    <m/>
    <n v="50"/>
    <n v="0"/>
    <s v="NO_CONCILIADO"/>
    <m/>
    <m/>
  </r>
  <r>
    <x v="25"/>
    <m/>
    <x v="25"/>
    <x v="106"/>
    <s v="S10620300001"/>
    <s v="COB"/>
    <n v="1062030"/>
    <m/>
    <s v="COBRO DE||ÚTILES DE ESCRITORIO POR EL REGISTRO DEL COMPROBANTE CONTABLE N°1062017 REF: SEGUNDO DESEMBOLSO DE RECURSOS A FAVOR YLB PROY. 3RA FASE DES. INT. DE LA SALMUERA DEL SALAR DE UYUNI, SG CORREO ADJUNTO. COSTO DE ÚTILES DE ESCRITORIO DE LA CUT LIBRETA N° 00597012001 RECURSOS PROPIOS VENTAS YLB"/>
    <m/>
    <m/>
    <m/>
    <m/>
    <m/>
    <m/>
    <n v="50"/>
    <n v="0"/>
    <s v="NO_CONCILIADO"/>
    <m/>
    <m/>
  </r>
  <r>
    <x v="62"/>
    <m/>
    <x v="62"/>
    <x v="106"/>
    <s v="B21191500002"/>
    <s v="BOD"/>
    <n v="2119150"/>
    <m/>
    <s v="00099021001 DEP.DE CHEQ.AJENOS,RET.DE CAM.,CONCEPTO: DEVOLUCION DE SALDO PAGO DE REFRIGERIOS PERSONAL EVENTUAL MES DE MARZO 2023 SENASBA,DEP.: MARIA EUGENIA TORREZ MAMANI , PROCEDENCIA: BANCO UNION S.A., CHEQUE: 106, FECHA DE EMISION:07/06/2023"/>
    <m/>
    <m/>
    <m/>
    <m/>
    <m/>
    <m/>
    <n v="0"/>
    <n v="27"/>
    <s v="NO_CONCILIADO"/>
    <m/>
    <m/>
  </r>
  <r>
    <x v="1"/>
    <m/>
    <x v="1"/>
    <x v="106"/>
    <s v="S10620610002"/>
    <s v="CRV"/>
    <n v="463"/>
    <m/>
    <s v="||TRANSFERENCIA A LA CUENTA UNICA DEL TESORO POR REMUNERACION MAXIMA DEL SECTOR PUBLICO DE ROLANDO SERGIO COLQUE SOLDADO, CORRESPONDIENTE AL MES DE MAYO/2023 Y RETROACTIVO, SEGUN DOCUMENTOS ADJUNTOS Y ROC N° 463/2023 DEL DCR TRANSF REM. MAXIMA DE ROLANDO SERGIO COLQUE SOLDADO MAYO Y RETROACTIVO 2023 LIBRETA 00099021001"/>
    <m/>
    <m/>
    <m/>
    <m/>
    <m/>
    <m/>
    <n v="0"/>
    <n v="6610.53"/>
    <s v="NO_CONCILIADO"/>
    <m/>
    <m/>
  </r>
  <r>
    <x v="1"/>
    <m/>
    <x v="1"/>
    <x v="107"/>
    <s v="O21194710002"/>
    <s v="BOD"/>
    <n v="2119471"/>
    <m/>
    <s v="00099021001 DEPOSITO DE EFECTIVO, DEPOSITANTE: FREDDY IVAN CONDORI CUNO, CONCEPTO: POR COBRO INDEVIDO (SEGUNDAS NUPCIAS) DE LOLA CELESTINA CUNO CANASA Q.E.P.D., CUENTA DE DEPOSITO: CUENTA UNICA DEL TESORO"/>
    <m/>
    <m/>
    <m/>
    <m/>
    <m/>
    <m/>
    <n v="0"/>
    <n v="800"/>
    <s v="NO_CONCILIADO"/>
    <m/>
    <m/>
  </r>
  <r>
    <x v="63"/>
    <m/>
    <x v="63"/>
    <x v="107"/>
    <s v="O21195140002"/>
    <s v="BOD"/>
    <n v="2119514"/>
    <m/>
    <s v="00598012001 DEPOSITO DE EFECTIVO, DEPOSITANTE: CARLOS ALARCON C., CONCEPTO: DEVOLUCION PARCIAL IMPUESTOS, CUENTA DE DEPOSITO: CUENTA UNICA DEL TESORO"/>
    <m/>
    <m/>
    <m/>
    <m/>
    <m/>
    <m/>
    <n v="0"/>
    <n v="500"/>
    <s v="NO_CONCILIADO"/>
    <m/>
    <m/>
  </r>
  <r>
    <x v="1"/>
    <m/>
    <x v="1"/>
    <x v="107"/>
    <s v="O21195240002"/>
    <s v="BOD"/>
    <n v="2119524"/>
    <m/>
    <s v="00099021001 DEPOSITO DE EFECTIVO, DEPOSITANTE: ANGEL FELIX REYNA ZACONETA - IPDSA, CONCEPTO: SOLICITUD DE COBRO POR REPETICION DE PAGO DE IMPUESTOS, CUENTA DE DEPOSITO: CUENTA UNICA DEL TESORO"/>
    <m/>
    <m/>
    <m/>
    <m/>
    <m/>
    <m/>
    <n v="0"/>
    <n v="1500"/>
    <s v="NO_CONCILIADO"/>
    <m/>
    <m/>
  </r>
  <r>
    <x v="44"/>
    <m/>
    <x v="44"/>
    <x v="107"/>
    <s v="O21195430002"/>
    <s v="BOD"/>
    <n v="2119543"/>
    <m/>
    <s v="00099021001 DEPOSITO DE EFECTIVO, DEPOSITANTE: FERNANDA WILMA MENDEZBIRBUET, CONCEPTO: REVERSION TOTAL, CUENTA DE DEPOSITO: CUENTA UNICA DEL TESORO/DJBR"/>
    <m/>
    <m/>
    <m/>
    <m/>
    <m/>
    <m/>
    <n v="0"/>
    <n v="4231.6000000000004"/>
    <s v="NO_CONCILIADO"/>
    <m/>
    <m/>
  </r>
  <r>
    <x v="1"/>
    <m/>
    <x v="1"/>
    <x v="107"/>
    <s v="O21196040002"/>
    <s v="BOD"/>
    <n v="2119604"/>
    <m/>
    <s v="00099021001 DEPOSITO DE EFECTIVO, DEPOSITANTE: INGRIT CINTHIA GARCIA FLORES, CONCEPTO: DEVOLUCION DEL PAGO EN DEMASIA DEL AGUINALDO EN LA GESTION 2020, CUENTA DE DEPOSITO: CUENTA UNICA DEL TESORO"/>
    <m/>
    <m/>
    <m/>
    <m/>
    <m/>
    <m/>
    <n v="0"/>
    <n v="418.68"/>
    <s v="NO_CONCILIADO"/>
    <m/>
    <m/>
  </r>
  <r>
    <x v="25"/>
    <m/>
    <x v="25"/>
    <x v="107"/>
    <s v="S10621040001"/>
    <s v="COB"/>
    <n v="1062104"/>
    <m/>
    <s v="COBRO DE||COSTO ÚTILES DE ESCRITORIO SG. CORREO ADJ. POR REGISTRO DE 5 COMPROBANTES CONT. DE LA FECHA COBRO DE CAPITAL E INTERESES CRED.EXTRA.YLB DES. INT. DE LA SALMUERA DEL SALAR DE UYUNI  PTA. IND. FASE II (5 DESEMB.) SG. RD N°052/2011, CONT. SANO N°178/2011 Y MODIF. COSTO ÚTILES DE ESCRITORIO DE LA CUT, LIBRETA N°00597012001 RECURSOS PROPIOS VENTAS YLB"/>
    <m/>
    <m/>
    <m/>
    <m/>
    <m/>
    <m/>
    <n v="250"/>
    <n v="0"/>
    <s v="NO_CONCILIADO"/>
    <m/>
    <m/>
  </r>
  <r>
    <x v="25"/>
    <m/>
    <x v="25"/>
    <x v="107"/>
    <s v="S10621000001"/>
    <s v="COB"/>
    <n v="1062100"/>
    <m/>
    <s v="COBRO DE||COSTO ÚTILES DE ESCRITORIO SG. CORREO ADJUNTO POR EL REGISTRO DE 3 COMPROBANTES CONTABLES DE LA FECHA COBRO DE CAPITAL E INTERESES CRED.EXTRA.YLB PROY. BATERIAS DE LITIO EN BOL FASE III (3 DESEMB.) SG RD N°053/2011, CONT. SANO N° 179/2011 Y MODIF. COSTO ÚTILES DE ESCRITORIO DE LA CUT, LIBRETA N°00597012001 RECURSOS PROPIOS VENTAS YLB"/>
    <m/>
    <m/>
    <m/>
    <m/>
    <m/>
    <m/>
    <n v="150"/>
    <n v="0"/>
    <s v="NO_CONCILIADO"/>
    <m/>
    <m/>
  </r>
  <r>
    <x v="1"/>
    <m/>
    <x v="1"/>
    <x v="108"/>
    <s v="O21198640002"/>
    <s v="BOD"/>
    <n v="2119864"/>
    <m/>
    <s v="00099021001 DEPOSITO DE EFECTIVO, DEPOSITANTE: NANCY RAFAELA MACHICADO VDA. DE SABAT, CONCEPTO: DEVOLUCION POR SOBREPASAR DE LA DISPONIBILIDAD DE LA LETRA A, CUENTA DE DEPOSITO: CUENTA UNICA DEL TESORO"/>
    <m/>
    <m/>
    <m/>
    <m/>
    <m/>
    <m/>
    <n v="0"/>
    <n v="18967.34"/>
    <s v="NO_CONCILIADO"/>
    <m/>
    <m/>
  </r>
  <r>
    <x v="1"/>
    <m/>
    <x v="1"/>
    <x v="108"/>
    <s v="O21199130002"/>
    <s v="BOD"/>
    <n v="2119913"/>
    <m/>
    <s v="00099021001 DEPOSITO DE EFECTIVO, DEPOSITANTE: TEOFILO BAPTISTA RAMIREZ, CONCEPTO: DEVOLUCION DE HABERES 2010, MES DE MAYO DE 2023, CUENTA DE DEPOSITO: CUENTA UNICA DEL TESORO"/>
    <m/>
    <m/>
    <m/>
    <m/>
    <m/>
    <m/>
    <n v="0"/>
    <n v="1364.9"/>
    <s v="NO_CONCILIADO"/>
    <m/>
    <m/>
  </r>
  <r>
    <x v="1"/>
    <m/>
    <x v="1"/>
    <x v="108"/>
    <s v="O21199140002"/>
    <s v="BOD"/>
    <n v="2119914"/>
    <m/>
    <s v="00099021001 DEPOSITO DE EFECTIVO, DEPOSITANTE: ROLANDO CARLOS YUJRA MAGNANI, CONCEPTO: FACTURAS NAABOL, CUENTA DE DEPOSITO: CUENTA UNICA DEL TESORO"/>
    <m/>
    <m/>
    <m/>
    <m/>
    <m/>
    <m/>
    <n v="0"/>
    <n v="30"/>
    <s v="NO_CONCILIADO"/>
    <m/>
    <m/>
  </r>
  <r>
    <x v="1"/>
    <m/>
    <x v="1"/>
    <x v="108"/>
    <s v="O21199160002"/>
    <s v="BOD"/>
    <n v="2119916"/>
    <m/>
    <s v="00099021001 DEPOSITO DE EFECTIVO, DEPOSITANTE: CARLOS TRUJILLO LARA, CONCEPTO: DEVOLUCION PAGO EXCESO SUELDO MAYO/2023, CUENTA DE DEPOSITO: CUENTA UNICA DEL TESORO"/>
    <m/>
    <m/>
    <m/>
    <m/>
    <m/>
    <m/>
    <n v="0"/>
    <n v="3446.61"/>
    <s v="NO_CONCILIADO"/>
    <m/>
    <m/>
  </r>
  <r>
    <x v="1"/>
    <m/>
    <x v="1"/>
    <x v="108"/>
    <s v="O21199240002"/>
    <s v="BOD"/>
    <n v="2119924"/>
    <m/>
    <s v="00099021001 DEPOSITO DE EFECTIVO, DEPOSITANTE: CARLOS DENCEL PELAEZ PACHECO, CONCEPTO: REMUNERACION MAXIMA PERMITIDA MES DE MAYO 2023, CUENTA DE DEPOSITO: CUENTA UNICA DEL TESORO"/>
    <m/>
    <m/>
    <m/>
    <m/>
    <m/>
    <m/>
    <n v="0"/>
    <n v="2631.44"/>
    <s v="NO_CONCILIADO"/>
    <m/>
    <m/>
  </r>
  <r>
    <x v="25"/>
    <m/>
    <x v="25"/>
    <x v="108"/>
    <s v="G23030990002"/>
    <s v="CRV"/>
    <n v="2303099"/>
    <m/>
    <s v="TRANSFERENCIA DEL EXTERIOR SEGUN SWIFT NO.9362 Y NO.9361 DE FECHA 13/06/2023 ORDENANTE: FERTILIZANTES DEL SUR SAC (LIMA PERU) REF.: CRED COMPRA CLORURO DE POTASIO LIB. 00597012001 RECURSOS PROPIOS VENTAS YLB"/>
    <m/>
    <m/>
    <m/>
    <m/>
    <m/>
    <m/>
    <n v="0"/>
    <n v="547428"/>
    <s v="NO_CONCILIADO"/>
    <m/>
    <m/>
  </r>
  <r>
    <x v="25"/>
    <m/>
    <x v="25"/>
    <x v="108"/>
    <s v="G23031000001"/>
    <s v="CVD"/>
    <n v="2303100"/>
    <m/>
    <s v="COBRO COSTOS DE PAPELERIA SEGUN TRANSFERENCIA DEL EXTERIOR POR ORDEN DE FERTILIZANTES DEL SUR SAC (LIMA PERU) REF.: CRED COMPRA CLORURO DE POTASIO LIB. 00597012001 RECURSOS PROPIOS VENTAS YLB"/>
    <m/>
    <m/>
    <m/>
    <m/>
    <m/>
    <m/>
    <n v="50"/>
    <n v="0"/>
    <s v="NO_CONCILIADO"/>
    <m/>
    <m/>
  </r>
  <r>
    <x v="36"/>
    <m/>
    <x v="36"/>
    <x v="108"/>
    <s v="G23031100001"/>
    <s v="CVD"/>
    <n v="2303110"/>
    <m/>
    <s v="COBRO COSTOS DE PAPELERIA POR REGULARIZACION DE TRANSFERENCIA DEL EXTERIOR POR ORDEN DE CANACOL ENERGY LTD REF.: CRED 81516554 PROFORMA NO.6 10.00 FEE DEDUCTED FECHA VALOR 6/06/2023 LIB. 00513012003 LBP-YPFB (2011349681373)"/>
    <m/>
    <m/>
    <m/>
    <m/>
    <m/>
    <m/>
    <n v="50"/>
    <n v="0"/>
    <s v="NO_CONCILIADO"/>
    <m/>
    <m/>
  </r>
  <r>
    <x v="1"/>
    <m/>
    <x v="1"/>
    <x v="108"/>
    <s v="B21198450002"/>
    <s v="BOD"/>
    <n v="2119845"/>
    <m/>
    <s v="00099021001 DEP.DE CHEQ.AJENOS,RET.DE CAM.,CONCEPTO: JHENNY MENA MAMANI,DEP.: BANCO UNION S.A. , PROCEDENCIA: BANCO UNION S.A., CHEQUE: 191509, FECHA DE EMISION:13/06/2023"/>
    <m/>
    <m/>
    <m/>
    <m/>
    <m/>
    <m/>
    <n v="0"/>
    <n v="99.36"/>
    <s v="NO_CONCILIADO"/>
    <m/>
    <m/>
  </r>
  <r>
    <x v="1"/>
    <m/>
    <x v="1"/>
    <x v="108"/>
    <s v="B21198490002"/>
    <s v="BOD"/>
    <n v="2119849"/>
    <m/>
    <s v="00099021001 DEP.DE CHEQ.AJENOS,RET.DE CAM.,CONCEPTO: CINTYA ACHA AUCA,DEP.: BANCO UNION S.A. , PROCEDENCIA: BANCO UNION S.A., CHEQUE: 191512, FECHA DE EMISION:13/06/2023"/>
    <m/>
    <m/>
    <m/>
    <m/>
    <m/>
    <m/>
    <n v="0"/>
    <n v="2910.04"/>
    <s v="NO_CONCILIADO"/>
    <m/>
    <m/>
  </r>
  <r>
    <x v="1"/>
    <m/>
    <x v="1"/>
    <x v="108"/>
    <s v="B21198510002"/>
    <s v="BOD"/>
    <n v="2119851"/>
    <m/>
    <s v="00099021001 DEP.DE CHEQ.AJENOS,RET.DE CAM.,CONCEPTO: JHENNY MENA MAMANI,DEP.: BANCO UNION S.A. , PROCEDENCIA: BANCO UNION S.A., CHEQUE: 191511, FECHA DE EMISION:13/06/2023"/>
    <m/>
    <m/>
    <m/>
    <m/>
    <m/>
    <m/>
    <n v="0"/>
    <n v="2893.37"/>
    <s v="NO_CONCILIADO"/>
    <m/>
    <m/>
  </r>
  <r>
    <x v="1"/>
    <m/>
    <x v="1"/>
    <x v="108"/>
    <s v="B21198540002"/>
    <s v="BOD"/>
    <n v="2119854"/>
    <m/>
    <s v="00099021001 DEP.DE CHEQ.AJENOS,RET.DE CAM.,CONCEPTO: CINTYA ACHA AUCA,DEP.: BANCO UNION S.A. , PROCEDENCIA: BANCO UNION S.A., CHEQUE: 191510, FECHA DE EMISION:13/06/2023"/>
    <m/>
    <m/>
    <m/>
    <m/>
    <m/>
    <m/>
    <n v="0"/>
    <n v="114.72"/>
    <s v="NO_CONCILIADO"/>
    <m/>
    <m/>
  </r>
  <r>
    <x v="64"/>
    <m/>
    <x v="64"/>
    <x v="108"/>
    <s v="S10621670001"/>
    <s v="DEV"/>
    <n v="1062167"/>
    <m/>
    <s v="||REGULARZACION DEL COMP. S-1062058 DEL 9/06/2023 DEL COBRO DE COMISIONES DE INVESTIGACION DEL BANQUERO REF.: SOLICITUD NO.045240-18130 DE LA CGE TRANSF.POR USD 7.100.- F.V. 26/04/2023, DEVOLUCIÓN DE FONDOS DEL EXTERIOR DEBIDO A QUE EL BANCO DEL BENEF. NO ADMINISTRARÁ LOS FONDOS. LIB.00680012001 CONTRALORIA GENERAL DEL ESTADO-INGRESOS COMIS.BANQ.EQUIV.A USD 50.-"/>
    <m/>
    <m/>
    <m/>
    <m/>
    <m/>
    <m/>
    <n v="348"/>
    <n v="0"/>
    <s v="NO_CONCILIADO"/>
    <m/>
    <m/>
  </r>
  <r>
    <x v="64"/>
    <m/>
    <x v="64"/>
    <x v="108"/>
    <s v="S10621670004"/>
    <s v="COB"/>
    <n v="1062167"/>
    <m/>
    <s v="||REGULARZACION DEL COMP. S-1062058 DEL 9/06/2023 DEL COBRO DE COMISIONES DE INVESTIGACION DEL BANQUERO REF.: SOLICITUD NO.045240-18130 DE LA CGE TRANSF.POR USD 7.100.- F.V. 26/04/2023, DEVOLUCIÓN DE FONDOS DEL EXTERIOR DEBIDO A QUE EL BANCO DEL BENEF. NO ADMINISTRARÁ LOS FONDOS. LIB.00680012001 CONTRALORIA GENERAL DEL ESTADO-INGRESOS COBRO UTILES DE ESCRITORIO"/>
    <m/>
    <m/>
    <m/>
    <m/>
    <m/>
    <m/>
    <n v="50"/>
    <n v="0"/>
    <s v="NO_CONCILIADO"/>
    <m/>
    <m/>
  </r>
  <r>
    <x v="34"/>
    <m/>
    <x v="34"/>
    <x v="109"/>
    <s v="O21201230002"/>
    <s v="BOD"/>
    <n v="2120123"/>
    <m/>
    <s v="00099021001 DEPOSITO DE EFECTIVO, DEPOSITANTE: OMAR WILLIAM ESPAÑA ZALLES, CONCEPTO: FACTURAS NAABOL EMITIDAS 25 Y 28 DE ABRIL 2023 NO PRESENTADAS, CUENTA DE DEPOSITO: CUENTA UNICA DEL TESORO"/>
    <m/>
    <m/>
    <m/>
    <m/>
    <m/>
    <m/>
    <n v="0"/>
    <n v="30"/>
    <s v="NO_CONCILIADO"/>
    <m/>
    <m/>
  </r>
  <r>
    <x v="34"/>
    <m/>
    <x v="34"/>
    <x v="109"/>
    <s v="O21201750002"/>
    <s v="BOD"/>
    <n v="2120175"/>
    <m/>
    <s v="00099021001 DEPOSITO DE EFECTIVO, DEPOSITANTE: ALVARO ALVARADO ATAHUICHI, CONCEPTO: FACTURAS NAABOL, CUENTA DE DEPOSITO: CUENTA UNICA DEL TESORO"/>
    <m/>
    <m/>
    <m/>
    <m/>
    <m/>
    <m/>
    <n v="0"/>
    <n v="15"/>
    <s v="NO_CONCILIADO"/>
    <m/>
    <m/>
  </r>
  <r>
    <x v="34"/>
    <m/>
    <x v="34"/>
    <x v="109"/>
    <s v="O21201780002"/>
    <s v="BOD"/>
    <n v="2120178"/>
    <m/>
    <s v="00099021001 DEPOSITO DE EFECTIVO, DEPOSITANTE: EVA AGUILAR AGUILAR, CONCEPTO: FACTURAS NAABOL, CUENTA DE DEPOSITO: CUENTA UNICA DEL TESORO"/>
    <m/>
    <m/>
    <m/>
    <m/>
    <m/>
    <m/>
    <n v="0"/>
    <n v="15"/>
    <s v="NO_CONCILIADO"/>
    <m/>
    <m/>
  </r>
  <r>
    <x v="34"/>
    <m/>
    <x v="34"/>
    <x v="109"/>
    <s v="O21201800002"/>
    <s v="BOD"/>
    <n v="2120180"/>
    <m/>
    <s v="00099021001 DEPOSITO DE EFECTIVO, DEPOSITANTE: JUAN CARLOS HERRERA ARANDA, CONCEPTO: FACTURAS NAABOL, CUENTA DE DEPOSITO: CUENTA UNICA DEL TESORO"/>
    <m/>
    <m/>
    <m/>
    <m/>
    <m/>
    <m/>
    <n v="0"/>
    <n v="30"/>
    <s v="NO_CONCILIADO"/>
    <m/>
    <m/>
  </r>
  <r>
    <x v="1"/>
    <m/>
    <x v="1"/>
    <x v="109"/>
    <s v="O21201950002"/>
    <s v="BOD"/>
    <n v="2120195"/>
    <m/>
    <s v="00099021001 DEPOSITO DE EFECTIVO, DEPOSITANTE: ROXANA QUISBERT CRUZ, CONCEPTO: DEVOLUCION, CUENTA DE DEPOSITO: CUENTA UNICA DEL TESORO"/>
    <m/>
    <m/>
    <m/>
    <m/>
    <m/>
    <m/>
    <n v="0"/>
    <n v="1449.88"/>
    <s v="NO_CONCILIADO"/>
    <m/>
    <m/>
  </r>
  <r>
    <x v="4"/>
    <m/>
    <x v="4"/>
    <x v="109"/>
    <s v="Q18284360002"/>
    <s v="CRV"/>
    <n v="1828436"/>
    <m/>
    <s v="NUMERO DE LIBRETA CUT: 00099021001 OPERACIÓN E75 TRANSFERENCIA DE LA CUENTA FISCAL BUN A LA CUT EN MN TRANSFERENCIA DE FONDOS A SOLICITUD DE: GOBIERNO AUTONOMO MCPAL. VILLA GUALBERTO VILLARROEL CITE : G.A.M.V.G.V./NÂ° 155/2023 CUENTA CUT 3987 LIBRETA NÂ° 00099021001 &quot;TGN RECURSOS ORDINARIOS&quot;."/>
    <m/>
    <m/>
    <m/>
    <m/>
    <m/>
    <m/>
    <n v="0"/>
    <n v="11"/>
    <s v="NO_CONCILIADO"/>
    <m/>
    <m/>
  </r>
  <r>
    <x v="32"/>
    <m/>
    <x v="32"/>
    <x v="109"/>
    <s v="O21202100002"/>
    <s v="BOD"/>
    <n v="2120210"/>
    <m/>
    <s v="00099021001 DEPOSITO DE EFECTIVO, DEPOSITANTE: JAVIER EDUARDO ZENTENO RAMIREZ, CONCEPTO: FACTURA NAABOL, CUENTA DE DEPOSITO: CUENTA UNICA DEL TESORO/DJBR"/>
    <m/>
    <m/>
    <m/>
    <m/>
    <m/>
    <m/>
    <n v="0"/>
    <n v="15"/>
    <s v="NO_CONCILIADO"/>
    <m/>
    <m/>
  </r>
  <r>
    <x v="1"/>
    <m/>
    <x v="1"/>
    <x v="109"/>
    <s v="Q18288800002"/>
    <s v="CRV"/>
    <n v="1828880"/>
    <m/>
    <s v="NUMERO DE LIBRETA CUT: 00099021001 OPERACIÓN E18 TRANSFERENCIA DEL SISTEMA FINANCIERO POR CUENTA DE TERCEROS A LA CUT devolucion pagos de cc no cobrados febrero 2023"/>
    <m/>
    <m/>
    <m/>
    <m/>
    <m/>
    <m/>
    <n v="0"/>
    <n v="257145.43"/>
    <s v="NO_CONCILIADO"/>
    <m/>
    <m/>
  </r>
  <r>
    <x v="1"/>
    <m/>
    <x v="1"/>
    <x v="110"/>
    <s v="F0013045"/>
    <s v="NTE"/>
    <n v="5824075"/>
    <m/>
    <s v="A:00099021001 A: 00099021001 Transferencia que realizamos a solicitud de la Empresa Nacional de Electricidad mediante nota CITE: ENDE-DEEM-6/8-23 en aplicación al Decreto Supremo No 4848 de 28 de diciembre de 2022 correspondiente al mes de mayo 2023 (HR 6-13203-R)."/>
    <m/>
    <m/>
    <m/>
    <m/>
    <m/>
    <m/>
    <n v="0"/>
    <n v="1036665.11"/>
    <s v="NO_CONCILIADO"/>
    <m/>
    <m/>
  </r>
  <r>
    <x v="30"/>
    <m/>
    <x v="30"/>
    <x v="110"/>
    <s v="O21204400002"/>
    <s v="BOD"/>
    <n v="2120440"/>
    <m/>
    <s v="00099021001 DEPOSITO DE EFECTIVO, DEPOSITANTE: SERNAP ARCELIA GONZALES HUANCA, CONCEPTO: INGRESO: DEVOLUCION, CUENTA DE DEPOSITO: CUENTA UNICA DEL TESORO"/>
    <m/>
    <m/>
    <m/>
    <m/>
    <m/>
    <m/>
    <n v="0"/>
    <n v="4067"/>
    <s v="NO_CONCILIADO"/>
    <m/>
    <m/>
  </r>
  <r>
    <x v="34"/>
    <m/>
    <x v="34"/>
    <x v="110"/>
    <s v="O21204440002"/>
    <s v="BOD"/>
    <n v="2120444"/>
    <m/>
    <s v="00099021001 DEPOSITO DE EFECTIVO, DEPOSITANTE: MARCO ANTONIO ALCAZAR BALLESTEROS, CONCEPTO: FACTURAS NAABOL EMITIDAS NO PRESENTADAS PARA SU DECLARACION EN LIBRO DE COMPRAS IVA, CUENTA DE DEPOSITO: CUENTA UNICA DEL TESORO"/>
    <m/>
    <m/>
    <m/>
    <m/>
    <m/>
    <m/>
    <n v="0"/>
    <n v="30"/>
    <s v="NO_CONCILIADO"/>
    <m/>
    <m/>
  </r>
  <r>
    <x v="34"/>
    <m/>
    <x v="34"/>
    <x v="110"/>
    <s v="O21204450002"/>
    <s v="BOD"/>
    <n v="2120445"/>
    <m/>
    <s v="00099021001 DEPOSITO DE EFECTIVO, DEPOSITANTE: NOEMY CASSO VILTE, CONCEPTO: FACTURAS NAABOL EMITIDAS, NO PRESENTADAS PARA SU DECLARACION EN LIBRO DE COMPRAS IVA, CUENTA DE DEPOSITO: CUENTA UNICA DEL TESORO"/>
    <m/>
    <m/>
    <m/>
    <m/>
    <m/>
    <m/>
    <n v="0"/>
    <n v="30"/>
    <s v="NO_CONCILIADO"/>
    <m/>
    <m/>
  </r>
  <r>
    <x v="18"/>
    <m/>
    <x v="18"/>
    <x v="110"/>
    <s v="O21204600002"/>
    <s v="BOD"/>
    <n v="2120460"/>
    <m/>
    <s v="00423012001 DEPOSITO DE EFECTIVO, DEPOSITANTE: SERGIO FABIAN SILES RIVERO, CONCEPTO: DEVOLUCION DE FONDOS, CUENTA DE DEPOSITO: CUENTA UNICA DEL TESORO"/>
    <m/>
    <m/>
    <m/>
    <m/>
    <m/>
    <m/>
    <n v="0"/>
    <n v="1294"/>
    <s v="NO_CONCILIADO"/>
    <m/>
    <m/>
  </r>
  <r>
    <x v="1"/>
    <m/>
    <x v="1"/>
    <x v="110"/>
    <s v="O21205180002"/>
    <s v="BOD"/>
    <n v="2120518"/>
    <m/>
    <s v="00099021001 DEPOSITO DE EFECTIVO, DEPOSITANTE: JUSTA MENDOZA DE CARVAJAL, CONCEPTO: COBRO INDEVIDO DEVOLUCION RETROACTIVO, CUENTA DE DEPOSITO: CUENTA UNICA DEL TESORO"/>
    <m/>
    <m/>
    <m/>
    <m/>
    <m/>
    <m/>
    <n v="0"/>
    <n v="700"/>
    <s v="NO_CONCILIADO"/>
    <m/>
    <m/>
  </r>
  <r>
    <x v="1"/>
    <m/>
    <x v="1"/>
    <x v="110"/>
    <s v="O21205250002"/>
    <s v="BOD"/>
    <n v="2120525"/>
    <m/>
    <s v="00099021001 DEPOSITO DE EFECTIVO, DEPOSITANTE: JAWER EDRILL MEJA GUZMAN, CONCEPTO: REVERSION DE SERVICIOS BASICOS TELEFONIA JUNIO/22, CUENTA DE DEPOSITO: CUENTA UNICA DEL TESORO"/>
    <m/>
    <m/>
    <m/>
    <m/>
    <m/>
    <m/>
    <n v="0"/>
    <n v="0.5"/>
    <s v="NO_CONCILIADO"/>
    <m/>
    <m/>
  </r>
  <r>
    <x v="65"/>
    <m/>
    <x v="65"/>
    <x v="110"/>
    <s v="B21204620002"/>
    <s v="BOD"/>
    <n v="2120462"/>
    <m/>
    <s v="00099021001 DEP.DE CHEQ.AJENOS,RET.DE CAM.,CONCEPTO: REEMBOLSO DE: CAJA DE SALUD CORDES A: AUTORIDAD PLURINACIONAL DE LA MADRE TIERRA,DEP.: CAJA DE SALUD CORDES , PROCEDENCIA: BANCO UNION S.A., CHEQUE: 31528, FECHA DE EMISION:09/06/2023"/>
    <m/>
    <m/>
    <m/>
    <m/>
    <m/>
    <m/>
    <n v="0"/>
    <n v="7715.59"/>
    <s v="NO_CONCILIADO"/>
    <m/>
    <m/>
  </r>
  <r>
    <x v="30"/>
    <m/>
    <x v="30"/>
    <x v="110"/>
    <s v="B21204670002"/>
    <s v="BOD"/>
    <n v="2120467"/>
    <m/>
    <s v="00099021001 DEP.DE CHEQ.AJENOS,RET.DE CAM.,CONCEPTO: REEMBOLSO DE: CAJA DE SALUD CORDES A: MINISTERIO MEDIO AMBIENTE Y AGUA,DEP.: CAJA DE SALUD CORDES , PROCEDENCIA: BANCO UNION S.A., CHEQUE: 31199, FECHA DE EMISION:24/05/2023"/>
    <m/>
    <m/>
    <m/>
    <m/>
    <m/>
    <m/>
    <n v="0"/>
    <n v="23139.35"/>
    <s v="NO_CONCILIADO"/>
    <m/>
    <m/>
  </r>
  <r>
    <x v="8"/>
    <m/>
    <x v="8"/>
    <x v="111"/>
    <s v="Q18297250002"/>
    <s v="CRV"/>
    <n v="1829725"/>
    <m/>
    <s v="NUMERO DE LIBRETA CUT: 00099021001 OPERACIÓN E18 TRANSFERENCIA DEL SISTEMA FINANCIERO POR CUENTA DE TERCEROS A LA CUT TRANSFERENCIA DEVOLUCION DE RECURSOS DEL FIDEICOMISO Y DISMINUCION DEL PATRIMONIO AUTONOMO SOLICITUD FIDEICOMISO PARA EL DESARROLLO PRODUCTIVO - BDP S.A.M."/>
    <m/>
    <m/>
    <m/>
    <m/>
    <m/>
    <m/>
    <n v="0"/>
    <n v="185000000"/>
    <s v="NO_CONCILIADO"/>
    <m/>
    <m/>
  </r>
  <r>
    <x v="1"/>
    <m/>
    <x v="1"/>
    <x v="111"/>
    <s v="O21207770002"/>
    <s v="BOD"/>
    <n v="2120777"/>
    <m/>
    <s v="00099021001 DEPOSITO DE EFECTIVO, DEPOSITANTE: JHONNY HUANCA MAMANI, CONCEPTO: DEVOLUCION DE BONO FRONTERA, CUENTA DE DEPOSITO: CUENTA UNICA DEL TESORO"/>
    <m/>
    <m/>
    <m/>
    <m/>
    <m/>
    <m/>
    <n v="0"/>
    <n v="7575.5"/>
    <s v="NO_CONCILIADO"/>
    <m/>
    <m/>
  </r>
  <r>
    <x v="30"/>
    <m/>
    <x v="30"/>
    <x v="111"/>
    <s v="O21207800002"/>
    <s v="BOD"/>
    <n v="2120780"/>
    <m/>
    <s v="00086011102 DEPOSITO DE EFECTIVO, DEPOSITANTE: SAM TRANSPORT SRL., CONCEPTO: PAGO DE MULTA AMBIENTAL, CUENTA DE DEPOSITO: CUENTA UNICA DEL TESORO"/>
    <m/>
    <m/>
    <m/>
    <m/>
    <m/>
    <m/>
    <n v="0"/>
    <n v="27001"/>
    <s v="NO_CONCILIADO"/>
    <m/>
    <m/>
  </r>
  <r>
    <x v="1"/>
    <m/>
    <x v="1"/>
    <x v="111"/>
    <s v="O21207910002"/>
    <s v="BOD"/>
    <n v="2120791"/>
    <m/>
    <s v="00099021001 DEPOSITO DE EFECTIVO, DEPOSITANTE: AVEL TOURS DE ELVIRA AVENDAÑO CHIPANA, CONCEPTO: DEVOLUCION DE BOLETOS NO UTILIZADOS, CUENTA DE DEPOSITO: CUENTA UNICA DEL TESORO"/>
    <m/>
    <m/>
    <m/>
    <m/>
    <m/>
    <m/>
    <n v="0"/>
    <n v="18974.28"/>
    <s v="NO_CONCILIADO"/>
    <m/>
    <m/>
  </r>
  <r>
    <x v="1"/>
    <m/>
    <x v="1"/>
    <x v="111"/>
    <s v="O21208200002"/>
    <s v="BOD"/>
    <n v="2120820"/>
    <m/>
    <s v="00099021001 DEPOSITO DE EFECTIVO, DEPOSITANTE: MANUEL FERNANDO TORO RUILOBA, CONCEPTO: DEVOLUCION SUELDOS Y SALARIOS, CUENTA DE DEPOSITO: CUENTA UNICA DEL TESORO"/>
    <m/>
    <m/>
    <m/>
    <m/>
    <m/>
    <m/>
    <n v="0"/>
    <n v="4817"/>
    <s v="NO_CONCILIADO"/>
    <m/>
    <m/>
  </r>
  <r>
    <x v="18"/>
    <m/>
    <x v="18"/>
    <x v="111"/>
    <s v="O21208220002"/>
    <s v="BOD"/>
    <n v="2120822"/>
    <m/>
    <s v="00423122001 DEPOSITO DE EFECTIVO, DEPOSITANTE: INDUSTRIA CERAMICA CERAGRES S.A., CONCEPTO: PAGO DE SERVICIOS PRESTADOS, CUENTA DE DEPOSITO: CUENTA UNICA DEL TESORO"/>
    <m/>
    <m/>
    <m/>
    <m/>
    <m/>
    <m/>
    <n v="0"/>
    <n v="3514.97"/>
    <s v="NO_CONCILIADO"/>
    <m/>
    <m/>
  </r>
  <r>
    <x v="42"/>
    <m/>
    <x v="42"/>
    <x v="111"/>
    <s v="O21208370002"/>
    <s v="BOD"/>
    <n v="2120837"/>
    <m/>
    <s v="00099021001 DEPOSITO DE EFECTIVO, DEPOSITANTE: JAVIER OSCAR ESCOBAR YUPANQUI, CONCEPTO: DEVOLUCION REVERSION DE AGUINALDO DICIEMBRE 2022, CUENTA DE DEPOSITO: CUENTA UNICA DEL TESORO/DJBR"/>
    <m/>
    <m/>
    <m/>
    <m/>
    <m/>
    <m/>
    <n v="0"/>
    <n v="480"/>
    <s v="NO_CONCILIADO"/>
    <m/>
    <m/>
  </r>
  <r>
    <x v="47"/>
    <m/>
    <x v="47"/>
    <x v="111"/>
    <s v="G23079860002"/>
    <s v="CRV"/>
    <n v="2307986"/>
    <m/>
    <s v="REGULARIZACION DE TRANSFERENCIA DEL EXTERIOR SEGUN SWIFT NO.9558 Y NO.9557 DE FECHA 16/06/2023 ORDENANTE: TALSEN INTERNATIONAL GROUP LIIMITED (CHINA) REF.: CRED 2023061500243021 - 0615L2B77Q1C001262 DO NOT CONVERT LIB. 00594012001 ASP-B FONDO DE OPERACIONES"/>
    <m/>
    <m/>
    <m/>
    <m/>
    <m/>
    <m/>
    <n v="0"/>
    <n v="3652.13"/>
    <s v="NO_CONCILIADO"/>
    <m/>
    <m/>
  </r>
  <r>
    <x v="47"/>
    <m/>
    <x v="47"/>
    <x v="111"/>
    <s v="G23079870001"/>
    <s v="CVD"/>
    <n v="2307987"/>
    <m/>
    <s v="COBRO COSTOS DE PAPELERIA POR REGULARIZACION DE TRANSFERENCIA DEL EXTERIOR POR ORDEN DE TALSEN INTERNATIONAL GROUP LIIMITED (CHINA) REF.: CRED 2023061500243021 - 0615L2B77Q1C001262 DO NOT CONVERT LIB. 00594012001 ASP-B FONDO DE OPERACIONES"/>
    <m/>
    <m/>
    <m/>
    <m/>
    <m/>
    <m/>
    <n v="50"/>
    <n v="0"/>
    <s v="NO_CONCILIADO"/>
    <m/>
    <m/>
  </r>
  <r>
    <x v="30"/>
    <m/>
    <x v="30"/>
    <x v="111"/>
    <s v="O21208720002"/>
    <s v="BOD"/>
    <n v="2120872"/>
    <m/>
    <s v="00086011102 DEPOSITO DE EFECTIVO, DEPOSITANTE: NUEVOS TRAMOS SRL, CONCEPTO: MULTAS POR CONTRAVENCIONES A LA LEY DE MEDIO AMBIENTE, CUENTA DE DEPOSITO: CUENTA UNICA DEL TESORO"/>
    <m/>
    <m/>
    <m/>
    <m/>
    <m/>
    <m/>
    <n v="0"/>
    <n v="4458"/>
    <s v="NO_CONCILIADO"/>
    <m/>
    <m/>
  </r>
  <r>
    <x v="4"/>
    <m/>
    <x v="4"/>
    <x v="111"/>
    <s v="Q18301570002"/>
    <s v="CRV"/>
    <n v="1830157"/>
    <m/>
    <s v="NUMERO DE LIBRETA CUT: 00099021001 OPERACIÓN E75 TRANSFERENCIA DE LA CUENTA FISCAL BUN A LA CUT EN MN TRANSFERENCIA DE FONDOS A SOLICITUD DE: GOBIERNO AUTONOMO MCPAL. MIZQUE CITE : GAMM/DEP. NÂ° 361-E/2023 CUENTA CUT 3987069001 LIBRETA NÂ° 00099021001 &quot;TGN RECURSOS ORDINARIOS&quot;."/>
    <m/>
    <m/>
    <m/>
    <m/>
    <m/>
    <m/>
    <n v="0"/>
    <n v="1286"/>
    <s v="NO_CONCILIADO"/>
    <m/>
    <m/>
  </r>
  <r>
    <x v="66"/>
    <m/>
    <x v="66"/>
    <x v="111"/>
    <s v="B21207400002"/>
    <s v="BOD"/>
    <n v="2120740"/>
    <m/>
    <s v="00099021001 DEP.DE CHEQ.AJENOS,RET.DE CAM.,CONCEPTO: AGETIC DEVOLUCON INCAPACIDAD TEMPORAL DICIEMBRE/22,DEP.: CAJA PETROLERA DE SALUD , PROCEDENCIA: BANCO UNION S.A., CHEQUE: 20460, FECHA DE EMISION:16/06/2023"/>
    <m/>
    <m/>
    <m/>
    <m/>
    <m/>
    <m/>
    <n v="0"/>
    <n v="6120.3"/>
    <s v="NO_CONCILIADO"/>
    <m/>
    <m/>
  </r>
  <r>
    <x v="25"/>
    <m/>
    <x v="25"/>
    <x v="111"/>
    <s v="B21207460002"/>
    <s v="BOD"/>
    <n v="2120746"/>
    <m/>
    <s v="00597019202 DEP.DE CHEQ.AJENOS,RET.DE CAM.,CONCEPTO: YACIMIENTOS DE LITIO BOLIVIANOS DEVOLUCION INCAPACIDAD TEMPORAL DICIEMBRE/22,DEP.: CAJA PETROLERA DE SALUD , PROCEDENCIA: BANCO UNION S.A., CHEQUE: 20465, FECHA DE EMISION:16/06/2023"/>
    <m/>
    <m/>
    <m/>
    <m/>
    <m/>
    <m/>
    <n v="0"/>
    <n v="35479.129999999997"/>
    <s v="NO_CONCILIADO"/>
    <m/>
    <m/>
  </r>
  <r>
    <x v="67"/>
    <m/>
    <x v="67"/>
    <x v="111"/>
    <s v="B21207490002"/>
    <s v="BOD"/>
    <n v="2120749"/>
    <m/>
    <s v="00099021001 DEP.DE CHEQ.AJENOS,RET.DE CAM.,CONCEPTO: AUTORIDAD FISCALIZACION EMPRESAS DEVOLUCION INCAPACIDAD TEMPORAL DIC/22,DEP.: CAJA PETROLERA DE SALUD , PROCEDENCIA: BANCO UNION S.A., CHEQUE: 20464, FECHA DE EMISION:16/06/2023"/>
    <m/>
    <m/>
    <m/>
    <m/>
    <m/>
    <m/>
    <n v="0"/>
    <n v="1975.23"/>
    <s v="NO_CONCILIADO"/>
    <m/>
    <m/>
  </r>
  <r>
    <x v="20"/>
    <m/>
    <x v="20"/>
    <x v="111"/>
    <s v="B21207570002"/>
    <s v="BOD"/>
    <n v="2120757"/>
    <m/>
    <s v="00099021001 DEP.DE CHEQ.AJENOS,RET.DE CAM.,CONCEPTO: CAMARA DE DIPUTADOS DEVOLUCION INCAPACIDAD TEMPORAL DICIEMBRE/22,DEP.: CAJA PETROLERA DE SALUD , PROCEDENCIA: BANCO UNION S.A., CHEQUE: 20471, FECHA DE EMISION:16/06/2023"/>
    <m/>
    <m/>
    <m/>
    <m/>
    <m/>
    <m/>
    <n v="0"/>
    <n v="39278.870000000003"/>
    <s v="NO_CONCILIADO"/>
    <m/>
    <m/>
  </r>
  <r>
    <x v="68"/>
    <m/>
    <x v="68"/>
    <x v="111"/>
    <s v="B21207590002"/>
    <s v="BOD"/>
    <n v="2120759"/>
    <m/>
    <s v="00047081101 DEP.DE CHEQ.AJENOS,RET.DE CAM.,CONCEPTO: SENASAG DEVOLUCION INCAPACIDAD TEMPORAL POR DICIEMBRE/22,DEP.: CAJA PETROLERA DE SALUD , PROCEDENCIA: BANCO UNION S.A., CHEQUE: 20473, FECHA DE EMISION:16/06/2023"/>
    <m/>
    <m/>
    <m/>
    <m/>
    <m/>
    <m/>
    <n v="0"/>
    <n v="11776.5"/>
    <s v="NO_CONCILIADO"/>
    <m/>
    <m/>
  </r>
  <r>
    <x v="33"/>
    <m/>
    <x v="33"/>
    <x v="111"/>
    <s v="B21207640002"/>
    <s v="BOD"/>
    <n v="2120764"/>
    <m/>
    <s v="00099021001 DEP.DE CHEQ.AJENOS,RET.DE CAM.,CONCEPTO: AGENCIA DE INFRESTRUCTURA EN SALUD Y EQUIPAMIENTO MEDICO-AISEM INCAPACIDAD TEMPORAL DICIEMBRE/22,DEP.: CAJA PETROLERA DE SALUD , PROCEDENCIA: BANCO UNION S.A., CHEQUE: 20495, FECHA DE EMISION:16/06/2023"/>
    <m/>
    <m/>
    <m/>
    <m/>
    <m/>
    <m/>
    <n v="0"/>
    <n v="2818.55"/>
    <s v="NO_CONCILIADO"/>
    <m/>
    <m/>
  </r>
  <r>
    <x v="1"/>
    <m/>
    <x v="1"/>
    <x v="111"/>
    <s v="B21207950002"/>
    <s v="BOD"/>
    <n v="2120795"/>
    <m/>
    <s v="00099021001 DEP.DE CHEQ.AJENOS,RET.DE CAM.,CONCEPTO: GLORIA NARDY ANGULO SALAZAR,DEP.: BANCO UNION S.A. , PROCEDENCIA: BANCO UNION S.A., CHEQUE: 191519, FECHA DE EMISION:16/06/2023"/>
    <m/>
    <m/>
    <m/>
    <m/>
    <m/>
    <m/>
    <n v="0"/>
    <n v="808.44"/>
    <s v="NO_CONCILIADO"/>
    <m/>
    <m/>
  </r>
  <r>
    <x v="1"/>
    <m/>
    <x v="1"/>
    <x v="111"/>
    <s v="B21207970002"/>
    <s v="BOD"/>
    <n v="2120797"/>
    <m/>
    <s v="00099021001 DEP.DE CHEQ.AJENOS,RET.DE CAM.,CONCEPTO: GLORIA NARDY ANGULO SALAZAR,DEP.: BANCO UNION S.A. , PROCEDENCIA: BANCO UNION S.A., CHEQUE: 191520, FECHA DE EMISION:16/06/2023"/>
    <m/>
    <m/>
    <m/>
    <m/>
    <m/>
    <m/>
    <n v="0"/>
    <n v="2083.04"/>
    <s v="NO_CONCILIADO"/>
    <m/>
    <m/>
  </r>
  <r>
    <x v="1"/>
    <m/>
    <x v="1"/>
    <x v="111"/>
    <s v="B21208000002"/>
    <s v="BOD"/>
    <n v="2120800"/>
    <m/>
    <s v="00099021001 DEP.DE CHEQ.AJENOS,RET.DE CAM.,CONCEPTO: GLORIA NARDY ANGULO SALAZAR,DEP.: BANCO UNION S.A. , PROCEDENCIA: BANCO UNION S.A., CHEQUE: 191517, FECHA DE EMISION:16/06/2023"/>
    <m/>
    <m/>
    <m/>
    <m/>
    <m/>
    <m/>
    <n v="0"/>
    <n v="252.25"/>
    <s v="NO_CONCILIADO"/>
    <m/>
    <m/>
  </r>
  <r>
    <x v="1"/>
    <m/>
    <x v="1"/>
    <x v="111"/>
    <s v="B21208010002"/>
    <s v="BOD"/>
    <n v="2120801"/>
    <m/>
    <s v="00099021001 DEP.DE CHEQ.AJENOS,RET.DE CAM.,CONCEPTO: GLORIA NARDY ANGULO SALAZAR,DEP.: BANCO UNION S.A. , PROCEDENCIA: BANCO UNION S.A., CHEQUE: 191518, FECHA DE EMISION:16/06/2023"/>
    <m/>
    <m/>
    <m/>
    <m/>
    <m/>
    <m/>
    <n v="0"/>
    <n v="316.29000000000002"/>
    <s v="NO_CONCILIADO"/>
    <m/>
    <m/>
  </r>
  <r>
    <x v="32"/>
    <m/>
    <x v="32"/>
    <x v="112"/>
    <s v="O21210660002"/>
    <s v="BOD"/>
    <n v="2121066"/>
    <m/>
    <s v="00099021001 DEPOSITO DE EFECTIVO, DEPOSITANTE: ASFI - KENNY MORALES, CONCEPTO: DEPÓSITO DE FACTURA NAABOL DEL 17 Y 21 DE 4.2023, NO DECLARADAS., CUENTA DE DEPOSITO: CUENTA UNICA DEL TESORO"/>
    <m/>
    <m/>
    <m/>
    <m/>
    <m/>
    <m/>
    <n v="0"/>
    <n v="30"/>
    <s v="NO_CONCILIADO"/>
    <m/>
    <m/>
  </r>
  <r>
    <x v="1"/>
    <m/>
    <x v="1"/>
    <x v="112"/>
    <s v="O21210880002"/>
    <s v="BOD"/>
    <n v="2121088"/>
    <m/>
    <s v="00099021001 DEPOSITO DE EFECTIVO, DEPOSITANTE: EDGAR PATTY HUANCA, CONCEPTO: DEVOLUCION DEL PAGO FRONTERA DE LOS MESES FEBRERO, MARZO Y ABRIL DE LA GESTION 2020, CUENTA DE DEPOSITO: CUENTA UNICA DEL TESORO"/>
    <m/>
    <m/>
    <m/>
    <m/>
    <m/>
    <m/>
    <n v="0"/>
    <n v="3628.82"/>
    <s v="NO_CONCILIADO"/>
    <m/>
    <m/>
  </r>
  <r>
    <x v="1"/>
    <m/>
    <x v="1"/>
    <x v="112"/>
    <s v="O21210950002"/>
    <s v="BOD"/>
    <n v="2121095"/>
    <m/>
    <s v="00099021001 DEPOSITO DE EFECTIVO, DEPOSITANTE: FRANCISCO LUQUE MAMANI, CONCEPTO: DEVOLUCION DE BONO FRONTERA DE LOS MESES FEBRERO, MARZO, ABRIL DE LA GESTION 2020, CUENTA DE DEPOSITO: CUENTA UNICA DEL TESORO"/>
    <m/>
    <m/>
    <m/>
    <m/>
    <m/>
    <m/>
    <n v="0"/>
    <n v="2818.01"/>
    <s v="NO_CONCILIADO"/>
    <m/>
    <m/>
  </r>
  <r>
    <x v="25"/>
    <m/>
    <x v="25"/>
    <x v="112"/>
    <s v="G23097910002"/>
    <s v="CRV"/>
    <n v="2309791"/>
    <m/>
    <s v="TRANSFERENCIA DEL EXTERIOR SEGUN SWIFT NO.9719 Y NO.9718 DE FECHA 19/06/2023 ORDENANTE: WENFOR SA (MONTEVUIDEO URUGUAY) REF.: CRED YLB GCO 0099 ODV 23 VEX LIB. 00597012001 RECURSOS PROPIOS VENTAS YLB"/>
    <m/>
    <m/>
    <m/>
    <m/>
    <m/>
    <m/>
    <n v="0"/>
    <n v="177481.92"/>
    <s v="NO_CONCILIADO"/>
    <m/>
    <m/>
  </r>
  <r>
    <x v="25"/>
    <m/>
    <x v="25"/>
    <x v="112"/>
    <s v="G23097920001"/>
    <s v="CVD"/>
    <n v="2309792"/>
    <m/>
    <s v="COBRO COSTOS DE PAPELERIA SEGUN TRANSFERENCIA DEL EXTERIOR POR ORDEN DE WENFOR SA (MONTEVUIDEO URUGUAY) REF.: CRED YLB GCO 0099 ODV 23 VEX LIB. 00597012001 RECURSOS PROPIOS VENTAS YLB"/>
    <m/>
    <m/>
    <m/>
    <m/>
    <m/>
    <m/>
    <n v="50"/>
    <n v="0"/>
    <s v="NO_CONCILIADO"/>
    <m/>
    <m/>
  </r>
  <r>
    <x v="1"/>
    <m/>
    <x v="1"/>
    <x v="112"/>
    <s v="O21211610002"/>
    <s v="BOD"/>
    <n v="2121161"/>
    <m/>
    <s v="00099021001 DEPOSITO DE EFECTIVO, DEPOSITANTE: LUCRECIA VELARDE VDA DE FLORES, CONCEPTO: NUEVAS NUPCIAS, CUENTA DE DEPOSITO: CUENTA UNICA DEL TESORO"/>
    <m/>
    <m/>
    <m/>
    <m/>
    <m/>
    <m/>
    <n v="0"/>
    <n v="1500"/>
    <s v="NO_CONCILIADO"/>
    <m/>
    <m/>
  </r>
  <r>
    <x v="4"/>
    <m/>
    <x v="4"/>
    <x v="112"/>
    <s v="Q18308280002"/>
    <s v="CRV"/>
    <n v="1830828"/>
    <m/>
    <s v="NUMERO DE LIBRETA CUT: 00099021001 OPERACIÓN E75 TRANSFERENCIA DE LA CUENTA FISCAL BUN A LA CUT EN MN TRANSFERENCIA DE FONDOS A SOLICITUD DE: GOB. AUTONOMO DEPTAL. POTOSI - CUENTA UNICA GOBERNACION - CUG CITE:/GADP/SAF/TES/ NÂ°204/2023CTA. 3987 LIBRETA NÂ°00099021001 BANCO CENTRAL DE BOLIVIA"/>
    <m/>
    <m/>
    <m/>
    <m/>
    <m/>
    <m/>
    <n v="0"/>
    <n v="3793.3"/>
    <s v="NO_CONCILIADO"/>
    <m/>
    <m/>
  </r>
  <r>
    <x v="1"/>
    <m/>
    <x v="1"/>
    <x v="112"/>
    <s v="O21211690002"/>
    <s v="BOD"/>
    <n v="2121169"/>
    <m/>
    <s v="00099021001 DEPOSITO DE EFECTIVO, DEPOSITANTE: SOF. MY DEPSS. JHONNY CAMA VILLCA, CONCEPTO: REVERSION P/MONTO NO CORRESPONDIENTE DE CAMBIO DE DESTINO PREV 1949, CUENTA DE DEPOSITO: CUENTA UNICA DEL TESORO"/>
    <m/>
    <m/>
    <m/>
    <m/>
    <m/>
    <m/>
    <n v="0"/>
    <n v="3808.5"/>
    <s v="NO_CONCILIADO"/>
    <m/>
    <m/>
  </r>
  <r>
    <x v="1"/>
    <m/>
    <x v="1"/>
    <x v="112"/>
    <s v="B21210550002"/>
    <s v="BOD"/>
    <n v="2121055"/>
    <m/>
    <s v="00099021001 DEP.DE CHEQ.AJENOS,RET.DE CAM.,CONCEPTO: REEMBOLSO DEL BENEFICIARIO EIBH AL FIDEICOMISO IMPL DE LA PLANTA DE PRODUCCION DE FER. GRAN. CBBA.,DEP.: MINISTERIO DE HIDROCARBUROS Y ENERGIAS"/>
    <m/>
    <m/>
    <m/>
    <m/>
    <m/>
    <m/>
    <n v="0"/>
    <n v="496317.61"/>
    <s v="NO_CONCILIADO"/>
    <m/>
    <m/>
  </r>
  <r>
    <x v="64"/>
    <m/>
    <x v="64"/>
    <x v="112"/>
    <s v="B21210810002"/>
    <s v="BOD"/>
    <n v="2121081"/>
    <m/>
    <s v="00099021001 DEP.DE CHEQ.AJENOS,RET.DE CAM.,CONCEPTO: CONTRALORIA GENERAL DEL ESTADO MARZO/23,DEP.: CAJA DE SALUD DE LA BANCA PRIVADA , PROCEDENCIA: BANCO NACIONAL DE BOLIVIA S.A., CHEQUE: 9837037, FECHA DE EMISION:29/05/2023"/>
    <m/>
    <m/>
    <m/>
    <m/>
    <m/>
    <m/>
    <n v="0"/>
    <n v="22065.3"/>
    <s v="NO_CONCILIADO"/>
    <m/>
    <m/>
  </r>
  <r>
    <x v="1"/>
    <m/>
    <x v="1"/>
    <x v="113"/>
    <s v="O21213240002"/>
    <s v="BOD"/>
    <n v="2121324"/>
    <m/>
    <s v="00099021001 DEPOSITO DE EFECTIVO, DEPOSITANTE: WENDY MARIN MENDOZA, CONCEPTO: DEVOLUCION, CUENTA DE DEPOSITO: CUENTA UNICA DEL TESORO"/>
    <m/>
    <m/>
    <m/>
    <m/>
    <m/>
    <m/>
    <n v="0"/>
    <n v="550"/>
    <s v="NO_CONCILIADO"/>
    <m/>
    <m/>
  </r>
  <r>
    <x v="1"/>
    <m/>
    <x v="1"/>
    <x v="113"/>
    <s v="O21213530002"/>
    <s v="BOD"/>
    <n v="2121353"/>
    <m/>
    <s v="00099021001 DEPOSITO DE EFECTIVO, DEPOSITANTE: EMILIANA LIMACHI POMA, CONCEPTO: COBRO INDEBIDO DEVOLUCION, CUENTA DE DEPOSITO: CUENTA UNICA DEL TESORO"/>
    <m/>
    <m/>
    <m/>
    <m/>
    <m/>
    <m/>
    <n v="0"/>
    <n v="950"/>
    <s v="NO_CONCILIADO"/>
    <m/>
    <m/>
  </r>
  <r>
    <x v="69"/>
    <m/>
    <x v="69"/>
    <x v="113"/>
    <s v="O21213570002"/>
    <s v="BOD"/>
    <n v="2121357"/>
    <m/>
    <s v="00099021001 DEPOSITO DE EFECTIVO, DEPOSITANTE: MINISTERIO DE DEFENSA, CONCEPTO: DEVOLUCION BONO FRONTERA GESTION 2020, CUENTA DE DEPOSITO: CUENTA UNICA DEL TESORO"/>
    <m/>
    <m/>
    <m/>
    <m/>
    <m/>
    <m/>
    <n v="0"/>
    <n v="5002.34"/>
    <s v="NO_CONCILIADO"/>
    <m/>
    <m/>
  </r>
  <r>
    <x v="69"/>
    <m/>
    <x v="69"/>
    <x v="113"/>
    <s v="O21213720002"/>
    <s v="BOD"/>
    <n v="2121372"/>
    <m/>
    <s v="00099021001 DEPOSITO DE EFECTIVO, DEPOSITANTE: MINISTERIO DE DEFENSA-VALOIS GUARACHI ASCENCIO, CONCEPTO: DEVOLUCION BONO FRONTERA GESTION 2020, CUENTA DE DEPOSITO: CUENTA UNICA DEL TESORO"/>
    <m/>
    <m/>
    <m/>
    <m/>
    <m/>
    <m/>
    <n v="0"/>
    <n v="4900.25"/>
    <s v="NO_CONCILIADO"/>
    <m/>
    <m/>
  </r>
  <r>
    <x v="69"/>
    <m/>
    <x v="69"/>
    <x v="113"/>
    <s v="O21213880002"/>
    <s v="BOD"/>
    <n v="2121388"/>
    <m/>
    <s v="00099021001 DEPOSITO DE EFECTIVO, DEPOSITANTE: REYNALDO QUISBERT COARITA-MINISTERIO DE DEFENSA, CONCEPTO: DEVOLUCION BONO FRONTERA GESTION 2020, CUENTA DE DEPOSITO: CUENTA UNICA DEL TESORO"/>
    <m/>
    <m/>
    <m/>
    <m/>
    <m/>
    <m/>
    <n v="0"/>
    <n v="5240"/>
    <s v="NO_CONCILIADO"/>
    <m/>
    <m/>
  </r>
  <r>
    <x v="1"/>
    <m/>
    <x v="1"/>
    <x v="113"/>
    <s v="O21214320002"/>
    <s v="BOD"/>
    <n v="2121432"/>
    <m/>
    <s v="00099021001 DEPOSITO DE EFECTIVO, DEPOSITANTE: FAVIOLA ANDREA SANTALLA ZAPATA, CONCEPTO: DEVOLUCION DE PAGO DE HABERES EN DEMASIA, CUENTA DE DEPOSITO: CUENTA UNICA DEL TESORO"/>
    <m/>
    <m/>
    <m/>
    <m/>
    <m/>
    <m/>
    <n v="0"/>
    <n v="1788.3"/>
    <s v="NO_CONCILIADO"/>
    <m/>
    <m/>
  </r>
  <r>
    <x v="34"/>
    <m/>
    <x v="34"/>
    <x v="113"/>
    <s v="O21214550002"/>
    <s v="BOD"/>
    <n v="2121455"/>
    <m/>
    <s v="00099021001 DEPOSITO DE EFECTIVO, DEPOSITANTE: HANAI MELISSA AVENDAÑO SAAVEDRA, CONCEPTO: POR FACTURA NAABOL DE 27/4/23 NO PRESENTADA PARA SU DECLARACION, CUENTA DE DEPOSITO: CUENTA UNICA DEL TESORO"/>
    <m/>
    <m/>
    <m/>
    <m/>
    <m/>
    <m/>
    <n v="0"/>
    <n v="15"/>
    <s v="NO_CONCILIADO"/>
    <m/>
    <m/>
  </r>
  <r>
    <x v="1"/>
    <m/>
    <x v="1"/>
    <x v="113"/>
    <s v="O21214560002"/>
    <s v="BOD"/>
    <n v="2121456"/>
    <m/>
    <s v="00099021001 DEPOSITO DE EFECTIVO, DEPOSITANTE: CLAUDIA FABIANA SALVATIERRA MENA, CONCEPTO: POR FACTURA NAABOL EMITIDAS EN FECHAS 25 Y 27 DE ABRIL DE 2023, CUENTA DE DEPOSITO: CUENTA UNICA DEL TESORO"/>
    <m/>
    <m/>
    <m/>
    <m/>
    <m/>
    <m/>
    <n v="0"/>
    <n v="30"/>
    <s v="NO_CONCILIADO"/>
    <m/>
    <m/>
  </r>
  <r>
    <x v="1"/>
    <m/>
    <x v="1"/>
    <x v="113"/>
    <s v="B21213430002"/>
    <s v="BOD"/>
    <n v="2121343"/>
    <m/>
    <s v="00099021001 DEP.DE CHEQ.AJENOS,RET.DE CAM.,CONCEPTO: COMPENSACION MENSUAL DE COTIZACIONES,DEP.: FUTURO DE BOLIVIA S.A. AFP , PROCEDENCIA: BANCO DE CREDITO DE BOLIVIA S.A., CHEQUE: 69646, FECHA DE EMISION:19/06/2023"/>
    <m/>
    <m/>
    <m/>
    <m/>
    <m/>
    <m/>
    <n v="0"/>
    <n v="359492.35"/>
    <s v="NO_CONCILIADO"/>
    <m/>
    <m/>
  </r>
  <r>
    <x v="40"/>
    <m/>
    <x v="40"/>
    <x v="113"/>
    <s v="B21213440002"/>
    <s v="BOD"/>
    <n v="2121344"/>
    <m/>
    <s v="00035031101 DEP.DE CHEQ.AJENOS,RET.DE CAM.,CONCEPTO: DEVOLUCION DE RECURSOS EVENTO : &quot;SUPER SONRISAS BROS &quot;,DEP.: MEFP - UCPP , PROCEDENCIA: BANCO UNION S.A., CHEQUE: 339, FECHA DE EMISION:14/06/2023"/>
    <m/>
    <m/>
    <m/>
    <m/>
    <m/>
    <m/>
    <n v="0"/>
    <n v="202"/>
    <s v="NO_CONCILIADO"/>
    <m/>
    <m/>
  </r>
  <r>
    <x v="1"/>
    <m/>
    <x v="1"/>
    <x v="113"/>
    <s v="B21213450002"/>
    <s v="BOD"/>
    <n v="2121345"/>
    <m/>
    <s v="00099021001 DEP.DE CHEQ.AJENOS,RET.DE CAM.,CONCEPTO: FRACCION COMPLEMENTARIA MENSUAL,DEP.: FUTURO DE BOLIVIA S.A. AFP , PROCEDENCIA: BANCO DE CREDITO DE BOLIVIA S.A., CHEQUE: 69647, FECHA DE EMISION:19/06/2023"/>
    <m/>
    <m/>
    <m/>
    <m/>
    <m/>
    <m/>
    <n v="0"/>
    <n v="43208.81"/>
    <s v="NO_CONCILIADO"/>
    <m/>
    <m/>
  </r>
  <r>
    <x v="40"/>
    <m/>
    <x v="40"/>
    <x v="113"/>
    <s v="B21213460002"/>
    <s v="BOD"/>
    <n v="2121346"/>
    <m/>
    <s v="00035031101 DEP.DE CHEQ.AJENOS,RET.DE CAM.,CONCEPTO: DEVOLUCION DE RECURSOS EVENTO : &quot; JORNADAS ACADEMICAS UTB &quot;,DEP.: MEFP - UCPP , PROCEDENCIA: BANCO UNION S.A., CHEQUE: 337, FECHA DE EMISION:14/06/2023"/>
    <m/>
    <m/>
    <m/>
    <m/>
    <m/>
    <m/>
    <n v="0"/>
    <n v="885"/>
    <s v="NO_CONCILIADO"/>
    <m/>
    <m/>
  </r>
  <r>
    <x v="40"/>
    <m/>
    <x v="40"/>
    <x v="113"/>
    <s v="B21213470002"/>
    <s v="BOD"/>
    <n v="2121347"/>
    <m/>
    <s v="00035031101 DEP.DE CHEQ.AJENOS,RET.DE CAM.,CONCEPTO: DEVOLUCION DE RECURSOS EVENTO: &quot; EXPO 3.6&quot;,DEP.: MEFP - UCPP , PROCEDENCIA: BANCO UNION S.A., CHEQUE: 336, FECHA DE EMISION:14/06/2023"/>
    <m/>
    <m/>
    <m/>
    <m/>
    <m/>
    <m/>
    <n v="0"/>
    <n v="34593"/>
    <s v="NO_CONCILIADO"/>
    <m/>
    <m/>
  </r>
  <r>
    <x v="40"/>
    <m/>
    <x v="40"/>
    <x v="113"/>
    <s v="B21213480002"/>
    <s v="BOD"/>
    <n v="2121348"/>
    <m/>
    <s v="00035031101 DEP.DE CHEQ.AJENOS,RET.DE CAM.,CONCEPTO: DEVOLUCION DE RECURSOS EVENTO : &quot; SALON INTERNACIONAL DEL AUTOMOVIL 7° VERSION &quot;,DEP.: MEFP - UCPP , PROCEDENCIA: BANCO UNION S.A., CHEQUE: 338, FECHA DE EMISION:14/06/2023"/>
    <m/>
    <m/>
    <m/>
    <m/>
    <m/>
    <m/>
    <n v="0"/>
    <n v="3471"/>
    <s v="NO_CONCILIADO"/>
    <m/>
    <m/>
  </r>
  <r>
    <x v="42"/>
    <m/>
    <x v="42"/>
    <x v="113"/>
    <s v="B21214010002"/>
    <s v="BOD"/>
    <n v="2121401"/>
    <m/>
    <s v="00016231101 DEP.DE CHEQ.AJENOS,RET.DE CAM.,CONCEPTO: DEPÓSITO RECURSOS,DEP.: ESFM MANUEL ASCENCIO VILLARROEL , PROCEDENCIA: BANCO UNION S.A., CHEQUE: 1349, FECHA DE EMISION:16/06/2023"/>
    <m/>
    <m/>
    <m/>
    <m/>
    <m/>
    <m/>
    <n v="0"/>
    <n v="255253.81"/>
    <s v="NO_CONCILIADO"/>
    <m/>
    <m/>
  </r>
  <r>
    <x v="42"/>
    <m/>
    <x v="42"/>
    <x v="113"/>
    <s v="B21213990002"/>
    <s v="BOD"/>
    <n v="2121399"/>
    <m/>
    <s v="00016211101 DEP.DE CHEQ.AJENOS,RET.DE CAM.,CONCEPTO: DEPÓSITO RECURSOS,DEP.: MINISTERIO DE EDUCACION ESFM SANTIAGO DE HUATA , PROCEDENCIA: BANCO UNION S.A., CHEQUE: 1171, FECHA DE EMISION:19/06/2023"/>
    <m/>
    <m/>
    <m/>
    <m/>
    <m/>
    <m/>
    <n v="0"/>
    <n v="180490.01"/>
    <s v="NO_CONCILIADO"/>
    <m/>
    <m/>
  </r>
  <r>
    <x v="55"/>
    <m/>
    <x v="55"/>
    <x v="113"/>
    <s v="B21214000002"/>
    <s v="BOD"/>
    <n v="2121400"/>
    <m/>
    <s v="00099021001 DEP.DE CHEQ.AJENOS,RET.DE CAM.,CONCEPTO: DEVOLUCION VIATICO -MARIA ANGELA PARDO ALCOCER-FUENTE 41 OF 111,DEP.: SEGIP , PROCEDENCIA: BANCO UNION S.A., CHEQUE: 16267, FECHA DE EMISION:15/06/2023"/>
    <m/>
    <m/>
    <m/>
    <m/>
    <m/>
    <m/>
    <n v="0"/>
    <n v="371"/>
    <s v="NO_CONCILIADO"/>
    <m/>
    <m/>
  </r>
  <r>
    <x v="1"/>
    <m/>
    <x v="1"/>
    <x v="113"/>
    <s v="B21214030002"/>
    <s v="BOD"/>
    <n v="2121403"/>
    <m/>
    <s v="00099021001 DEP.DE CHEQ.AJENOS,RET.DE CAM.,CONCEPTO: DEVOLUCION VIATICOS-DARIA CLAUDIA FLORES HUANCA-FUENTE 41 OF 111,DEP.: SEGIP , PROCEDENCIA: BANCO UNION S.A., CHEQUE: 16266, FECHA DE EMISION:15/06/2023"/>
    <m/>
    <m/>
    <m/>
    <m/>
    <m/>
    <m/>
    <n v="0"/>
    <n v="555"/>
    <s v="NO_CONCILIADO"/>
    <m/>
    <m/>
  </r>
  <r>
    <x v="1"/>
    <m/>
    <x v="1"/>
    <x v="114"/>
    <s v="O21216670002"/>
    <s v="BOD"/>
    <n v="2121667"/>
    <m/>
    <s v="00099021001 DEPOSITO DE EFECTIVO, DEPOSITANTE: MARICELA BAUTISTA SEGALES, CONCEPTO: DEVOLUCION DE SUELDO DEL MES DE MAYO, CUENTA DE DEPOSITO: CUENTA UNICA DEL TESORO"/>
    <m/>
    <m/>
    <m/>
    <m/>
    <m/>
    <m/>
    <n v="0"/>
    <n v="4152.16"/>
    <s v="NO_CONCILIADO"/>
    <m/>
    <m/>
  </r>
  <r>
    <x v="8"/>
    <m/>
    <x v="8"/>
    <x v="114"/>
    <s v="G23125290003"/>
    <s v="COB"/>
    <n v="17455"/>
    <m/>
    <s v="PAGO A CAF PRÉSTAMO CAF011752 VCTO. 22-06-2023 POR CUENTA DE TGN , NTI. 017455 VALOR 22-06-2023 COMISIONES USD 61.930,56 CTA. 3987 CUENTA UNICA DEL TESORO LIB. 00099021001 REF.: COMISIONES BANCARIAS"/>
    <m/>
    <m/>
    <m/>
    <m/>
    <m/>
    <m/>
    <n v="567.38"/>
    <n v="0"/>
    <s v="NO_CONCILIADO"/>
    <m/>
    <m/>
  </r>
  <r>
    <x v="1"/>
    <m/>
    <x v="1"/>
    <x v="114"/>
    <s v="O21217430002"/>
    <s v="BOD"/>
    <n v="2121743"/>
    <m/>
    <s v="00099021001 DEPOSITO DE EFECTIVO, DEPOSITANTE: GABRIELA HERBAS VILLCA, CONCEPTO: REPOSICION PASE MAGNETICO CAMARA DE DIPUTADOS, CUENTA DE DEPOSITO: CUENTA UNICA DEL TESORO"/>
    <m/>
    <m/>
    <m/>
    <m/>
    <m/>
    <m/>
    <n v="0"/>
    <n v="120"/>
    <s v="NO_CONCILIADO"/>
    <m/>
    <m/>
  </r>
  <r>
    <x v="1"/>
    <m/>
    <x v="1"/>
    <x v="114"/>
    <s v="O21217590002"/>
    <s v="BOD"/>
    <n v="2121759"/>
    <m/>
    <s v="00099021001 DEPOSITO DE EFECTIVO, DEPOSITANTE: WENDY LIZZETH PEREZ GORRITTY, CONCEPTO: REMUNERACIONES DE MAYO-2023, CUENTA DE DEPOSITO: CUENTA UNICA DEL TESORO"/>
    <m/>
    <m/>
    <m/>
    <m/>
    <m/>
    <m/>
    <n v="0"/>
    <n v="523.63"/>
    <s v="NO_CONCILIADO"/>
    <m/>
    <m/>
  </r>
  <r>
    <x v="34"/>
    <m/>
    <x v="34"/>
    <x v="114"/>
    <s v="O21217710002"/>
    <s v="BOD"/>
    <n v="2121771"/>
    <m/>
    <s v="00099021001 DEPOSITO DE EFECTIVO, DEPOSITANTE: TEODORA VALERIA MAMANI MAMANI, CONCEPTO: FACTURAS NAABOL EMITIDAS EN FECHAS 25 Y 27 DE ABRIL DE 2023, CUENTA DE DEPOSITO: CUENTA UNICA DEL TESORO"/>
    <m/>
    <m/>
    <m/>
    <m/>
    <m/>
    <m/>
    <n v="0"/>
    <n v="30"/>
    <s v="NO_CONCILIADO"/>
    <m/>
    <m/>
  </r>
  <r>
    <x v="34"/>
    <m/>
    <x v="34"/>
    <x v="114"/>
    <s v="O21217760002"/>
    <s v="BOD"/>
    <n v="2121776"/>
    <m/>
    <s v="00099021001 DEPOSITO DE EFECTIVO, DEPOSITANTE: TEODORA VALERIA MAMANI MAMANI, CONCEPTO: FACTURAS NAABOL EMITIDAS EN FECHAS 18 Y 20 DE ABRIL DE 2023, CUENTA DE DEPOSITO: CUENTA UNICA DEL TESORO"/>
    <m/>
    <m/>
    <m/>
    <m/>
    <m/>
    <m/>
    <n v="0"/>
    <n v="30"/>
    <s v="NO_CONCILIADO"/>
    <m/>
    <m/>
  </r>
  <r>
    <x v="1"/>
    <m/>
    <x v="1"/>
    <x v="114"/>
    <s v="O21217810002"/>
    <s v="BOD"/>
    <n v="2121781"/>
    <m/>
    <s v="00099021001 DEPOSITO DE EFECTIVO, DEPOSITANTE: DELIA YUCRA RODAS, CONCEPTO: DEVOLUCION DE PAGO EN EXCESO DE SUELDO DEL MES DE MAYO DE 2023, CUENTA DE DEPOSITO: CUENTA UNICA DEL TESORO"/>
    <m/>
    <m/>
    <m/>
    <m/>
    <m/>
    <m/>
    <n v="0"/>
    <n v="7443.65"/>
    <s v="NO_CONCILIADO"/>
    <m/>
    <m/>
  </r>
  <r>
    <x v="41"/>
    <m/>
    <x v="41"/>
    <x v="114"/>
    <s v="B21216710002"/>
    <s v="BOD"/>
    <n v="2121671"/>
    <m/>
    <s v="00301014201 DEP.DE CHEQ.AJENOS,RET.DE CAM.,CONCEPTO: TRANSFERENCIA SEGUN CONVENIO DE FINANCIAMIENTO DE LA GADOR AL SEDERI - ORURO,DEP.: GONZALO EDDY POMA SANGA , PROCEDENCIA: BANCO UNION S.A., CHEQUE: 414, FECHA DE EMISION:20/06/2023"/>
    <m/>
    <m/>
    <m/>
    <m/>
    <m/>
    <m/>
    <n v="0"/>
    <n v="1500000"/>
    <s v="NO_CONCILIADO"/>
    <m/>
    <m/>
  </r>
  <r>
    <x v="42"/>
    <m/>
    <x v="42"/>
    <x v="114"/>
    <s v="B21217020002"/>
    <s v="BOD"/>
    <n v="2121702"/>
    <m/>
    <s v="00016201101 DEP.DE CHEQ.AJENOS,RET.DE CAM.,CONCEPTO: DEPÓSITO RECURSOS,DEP.: MINISTERIO DE EDUCACION ESFM WARISATA , PROCEDENCIA: BANCO UNION S.A., CHEQUE: 1178, FECHA DE EMISION:20/06/2023"/>
    <m/>
    <m/>
    <m/>
    <m/>
    <m/>
    <m/>
    <n v="0"/>
    <n v="214039.43"/>
    <s v="NO_CONCILIADO"/>
    <m/>
    <m/>
  </r>
  <r>
    <x v="25"/>
    <m/>
    <x v="25"/>
    <x v="114"/>
    <s v="G23134160002"/>
    <s v="CRV"/>
    <n v="2313416"/>
    <m/>
    <s v="TRANSFERENCIA DEL EXTERIOR SEGUN SWIFT NOS.10061-10060 DE FECHA 22/06/2023 ORDENANTE: CAMPO MAXX AGROINSUMOS INDUSTRIA E COMERCIO LTDA FECHA VALOR 22/06/2023 REF:INV YLB-GCO-0103 ODV/23 VEX YLB GC 0-0102 ODV/23-VEX LIB. 00597012001 RECURSOS PROPIOS VENTAS YLB"/>
    <m/>
    <m/>
    <m/>
    <m/>
    <m/>
    <m/>
    <n v="0"/>
    <n v="195921.6"/>
    <s v="NO_CONCILIADO"/>
    <m/>
    <m/>
  </r>
  <r>
    <x v="25"/>
    <m/>
    <x v="25"/>
    <x v="114"/>
    <s v="G23134170001"/>
    <s v="CVD"/>
    <n v="2313417"/>
    <m/>
    <s v="COBRO COSTOS DE PAPELERIA SEGUN TRANSFERENCIA DEL EXTERIOR POR ORDEN DE CAMPO MAXX AGROINSUMOS INDUSTRIA E COMERCIO LTDA FECHA VALOR 22/06/2023 REF:INV YLB-GCO-0103 ODV/23 VEX YLB GC 0-0102 ODV/23-VEX LIB. 00597012001 RECURSOS PROPIOS VENTAS YLB"/>
    <m/>
    <m/>
    <m/>
    <m/>
    <m/>
    <m/>
    <n v="50"/>
    <n v="0"/>
    <s v="NO_CONCILIADO"/>
    <m/>
    <m/>
  </r>
  <r>
    <x v="8"/>
    <m/>
    <x v="8"/>
    <x v="114"/>
    <s v="S10629500001"/>
    <s v="COB"/>
    <n v="1062950"/>
    <m/>
    <s v="||COBRO DE ÚTILES DE ESCRITORIO POR REGULARIZACIÓN DE NUESTRO COMPROBANTE S-1062014 DE 9/06/2023 POR COBRO DE COMISIONES QUE EFECTÚA EL BANCO DE ESPAÑA POR PAGO DEL PRÉSTAMO FIDA E-7-BO SEGÚN NOTA MEFP/VTCP/DGCP/UODP/N° 546/2023 DE 22/06/2023 LIBRETA 00099021001 TGN RECURSOS ORDINARIOS (3987) REF.: ÚTILES DE ESCRITORIO"/>
    <m/>
    <m/>
    <m/>
    <m/>
    <m/>
    <m/>
    <n v="50"/>
    <n v="0"/>
    <s v="NO_CONCILIADO"/>
    <m/>
    <m/>
  </r>
  <r>
    <x v="14"/>
    <m/>
    <x v="14"/>
    <x v="115"/>
    <s v="O21220340002"/>
    <s v="BOD"/>
    <n v="2122034"/>
    <m/>
    <s v="00212012001 DEPOSITO DE EFECTIVO, DEPOSITANTE: ROBERTO CARLOS ANTEZANA MEZA, CONCEPTO: REPOSICION DE CREDENCIAL, CUENTA DE DEPOSITO: CUENTA UNICA DEL TESORO"/>
    <m/>
    <m/>
    <m/>
    <m/>
    <m/>
    <m/>
    <n v="0"/>
    <n v="60"/>
    <s v="NO_CONCILIADO"/>
    <m/>
    <m/>
  </r>
  <r>
    <x v="1"/>
    <m/>
    <x v="1"/>
    <x v="115"/>
    <s v="O21220320002"/>
    <s v="BOD"/>
    <n v="2122032"/>
    <m/>
    <s v="00099021001 DEPOSITO DE EFECTIVO, DEPOSITANTE: MIGUEL ANGEL CHOQUE CONDORI, CONCEPTO: MONTOS EXCEDENTARIOS A LA RENUMERACION MAXIMA MAYO / 2023, CUENTA DE DEPOSITO: CUENTA UNICA DEL TESORO"/>
    <m/>
    <m/>
    <m/>
    <m/>
    <m/>
    <m/>
    <n v="0"/>
    <n v="249.78"/>
    <s v="NO_CONCILIADO"/>
    <m/>
    <m/>
  </r>
  <r>
    <x v="69"/>
    <m/>
    <x v="69"/>
    <x v="115"/>
    <s v="O21220400002"/>
    <s v="BOD"/>
    <n v="2122040"/>
    <m/>
    <s v="00099021001 DEPOSITO DE EFECTIVO, DEPOSITANTE: MINISTERIO DE DEFENSA, CONCEPTO: DEVOLUCION BONO FRONTERA GESTION 2020, CUENTA DE DEPOSITO: CUENTA UNICA DEL TESORO"/>
    <m/>
    <m/>
    <m/>
    <m/>
    <m/>
    <m/>
    <n v="0"/>
    <n v="2818.02"/>
    <s v="NO_CONCILIADO"/>
    <m/>
    <m/>
  </r>
  <r>
    <x v="1"/>
    <m/>
    <x v="1"/>
    <x v="115"/>
    <s v="O21220520002"/>
    <s v="BOD"/>
    <n v="2122052"/>
    <m/>
    <s v="00099021001 DEPOSITO DE EFECTIVO, DEPOSITANTE: DRA. LUCY CALLE DE BENAVIDES, CONCEPTO: DEVOLUCION DINERO SUELDO MES MAYO 2023, CUENTA DE DEPOSITO: CUENTA UNICA DEL TESORO"/>
    <m/>
    <m/>
    <m/>
    <m/>
    <m/>
    <m/>
    <n v="0"/>
    <n v="40.340000000000003"/>
    <s v="CONCILIADO_PARCIAL"/>
    <m/>
    <m/>
  </r>
  <r>
    <x v="3"/>
    <m/>
    <x v="3"/>
    <x v="115"/>
    <s v="Q18329500002"/>
    <s v="CRV"/>
    <n v="1832950"/>
    <m/>
    <s v="NUMERO DE LIBRETA CUT: 00344018001 OPERACIÓN E18 TRANSFERENCIA DEL SISTEMA FINANCIERO POR CUENTA DE TERCEROS A LA CUT UNICEF PAYMENT NUMBER 3230178120"/>
    <m/>
    <m/>
    <m/>
    <m/>
    <m/>
    <m/>
    <n v="0"/>
    <n v="387240"/>
    <s v="NO_CONCILIADO"/>
    <m/>
    <m/>
  </r>
  <r>
    <x v="4"/>
    <m/>
    <x v="4"/>
    <x v="115"/>
    <s v="Q18332080002"/>
    <s v="CRV"/>
    <n v="1833208"/>
    <m/>
    <s v="NUMERO DE LIBRETA CUT: 00099021001 OPERACIÓN E75 TRANSFERENCIA DE LA CUENTA FISCAL BUN A LA CUT EN MN TRANSFERENCIA DE FONDOS A SOLICITUD DE: GOBIERNO AUTONOMO MUNICIPAL SAN PABLO DE HUACARETA, CITE:GAMSPH NÂ° 321/2023 CUENTA CUT 3987 LIBRETA NÂ° 00099021001 TGN-RECURSOS ORDINARIOS"/>
    <m/>
    <m/>
    <m/>
    <m/>
    <m/>
    <m/>
    <n v="0"/>
    <n v="43181.59"/>
    <s v="NO_CONCILIADO"/>
    <m/>
    <m/>
  </r>
  <r>
    <x v="8"/>
    <m/>
    <x v="8"/>
    <x v="115"/>
    <s v="S10629580001"/>
    <s v="NTI"/>
    <n v="1062958"/>
    <m/>
    <s v="||PAGO A CAF PRÉSTAMO CFA011250 VCTO. 23-06-2023 POR CUENTA DEL TGN, SEGÚN NOTA MEFP/VTCP/DGCP/UODP/N° 554/2023 DE 23-06-2023, VALOR 23-06-2023 CAPITAL USD2.506.265,66 INTERESES USD1.189.463,02 COMISIONES USD21.388,89 LIB. 00099021001 TGN-RECURSOS ORDINARIOS (3987)"/>
    <m/>
    <m/>
    <m/>
    <m/>
    <m/>
    <m/>
    <n v="25871138.289999999"/>
    <n v="0"/>
    <s v="NO_CONCILIADO"/>
    <m/>
    <m/>
  </r>
  <r>
    <x v="8"/>
    <m/>
    <x v="8"/>
    <x v="115"/>
    <s v="S10629580003"/>
    <s v="COB"/>
    <n v="1062958"/>
    <m/>
    <s v="||PAGO A CAF PRÉSTAMO CFA011250 VCTO. 23-06-2023 POR CUENTA DEL TGN, SEGÚN NOTA MEFP/VTCP/DGCP/UODP/N° 554/2023 DE 23-06-2023, VALOR 23-06-2023 CAPITAL USD2.506.265,66 INTERESES USD1.189.463,02 COMISIONES USD21.388,89 LIB. 00099021001 TGN-RECURSOS ORDINARIOS (3987) REF.: COMISIONES BANCARIAS"/>
    <m/>
    <m/>
    <m/>
    <m/>
    <m/>
    <m/>
    <n v="18119.580000000002"/>
    <n v="0"/>
    <s v="NO_CONCILIADO"/>
    <m/>
    <m/>
  </r>
  <r>
    <x v="1"/>
    <m/>
    <x v="1"/>
    <x v="115"/>
    <s v="O21220800002"/>
    <s v="BOD"/>
    <n v="2122080"/>
    <m/>
    <s v="00099021001 DEPOSITO DE EFECTIVO, DEPOSITANTE: ADRIANA MOLINA ROSALES, CONCEPTO: DEVOLUCION DE REMUNERACION MAXIMA PERMITIDA EN EL SECTOR PUBLICO MAYO 2023, CUENTA DE DEPOSITO: CUENTA UNICA DEL TESORO"/>
    <m/>
    <m/>
    <m/>
    <m/>
    <m/>
    <m/>
    <n v="0"/>
    <n v="249.78"/>
    <s v="NO_CONCILIADO"/>
    <m/>
    <m/>
  </r>
  <r>
    <x v="1"/>
    <m/>
    <x v="1"/>
    <x v="115"/>
    <s v="O21220830002"/>
    <s v="BOD"/>
    <n v="2122083"/>
    <m/>
    <s v="00099021001 DEPOSITO DE EFECTIVO, DEPOSITANTE: MARCELO OPORTO ESTRADA, CONCEPTO: DEVOLUCION DE RETROACTIVO, CUENTA DE DEPOSITO: CUENTA UNICA DEL TESORO"/>
    <m/>
    <m/>
    <m/>
    <m/>
    <m/>
    <m/>
    <n v="0"/>
    <n v="7903.24"/>
    <s v="NO_CONCILIADO"/>
    <m/>
    <m/>
  </r>
  <r>
    <x v="1"/>
    <m/>
    <x v="1"/>
    <x v="115"/>
    <s v="B21220200002"/>
    <s v="BOD"/>
    <n v="2122020"/>
    <m/>
    <s v="00099021001 DEP.DE CHEQ.AJENOS,RET.DE CAM.,CONCEPTO: PAGO POR DESCUENTO RECURSOS PUBLICOS,DEP.: CAJA NACIONAL DE SALUD , PROCEDENCIA: BANCO UNION S.A., CHEQUE: 68709, FECHA DE EMISION:23/06/2023"/>
    <m/>
    <m/>
    <m/>
    <m/>
    <m/>
    <m/>
    <n v="0"/>
    <n v="12790.75"/>
    <s v="NO_CONCILIADO"/>
    <m/>
    <m/>
  </r>
  <r>
    <x v="1"/>
    <m/>
    <x v="1"/>
    <x v="115"/>
    <s v="B21220310002"/>
    <s v="BOD"/>
    <n v="2122031"/>
    <m/>
    <s v="00099021001 DEP.DE CHEQ.AJENOS,RET.DE CAM.,CONCEPTO: DORA BALDERRAMA JIMENEZ,DEP.: BANCO UNION S.A. , PROCEDENCIA: BANCO UNION S.A., CHEQUE: 191529, FECHA DE EMISION:23/06/2023"/>
    <m/>
    <m/>
    <m/>
    <m/>
    <m/>
    <m/>
    <n v="0"/>
    <n v="2509.12"/>
    <s v="NO_CONCILIADO"/>
    <m/>
    <m/>
  </r>
  <r>
    <x v="25"/>
    <m/>
    <x v="25"/>
    <x v="115"/>
    <s v="G23151170002"/>
    <s v="CRV"/>
    <n v="2315117"/>
    <m/>
    <s v="TRANSFERENCIA DEL EXTERIOR SEGUN SWIFT NOS.10179-10178 DE FECHA 23/06/2023 ORDENANTE: ECO PRODUCTOS AGROPECUARIOS LTDA, FECHA VALOR 23/06/2023 REF:INV YLB-GCO-0098-ODV/23-VEX LIB. 00597012001 RECURSOS PROPIOS VENTAS YLB"/>
    <m/>
    <m/>
    <m/>
    <m/>
    <m/>
    <m/>
    <n v="0"/>
    <n v="472311"/>
    <s v="NO_CONCILIADO"/>
    <m/>
    <m/>
  </r>
  <r>
    <x v="25"/>
    <m/>
    <x v="25"/>
    <x v="115"/>
    <s v="G23151180001"/>
    <s v="CVD"/>
    <n v="2315118"/>
    <m/>
    <s v="COBRO COSTOS DE PAPELERIA SEGUN TRANSFERENCIA DEL EXTERIOR POR ORDEN DE ECO PRODUCTOS AGROPECUARIOS LTDA, FECHA VALOR 23/06/2023 REF:INV YLB-GCO-0098-ODV/23-VEX LIB. 00597012001 RECURSOS PROPIOS VENTAS YLB"/>
    <m/>
    <m/>
    <m/>
    <m/>
    <m/>
    <m/>
    <n v="50"/>
    <n v="0"/>
    <s v="NO_CONCILIADO"/>
    <m/>
    <m/>
  </r>
  <r>
    <x v="25"/>
    <m/>
    <x v="25"/>
    <x v="115"/>
    <s v="S10630210001"/>
    <s v="COB"/>
    <n v="1063021"/>
    <m/>
    <s v="COBRO DE||COSTO ÚTILES DE ESCRIT. SG. CORREO ADJ. POR REGISTRO DE 7 COMP. CONT. DE LA FECHA COBRO DE CAP. E INTERESES CRED.EXTRA.YLB SEGUNDA FASE DES. INT. DE LA SALMUERA DEL SALAR DE UYUNI  PTA. IND. FASE II (7 DESEMB.) SG. RD N°069/2015, CONTRATO SANO N°169/2015 Y MOD. COSTO ÚTILES DE ESCRITORIO DE LA CUT, LIBRETA N°00597012001 RECURSOS PROPIOS VENTAS YLB"/>
    <m/>
    <m/>
    <m/>
    <m/>
    <m/>
    <m/>
    <n v="350"/>
    <n v="0"/>
    <s v="NO_CONCILIADO"/>
    <m/>
    <m/>
  </r>
  <r>
    <x v="1"/>
    <m/>
    <x v="1"/>
    <x v="116"/>
    <s v="O21222850002"/>
    <s v="BOD"/>
    <n v="2122285"/>
    <m/>
    <s v="00099021001 DEPOSITO DE EFECTIVO, DEPOSITANTE: FELIZA ROXANA JUSTINIANO VACA C.I. 3927213 SCZ., CONCEPTO: DEVOLUCION DE RECURSOS NO UTILIZADOS - FONDOS EN AVANCE, CUENTA DE DEPOSITO: CUENTA UNICA DEL TESORO"/>
    <m/>
    <m/>
    <m/>
    <m/>
    <m/>
    <m/>
    <n v="0"/>
    <n v="4"/>
    <s v="NO_CONCILIADO"/>
    <m/>
    <m/>
  </r>
  <r>
    <x v="1"/>
    <m/>
    <x v="1"/>
    <x v="116"/>
    <s v="O21223080002"/>
    <s v="BOD"/>
    <n v="2122308"/>
    <m/>
    <s v="00099021001 DEPOSITO DE EFECTIVO, DEPOSITANTE: FREDY MOISES FLORES MAMANI, CONCEPTO: COBRO INDEBIDO DEL PRA, CUENTA DE DEPOSITO: CUENTA UNICA DEL TESORO"/>
    <m/>
    <m/>
    <m/>
    <m/>
    <m/>
    <m/>
    <n v="0"/>
    <n v="248.82"/>
    <s v="NO_CONCILIADO"/>
    <m/>
    <m/>
  </r>
  <r>
    <x v="8"/>
    <m/>
    <x v="8"/>
    <x v="116"/>
    <s v="S10630390001"/>
    <s v="NTI"/>
    <n v="1063039"/>
    <m/>
    <s v="||PAGO A BEI PRÉSTAMO FIN 82800 TRAMO 5 VCTO. 25-06-2023 POR CUENTA DEL TGN, SEGÚN NOTA MEFP/VTCP/DGCP/UODP/N° 554/2023 DE 23-06-2023, VALOR 26-06-2023 CAPITAL USD291.482,49 INTERESES USD269.703,04 LIB. 00099021001 TGN-RECURSOS ORDINARIOS (3987)"/>
    <m/>
    <m/>
    <m/>
    <m/>
    <m/>
    <m/>
    <n v="3905851.29"/>
    <n v="0"/>
    <s v="NO_CONCILIADO"/>
    <m/>
    <m/>
  </r>
  <r>
    <x v="8"/>
    <m/>
    <x v="8"/>
    <x v="116"/>
    <s v="S10630390003"/>
    <s v="COB"/>
    <n v="1063039"/>
    <m/>
    <s v="||PAGO A BEI PRÉSTAMO FIN 82800 TRAMO 5 VCTO. 25-06-2023 POR CUENTA DEL TGN, SEGÚN NOTA MEFP/VTCP/DGCP/UODP/N° 554/2023 DE 23-06-2023, VALOR 26-06-2023 CAPITAL USD291.482,49 INTERESES USD269.703,04 LIB. 00099021001 TGN-RECURSOS ORDINARIOS (3987) REF.: COMISIONES BANCARIAS"/>
    <m/>
    <m/>
    <m/>
    <m/>
    <m/>
    <m/>
    <n v="2964.81"/>
    <n v="0"/>
    <s v="NO_CONCILIADO"/>
    <m/>
    <m/>
  </r>
  <r>
    <x v="1"/>
    <m/>
    <x v="1"/>
    <x v="116"/>
    <s v="O21223270002"/>
    <s v="BOD"/>
    <n v="2122327"/>
    <m/>
    <s v="00099021001 DEPOSITO DE EFECTIVO, DEPOSITANTE: ROSELYNN CADIMA BALDERRAMA, CONCEPTO: INCOMPATIBILIDAD SALARIAL, CUENTA DE DEPOSITO: CUENTA UNICA DEL TESORO"/>
    <m/>
    <m/>
    <m/>
    <m/>
    <m/>
    <m/>
    <n v="0"/>
    <n v="124.66"/>
    <s v="NO_CONCILIADO"/>
    <m/>
    <m/>
  </r>
  <r>
    <x v="1"/>
    <m/>
    <x v="1"/>
    <x v="116"/>
    <s v="O21223320002"/>
    <s v="BOD"/>
    <n v="2122332"/>
    <m/>
    <s v="00099021001 DEPOSITO DE EFECTIVO, DEPOSITANTE: LUDY LUDGARDA CRUZ VILLCA, CONCEPTO: DEPÓSITO AL BCB RECURSOS ORDINARIOS, MES MAYO 2023, CUENTA DE DEPOSITO: CUENTA UNICA DEL TESORO"/>
    <m/>
    <m/>
    <m/>
    <m/>
    <m/>
    <m/>
    <n v="0"/>
    <n v="249.78"/>
    <s v="NO_CONCILIADO"/>
    <m/>
    <m/>
  </r>
  <r>
    <x v="32"/>
    <m/>
    <x v="32"/>
    <x v="116"/>
    <s v="O21223460002"/>
    <s v="BOD"/>
    <n v="2122346"/>
    <m/>
    <s v="00099021001 DEPOSITO DE EFECTIVO, DEPOSITANTE: AUTORIDAD DE SUPERVISION DEL SISTEMA FINANCIERO, CONCEPTO: REPOSICION DE TASA DE PASAJES NAABOL, CUENTA DE DEPOSITO: CUENTA UNICA DEL TESORO"/>
    <m/>
    <m/>
    <m/>
    <m/>
    <m/>
    <m/>
    <n v="0"/>
    <n v="15"/>
    <s v="NO_CONCILIADO"/>
    <m/>
    <m/>
  </r>
  <r>
    <x v="25"/>
    <m/>
    <x v="25"/>
    <x v="116"/>
    <s v="G23166580002"/>
    <s v="CRV"/>
    <n v="2316658"/>
    <m/>
    <s v="TRANSFERENCIA DEL EXTERIOR SEGUN SWIFT NO.10285 Y NO.10284 DE FECHA 26/06/2023 ORDENANTE: PTC S A C (LIMA PERU) REF.: CRED 6613902177FS - 0499912 LIB. 00597012001 RECURSOS PROPIOS VENTAS YLB"/>
    <m/>
    <m/>
    <m/>
    <m/>
    <m/>
    <m/>
    <n v="0"/>
    <n v="107564.8"/>
    <s v="NO_CONCILIADO"/>
    <m/>
    <m/>
  </r>
  <r>
    <x v="25"/>
    <m/>
    <x v="25"/>
    <x v="116"/>
    <s v="G23166590001"/>
    <s v="CVD"/>
    <n v="2316659"/>
    <m/>
    <s v="COBRO COSTOS DE PAPELERIA SEGUN TRANSFERENCIA DEL EXTERIOR POR ORDEN DE PTC S A C (LIMA PERU) REF.: CRED 6613902177FS - 0499912 LIB. 00597012001 RECURSOS PROPIOS VENTAS YLB"/>
    <m/>
    <m/>
    <m/>
    <m/>
    <m/>
    <m/>
    <n v="50"/>
    <n v="0"/>
    <s v="NO_CONCILIADO"/>
    <m/>
    <m/>
  </r>
  <r>
    <x v="1"/>
    <m/>
    <x v="1"/>
    <x v="116"/>
    <s v="B21223120002"/>
    <s v="BOD"/>
    <n v="2122312"/>
    <m/>
    <s v="00099021001 DEP.DE CHEQ.AJENOS,RET.DE CAM.,CONCEPTO: JOSE ANTONIO CLAURE MAYORGA,DEP.: BANCO UNION S.A. , PROCEDENCIA: BANCO UNION S.A., CHEQUE: 191530, FECHA DE EMISION:26/06/2023"/>
    <m/>
    <m/>
    <m/>
    <m/>
    <m/>
    <m/>
    <n v="0"/>
    <n v="7917.64"/>
    <s v="NO_CONCILIADO"/>
    <m/>
    <m/>
  </r>
  <r>
    <x v="1"/>
    <m/>
    <x v="1"/>
    <x v="117"/>
    <s v="O21225940002"/>
    <s v="BOD"/>
    <n v="2122594"/>
    <m/>
    <s v="00099021001 DEPOSITO DE EFECTIVO, DEPOSITANTE: ROSA AMALIA QUISBERT DE MARCA, CONCEPTO: DEVOLUCION DE RETROACTIVO, CUENTA DE DEPOSITO: CUENTA UNICA DEL TESORO"/>
    <m/>
    <m/>
    <m/>
    <m/>
    <m/>
    <m/>
    <n v="0"/>
    <n v="200"/>
    <s v="NO_CONCILIADO"/>
    <m/>
    <m/>
  </r>
  <r>
    <x v="31"/>
    <m/>
    <x v="31"/>
    <x v="117"/>
    <s v="O21227060002"/>
    <s v="BOD"/>
    <n v="2122706"/>
    <m/>
    <s v="00548132001 DEPOSITO DE EFECTIVO, DEPOSITANTE: GABRIEL IVAN VILLAMOR NINA, CONCEPTO: DEVOLUCION DEL 13% POR VIATICOS, CUENTA DE DEPOSITO: CUENTA UNICA DEL TESORO"/>
    <m/>
    <m/>
    <m/>
    <m/>
    <m/>
    <m/>
    <n v="0"/>
    <n v="117"/>
    <s v="NO_CONCILIADO"/>
    <m/>
    <m/>
  </r>
  <r>
    <x v="31"/>
    <m/>
    <x v="31"/>
    <x v="117"/>
    <s v="O21227070002"/>
    <s v="BOD"/>
    <n v="2122707"/>
    <m/>
    <s v="00548132001 DEPOSITO DE EFECTIVO, DEPOSITANTE: MARTIN HERMENEGILDO HUANCA QUISPE, CONCEPTO: DEVOLUCION DEL 13% POR VIATICOS, CUENTA DE DEPOSITO: CUENTA UNICA DEL TESORO"/>
    <m/>
    <m/>
    <m/>
    <m/>
    <m/>
    <m/>
    <n v="0"/>
    <n v="20"/>
    <s v="NO_CONCILIADO"/>
    <m/>
    <m/>
  </r>
  <r>
    <x v="47"/>
    <m/>
    <x v="47"/>
    <x v="117"/>
    <s v="O21227360002"/>
    <s v="BOD"/>
    <n v="2122736"/>
    <m/>
    <s v="00594012001 DEPOSITO DE EFECTIVO, DEPOSITANTE: EDWIN ARMANDO RENGEL GONZALES CI.3350479LP, CONCEPTO: PAGO POR RESPONSABILIDAD SOLIDARIA, POR EL PAGO DE MULTAS A LA CNS, DE LA ASP-B, CUENTA DE DEPOSITO: CUENTA UNICA DEL TESORO"/>
    <m/>
    <m/>
    <m/>
    <m/>
    <m/>
    <m/>
    <n v="0"/>
    <n v="781.94"/>
    <s v="NO_CONCILIADO"/>
    <m/>
    <m/>
  </r>
  <r>
    <x v="4"/>
    <m/>
    <x v="4"/>
    <x v="117"/>
    <s v="Q18345750002"/>
    <s v="CRV"/>
    <n v="1834575"/>
    <m/>
    <s v="NUMERO DE LIBRETA CUT: 00099021001 OPERACIÓN E75 TRANSFERENCIA DE LA CUENTA FISCAL BUN A LA CUT EN MN TRANSFERENCIA DE FONDOS A SOLICITUD DE: GOBIERNO AUTONOMO MUNICIPAL DE VILLA DE HUACAYA, CITE:GAMVH/DAF NÂ° 035/2023 CUENTA CUT 3987 LIBRETA NÂ° 00099021001 TGN - RECURSOS ORDINARIOS"/>
    <m/>
    <m/>
    <m/>
    <m/>
    <m/>
    <m/>
    <n v="0"/>
    <n v="158.74"/>
    <s v="NO_CONCILIADO"/>
    <m/>
    <m/>
  </r>
  <r>
    <x v="70"/>
    <m/>
    <x v="70"/>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343.8"/>
    <s v="CONCILIADO_PARCIAL"/>
    <m/>
    <m/>
  </r>
  <r>
    <x v="71"/>
    <m/>
    <x v="71"/>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77547.740000000005"/>
    <s v="CONCILIADO_PARCIAL"/>
    <m/>
    <m/>
  </r>
  <r>
    <x v="71"/>
    <m/>
    <x v="71"/>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95954.21"/>
    <s v="CONCILIADO_PARCIAL"/>
    <m/>
    <m/>
  </r>
  <r>
    <x v="60"/>
    <m/>
    <x v="60"/>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2435.9499999999998"/>
    <s v="CONCILIADO_PARCIAL"/>
    <m/>
    <m/>
  </r>
  <r>
    <x v="72"/>
    <m/>
    <x v="72"/>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9815.3799999999992"/>
    <s v="CONCILIADO_PARCIAL"/>
    <m/>
    <m/>
  </r>
  <r>
    <x v="73"/>
    <m/>
    <x v="73"/>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56411.9"/>
    <s v="CONCILIADO_PARCIAL"/>
    <m/>
    <m/>
  </r>
  <r>
    <x v="73"/>
    <m/>
    <x v="73"/>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62916.43"/>
    <s v="CONCILIADO_PARCIAL"/>
    <m/>
    <m/>
  </r>
  <r>
    <x v="14"/>
    <m/>
    <x v="14"/>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7351.34"/>
    <s v="CONCILIADO_PARCIAL"/>
    <m/>
    <m/>
  </r>
  <r>
    <x v="69"/>
    <m/>
    <x v="69"/>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289"/>
    <s v="CONCILIADO_PARCIAL"/>
    <m/>
    <m/>
  </r>
  <r>
    <x v="54"/>
    <m/>
    <x v="54"/>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6796.6"/>
    <s v="CONCILIADO_PARCIAL"/>
    <m/>
    <m/>
  </r>
  <r>
    <x v="74"/>
    <m/>
    <x v="74"/>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044.75"/>
    <s v="CONCILIADO_PARCIAL"/>
    <m/>
    <m/>
  </r>
  <r>
    <x v="74"/>
    <m/>
    <x v="74"/>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20057.09"/>
    <s v="CONCILIADO_PARCIAL"/>
    <m/>
    <m/>
  </r>
  <r>
    <x v="54"/>
    <m/>
    <x v="54"/>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195205.19"/>
    <s v="CONCILIADO_PARCIAL"/>
    <m/>
    <m/>
  </r>
  <r>
    <x v="40"/>
    <m/>
    <x v="40"/>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5850.66"/>
    <s v="CONCILIADO_PARCIAL"/>
    <m/>
    <m/>
  </r>
  <r>
    <x v="71"/>
    <m/>
    <x v="71"/>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2788.32"/>
    <s v="CONCILIADO_PARCIAL"/>
    <m/>
    <m/>
  </r>
  <r>
    <x v="71"/>
    <m/>
    <x v="71"/>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89982.96"/>
    <s v="CONCILIADO_PARCIAL"/>
    <m/>
    <m/>
  </r>
  <r>
    <x v="71"/>
    <m/>
    <x v="71"/>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8986.8"/>
    <s v="CONCILIADO_PARCIAL"/>
    <m/>
    <m/>
  </r>
  <r>
    <x v="54"/>
    <m/>
    <x v="54"/>
    <x v="117"/>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756.56"/>
    <s v="CONCILIADO_PARCIAL"/>
    <m/>
    <m/>
  </r>
  <r>
    <x v="1"/>
    <m/>
    <x v="1"/>
    <x v="117"/>
    <s v="B21226100002"/>
    <s v="BOD"/>
    <n v="2122610"/>
    <m/>
    <s v="00099021001 DEP.DE CHEQ.AJENOS,RET.DE CAM.,CONCEPTO: DEVOLUCION DE RECURSOS, DESCONTADOS POR ENTREGA DE FONDOS EN AVANCE,DEP.: RAUL VILLCA QUISPE , PROCEDENCIA: BANCO UNION S.A., CHEQUE: 3580, FECHA DE EMISION:20/06/2023"/>
    <m/>
    <m/>
    <m/>
    <m/>
    <m/>
    <m/>
    <n v="0"/>
    <n v="1500"/>
    <s v="NO_CONCILIADO"/>
    <m/>
    <m/>
  </r>
  <r>
    <x v="42"/>
    <m/>
    <x v="42"/>
    <x v="117"/>
    <s v="B21226570002"/>
    <s v="BOD"/>
    <n v="2122657"/>
    <m/>
    <s v="00016291101 DEP.DE CHEQ.AJENOS,RET.DE CAM.,CONCEPTO: DEPÓSITO RECURSOS,DEP.: MIN. EDUCACION-ESFM RAFAEL CHAVEZ ORTIZ , PROCEDENCIA: BANCO UNION S.A., CHEQUE: 1635, FECHA DE EMISION:23/06/2023"/>
    <m/>
    <m/>
    <m/>
    <m/>
    <m/>
    <m/>
    <n v="0"/>
    <n v="413256.77"/>
    <s v="NO_CONCILIADO"/>
    <m/>
    <m/>
  </r>
  <r>
    <x v="42"/>
    <m/>
    <x v="42"/>
    <x v="117"/>
    <s v="B21226690002"/>
    <s v="BOD"/>
    <n v="2122669"/>
    <m/>
    <s v="00016251101 DEP.DE CHEQ.AJENOS,RET.DE CAM.,CONCEPTO: DEPÓSITO RECURSOS,DEP.: MINISTERIO DE EDUCACION ESFM CARACOLLO , PROCEDENCIA: BANCO UNION S.A., CHEQUE: 1169, FECHA DE EMISION:23/06/2023"/>
    <m/>
    <m/>
    <m/>
    <m/>
    <m/>
    <m/>
    <n v="0"/>
    <n v="241.5"/>
    <s v="NO_CONCILIADO"/>
    <m/>
    <m/>
  </r>
  <r>
    <x v="75"/>
    <m/>
    <x v="75"/>
    <x v="117"/>
    <s v="S10632370003"/>
    <s v="COB"/>
    <n v="1063237"/>
    <m/>
    <s v="||TRANSFERENCIA DE FONDOS SEGÚN MENSAJES SWIFT NROS. 10288 Y 10287 DE LA FECHA Y NOTA CITE: AGBC-AGBC/DAF/TFC-CPRV-0231-CAR/2023 DE FECHA 14/06/2023 (HRE-TGL-9340) DE LA AGENCIA BOLIVIANA DE CORREOS. DÉBITO DE LA LIB.000383012001 INGRESOS AGENCIA BOLIVIANA DE CORREOS, REPOSICIÓN ÚTILES DE ESCRITORIO"/>
    <m/>
    <m/>
    <m/>
    <m/>
    <m/>
    <m/>
    <n v="50"/>
    <n v="0"/>
    <s v="NO_CONCILIADO"/>
    <m/>
    <m/>
  </r>
  <r>
    <x v="1"/>
    <m/>
    <x v="1"/>
    <x v="118"/>
    <s v="O21229580002"/>
    <s v="BOD"/>
    <n v="2122958"/>
    <m/>
    <s v="00099021001 DEPOSITO DE EFECTIVO, DEPOSITANTE: ADRIANA NICOLE RIOS CORTEZ, CONCEPTO: DEVOLUCION DE VIATICOS, CUENTA DE DEPOSITO: CUENTA UNICA DEL TESORO"/>
    <m/>
    <m/>
    <m/>
    <m/>
    <m/>
    <m/>
    <n v="0"/>
    <n v="519.4"/>
    <s v="NO_CONCILIADO"/>
    <m/>
    <m/>
  </r>
  <r>
    <x v="1"/>
    <m/>
    <x v="1"/>
    <x v="118"/>
    <s v="O21229780002"/>
    <s v="BOD"/>
    <n v="2122978"/>
    <m/>
    <s v="00099021001 DEPOSITO DE EFECTIVO, DEPOSITANTE: DORA MARY CHIPANA MAMANI, CONCEPTO: LEY FINANCIAL-DEVOLUCION, CUENTA DE DEPOSITO: CUENTA UNICA DEL TESORO"/>
    <m/>
    <m/>
    <m/>
    <m/>
    <m/>
    <m/>
    <n v="0"/>
    <n v="249.78"/>
    <s v="NO_CONCILIADO"/>
    <m/>
    <m/>
  </r>
  <r>
    <x v="36"/>
    <m/>
    <x v="36"/>
    <x v="118"/>
    <s v="S10633230001"/>
    <s v="DEV"/>
    <n v="1063323"/>
    <m/>
    <s v="||TRANSFERENCIA DE FONDOS SEGÚN NOTA CITE: MEFP/VTCP/DGPOT/UPCFTGN/N°1031/2023 DE LA FECHA ENVIADA POR EL MINISTERIO DE ECONOMÍA Y FINANZAS PÚBLICAS (HRE-TSO-938). DEBITO DE LA LIBRETA N°00513012015 YPFB - HEROES DEL CHACO - BS. (VENTA DIVISAS)"/>
    <m/>
    <m/>
    <m/>
    <m/>
    <m/>
    <m/>
    <n v="490516328.63999999"/>
    <n v="0"/>
    <s v="NO_CONCILIADO"/>
    <m/>
    <m/>
  </r>
  <r>
    <x v="1"/>
    <m/>
    <x v="1"/>
    <x v="118"/>
    <s v="O21230020002"/>
    <s v="BOD"/>
    <n v="2123002"/>
    <m/>
    <s v="00099021001 DEPOSITO DE EFECTIVO, DEPOSITANTE: WILSON ROBERT MOROCHI LIMA, CONCEPTO: DEVOLUCION DE SALARIO MES DE MAYO - 2023 MONTO EXCEDENTARIO, CUENTA DE DEPOSITO: CUENTA UNICA DEL TESORO"/>
    <m/>
    <m/>
    <m/>
    <m/>
    <m/>
    <m/>
    <n v="0"/>
    <n v="249.78"/>
    <s v="NO_CONCILIADO"/>
    <m/>
    <m/>
  </r>
  <r>
    <x v="31"/>
    <m/>
    <x v="31"/>
    <x v="118"/>
    <s v="O21230030002"/>
    <s v="BOD"/>
    <n v="2123003"/>
    <m/>
    <s v="00548132001 DEPOSITO DE EFECTIVO, DEPOSITANTE: OSCAR PATTY HUANCA, CONCEPTO: DEVOLUCION DE 13% POR VIATICOS, CUENTA DE DEPOSITO: CUENTA UNICA DEL TESORO"/>
    <m/>
    <m/>
    <m/>
    <m/>
    <m/>
    <m/>
    <n v="0"/>
    <n v="59"/>
    <s v="NO_CONCILIADO"/>
    <m/>
    <m/>
  </r>
  <r>
    <x v="31"/>
    <m/>
    <x v="31"/>
    <x v="118"/>
    <s v="O21230040002"/>
    <s v="BOD"/>
    <n v="2123004"/>
    <m/>
    <s v="00548132001 DEPOSITO DE EFECTIVO, DEPOSITANTE: SIMEON ROGELIO AVENDAÑO MAMANI, CONCEPTO: DEVOLUCION DEL 13% POR VIATICOS, CUENTA DE DEPOSITO: CUENTA UNICA DEL TESORO"/>
    <m/>
    <m/>
    <m/>
    <m/>
    <m/>
    <m/>
    <n v="0"/>
    <n v="117"/>
    <s v="NO_CONCILIADO"/>
    <m/>
    <m/>
  </r>
  <r>
    <x v="14"/>
    <m/>
    <x v="14"/>
    <x v="118"/>
    <s v="O21230110002"/>
    <s v="BOD"/>
    <n v="2123011"/>
    <m/>
    <s v="00212012001 DEPOSITO DE EFECTIVO, DEPOSITANTE: RODRIGO MORALES PAUCARA, CONCEPTO: DEVOLUCION, CUENTA DE DEPOSITO: CUENTA UNICA DEL TESORO"/>
    <m/>
    <m/>
    <m/>
    <m/>
    <m/>
    <m/>
    <n v="0"/>
    <n v="1887"/>
    <s v="NO_CONCILIADO"/>
    <m/>
    <m/>
  </r>
  <r>
    <x v="36"/>
    <m/>
    <x v="36"/>
    <x v="118"/>
    <s v="G23199230001"/>
    <s v="CVD"/>
    <n v="2319923"/>
    <m/>
    <s v="COBRO COSTOS DE PAPELERIA SEGUN TRANSFERENCIA DEL EXTERIOR POR ORDEN DE SOLGAS SA (LIMA PERU) REF.: CRED GLP FECHA VALOR 28/06/2023 LIB. 00513062002 YPFB - EXPORTACIÓN DE GLP Y OTROS-BOLIVIANOS"/>
    <m/>
    <m/>
    <m/>
    <m/>
    <m/>
    <m/>
    <n v="50"/>
    <n v="0"/>
    <s v="NO_CONCILIADO"/>
    <m/>
    <m/>
  </r>
  <r>
    <x v="1"/>
    <m/>
    <x v="1"/>
    <x v="118"/>
    <s v="J05537740002"/>
    <s v="NTE"/>
    <n v="5935286"/>
    <m/>
    <s v="A:00099021001 Transferencia de recursos a la Libreta 00099021001 TGN-RECURSOS ORDINARIOS (3987), de acuerdo a extracto bancario adjunto."/>
    <m/>
    <m/>
    <m/>
    <m/>
    <m/>
    <m/>
    <n v="0"/>
    <n v="320000000"/>
    <s v="NO_CONCILIADO"/>
    <m/>
    <m/>
  </r>
  <r>
    <x v="1"/>
    <m/>
    <x v="1"/>
    <x v="118"/>
    <s v="B21229600002"/>
    <s v="BOD"/>
    <n v="2122960"/>
    <m/>
    <s v="00099021001 DEP.DE CHEQ.AJENOS,RET.DE CAM.,CONCEPTO: MARIA LUISA ZEBALLOS CASTRO,DEP.: BANCO UNION S.A. , PROCEDENCIA: BANCO UNION S.A., CHEQUE: 191533, FECHA DE EMISION:28/06/2023"/>
    <m/>
    <m/>
    <m/>
    <m/>
    <m/>
    <m/>
    <n v="0"/>
    <n v="9019.73"/>
    <s v="NO_CONCILIADO"/>
    <m/>
    <m/>
  </r>
  <r>
    <x v="1"/>
    <m/>
    <x v="1"/>
    <x v="119"/>
    <s v="O21232000002"/>
    <s v="BOD"/>
    <n v="2123200"/>
    <m/>
    <s v="00099021001 DEPOSITO DE EFECTIVO, DEPOSITANTE: CARLOS SALINAS VARGAS, CONCEPTO: DEVOLUCION POR EXCEDENTE DE LLAMADAS CORRESPONDIENTE AL MES DE MAYO 2023, CUENTA DE DEPOSITO: CUENTA UNICA DEL TESORO"/>
    <m/>
    <m/>
    <m/>
    <m/>
    <m/>
    <m/>
    <n v="0"/>
    <n v="7.2"/>
    <s v="NO_CONCILIADO"/>
    <m/>
    <m/>
  </r>
  <r>
    <x v="76"/>
    <m/>
    <x v="76"/>
    <x v="119"/>
    <s v="O21232330002"/>
    <s v="BOD"/>
    <n v="2123233"/>
    <m/>
    <s v="00213012001 DEPOSITO DE EFECTIVO, DEPOSITANTE: GUTIERREZ MOREIRA FREDDY, CONCEPTO: DEVOLUCION DE PASAJES, CUENTA DE DEPOSITO: CUENTA UNICA DEL TESORO"/>
    <m/>
    <m/>
    <m/>
    <m/>
    <m/>
    <m/>
    <n v="0"/>
    <n v="55"/>
    <s v="NO_CONCILIADO"/>
    <m/>
    <m/>
  </r>
  <r>
    <x v="1"/>
    <m/>
    <x v="1"/>
    <x v="119"/>
    <s v="O21232580002"/>
    <s v="BOD"/>
    <n v="2123258"/>
    <m/>
    <s v="00099021001 DEPOSITO DE EFECTIVO, DEPOSITANTE: ELIZABETH ANA FERREL ALVAREZ, CONCEPTO: DEVOLUCION PAGO SIN GOCE DE HABERES - RETROACTIVO, CUENTA DE DEPOSITO: CUENTA UNICA DEL TESORO"/>
    <m/>
    <m/>
    <m/>
    <m/>
    <m/>
    <m/>
    <n v="0"/>
    <n v="23.16"/>
    <s v="NO_CONCILIADO"/>
    <m/>
    <m/>
  </r>
  <r>
    <x v="25"/>
    <m/>
    <x v="25"/>
    <x v="119"/>
    <s v="G23215360002"/>
    <s v="CRV"/>
    <n v="2321536"/>
    <m/>
    <s v="TRANSFERENCIA DEL EXTERIOR SEGUN SWIFT NO.10459 DE FECHA 29/06/2023 ORDENANTE: FASS INDUSTRIA E COMERCIO DE P (BRAZIL RIBERAO PRETO) REF.: CRED INV NRO. YLB-GCO-0109-OD LIB. 00597012001 RECURSOS PROPIOS VENTAS YLB"/>
    <m/>
    <m/>
    <m/>
    <m/>
    <m/>
    <m/>
    <n v="0"/>
    <n v="463050"/>
    <s v="NO_CONCILIADO"/>
    <m/>
    <m/>
  </r>
  <r>
    <x v="1"/>
    <m/>
    <x v="1"/>
    <x v="119"/>
    <s v="O21232700002"/>
    <s v="BOD"/>
    <n v="2123270"/>
    <m/>
    <s v="00099021001 DEPOSITO DE EFECTIVO, DEPOSITANTE: LENIN POMARI RODRIGUEZ, CONCEPTO: DEVOLUCION DEL PAGO DE AGUINALDO DE DICIEMBRE 2022, CUENTA DE DEPOSITO: CUENTA UNICA DEL TESORO"/>
    <m/>
    <m/>
    <m/>
    <m/>
    <m/>
    <m/>
    <n v="0"/>
    <n v="4388.53"/>
    <s v="NO_CONCILIADO"/>
    <m/>
    <m/>
  </r>
  <r>
    <x v="1"/>
    <m/>
    <x v="1"/>
    <x v="119"/>
    <s v="O21232800002"/>
    <s v="BOD"/>
    <n v="2123280"/>
    <m/>
    <s v="00099021001 DEPOSITO DE EFECTIVO, DEPOSITANTE: VIVIANA MARTHA OSSIO YAPUR, CONCEPTO: DEVOLUCION FACTURAS NAABOL, CUENTA DE DEPOSITO: CUENTA UNICA DEL TESORO"/>
    <m/>
    <m/>
    <m/>
    <m/>
    <m/>
    <m/>
    <n v="0"/>
    <n v="30"/>
    <s v="NO_CONCILIADO"/>
    <m/>
    <m/>
  </r>
  <r>
    <x v="36"/>
    <m/>
    <x v="36"/>
    <x v="119"/>
    <s v="G23215270003"/>
    <s v="CVD"/>
    <n v="2321527"/>
    <m/>
    <s v="TRANSFERENCIA DE FONDOS AL EXTERIOR A SOLICITUD DE YACIMIENTOS PETROLIFEROS FISCALES BOLIVIANOS SEGUN SOLICITUD YPFB-0042-2023 REF: PAGO A REPRESENTACION DE YPFB EN RIO DE JANEIRO BRASIL PARA CUBRIR GASTOS OPERATIVOS 2DO TRIMESTRE 2023 LIB. 00513012003 LBP-YPFB (2011349681373)"/>
    <m/>
    <m/>
    <m/>
    <m/>
    <m/>
    <m/>
    <n v="369.54"/>
    <n v="0"/>
    <s v="NO_CONCILIADO"/>
    <m/>
    <m/>
  </r>
  <r>
    <x v="36"/>
    <m/>
    <x v="36"/>
    <x v="119"/>
    <s v="G23215350001"/>
    <s v="CVD"/>
    <n v="2321535"/>
    <m/>
    <s v="COBRO COSTOS DE PAPELERIA POR REGULARIZACION DE TRANSFERENCIA DEL EXTERIOR POR ORDEN DE BOTRADING SA (ASUNCION PARAGUAY) REF.: YPFB OPERAC FIN EXT GARANTIA DE SERIEDAD DE PROPUESTA PAC4113 SUM CRUDO Y COND AL MER INT FECHA VALOR 26/06/2023 LIB. 00513012003 LBP-YPFB (2011349681373)"/>
    <m/>
    <m/>
    <m/>
    <m/>
    <m/>
    <m/>
    <n v="50"/>
    <n v="0"/>
    <s v="NO_CONCILIADO"/>
    <m/>
    <m/>
  </r>
  <r>
    <x v="25"/>
    <m/>
    <x v="25"/>
    <x v="119"/>
    <s v="G23215370001"/>
    <s v="CVD"/>
    <n v="2321537"/>
    <m/>
    <s v="COBRO COSTOS DE PAPELERIA SEGUN TRANSFERENCIA DEL EXTERIOR POR ORDEN DE FASS INDUSTRIA E COMERCIO DE P (BRAZIL RIBERAO PRETO) REF.: CRED INV NRO. YLB-GCO-0109-OD LIB. 00597012001 RECURSOS PROPIOS VENTAS YLB"/>
    <m/>
    <m/>
    <m/>
    <m/>
    <m/>
    <m/>
    <n v="50"/>
    <n v="0"/>
    <s v="NO_CONCILIADO"/>
    <m/>
    <m/>
  </r>
  <r>
    <x v="34"/>
    <m/>
    <x v="34"/>
    <x v="119"/>
    <s v="O21232830002"/>
    <s v="BOD"/>
    <n v="2123283"/>
    <m/>
    <s v="00099021001 DEPOSITO DE EFECTIVO, DEPOSITANTE: MARTIN FERRUFINO MAIDANA, CONCEPTO: FACTURA NAABOL, CUENTA DE DEPOSITO: CUENTA UNICA DEL TESORO"/>
    <m/>
    <m/>
    <m/>
    <m/>
    <m/>
    <m/>
    <n v="0"/>
    <n v="15"/>
    <s v="NO_CONCILIADO"/>
    <m/>
    <m/>
  </r>
  <r>
    <x v="30"/>
    <m/>
    <x v="30"/>
    <x v="119"/>
    <s v="Q18364500002"/>
    <s v="CRV"/>
    <n v="1836450"/>
    <m/>
    <s v="NUMERO DE LIBRETA CUT: 00086014407 OPERACIÓN E75 TRANSFERENCIA DE LA CUENTA FISCAL BUN A LA CUT EN MN TRANSFERENCIA DE FONDOS A SOLICITUD DE: SEARPI, CITE:OF.SEARPI NÂ° 430/2023 CUENTA CUT 3987 LIBRETA NÂ° 00086014407 MMAYA- BS-PLAN NACIONAL DE CUENCAS PROYECTOS (99 13 -17)."/>
    <m/>
    <m/>
    <m/>
    <m/>
    <m/>
    <m/>
    <n v="0"/>
    <n v="35123.120000000003"/>
    <s v="NO_CONCILIADO"/>
    <m/>
    <m/>
  </r>
  <r>
    <x v="10"/>
    <m/>
    <x v="10"/>
    <x v="119"/>
    <s v="T04466390001"/>
    <s v="DEV"/>
    <n v="446639"/>
    <m/>
    <s v="CONTABILIZACION ORDENES DE TRANSFERENCIA GRACOS"/>
    <m/>
    <m/>
    <m/>
    <m/>
    <m/>
    <m/>
    <n v="1945647.19"/>
    <n v="0"/>
    <s v="NO_CONCILIADO"/>
    <m/>
    <m/>
  </r>
  <r>
    <x v="10"/>
    <m/>
    <x v="10"/>
    <x v="119"/>
    <s v="T04466410001"/>
    <s v="DEV"/>
    <n v="446641"/>
    <m/>
    <s v="CONTABILIZACION ORDENES DE TRANSFERENCIA GRACOS"/>
    <m/>
    <m/>
    <m/>
    <m/>
    <m/>
    <m/>
    <n v="1945647.19"/>
    <n v="0"/>
    <s v="NO_CONCILIADO"/>
    <m/>
    <m/>
  </r>
  <r>
    <x v="10"/>
    <m/>
    <x v="10"/>
    <x v="119"/>
    <s v="T04466430001"/>
    <s v="DEV"/>
    <n v="446643"/>
    <m/>
    <s v="CONTABILIZACION ORDENES DE TRANSFERENCIA GRACOS"/>
    <m/>
    <m/>
    <m/>
    <m/>
    <m/>
    <m/>
    <n v="1945647.19"/>
    <n v="0"/>
    <s v="NO_CONCILIADO"/>
    <m/>
    <m/>
  </r>
  <r>
    <x v="10"/>
    <m/>
    <x v="10"/>
    <x v="119"/>
    <s v="T04466450001"/>
    <s v="DEV"/>
    <n v="446645"/>
    <m/>
    <s v="CONTABILIZACION ORDENES DE TRANSFERENCIA GRACOS"/>
    <m/>
    <m/>
    <m/>
    <m/>
    <m/>
    <m/>
    <n v="1945647.19"/>
    <n v="0"/>
    <s v="NO_CONCILIADO"/>
    <m/>
    <m/>
  </r>
  <r>
    <x v="10"/>
    <m/>
    <x v="10"/>
    <x v="119"/>
    <s v="T04466470001"/>
    <s v="DEV"/>
    <n v="446647"/>
    <m/>
    <s v="CONTABILIZACION ORDENES DE TRANSFERENCIA GRACOS"/>
    <m/>
    <m/>
    <m/>
    <m/>
    <m/>
    <m/>
    <n v="1945647.19"/>
    <n v="0"/>
    <s v="NO_CONCILIADO"/>
    <m/>
    <m/>
  </r>
  <r>
    <x v="10"/>
    <m/>
    <x v="10"/>
    <x v="119"/>
    <s v="T04466490001"/>
    <s v="DEV"/>
    <n v="446649"/>
    <m/>
    <s v="CONTABILIZACION ORDENES DE TRANSFERENCIA GRACOS"/>
    <m/>
    <m/>
    <m/>
    <m/>
    <m/>
    <m/>
    <n v="5343948.51"/>
    <n v="0"/>
    <s v="NO_CONCILIADO"/>
    <m/>
    <m/>
  </r>
  <r>
    <x v="10"/>
    <m/>
    <x v="10"/>
    <x v="119"/>
    <s v="T04466510001"/>
    <s v="DEV"/>
    <n v="446651"/>
    <m/>
    <s v="CONTABILIZACION ORDENES DE TRANSFERENCIA GRACOS"/>
    <m/>
    <m/>
    <m/>
    <m/>
    <m/>
    <m/>
    <n v="5343948.51"/>
    <n v="0"/>
    <s v="NO_CONCILIADO"/>
    <m/>
    <m/>
  </r>
  <r>
    <x v="10"/>
    <m/>
    <x v="10"/>
    <x v="119"/>
    <s v="T04466530001"/>
    <s v="DEV"/>
    <n v="446653"/>
    <m/>
    <s v="CONTABILIZACION ORDENES DE TRANSFERENCIA GRACOS"/>
    <m/>
    <m/>
    <m/>
    <m/>
    <m/>
    <m/>
    <n v="5343948.51"/>
    <n v="0"/>
    <s v="NO_CONCILIADO"/>
    <m/>
    <m/>
  </r>
  <r>
    <x v="10"/>
    <m/>
    <x v="10"/>
    <x v="119"/>
    <s v="T04466550001"/>
    <s v="DEV"/>
    <n v="446655"/>
    <m/>
    <s v="CONTABILIZACION ORDENES DE TRANSFERENCIA GRACOS"/>
    <m/>
    <m/>
    <m/>
    <m/>
    <m/>
    <m/>
    <n v="5343948.51"/>
    <n v="0"/>
    <s v="NO_CONCILIADO"/>
    <m/>
    <m/>
  </r>
  <r>
    <x v="10"/>
    <m/>
    <x v="10"/>
    <x v="119"/>
    <s v="T04466570001"/>
    <s v="DEV"/>
    <n v="446657"/>
    <m/>
    <s v="CONTABILIZACION ORDENES DE TRANSFERENCIA GRACOS"/>
    <m/>
    <m/>
    <m/>
    <m/>
    <m/>
    <m/>
    <n v="4526872.43"/>
    <n v="0"/>
    <s v="NO_CONCILIADO"/>
    <m/>
    <m/>
  </r>
  <r>
    <x v="10"/>
    <m/>
    <x v="10"/>
    <x v="119"/>
    <s v="T04466590001"/>
    <s v="DEV"/>
    <n v="446659"/>
    <m/>
    <s v="CONTABILIZACION ORDENES DE TRANSFERENCIA GRACOS"/>
    <m/>
    <m/>
    <m/>
    <m/>
    <m/>
    <m/>
    <n v="4526872.43"/>
    <n v="0"/>
    <s v="NO_CONCILIADO"/>
    <m/>
    <m/>
  </r>
  <r>
    <x v="10"/>
    <m/>
    <x v="10"/>
    <x v="119"/>
    <s v="T04466610001"/>
    <s v="DEV"/>
    <n v="446661"/>
    <m/>
    <s v="CONTABILIZACION ORDENES DE TRANSFERENCIA GRACOS"/>
    <m/>
    <m/>
    <m/>
    <m/>
    <m/>
    <m/>
    <n v="4526872.43"/>
    <n v="0"/>
    <s v="NO_CONCILIADO"/>
    <m/>
    <m/>
  </r>
  <r>
    <x v="10"/>
    <m/>
    <x v="10"/>
    <x v="119"/>
    <s v="T04466630001"/>
    <s v="DEV"/>
    <n v="446663"/>
    <m/>
    <s v="CONTABILIZACION ORDENES DE TRANSFERENCIA GRACOS"/>
    <m/>
    <m/>
    <m/>
    <m/>
    <m/>
    <m/>
    <n v="4526872.43"/>
    <n v="0"/>
    <s v="NO_CONCILIADO"/>
    <m/>
    <m/>
  </r>
  <r>
    <x v="10"/>
    <m/>
    <x v="10"/>
    <x v="119"/>
    <s v="T04466650001"/>
    <s v="DEV"/>
    <n v="446665"/>
    <m/>
    <s v="CONTABILIZACION ORDENES DE TRANSFERENCIA GRACOS"/>
    <m/>
    <m/>
    <m/>
    <m/>
    <m/>
    <m/>
    <n v="4526872.43"/>
    <n v="0"/>
    <s v="NO_CONCILIADO"/>
    <m/>
    <m/>
  </r>
  <r>
    <x v="10"/>
    <m/>
    <x v="10"/>
    <x v="119"/>
    <s v="T04466670001"/>
    <s v="DEV"/>
    <n v="446667"/>
    <m/>
    <s v="CONTABILIZACION ORDENES DE TRANSFERENCIA GRACOS"/>
    <m/>
    <m/>
    <m/>
    <m/>
    <m/>
    <m/>
    <n v="12433586.939999999"/>
    <n v="0"/>
    <s v="NO_CONCILIADO"/>
    <m/>
    <m/>
  </r>
  <r>
    <x v="10"/>
    <m/>
    <x v="10"/>
    <x v="119"/>
    <s v="T04466690001"/>
    <s v="DEV"/>
    <n v="446669"/>
    <m/>
    <s v="CONTABILIZACION ORDENES DE TRANSFERENCIA GRACOS"/>
    <m/>
    <m/>
    <m/>
    <m/>
    <m/>
    <m/>
    <n v="12433586.939999999"/>
    <n v="0"/>
    <s v="NO_CONCILIADO"/>
    <m/>
    <m/>
  </r>
  <r>
    <x v="10"/>
    <m/>
    <x v="10"/>
    <x v="119"/>
    <s v="T04466710001"/>
    <s v="DEV"/>
    <n v="446671"/>
    <m/>
    <s v="CONTABILIZACION ORDENES DE TRANSFERENCIA GRACOS"/>
    <m/>
    <m/>
    <m/>
    <m/>
    <m/>
    <m/>
    <n v="12433586.939999999"/>
    <n v="0"/>
    <s v="NO_CONCILIADO"/>
    <m/>
    <m/>
  </r>
  <r>
    <x v="10"/>
    <m/>
    <x v="10"/>
    <x v="119"/>
    <s v="T04466730001"/>
    <s v="DEV"/>
    <n v="446673"/>
    <m/>
    <s v="CONTABILIZACION ORDENES DE TRANSFERENCIA GRACOS"/>
    <m/>
    <m/>
    <m/>
    <m/>
    <m/>
    <m/>
    <n v="12433586.939999999"/>
    <n v="0"/>
    <s v="NO_CONCILIADO"/>
    <m/>
    <m/>
  </r>
  <r>
    <x v="10"/>
    <m/>
    <x v="10"/>
    <x v="119"/>
    <s v="T04466750001"/>
    <s v="DEV"/>
    <n v="446675"/>
    <m/>
    <s v="CONTABILIZACION ORDENES DE TRANSFERENCIA GRACOS"/>
    <m/>
    <m/>
    <m/>
    <m/>
    <m/>
    <m/>
    <n v="2287540.75"/>
    <n v="0"/>
    <s v="NO_CONCILIADO"/>
    <m/>
    <m/>
  </r>
  <r>
    <x v="10"/>
    <m/>
    <x v="10"/>
    <x v="119"/>
    <s v="T04466770001"/>
    <s v="DEV"/>
    <n v="446677"/>
    <m/>
    <s v="CONTABILIZACION ORDENES DE TRANSFERENCIA GRACOS"/>
    <m/>
    <m/>
    <m/>
    <m/>
    <m/>
    <m/>
    <n v="2287540.75"/>
    <n v="0"/>
    <s v="NO_CONCILIADO"/>
    <m/>
    <m/>
  </r>
  <r>
    <x v="10"/>
    <m/>
    <x v="10"/>
    <x v="119"/>
    <s v="T04466790001"/>
    <s v="DEV"/>
    <n v="446679"/>
    <m/>
    <s v="CONTABILIZACION ORDENES DE TRANSFERENCIA GRACOS"/>
    <m/>
    <m/>
    <m/>
    <m/>
    <m/>
    <m/>
    <n v="2287540.75"/>
    <n v="0"/>
    <s v="NO_CONCILIADO"/>
    <m/>
    <m/>
  </r>
  <r>
    <x v="10"/>
    <m/>
    <x v="10"/>
    <x v="119"/>
    <s v="T04466810001"/>
    <s v="DEV"/>
    <n v="446681"/>
    <m/>
    <s v="CONTABILIZACION ORDENES DE TRANSFERENCIA GRACOS"/>
    <m/>
    <m/>
    <m/>
    <m/>
    <m/>
    <m/>
    <n v="2287540.75"/>
    <n v="0"/>
    <s v="NO_CONCILIADO"/>
    <m/>
    <m/>
  </r>
  <r>
    <x v="10"/>
    <m/>
    <x v="10"/>
    <x v="119"/>
    <s v="T04466830001"/>
    <s v="DEV"/>
    <n v="446683"/>
    <m/>
    <s v="CONTABILIZACION ORDENES DE TRANSFERENCIA GRACOS"/>
    <m/>
    <m/>
    <m/>
    <m/>
    <m/>
    <m/>
    <n v="2287540.75"/>
    <n v="0"/>
    <s v="NO_CONCILIADO"/>
    <m/>
    <m/>
  </r>
  <r>
    <x v="10"/>
    <m/>
    <x v="10"/>
    <x v="119"/>
    <s v="T04466850001"/>
    <s v="DEV"/>
    <n v="446685"/>
    <m/>
    <s v="CONTABILIZACION ORDENES DE TRANSFERENCIA GRACOS"/>
    <m/>
    <m/>
    <m/>
    <m/>
    <m/>
    <m/>
    <n v="1413917"/>
    <n v="0"/>
    <s v="NO_CONCILIADO"/>
    <m/>
    <m/>
  </r>
  <r>
    <x v="10"/>
    <m/>
    <x v="10"/>
    <x v="119"/>
    <s v="T04466870001"/>
    <s v="DEV"/>
    <n v="446687"/>
    <m/>
    <s v="CONTABILIZACION ORDENES DE TRANSFERENCIA GRACOS"/>
    <m/>
    <m/>
    <m/>
    <m/>
    <m/>
    <m/>
    <n v="81736.83"/>
    <n v="0"/>
    <s v="NO_CONCILIADO"/>
    <m/>
    <m/>
  </r>
  <r>
    <x v="10"/>
    <m/>
    <x v="10"/>
    <x v="119"/>
    <s v="T04466890001"/>
    <s v="DEV"/>
    <n v="446689"/>
    <m/>
    <s v="CONTABILIZACION ORDENES DE TRANSFERENCIA GRACOS"/>
    <m/>
    <m/>
    <m/>
    <m/>
    <m/>
    <m/>
    <n v="2323944.98"/>
    <n v="0"/>
    <s v="NO_CONCILIADO"/>
    <m/>
    <m/>
  </r>
  <r>
    <x v="10"/>
    <m/>
    <x v="10"/>
    <x v="119"/>
    <s v="T04466910001"/>
    <s v="DEV"/>
    <n v="446691"/>
    <m/>
    <s v="CONTABILIZACION ORDENES DE TRANSFERENCIA GRACOS"/>
    <m/>
    <m/>
    <m/>
    <m/>
    <m/>
    <m/>
    <n v="71695.509999999995"/>
    <n v="0"/>
    <s v="NO_CONCILIADO"/>
    <m/>
    <m/>
  </r>
  <r>
    <x v="10"/>
    <m/>
    <x v="10"/>
    <x v="119"/>
    <s v="T04466930001"/>
    <s v="DEV"/>
    <n v="446693"/>
    <m/>
    <s v="CONTABILIZACION ORDENES DE TRANSFERENCIA GRACOS"/>
    <m/>
    <m/>
    <m/>
    <m/>
    <m/>
    <m/>
    <n v="3883489.08"/>
    <n v="0"/>
    <s v="NO_CONCILIADO"/>
    <m/>
    <m/>
  </r>
  <r>
    <x v="10"/>
    <m/>
    <x v="10"/>
    <x v="119"/>
    <s v="T04466950001"/>
    <s v="DEV"/>
    <n v="446695"/>
    <m/>
    <s v="CONTABILIZACION ORDENES DE TRANSFERENCIA GRACOS"/>
    <m/>
    <m/>
    <m/>
    <m/>
    <m/>
    <m/>
    <n v="196920.21"/>
    <n v="0"/>
    <s v="NO_CONCILIADO"/>
    <m/>
    <m/>
  </r>
  <r>
    <x v="10"/>
    <m/>
    <x v="10"/>
    <x v="119"/>
    <s v="T04466970001"/>
    <s v="DEV"/>
    <n v="446697"/>
    <m/>
    <s v="CONTABILIZACION ORDENES DE TRANSFERENCIA GRACOS"/>
    <m/>
    <m/>
    <m/>
    <m/>
    <m/>
    <m/>
    <n v="6382987.9800000004"/>
    <n v="0"/>
    <s v="NO_CONCILIADO"/>
    <m/>
    <m/>
  </r>
  <r>
    <x v="10"/>
    <m/>
    <x v="10"/>
    <x v="119"/>
    <s v="T04466990001"/>
    <s v="DEV"/>
    <n v="446699"/>
    <m/>
    <s v="CONTABILIZACION ORDENES DE TRANSFERENCIA GRACOS"/>
    <m/>
    <m/>
    <m/>
    <m/>
    <m/>
    <m/>
    <n v="224499.81"/>
    <n v="0"/>
    <s v="NO_CONCILIADO"/>
    <m/>
    <m/>
  </r>
  <r>
    <x v="10"/>
    <m/>
    <x v="10"/>
    <x v="119"/>
    <s v="T04467070001"/>
    <s v="DEV"/>
    <n v="446707"/>
    <m/>
    <s v="CONTABILIZACION ORDENES DE TRANSFERENCIA GRACOS"/>
    <m/>
    <m/>
    <m/>
    <m/>
    <m/>
    <m/>
    <n v="190174.36"/>
    <n v="0"/>
    <s v="NO_CONCILIADO"/>
    <m/>
    <m/>
  </r>
  <r>
    <x v="10"/>
    <m/>
    <x v="10"/>
    <x v="119"/>
    <s v="T04467010001"/>
    <s v="DEV"/>
    <n v="446701"/>
    <m/>
    <s v="CONTABILIZACION ORDENES DE TRANSFERENCIA GRACOS"/>
    <m/>
    <m/>
    <m/>
    <m/>
    <m/>
    <m/>
    <n v="166811.6"/>
    <n v="0"/>
    <s v="NO_CONCILIADO"/>
    <m/>
    <m/>
  </r>
  <r>
    <x v="10"/>
    <m/>
    <x v="10"/>
    <x v="119"/>
    <s v="T04467030001"/>
    <s v="DEV"/>
    <n v="446703"/>
    <m/>
    <s v="CONTABILIZACION ORDENES DE TRANSFERENCIA GRACOS"/>
    <m/>
    <m/>
    <m/>
    <m/>
    <m/>
    <m/>
    <n v="3289713.55"/>
    <n v="0"/>
    <s v="NO_CONCILIADO"/>
    <m/>
    <m/>
  </r>
  <r>
    <x v="10"/>
    <m/>
    <x v="10"/>
    <x v="119"/>
    <s v="T04467050001"/>
    <s v="DEV"/>
    <n v="446705"/>
    <m/>
    <s v="CONTABILIZACION ORDENES DE TRANSFERENCIA GRACOS"/>
    <m/>
    <m/>
    <m/>
    <m/>
    <m/>
    <m/>
    <n v="5407045.4100000001"/>
    <n v="0"/>
    <s v="NO_CONCILIADO"/>
    <m/>
    <m/>
  </r>
  <r>
    <x v="10"/>
    <m/>
    <x v="10"/>
    <x v="119"/>
    <s v="T04467090001"/>
    <s v="DEV"/>
    <n v="446709"/>
    <m/>
    <s v="CONTABILIZACION ORDENES DE TRANSFERENCIA GRACOS"/>
    <m/>
    <m/>
    <m/>
    <m/>
    <m/>
    <m/>
    <n v="522336.25"/>
    <n v="0"/>
    <s v="NO_CONCILIADO"/>
    <m/>
    <m/>
  </r>
  <r>
    <x v="10"/>
    <m/>
    <x v="10"/>
    <x v="119"/>
    <s v="T04467110001"/>
    <s v="DEV"/>
    <n v="446711"/>
    <m/>
    <s v="CONTABILIZACION ORDENES DE TRANSFERENCIA GRACOS"/>
    <m/>
    <m/>
    <m/>
    <m/>
    <m/>
    <m/>
    <n v="14851085.380000001"/>
    <n v="0"/>
    <s v="NO_CONCILIADO"/>
    <m/>
    <m/>
  </r>
  <r>
    <x v="10"/>
    <m/>
    <x v="10"/>
    <x v="119"/>
    <s v="T04467130001"/>
    <s v="DEV"/>
    <n v="446713"/>
    <m/>
    <s v="CONTABILIZACION ORDENES DE TRANSFERENCIA GRACOS"/>
    <m/>
    <m/>
    <m/>
    <m/>
    <m/>
    <m/>
    <n v="458167.67"/>
    <n v="0"/>
    <s v="NO_CONCILIADO"/>
    <m/>
    <m/>
  </r>
  <r>
    <x v="10"/>
    <m/>
    <x v="10"/>
    <x v="119"/>
    <s v="T04467150001"/>
    <s v="DEV"/>
    <n v="446715"/>
    <m/>
    <s v="CONTABILIZACION ORDENES DE TRANSFERENCIA GRACOS"/>
    <m/>
    <m/>
    <m/>
    <m/>
    <m/>
    <m/>
    <n v="9035584.5800000001"/>
    <n v="0"/>
    <s v="NO_CONCILIADO"/>
    <m/>
    <m/>
  </r>
  <r>
    <x v="10"/>
    <m/>
    <x v="10"/>
    <x v="119"/>
    <s v="T04467170001"/>
    <s v="DEV"/>
    <n v="446717"/>
    <m/>
    <s v="CONTABILIZACION ORDENES DE TRANSFERENCIA GRACOS"/>
    <m/>
    <m/>
    <m/>
    <m/>
    <m/>
    <m/>
    <n v="2732313.99"/>
    <n v="0"/>
    <s v="NO_CONCILIADO"/>
    <m/>
    <m/>
  </r>
  <r>
    <x v="10"/>
    <m/>
    <x v="10"/>
    <x v="119"/>
    <s v="T04467190001"/>
    <s v="DEV"/>
    <n v="446719"/>
    <m/>
    <s v="CONTABILIZACION ORDENES DE TRANSFERENCIA GRACOS"/>
    <m/>
    <m/>
    <m/>
    <m/>
    <m/>
    <m/>
    <n v="84294.03"/>
    <n v="0"/>
    <s v="NO_CONCILIADO"/>
    <m/>
    <m/>
  </r>
  <r>
    <x v="10"/>
    <m/>
    <x v="10"/>
    <x v="119"/>
    <s v="T04467210001"/>
    <s v="DEV"/>
    <n v="446721"/>
    <m/>
    <s v="CONTABILIZACION ORDENES DE TRANSFERENCIA GRACOS"/>
    <m/>
    <m/>
    <m/>
    <m/>
    <m/>
    <m/>
    <n v="96099.82"/>
    <n v="0"/>
    <s v="NO_CONCILIADO"/>
    <m/>
    <m/>
  </r>
  <r>
    <x v="10"/>
    <m/>
    <x v="10"/>
    <x v="119"/>
    <s v="T04467230001"/>
    <s v="DEV"/>
    <n v="446723"/>
    <m/>
    <s v="CONTABILIZACION ORDENES DE TRANSFERENCIA GRACOS"/>
    <m/>
    <m/>
    <m/>
    <m/>
    <m/>
    <m/>
    <n v="1662373.72"/>
    <n v="0"/>
    <s v="NO_CONCILIADO"/>
    <m/>
    <m/>
  </r>
  <r>
    <x v="10"/>
    <m/>
    <x v="10"/>
    <x v="119"/>
    <s v="T04467250001"/>
    <s v="DEV"/>
    <n v="446725"/>
    <m/>
    <s v="CONTABILIZACION ORDENES DE TRANSFERENCIA GRACOS"/>
    <m/>
    <m/>
    <m/>
    <m/>
    <m/>
    <m/>
    <n v="1863910.36"/>
    <n v="0"/>
    <s v="NO_CONCILIADO"/>
    <m/>
    <m/>
  </r>
  <r>
    <x v="10"/>
    <m/>
    <x v="10"/>
    <x v="119"/>
    <s v="T04467270001"/>
    <s v="DEV"/>
    <n v="446727"/>
    <m/>
    <s v="CONTABILIZACION ORDENES DE TRANSFERENCIA GRACOS"/>
    <m/>
    <m/>
    <m/>
    <m/>
    <m/>
    <m/>
    <n v="531730.18999999994"/>
    <n v="0"/>
    <s v="NO_CONCILIADO"/>
    <m/>
    <m/>
  </r>
  <r>
    <x v="10"/>
    <m/>
    <x v="10"/>
    <x v="119"/>
    <s v="T04467290001"/>
    <s v="DEV"/>
    <n v="446729"/>
    <m/>
    <s v="CONTABILIZACION ORDENES DE TRANSFERENCIA GRACOS"/>
    <m/>
    <m/>
    <m/>
    <m/>
    <m/>
    <m/>
    <n v="1873951.62"/>
    <n v="0"/>
    <s v="NO_CONCILIADO"/>
    <m/>
    <m/>
  </r>
  <r>
    <x v="10"/>
    <m/>
    <x v="10"/>
    <x v="119"/>
    <s v="T04467310001"/>
    <s v="DEV"/>
    <n v="446731"/>
    <m/>
    <s v="CONTABILIZACION ORDENES DE TRANSFERENCIA GRACOS"/>
    <m/>
    <m/>
    <m/>
    <m/>
    <m/>
    <m/>
    <n v="5147028.3"/>
    <n v="0"/>
    <s v="NO_CONCILIADO"/>
    <m/>
    <m/>
  </r>
  <r>
    <x v="10"/>
    <m/>
    <x v="10"/>
    <x v="119"/>
    <s v="T04467330001"/>
    <s v="DEV"/>
    <n v="446733"/>
    <m/>
    <s v="CONTABILIZACION ORDENES DE TRANSFERENCIA GRACOS"/>
    <m/>
    <m/>
    <m/>
    <m/>
    <m/>
    <m/>
    <n v="1460459.43"/>
    <n v="0"/>
    <s v="NO_CONCILIADO"/>
    <m/>
    <m/>
  </r>
  <r>
    <x v="10"/>
    <m/>
    <x v="10"/>
    <x v="119"/>
    <s v="T04467350001"/>
    <s v="DEV"/>
    <n v="446735"/>
    <m/>
    <s v="CONTABILIZACION ORDENES DE TRANSFERENCIA GRACOS"/>
    <m/>
    <m/>
    <m/>
    <m/>
    <m/>
    <m/>
    <n v="5119448.7"/>
    <n v="0"/>
    <s v="NO_CONCILIADO"/>
    <m/>
    <m/>
  </r>
  <r>
    <x v="10"/>
    <m/>
    <x v="10"/>
    <x v="119"/>
    <s v="T04467370001"/>
    <s v="DEV"/>
    <n v="446737"/>
    <m/>
    <s v="CONTABILIZACION ORDENES DE TRANSFERENCIA GRACOS"/>
    <m/>
    <m/>
    <m/>
    <m/>
    <m/>
    <m/>
    <n v="4360060.83"/>
    <n v="0"/>
    <s v="NO_CONCILIADO"/>
    <m/>
    <m/>
  </r>
  <r>
    <x v="10"/>
    <m/>
    <x v="10"/>
    <x v="119"/>
    <s v="T04467390001"/>
    <s v="DEV"/>
    <n v="446739"/>
    <m/>
    <s v="CONTABILIZACION ORDENES DE TRANSFERENCIA GRACOS"/>
    <m/>
    <m/>
    <m/>
    <m/>
    <m/>
    <m/>
    <n v="4336698.07"/>
    <n v="0"/>
    <s v="NO_CONCILIADO"/>
    <m/>
    <m/>
  </r>
  <r>
    <x v="10"/>
    <m/>
    <x v="10"/>
    <x v="119"/>
    <s v="T04467410001"/>
    <s v="DEV"/>
    <n v="446741"/>
    <m/>
    <s v="CONTABILIZACION ORDENES DE TRANSFERENCIA GRACOS"/>
    <m/>
    <m/>
    <m/>
    <m/>
    <m/>
    <m/>
    <n v="1237158.95"/>
    <n v="0"/>
    <s v="NO_CONCILIADO"/>
    <m/>
    <m/>
  </r>
  <r>
    <x v="10"/>
    <m/>
    <x v="10"/>
    <x v="119"/>
    <s v="T04467430001"/>
    <s v="DEV"/>
    <n v="446743"/>
    <m/>
    <s v="CONTABILIZACION ORDENES DE TRANSFERENCIA GRACOS"/>
    <m/>
    <m/>
    <m/>
    <m/>
    <m/>
    <m/>
    <n v="11911250.689999999"/>
    <n v="0"/>
    <s v="NO_CONCILIADO"/>
    <m/>
    <m/>
  </r>
  <r>
    <x v="10"/>
    <m/>
    <x v="10"/>
    <x v="119"/>
    <s v="T04467450001"/>
    <s v="DEV"/>
    <n v="446745"/>
    <m/>
    <s v="CONTABILIZACION ORDENES DE TRANSFERENCIA GRACOS"/>
    <m/>
    <m/>
    <m/>
    <m/>
    <m/>
    <m/>
    <n v="3398002.35"/>
    <n v="0"/>
    <s v="NO_CONCILIADO"/>
    <m/>
    <m/>
  </r>
  <r>
    <x v="10"/>
    <m/>
    <x v="10"/>
    <x v="119"/>
    <s v="T04467470001"/>
    <s v="DEV"/>
    <n v="446747"/>
    <m/>
    <s v="CONTABILIZACION ORDENES DE TRANSFERENCIA GRACOS"/>
    <m/>
    <m/>
    <m/>
    <m/>
    <m/>
    <m/>
    <n v="11975419.27"/>
    <n v="0"/>
    <s v="NO_CONCILIADO"/>
    <m/>
    <m/>
  </r>
  <r>
    <x v="10"/>
    <m/>
    <x v="10"/>
    <x v="119"/>
    <s v="T04467490001"/>
    <s v="DEV"/>
    <n v="446749"/>
    <m/>
    <s v="CONTABILIZACION ORDENES DE TRANSFERENCIA GRACOS"/>
    <m/>
    <m/>
    <m/>
    <m/>
    <m/>
    <m/>
    <n v="2203246.71"/>
    <n v="0"/>
    <s v="NO_CONCILIADO"/>
    <m/>
    <m/>
  </r>
  <r>
    <x v="10"/>
    <m/>
    <x v="10"/>
    <x v="119"/>
    <s v="T04467510001"/>
    <s v="DEV"/>
    <n v="446751"/>
    <m/>
    <s v="CONTABILIZACION ORDENES DE TRANSFERENCIA GRACOS"/>
    <m/>
    <m/>
    <m/>
    <m/>
    <m/>
    <m/>
    <n v="2191440.9300000002"/>
    <n v="0"/>
    <s v="NO_CONCILIADO"/>
    <m/>
    <m/>
  </r>
  <r>
    <x v="10"/>
    <m/>
    <x v="10"/>
    <x v="119"/>
    <s v="T04467530001"/>
    <s v="DEV"/>
    <n v="446753"/>
    <m/>
    <s v="CONTABILIZACION ORDENES DE TRANSFERENCIA GRACOS"/>
    <m/>
    <m/>
    <m/>
    <m/>
    <m/>
    <m/>
    <n v="625167.03"/>
    <n v="0"/>
    <s v="NO_CONCILIADO"/>
    <m/>
    <m/>
  </r>
  <r>
    <x v="10"/>
    <m/>
    <x v="10"/>
    <x v="119"/>
    <s v="T04467550001"/>
    <s v="DEV"/>
    <n v="446755"/>
    <m/>
    <s v="CONTABILIZACION ORDENES DE TRANSFERENCIA GRACOS"/>
    <m/>
    <m/>
    <m/>
    <m/>
    <m/>
    <m/>
    <n v="14848290.130000001"/>
    <n v="0"/>
    <s v="NO_CONCILIADO"/>
    <m/>
    <m/>
  </r>
  <r>
    <x v="10"/>
    <m/>
    <x v="10"/>
    <x v="119"/>
    <s v="T04467570001"/>
    <s v="DEV"/>
    <n v="446757"/>
    <m/>
    <s v="CONTABILIZACION ORDENES DE TRANSFERENCIA GRACOS"/>
    <m/>
    <m/>
    <m/>
    <m/>
    <m/>
    <m/>
    <n v="14558557"/>
    <n v="0"/>
    <s v="NO_CONCILIADO"/>
    <m/>
    <m/>
  </r>
  <r>
    <x v="10"/>
    <m/>
    <x v="10"/>
    <x v="119"/>
    <s v="T04467590001"/>
    <s v="DEV"/>
    <n v="446759"/>
    <m/>
    <s v="CONTABILIZACION ORDENES DE TRANSFERENCIA GRACOS"/>
    <m/>
    <m/>
    <m/>
    <m/>
    <m/>
    <m/>
    <n v="18669065.710000001"/>
    <n v="0"/>
    <s v="NO_CONCILIADO"/>
    <m/>
    <m/>
  </r>
  <r>
    <x v="10"/>
    <m/>
    <x v="10"/>
    <x v="119"/>
    <s v="T04467610001"/>
    <s v="DEV"/>
    <n v="446761"/>
    <m/>
    <s v="CONTABILIZACION ORDENES DE TRANSFERENCIA GRACOS"/>
    <m/>
    <m/>
    <m/>
    <m/>
    <m/>
    <m/>
    <n v="7190358.9400000004"/>
    <n v="0"/>
    <s v="NO_CONCILIADO"/>
    <m/>
    <m/>
  </r>
  <r>
    <x v="10"/>
    <m/>
    <x v="10"/>
    <x v="119"/>
    <s v="T04467630001"/>
    <s v="DEV"/>
    <n v="446763"/>
    <m/>
    <s v="CONTABILIZACION ORDENES DE TRANSFERENCIA GRACOS"/>
    <m/>
    <m/>
    <m/>
    <m/>
    <m/>
    <m/>
    <n v="83253752.540000007"/>
    <n v="0"/>
    <s v="NO_CONCILIADO"/>
    <m/>
    <m/>
  </r>
  <r>
    <x v="10"/>
    <m/>
    <x v="10"/>
    <x v="119"/>
    <s v="T04467650001"/>
    <s v="DEV"/>
    <n v="446765"/>
    <m/>
    <s v="CONTABILIZACION ORDENES DE TRANSFERENCIA GRACOS"/>
    <m/>
    <m/>
    <m/>
    <m/>
    <m/>
    <m/>
    <n v="35782414.859999999"/>
    <n v="0"/>
    <s v="NO_CONCILIADO"/>
    <m/>
    <m/>
  </r>
  <r>
    <x v="10"/>
    <m/>
    <x v="10"/>
    <x v="119"/>
    <s v="T04467670001"/>
    <s v="DEV"/>
    <n v="446767"/>
    <m/>
    <s v="CONTABILIZACION ORDENES DE TRANSFERENCIA GRACOS"/>
    <m/>
    <m/>
    <m/>
    <m/>
    <m/>
    <m/>
    <n v="6381786.5899999999"/>
    <n v="0"/>
    <s v="NO_CONCILIADO"/>
    <m/>
    <m/>
  </r>
  <r>
    <x v="10"/>
    <m/>
    <x v="10"/>
    <x v="119"/>
    <s v="T04467750001"/>
    <s v="DEV"/>
    <n v="446775"/>
    <m/>
    <s v="CONTABILIZACION ORDENES DE TRANSFERENCIA GRACOS"/>
    <m/>
    <m/>
    <m/>
    <m/>
    <m/>
    <m/>
    <n v="477.94"/>
    <n v="0"/>
    <s v="NO_CONCILIADO"/>
    <m/>
    <m/>
  </r>
  <r>
    <x v="10"/>
    <m/>
    <x v="10"/>
    <x v="119"/>
    <s v="T04467690001"/>
    <s v="DEV"/>
    <n v="446769"/>
    <m/>
    <s v="CONTABILIZACION ORDENES DE TRANSFERENCIA GRACOS"/>
    <m/>
    <m/>
    <m/>
    <m/>
    <m/>
    <m/>
    <n v="9426.1200000000008"/>
    <n v="0"/>
    <s v="NO_CONCILIADO"/>
    <m/>
    <m/>
  </r>
  <r>
    <x v="10"/>
    <m/>
    <x v="10"/>
    <x v="119"/>
    <s v="T04467710001"/>
    <s v="DEV"/>
    <n v="446771"/>
    <m/>
    <s v="CONTABILIZACION ORDENES DE TRANSFERENCIA GRACOS"/>
    <m/>
    <m/>
    <m/>
    <m/>
    <m/>
    <m/>
    <n v="15492.97"/>
    <n v="0"/>
    <s v="NO_CONCILIADO"/>
    <m/>
    <m/>
  </r>
  <r>
    <x v="10"/>
    <m/>
    <x v="10"/>
    <x v="119"/>
    <s v="T04467730001"/>
    <s v="DEV"/>
    <n v="446773"/>
    <m/>
    <s v="CONTABILIZACION ORDENES DE TRANSFERENCIA GRACOS"/>
    <m/>
    <m/>
    <m/>
    <m/>
    <m/>
    <m/>
    <n v="544.89"/>
    <n v="0"/>
    <s v="NO_CONCILIADO"/>
    <m/>
    <m/>
  </r>
  <r>
    <x v="10"/>
    <m/>
    <x v="10"/>
    <x v="119"/>
    <s v="T04467770001"/>
    <s v="DEV"/>
    <n v="446777"/>
    <m/>
    <s v="CONTABILIZACION ORDENES DE TRANSFERENCIA GRACOS"/>
    <m/>
    <m/>
    <m/>
    <m/>
    <m/>
    <m/>
    <n v="12970.96"/>
    <n v="0"/>
    <s v="NO_CONCILIADO"/>
    <m/>
    <m/>
  </r>
  <r>
    <x v="10"/>
    <m/>
    <x v="10"/>
    <x v="119"/>
    <s v="T04467790001"/>
    <s v="DEV"/>
    <n v="446779"/>
    <m/>
    <s v="CONTABILIZACION ORDENES DE TRANSFERENCIA GRACOS"/>
    <m/>
    <m/>
    <m/>
    <m/>
    <m/>
    <m/>
    <n v="12970.96"/>
    <n v="0"/>
    <s v="NO_CONCILIADO"/>
    <m/>
    <m/>
  </r>
  <r>
    <x v="10"/>
    <m/>
    <x v="10"/>
    <x v="119"/>
    <s v="T04467810001"/>
    <s v="DEV"/>
    <n v="446781"/>
    <m/>
    <s v="CONTABILIZACION ORDENES DE TRANSFERENCIA GRACOS"/>
    <m/>
    <m/>
    <m/>
    <m/>
    <m/>
    <m/>
    <n v="12970.96"/>
    <n v="0"/>
    <s v="NO_CONCILIADO"/>
    <m/>
    <m/>
  </r>
  <r>
    <x v="10"/>
    <m/>
    <x v="10"/>
    <x v="119"/>
    <s v="T04467830001"/>
    <s v="DEV"/>
    <n v="446783"/>
    <m/>
    <s v="CONTABILIZACION ORDENES DE TRANSFERENCIA GRACOS"/>
    <m/>
    <m/>
    <m/>
    <m/>
    <m/>
    <m/>
    <n v="12970.96"/>
    <n v="0"/>
    <s v="NO_CONCILIADO"/>
    <m/>
    <m/>
  </r>
  <r>
    <x v="10"/>
    <m/>
    <x v="10"/>
    <x v="119"/>
    <s v="T04467850001"/>
    <s v="DEV"/>
    <n v="446785"/>
    <m/>
    <s v="CONTABILIZACION ORDENES DE TRANSFERENCIA GRACOS"/>
    <m/>
    <m/>
    <m/>
    <m/>
    <m/>
    <m/>
    <n v="238549.43"/>
    <n v="0"/>
    <s v="NO_CONCILIADO"/>
    <m/>
    <m/>
  </r>
  <r>
    <x v="10"/>
    <m/>
    <x v="10"/>
    <x v="119"/>
    <s v="T04467870001"/>
    <s v="DEV"/>
    <n v="446787"/>
    <m/>
    <s v="CONTABILIZACION ORDENES DE TRANSFERENCIA GRACOS"/>
    <m/>
    <m/>
    <m/>
    <m/>
    <m/>
    <m/>
    <n v="168.89"/>
    <n v="0"/>
    <s v="NO_CONCILIADO"/>
    <m/>
    <m/>
  </r>
  <r>
    <x v="10"/>
    <m/>
    <x v="10"/>
    <x v="119"/>
    <s v="T04467890001"/>
    <s v="DEV"/>
    <n v="446789"/>
    <m/>
    <s v="CONTABILIZACION ORDENES DE TRANSFERENCIA GRACOS"/>
    <m/>
    <m/>
    <m/>
    <m/>
    <m/>
    <m/>
    <n v="4584.26"/>
    <n v="0"/>
    <s v="NO_CONCILIADO"/>
    <m/>
    <m/>
  </r>
  <r>
    <x v="10"/>
    <m/>
    <x v="10"/>
    <x v="119"/>
    <s v="T04467910001"/>
    <s v="DEV"/>
    <n v="446791"/>
    <m/>
    <s v="CONTABILIZACION ORDENES DE TRANSFERENCIA GRACOS"/>
    <m/>
    <m/>
    <m/>
    <m/>
    <m/>
    <m/>
    <n v="1312.8"/>
    <n v="0"/>
    <s v="NO_CONCILIADO"/>
    <m/>
    <m/>
  </r>
  <r>
    <x v="10"/>
    <m/>
    <x v="10"/>
    <x v="119"/>
    <s v="T04467930001"/>
    <s v="DEV"/>
    <n v="446793"/>
    <m/>
    <s v="CONTABILIZACION ORDENES DE TRANSFERENCIA GRACOS"/>
    <m/>
    <m/>
    <m/>
    <m/>
    <m/>
    <m/>
    <n v="35626.31"/>
    <n v="0"/>
    <s v="NO_CONCILIADO"/>
    <m/>
    <m/>
  </r>
  <r>
    <x v="10"/>
    <m/>
    <x v="10"/>
    <x v="119"/>
    <s v="T04467950001"/>
    <s v="DEV"/>
    <n v="446795"/>
    <m/>
    <s v="CONTABILIZACION ORDENES DE TRANSFERENCIA GRACOS"/>
    <m/>
    <m/>
    <m/>
    <m/>
    <m/>
    <m/>
    <n v="4391.63"/>
    <n v="0"/>
    <s v="NO_CONCILIADO"/>
    <m/>
    <m/>
  </r>
  <r>
    <x v="10"/>
    <m/>
    <x v="10"/>
    <x v="119"/>
    <s v="T04467970001"/>
    <s v="DEV"/>
    <n v="446797"/>
    <m/>
    <s v="CONTABILIZACION ORDENES DE TRANSFERENCIA GRACOS"/>
    <m/>
    <m/>
    <m/>
    <m/>
    <m/>
    <m/>
    <n v="12493.02"/>
    <n v="0"/>
    <s v="NO_CONCILIADO"/>
    <m/>
    <m/>
  </r>
  <r>
    <x v="10"/>
    <m/>
    <x v="10"/>
    <x v="119"/>
    <s v="T04468000001"/>
    <s v="DEV"/>
    <n v="446800"/>
    <m/>
    <s v="CONTABILIZACION ORDENES DE TRANSFERENCIA GRACOS"/>
    <m/>
    <m/>
    <m/>
    <m/>
    <m/>
    <m/>
    <n v="5343948.51"/>
    <n v="0"/>
    <s v="NO_CONCILIADO"/>
    <m/>
    <m/>
  </r>
  <r>
    <x v="10"/>
    <m/>
    <x v="10"/>
    <x v="119"/>
    <s v="T04468020001"/>
    <s v="DEV"/>
    <n v="446802"/>
    <m/>
    <s v="CONTABILIZACION ORDENES DE TRANSFERENCIA GRACOS"/>
    <m/>
    <m/>
    <m/>
    <m/>
    <m/>
    <m/>
    <n v="12433586.939999999"/>
    <n v="0"/>
    <s v="NO_CONCILIADO"/>
    <m/>
    <m/>
  </r>
  <r>
    <x v="10"/>
    <m/>
    <x v="10"/>
    <x v="119"/>
    <s v="T04468040001"/>
    <s v="DEV"/>
    <n v="446804"/>
    <m/>
    <s v="CONTABILIZACION ORDENES DE TRANSFERENCIA GRACOS"/>
    <m/>
    <m/>
    <m/>
    <m/>
    <m/>
    <m/>
    <n v="12970.96"/>
    <n v="0"/>
    <s v="NO_CONCILIADO"/>
    <m/>
    <m/>
  </r>
  <r>
    <x v="10"/>
    <m/>
    <x v="10"/>
    <x v="119"/>
    <s v="T04468060001"/>
    <s v="DEV"/>
    <n v="446806"/>
    <m/>
    <s v="CONTABILIZACION ORDENES DE TRANSFERENCIA GRACOS"/>
    <m/>
    <m/>
    <m/>
    <m/>
    <m/>
    <m/>
    <n v="5475.58"/>
    <n v="0"/>
    <s v="NO_CONCILIADO"/>
    <m/>
    <m/>
  </r>
  <r>
    <x v="10"/>
    <m/>
    <x v="10"/>
    <x v="119"/>
    <s v="T04468080001"/>
    <s v="DEV"/>
    <n v="446808"/>
    <m/>
    <s v="CONTABILIZACION ORDENES DE TRANSFERENCIA GRACOS"/>
    <m/>
    <m/>
    <m/>
    <m/>
    <m/>
    <m/>
    <n v="3331.42"/>
    <n v="0"/>
    <s v="NO_CONCILIADO"/>
    <m/>
    <m/>
  </r>
  <r>
    <x v="10"/>
    <m/>
    <x v="10"/>
    <x v="119"/>
    <s v="T04468100001"/>
    <s v="DEV"/>
    <n v="446810"/>
    <m/>
    <s v="CONTABILIZACION ORDENES DE TRANSFERENCIA GRACOS"/>
    <m/>
    <m/>
    <m/>
    <m/>
    <m/>
    <m/>
    <n v="192.56"/>
    <n v="0"/>
    <s v="NO_CONCILIADO"/>
    <m/>
    <m/>
  </r>
  <r>
    <x v="10"/>
    <m/>
    <x v="10"/>
    <x v="119"/>
    <s v="T04468120001"/>
    <s v="DEV"/>
    <n v="446812"/>
    <m/>
    <s v="CONTABILIZACION ORDENES DE TRANSFERENCIA GRACOS"/>
    <m/>
    <m/>
    <m/>
    <m/>
    <m/>
    <m/>
    <n v="4584.26"/>
    <n v="0"/>
    <s v="NO_CONCILIADO"/>
    <m/>
    <m/>
  </r>
  <r>
    <x v="10"/>
    <m/>
    <x v="10"/>
    <x v="119"/>
    <s v="T04468140001"/>
    <s v="DEV"/>
    <n v="446814"/>
    <m/>
    <s v="CONTABILIZACION ORDENES DE TRANSFERENCIA GRACOS"/>
    <m/>
    <m/>
    <m/>
    <m/>
    <m/>
    <m/>
    <n v="4584.26"/>
    <n v="0"/>
    <s v="NO_CONCILIADO"/>
    <m/>
    <m/>
  </r>
  <r>
    <x v="10"/>
    <m/>
    <x v="10"/>
    <x v="119"/>
    <s v="T04468160001"/>
    <s v="DEV"/>
    <n v="446816"/>
    <m/>
    <s v="CONTABILIZACION ORDENES DE TRANSFERENCIA GRACOS"/>
    <m/>
    <m/>
    <m/>
    <m/>
    <m/>
    <m/>
    <n v="4584.26"/>
    <n v="0"/>
    <s v="NO_CONCILIADO"/>
    <m/>
    <m/>
  </r>
  <r>
    <x v="10"/>
    <m/>
    <x v="10"/>
    <x v="119"/>
    <s v="T04468180001"/>
    <s v="DEV"/>
    <n v="446818"/>
    <m/>
    <s v="CONTABILIZACION ORDENES DE TRANSFERENCIA GRACOS"/>
    <m/>
    <m/>
    <m/>
    <m/>
    <m/>
    <m/>
    <n v="4584.26"/>
    <n v="0"/>
    <s v="NO_CONCILIADO"/>
    <m/>
    <m/>
  </r>
  <r>
    <x v="10"/>
    <m/>
    <x v="10"/>
    <x v="119"/>
    <s v="T04468200001"/>
    <s v="DEV"/>
    <n v="446820"/>
    <m/>
    <s v="CONTABILIZACION ORDENES DE TRANSFERENCIA GRACOS"/>
    <m/>
    <m/>
    <m/>
    <m/>
    <m/>
    <m/>
    <n v="42553.27"/>
    <n v="0"/>
    <s v="NO_CONCILIADO"/>
    <m/>
    <m/>
  </r>
  <r>
    <x v="10"/>
    <m/>
    <x v="10"/>
    <x v="119"/>
    <s v="T04468220001"/>
    <s v="DEV"/>
    <n v="446822"/>
    <m/>
    <s v="CONTABILIZACION ORDENES DE TRANSFERENCIA GRACOS"/>
    <m/>
    <m/>
    <m/>
    <m/>
    <m/>
    <m/>
    <n v="25889.91"/>
    <n v="0"/>
    <s v="NO_CONCILIADO"/>
    <m/>
    <m/>
  </r>
  <r>
    <x v="10"/>
    <m/>
    <x v="10"/>
    <x v="119"/>
    <s v="T04468240001"/>
    <s v="DEV"/>
    <n v="446824"/>
    <m/>
    <s v="CONTABILIZACION ORDENES DE TRANSFERENCIA GRACOS"/>
    <m/>
    <m/>
    <m/>
    <m/>
    <m/>
    <m/>
    <n v="1496.65"/>
    <n v="0"/>
    <s v="NO_CONCILIADO"/>
    <m/>
    <m/>
  </r>
  <r>
    <x v="10"/>
    <m/>
    <x v="10"/>
    <x v="119"/>
    <s v="T04468260001"/>
    <s v="DEV"/>
    <n v="446826"/>
    <m/>
    <s v="CONTABILIZACION ORDENES DE TRANSFERENCIA GRACOS"/>
    <m/>
    <m/>
    <m/>
    <m/>
    <m/>
    <m/>
    <n v="35626.31"/>
    <n v="0"/>
    <s v="NO_CONCILIADO"/>
    <m/>
    <m/>
  </r>
  <r>
    <x v="10"/>
    <m/>
    <x v="10"/>
    <x v="119"/>
    <s v="T04468280001"/>
    <s v="DEV"/>
    <n v="446828"/>
    <m/>
    <s v="CONTABILIZACION ORDENES DE TRANSFERENCIA GRACOS"/>
    <m/>
    <m/>
    <m/>
    <m/>
    <m/>
    <m/>
    <n v="35626.31"/>
    <n v="0"/>
    <s v="NO_CONCILIADO"/>
    <m/>
    <m/>
  </r>
  <r>
    <x v="10"/>
    <m/>
    <x v="10"/>
    <x v="119"/>
    <s v="T04468300001"/>
    <s v="DEV"/>
    <n v="446830"/>
    <m/>
    <s v="CONTABILIZACION ORDENES DE TRANSFERENCIA GRACOS"/>
    <m/>
    <m/>
    <m/>
    <m/>
    <m/>
    <m/>
    <n v="35626.31"/>
    <n v="0"/>
    <s v="NO_CONCILIADO"/>
    <m/>
    <m/>
  </r>
  <r>
    <x v="10"/>
    <m/>
    <x v="10"/>
    <x v="119"/>
    <s v="T04468320001"/>
    <s v="DEV"/>
    <n v="446832"/>
    <m/>
    <s v="CONTABILIZACION ORDENES DE TRANSFERENCIA GRACOS"/>
    <m/>
    <m/>
    <m/>
    <m/>
    <m/>
    <m/>
    <n v="35626.31"/>
    <n v="0"/>
    <s v="NO_CONCILIADO"/>
    <m/>
    <m/>
  </r>
  <r>
    <x v="10"/>
    <m/>
    <x v="10"/>
    <x v="119"/>
    <s v="T04468340001"/>
    <s v="DEV"/>
    <n v="446834"/>
    <m/>
    <s v="CONTABILIZACION ORDENES DE TRANSFERENCIA GRACOS"/>
    <m/>
    <m/>
    <m/>
    <m/>
    <m/>
    <m/>
    <n v="42545.24"/>
    <n v="0"/>
    <s v="NO_CONCILIADO"/>
    <m/>
    <m/>
  </r>
  <r>
    <x v="10"/>
    <m/>
    <x v="10"/>
    <x v="119"/>
    <s v="T04468360001"/>
    <s v="DEV"/>
    <n v="446836"/>
    <m/>
    <s v="CONTABILIZACION ORDENES DE TRANSFERENCIA GRACOS"/>
    <m/>
    <m/>
    <m/>
    <m/>
    <m/>
    <m/>
    <n v="4415.3"/>
    <n v="0"/>
    <s v="NO_CONCILIADO"/>
    <m/>
    <m/>
  </r>
  <r>
    <x v="10"/>
    <m/>
    <x v="10"/>
    <x v="119"/>
    <s v="T04468380001"/>
    <s v="DEV"/>
    <n v="446838"/>
    <m/>
    <s v="CONTABILIZACION ORDENES DE TRANSFERENCIA GRACOS"/>
    <m/>
    <m/>
    <m/>
    <m/>
    <m/>
    <m/>
    <n v="1252.8399999999999"/>
    <n v="0"/>
    <s v="NO_CONCILIADO"/>
    <m/>
    <m/>
  </r>
  <r>
    <x v="10"/>
    <m/>
    <x v="10"/>
    <x v="119"/>
    <s v="T04468460001"/>
    <s v="DEV"/>
    <n v="446846"/>
    <m/>
    <s v="CONTABILIZACION ORDENES DE TRANSFERENCIA GRACOS"/>
    <m/>
    <m/>
    <m/>
    <m/>
    <m/>
    <m/>
    <n v="34313.51"/>
    <n v="0"/>
    <s v="NO_CONCILIADO"/>
    <m/>
    <m/>
  </r>
  <r>
    <x v="10"/>
    <m/>
    <x v="10"/>
    <x v="119"/>
    <s v="T04468400001"/>
    <s v="DEV"/>
    <n v="446840"/>
    <m/>
    <s v="CONTABILIZACION ORDENES DE TRANSFERENCIA GRACOS"/>
    <m/>
    <m/>
    <m/>
    <m/>
    <m/>
    <m/>
    <n v="12426.07"/>
    <n v="0"/>
    <s v="NO_CONCILIADO"/>
    <m/>
    <m/>
  </r>
  <r>
    <x v="10"/>
    <m/>
    <x v="10"/>
    <x v="119"/>
    <s v="T04468420001"/>
    <s v="DEV"/>
    <n v="446842"/>
    <m/>
    <s v="CONTABILIZACION ORDENES DE TRANSFERENCIA GRACOS"/>
    <m/>
    <m/>
    <m/>
    <m/>
    <m/>
    <m/>
    <n v="3544.84"/>
    <n v="0"/>
    <s v="NO_CONCILIADO"/>
    <m/>
    <m/>
  </r>
  <r>
    <x v="10"/>
    <m/>
    <x v="10"/>
    <x v="119"/>
    <s v="T04468440001"/>
    <s v="DEV"/>
    <n v="446844"/>
    <m/>
    <s v="CONTABILIZACION ORDENES DE TRANSFERENCIA GRACOS"/>
    <m/>
    <m/>
    <m/>
    <m/>
    <m/>
    <m/>
    <n v="9736.4"/>
    <n v="0"/>
    <s v="NO_CONCILIADO"/>
    <m/>
    <m/>
  </r>
  <r>
    <x v="10"/>
    <m/>
    <x v="10"/>
    <x v="119"/>
    <s v="T04468480001"/>
    <s v="DEV"/>
    <n v="446848"/>
    <m/>
    <s v="CONTABILIZACION ORDENES DE TRANSFERENCIA GRACOS"/>
    <m/>
    <m/>
    <m/>
    <m/>
    <m/>
    <m/>
    <n v="34129.67"/>
    <n v="0"/>
    <s v="NO_CONCILIADO"/>
    <m/>
    <m/>
  </r>
  <r>
    <x v="42"/>
    <m/>
    <x v="42"/>
    <x v="119"/>
    <s v="B21232280002"/>
    <s v="BOD"/>
    <n v="2123228"/>
    <m/>
    <s v="00016281101 DEP.DE CHEQ.AJENOS,RET.DE CAM.,CONCEPTO: DEPÓSITO RECURSOS,DEP.: MIN EDUCACION - ESFM MULTIETNICA INDIGENA , PROCEDENCIA: BANCO UNION S.A., CHEQUE: 1288, FECHA DE EMISION:22/06/2023"/>
    <m/>
    <m/>
    <m/>
    <m/>
    <m/>
    <m/>
    <n v="0"/>
    <n v="157850.70000000001"/>
    <s v="NO_CONCILIADO"/>
    <m/>
    <m/>
  </r>
  <r>
    <x v="42"/>
    <m/>
    <x v="42"/>
    <x v="120"/>
    <s v="O21234500002"/>
    <s v="BOD"/>
    <n v="2123450"/>
    <m/>
    <s v="00099021001 DEPOSITO DE EFECTIVO, DEPOSITANTE: JANE LEONOR ROQUE MAMANI, CONCEPTO: DEVOLUCION DEPÓSITO A CUENTA DEL PROGRAMA 100 BECAS DEL MINISTERIO DE EDUCACION, CUENTA DE DEPOSITO: CUENTA UNICA DEL TESORO"/>
    <m/>
    <m/>
    <m/>
    <m/>
    <m/>
    <m/>
    <n v="0"/>
    <n v="3000"/>
    <s v="NO_CONCILIADO"/>
    <m/>
    <m/>
  </r>
  <r>
    <x v="34"/>
    <m/>
    <x v="34"/>
    <x v="120"/>
    <s v="O21234540002"/>
    <s v="BOD"/>
    <n v="2123454"/>
    <m/>
    <s v="00099021001 DEPOSITO DE EFECTIVO, DEPOSITANTE: ANGELA ALEJANDRA MEDRANO ROCHA 3384880 LP, CONCEPTO: FACTURA NAABOL, CUENTA DE DEPOSITO: CUENTA UNICA DEL TESORO"/>
    <m/>
    <m/>
    <m/>
    <m/>
    <m/>
    <m/>
    <n v="0"/>
    <n v="15"/>
    <s v="NO_CONCILIADO"/>
    <m/>
    <m/>
  </r>
  <r>
    <x v="1"/>
    <m/>
    <x v="1"/>
    <x v="120"/>
    <s v="O21234690002"/>
    <s v="BOD"/>
    <n v="2123469"/>
    <m/>
    <s v="00099021001 DEPOSITO DE EFECTIVO, DEPOSITANTE: HERBERT LOT ARRIAGUE ALTUZARRA, CONCEPTO: DEVOLUCION AL TESORO GENERAL DE LA NACION, CUENTA DE DEPOSITO: CUENTA UNICA DEL TESORO"/>
    <m/>
    <m/>
    <m/>
    <m/>
    <m/>
    <m/>
    <n v="0"/>
    <n v="842.76"/>
    <s v="NO_CONCILIADO"/>
    <m/>
    <m/>
  </r>
  <r>
    <x v="34"/>
    <m/>
    <x v="34"/>
    <x v="120"/>
    <s v="O21234700002"/>
    <s v="BOD"/>
    <n v="2123470"/>
    <m/>
    <s v="00099021001 DEPOSITO DE EFECTIVO, DEPOSITANTE: TEODORA VALERIA MAMANI MAMANI, CONCEPTO: DEVOLUCION FACTURA NAABOL, CUENTA DE DEPOSITO: CUENTA UNICA DEL TESORO"/>
    <m/>
    <m/>
    <m/>
    <m/>
    <m/>
    <m/>
    <n v="0"/>
    <n v="15"/>
    <s v="NO_CONCILIADO"/>
    <m/>
    <m/>
  </r>
  <r>
    <x v="34"/>
    <m/>
    <x v="34"/>
    <x v="120"/>
    <s v="O21234710002"/>
    <s v="BOD"/>
    <n v="2123471"/>
    <m/>
    <s v="00099021001 DEPOSITO DE EFECTIVO, DEPOSITANTE: FREDDY JHAMIL ZUBIETA JADUE, CONCEPTO: DEVOLUCION FACTURA NAABOL, CUENTA DE DEPOSITO: CUENTA UNICA DEL TESORO"/>
    <m/>
    <m/>
    <m/>
    <m/>
    <m/>
    <m/>
    <n v="0"/>
    <n v="15"/>
    <s v="NO_CONCILIADO"/>
    <m/>
    <m/>
  </r>
  <r>
    <x v="34"/>
    <m/>
    <x v="34"/>
    <x v="120"/>
    <s v="O21234890002"/>
    <s v="BOD"/>
    <n v="2123489"/>
    <m/>
    <s v="00099021001 DEPOSITO DE EFECTIVO, DEPOSITANTE: EDGAR OVANDO BUHEZO, CONCEPTO: FACTURAS NAABOL - EDGAR OVANDO BUHEZO, CUENTA DE DEPOSITO: CUENTA UNICA DEL TESORO"/>
    <m/>
    <m/>
    <m/>
    <m/>
    <m/>
    <m/>
    <n v="0"/>
    <n v="30"/>
    <s v="NO_CONCILIADO"/>
    <m/>
    <m/>
  </r>
  <r>
    <x v="34"/>
    <m/>
    <x v="34"/>
    <x v="120"/>
    <s v="O21234930002"/>
    <s v="BOD"/>
    <n v="2123493"/>
    <m/>
    <s v="00099021001 DEPOSITO DE EFECTIVO, DEPOSITANTE: EDGAR OVANDO BUHEZO, CONCEPTO: FACTURAS NAABOL - EDGAR OVANDO BUHEZO, CUENTA DE DEPOSITO: CUENTA UNICA DEL TESORO"/>
    <m/>
    <m/>
    <m/>
    <m/>
    <m/>
    <m/>
    <n v="0"/>
    <n v="15"/>
    <s v="NO_CONCILIADO"/>
    <m/>
    <m/>
  </r>
  <r>
    <x v="1"/>
    <m/>
    <x v="1"/>
    <x v="120"/>
    <s v="O21234970002"/>
    <s v="BOD"/>
    <n v="2123497"/>
    <m/>
    <s v="00099021001 DEPOSITO DE EFECTIVO, DEPOSITANTE: FELIZA ROXANA JUSTINIANO VACA C.I. 3927213 SCZ., CONCEPTO: DEVOLUCION DE FONDOS NO UTILIZADOS, CUENTA DE DEPOSITO: CUENTA UNICA DEL TESORO"/>
    <m/>
    <m/>
    <m/>
    <m/>
    <m/>
    <m/>
    <n v="0"/>
    <n v="23"/>
    <s v="NO_CONCILIADO"/>
    <m/>
    <m/>
  </r>
  <r>
    <x v="42"/>
    <m/>
    <x v="42"/>
    <x v="120"/>
    <s v="O21235310002"/>
    <s v="BOD"/>
    <n v="2123531"/>
    <m/>
    <s v="00099021001 DEPOSITO DE EFECTIVO, DEPOSITANTE: JEANNETH MIRIAM ZARATE RADA, CONCEPTO: REEMBOLSO DE BECA OTORGADO POR EL MINISTERIO DE EDUCACION, CUENTA DE DEPOSITO: CUENTA UNICA DEL TESORO"/>
    <m/>
    <m/>
    <m/>
    <m/>
    <m/>
    <m/>
    <n v="0"/>
    <n v="6400"/>
    <s v="NO_CONCILIADO"/>
    <m/>
    <m/>
  </r>
  <r>
    <x v="1"/>
    <m/>
    <x v="1"/>
    <x v="120"/>
    <s v="O21235350002"/>
    <s v="BOD"/>
    <n v="2123535"/>
    <m/>
    <s v="00099021001 DEPOSITO DE EFECTIVO, DEPOSITANTE: JOSE NICOLAS CUARITA MAYDANA, CONCEPTO: DEVOLUCION, SALARIO DE MARZO/23, POR REVERSION DE PAGO DE JOSE N. CUARITA MAYDANA (FORM 991/23), CUENTA DE DEPOSITO: CUENTA UNICA DEL TESORO"/>
    <m/>
    <m/>
    <m/>
    <m/>
    <m/>
    <m/>
    <n v="0"/>
    <n v="8188.4"/>
    <s v="NO_CONCILIADO"/>
    <m/>
    <m/>
  </r>
  <r>
    <x v="40"/>
    <m/>
    <x v="40"/>
    <x v="120"/>
    <s v="F0013216"/>
    <s v="NTE"/>
    <n v="5933301"/>
    <m/>
    <s v="A:00099021001 DEVOLUCION DEUDA AL TGN POR PARTE DEL SR. GUILLERMO ARAMAYO HERRERA CORRESPONDIENTE AL MES DE MAYO/2023. S/G. INF. SENASIR UAF-ITES Nº 0210/2023, DE FECHA 26/06/2023"/>
    <m/>
    <m/>
    <m/>
    <m/>
    <m/>
    <m/>
    <n v="0"/>
    <n v="1027.3499999999999"/>
    <s v="NO_CONCILIADO"/>
    <m/>
    <m/>
  </r>
  <r>
    <x v="30"/>
    <m/>
    <x v="30"/>
    <x v="120"/>
    <s v="F0013217"/>
    <s v="NTE"/>
    <n v="5932067"/>
    <m/>
    <s v="De: 00086051101 DEVOLUCION DE RECURSOS AL TESORO GENERAL DE LA NACION, SEGUN COMUNICADO MEFP/VTCP/DGPOT N° 9/2023. EN CUMPLIMIENTO A H.R. 2540/2023. PAGO DE COMISIONES POR SALDOS NO DESEMBOLSADOS EN CONVENIOS DE CREDITO EXTERNO DS 1841."/>
    <m/>
    <m/>
    <m/>
    <m/>
    <m/>
    <m/>
    <n v="3745779.01"/>
    <n v="0"/>
    <s v="NO_CONCILIADO"/>
    <m/>
    <m/>
  </r>
  <r>
    <x v="8"/>
    <m/>
    <x v="8"/>
    <x v="120"/>
    <s v="G23229310001"/>
    <s v="COB"/>
    <n v="2322931"/>
    <m/>
    <s v="PAGO PRÉSTAMO KFW ALEMANIA I-H-047 VCTO. 30-06-2023 POR CUENTA DE TGN SEGÚN NOTA COD.LIQ. 017487 DE FECHA 20-06-2023, VALOR 30-06-2023 LIBRETA NRO.00099021001 TGN-RECURSOS ORDINARIOS - 3987 REF.: COMISIONES BANCARIAS"/>
    <m/>
    <m/>
    <m/>
    <m/>
    <m/>
    <m/>
    <n v="1785.68"/>
    <n v="0"/>
    <s v="NO_CONCILIADO"/>
    <m/>
    <m/>
  </r>
  <r>
    <x v="8"/>
    <m/>
    <x v="8"/>
    <x v="120"/>
    <s v="G23229320001"/>
    <s v="NTI"/>
    <n v="2322932"/>
    <m/>
    <s v="PAGO PRÉSTAMO KFW ALEMANIA I-H-047 VCTO. 30-06-2023 POR CUENTA DE TGN SEGÚN NOTA COD.LIQ. 017487 DE FECHA 20-06-2023, VALOR 30-06-2023 CAPITAL UFV 947.536,15 INTERESES UFV 67.511,94 LIBRETA NRO.00099021001 TGN-RECURSOS ORDINARIOS - 3987"/>
    <m/>
    <m/>
    <m/>
    <m/>
    <m/>
    <m/>
    <n v="2479539.17"/>
    <n v="0"/>
    <s v="NO_CONCILIADO"/>
    <m/>
    <m/>
  </r>
  <r>
    <x v="8"/>
    <m/>
    <x v="8"/>
    <x v="120"/>
    <s v="G23229330001"/>
    <s v="COB"/>
    <n v="2322933"/>
    <m/>
    <s v="PAGO PRÉSTAMO KFW ALEMANIA 1993 65 263 VCTO. 30-12-2022 POR CUENTA DE TGN SEGÚN NOTA COD.LIQ. 017488 DE FECHA 20-06-2023, VALOR 30-06-2023 LIBRETA NRO.00099021001 TGN-RECURSOS ORDINARIOS - 3987 REF.: COMISIONES BANCARIAS"/>
    <m/>
    <m/>
    <m/>
    <m/>
    <m/>
    <m/>
    <n v="1278.99"/>
    <n v="0"/>
    <s v="NO_CONCILIADO"/>
    <m/>
    <m/>
  </r>
  <r>
    <x v="8"/>
    <m/>
    <x v="8"/>
    <x v="120"/>
    <s v="G23229340001"/>
    <s v="NTI"/>
    <n v="2322934"/>
    <m/>
    <s v="PAGO PRÉSTAMO KFW ALEMANIA 1993 65 263 VCTO. 30-12-2022 POR CUENTA DE TGN SEGÚN NOTA COD.LIQ. 017488 DE FECHA 20-06-2023, VALOR 30-06-2023 CAPITAL UFV 663.953,72 INTERESES UFV 54.776,19 LIBRETA NRO.00099021001 TGN-RECURSOS ORDINARIOS - 3987"/>
    <m/>
    <m/>
    <m/>
    <m/>
    <m/>
    <m/>
    <n v="1755699.05"/>
    <n v="0"/>
    <s v="NO_CONCILIADO"/>
    <m/>
    <m/>
  </r>
  <r>
    <x v="1"/>
    <m/>
    <x v="1"/>
    <x v="120"/>
    <s v="O21235730002"/>
    <s v="BOD"/>
    <n v="2123573"/>
    <m/>
    <s v="00099021001 DEPOSITO DE EFECTIVO, DEPOSITANTE: LILY GLADYS FERNANDEZ VARGAS, CONCEPTO: DEVOLUCION DIFERENCIA DE PASAJES CAMARA DE DIPUTADOS, CUENTA DE DEPOSITO: CUENTA UNICA DEL TESORO"/>
    <m/>
    <m/>
    <m/>
    <m/>
    <m/>
    <m/>
    <n v="0"/>
    <n v="409"/>
    <s v="NO_CONCILIADO"/>
    <m/>
    <m/>
  </r>
  <r>
    <x v="1"/>
    <m/>
    <x v="1"/>
    <x v="120"/>
    <s v="O21235900002"/>
    <s v="BOD"/>
    <n v="2123590"/>
    <m/>
    <s v="00099021001 DEPOSITO DE EFECTIVO, DEPOSITANTE: SIMON VENTURA CONDORI, CONCEPTO: DEVOLUCION DE SALARIOS, CUENTA DE DEPOSITO: CUENTA UNICA DEL TESORO"/>
    <m/>
    <m/>
    <m/>
    <m/>
    <m/>
    <m/>
    <n v="0"/>
    <n v="2000"/>
    <s v="NO_CONCILIADO"/>
    <m/>
    <m/>
  </r>
  <r>
    <x v="54"/>
    <m/>
    <x v="54"/>
    <x v="120"/>
    <s v="O21235930002"/>
    <s v="BOD"/>
    <n v="2123593"/>
    <m/>
    <s v="00015011107 DEPOSITO DE EFECTIVO, DEPOSITANTE: PROMID, CONCEPTO: PAGO CONSUMO ENERGIA ELECTRICA (JUNIO/23), CUENTA DE DEPOSITO: CUENTA UNICA DEL TESORO"/>
    <m/>
    <m/>
    <m/>
    <m/>
    <m/>
    <m/>
    <n v="0"/>
    <n v="362.3"/>
    <s v="NO_CONCILIADO"/>
    <m/>
    <m/>
  </r>
  <r>
    <x v="1"/>
    <m/>
    <x v="1"/>
    <x v="120"/>
    <s v="B21235290002"/>
    <s v="BOD"/>
    <n v="2123529"/>
    <m/>
    <s v="00099021001 DEP.DE CHEQ.AJENOS,RET.DE CAM.,CONCEPTO: DEVOLUCION DE BOLETOS BOA GESTION 2022,DEP.: TROPICAL TOURS , PROCEDENCIA: BANCO UNION S.A., CHEQUE: 16589, FECHA DE EMISION:01/06/2023"/>
    <m/>
    <m/>
    <m/>
    <m/>
    <m/>
    <m/>
    <n v="0"/>
    <n v="4774.6000000000004"/>
    <s v="NO_CONCILIADO"/>
    <m/>
    <m/>
  </r>
  <r>
    <x v="65"/>
    <m/>
    <x v="65"/>
    <x v="120"/>
    <s v="B21235340002"/>
    <s v="BOD"/>
    <n v="2123534"/>
    <m/>
    <s v="00099021001 DEP.DE CHEQ.AJENOS,RET.DE CAM.,CONCEPTO: REEMBOLSO POR BAJAS MEDICAS DE: CAJA DE SALUD CORDES A:AUTORIDAD PLURINACIONAL DE LA MADRE TIERRA,DEP.: CAJA DE SALUD CORDES , PROCEDENCIA: BANCO UNION S.A., CHEQUE: 31586, FECHA DE EMISION:16/06/2023"/>
    <m/>
    <m/>
    <m/>
    <m/>
    <m/>
    <m/>
    <n v="0"/>
    <n v="13981.28"/>
    <s v="NO_CONCILIADO"/>
    <m/>
    <m/>
  </r>
  <r>
    <x v="77"/>
    <m/>
    <x v="77"/>
    <x v="120"/>
    <s v="G23233810002"/>
    <s v="CRV"/>
    <n v="2323381"/>
    <m/>
    <s v="TRANSFERENCIA DEL EXTERIOR SEGUN SWIFT NO.10599 Y NO.10598 DE FECHA 30/06/2023 ORDENANTE: TCC DEL PERU SAC (CALLAO PERU) REF.: CRED SWF OF 23/06/30 TAB VLO 28 JUN 2023 LIB. 00525012001 LBP-TRANSPORTES AEREOS BOLIVIANOS (4030001162)"/>
    <m/>
    <m/>
    <m/>
    <m/>
    <m/>
    <m/>
    <n v="0"/>
    <n v="198641.18"/>
    <s v="NO_CONCILIADO"/>
    <m/>
    <m/>
  </r>
  <r>
    <x v="46"/>
    <m/>
    <x v="46"/>
    <x v="120"/>
    <s v="O21235980002"/>
    <s v="BOD"/>
    <n v="2123598"/>
    <m/>
    <s v="00253012002 DEPOSITO DE EFECTIVO, DEPOSITANTE: CRISTHIAN UBER CASTRO PEREIRA CI. 10651259, CONCEPTO: DEVOLUCION DE VIATICOS DEL 13 DE MAYO DE 2023, CUENTA DE DEPOSITO: CUENTA UNICA DEL TESORO"/>
    <m/>
    <m/>
    <m/>
    <m/>
    <m/>
    <m/>
    <n v="0"/>
    <n v="9"/>
    <s v="CONCILIADO_PARCIAL"/>
    <m/>
    <m/>
  </r>
  <r>
    <x v="36"/>
    <m/>
    <x v="36"/>
    <x v="120"/>
    <s v="G23233840001"/>
    <s v="CVD"/>
    <n v="2323384"/>
    <m/>
    <s v="COBRO COSTOS DE PAPELERIA SEGUN TRANSFERENCIA DEL EXTERIOR POR ORDEN DE FIDEICOMISO HERCO-CKM (LIMA PERU) REF.: EMB 15 YPFB - 2023 - 12 CIST HERCO FECHA VALOR 30/06/2023 LIB. 00513062002 YPFB - EXPORTACIÓN DE GLP Y OTROS-BOLIVIANOS"/>
    <m/>
    <m/>
    <m/>
    <m/>
    <m/>
    <m/>
    <n v="50"/>
    <n v="0"/>
    <s v="NO_CONCILIADO"/>
    <m/>
    <m/>
  </r>
  <r>
    <x v="36"/>
    <m/>
    <x v="36"/>
    <x v="120"/>
    <s v="G23233860001"/>
    <s v="CVD"/>
    <n v="2323386"/>
    <m/>
    <s v="COBRO COSTOS DE PAPELERIA SEGUN TRANSFERENCIA DEL EXTERIOR POR ORDEN DE SUPERGASBRAS ENERGIA LTDA (BRAZIL RIO DE JANEIRO) REF.: CRED INV 523/2023, 524/2023 FECHA VALOR 29/06/2023 LIB. 00513062002 YPFB - EXPORTACIÓN DE GLP Y OTROS-BOLIVIANOS"/>
    <m/>
    <m/>
    <m/>
    <m/>
    <m/>
    <m/>
    <n v="50"/>
    <n v="0"/>
    <s v="NO_CONCILIADO"/>
    <m/>
    <m/>
  </r>
  <r>
    <x v="4"/>
    <m/>
    <x v="4"/>
    <x v="120"/>
    <s v="Q18373980002"/>
    <s v="CRV"/>
    <n v="1837398"/>
    <m/>
    <s v="NUMERO DE LIBRETA CUT: 00099021001 OPERACIÓN E75 TRANSFERENCIA DE LA CUENTA FISCAL BUN A LA CUT EN MN TRANSFERENCIA DE FONDOS A SOLICITUD DE: GOBIERNO AUTONOMO MUNICIPAL DE PADILLA, CITE:OF. G.A.M.P. 11/2023 CUENTA CUT 3987 LIBRETA NÂ° 00099021001 TGN-RECURSOS ORDINARIOS"/>
    <m/>
    <m/>
    <m/>
    <m/>
    <m/>
    <m/>
    <n v="0"/>
    <n v="3560.58"/>
    <s v="NO_CONCILIADO"/>
    <m/>
    <m/>
  </r>
  <r>
    <x v="8"/>
    <m/>
    <x v="8"/>
    <x v="120"/>
    <s v="G23233960001"/>
    <s v="NTI"/>
    <n v="17518"/>
    <m/>
    <s v="PAGO PRÉSTAMO KFW ALEMANIA KfW 198866352 VCTO. 30-06-2023 POR CUENTA DE TGN , NTI. 017518 VALOR 30-06-2023 CAPITAL BS 1.036.648,58 INTERESES BS 116.776,01 CTA. 3987 CUENTA UNICA DEL TESORO LIB. 00099021001"/>
    <m/>
    <m/>
    <m/>
    <m/>
    <m/>
    <m/>
    <n v="1153424.5900000001"/>
    <n v="0"/>
    <s v="NO_CONCILIADO"/>
    <m/>
    <m/>
  </r>
  <r>
    <x v="8"/>
    <m/>
    <x v="8"/>
    <x v="120"/>
    <s v="G23233960003"/>
    <s v="COB"/>
    <n v="17518"/>
    <m/>
    <s v="PAGO PRÉSTAMO KFW ALEMANIA KfW 198866352 VCTO. 30-06-2023 POR CUENTA DE TGN , NTI. 017518 VALOR 30-06-2023 CAPITAL BS 1.036.648,58 INTERESES BS 116.776,01 CTA. 3987 CUENTA UNICA DEL TESORO LIB. 00099021001 REF.: COMISIONES BANCARIAS"/>
    <m/>
    <m/>
    <m/>
    <m/>
    <m/>
    <m/>
    <n v="857.4"/>
    <n v="0"/>
    <s v="NO_CONCILIADO"/>
    <m/>
    <m/>
  </r>
  <r>
    <x v="8"/>
    <m/>
    <x v="8"/>
    <x v="120"/>
    <s v="G23233970001"/>
    <s v="NTI"/>
    <n v="17473"/>
    <m/>
    <s v="PAGO PRÉSTAMO KFW ALEMANIA KfW 199365263 VCTO. 30-06-2023 POR CUENTA DE TGN , NTI. 017473 VALOR 30-06-2023 CAPITAL EUR 60.857,12 INTERESES EUR 5.020,71 CTA. 3987 CUENTA UNICA DEL TESORO LIB. 00099021001"/>
    <m/>
    <m/>
    <m/>
    <m/>
    <m/>
    <m/>
    <n v="491331.35"/>
    <n v="0"/>
    <s v="NO_CONCILIADO"/>
    <m/>
    <m/>
  </r>
  <r>
    <x v="8"/>
    <m/>
    <x v="8"/>
    <x v="120"/>
    <s v="G23233970003"/>
    <s v="COB"/>
    <n v="17473"/>
    <m/>
    <s v="PAGO PRÉSTAMO KFW ALEMANIA KfW 199365263 VCTO. 30-06-2023 POR CUENTA DE TGN , NTI. 017473 VALOR 30-06-2023 CAPITAL EUR 60.857,12 INTERESES EUR 5.020,71 CTA. 3987 CUENTA UNICA DEL TESORO LIB. 00099021001 REF.: COMISIONES BANCARIAS"/>
    <m/>
    <m/>
    <m/>
    <m/>
    <m/>
    <m/>
    <n v="393.96"/>
    <n v="0"/>
    <s v="NO_CONCILIADO"/>
    <m/>
    <m/>
  </r>
  <r>
    <x v="8"/>
    <m/>
    <x v="8"/>
    <x v="120"/>
    <s v="S10636720003"/>
    <s v="COB"/>
    <n v="1063672"/>
    <m/>
    <s v="||PAGO PRÉSTAMO KFW ALEMANIA KFW 200666040 VCTO. 30-06-2023 POR CUENTA DEL TGN, SEGÚN NOTA MEFP/VTCP/DGCP/UODP/N° 577/2023 DE FECHA 29-06-2023, VALOR 30-06-2023 INTERESES EUR36.250,00 CTA. 3987 CUENTA ÚNICA DEL TESORO LIB. 00099021001 REF.: COMISIONES BANCARIAS"/>
    <m/>
    <m/>
    <m/>
    <m/>
    <m/>
    <m/>
    <n v="459.27"/>
    <n v="0"/>
    <s v="NO_CONCILIADO"/>
    <m/>
    <m/>
  </r>
  <r>
    <x v="45"/>
    <m/>
    <x v="45"/>
    <x v="121"/>
    <s v="O21237680002"/>
    <s v="BOD"/>
    <n v="2123768"/>
    <m/>
    <s v="00099021001 DEPOSITO DE EFECTIVO, DEPOSITANTE: JUAN ROGELIO CHOQUEHUANCA ALANOCA, CONCEPTO: POR DEVOLUCION DE RECURSOS DEL C-31 0.0.179, CUENTA DE DEPOSITO: CUENTA UNICA DEL TESORO/DJBR"/>
    <m/>
    <m/>
    <m/>
    <m/>
    <m/>
    <m/>
    <n v="0"/>
    <n v="259.7"/>
    <s v="NO_CONCILIADO"/>
    <m/>
    <m/>
  </r>
  <r>
    <x v="30"/>
    <m/>
    <x v="30"/>
    <x v="121"/>
    <s v="O21237750002"/>
    <s v="BOD"/>
    <n v="2123775"/>
    <m/>
    <s v="00086011109 DEPOSITO DE EFECTIVO, DEPOSITANTE: JORGE LUIS VILLEGAS, CONCEPTO: REPOSICION DE CREDENCIAL JORGE LUIS VILLEGAS, CUENTA DE DEPOSITO: CUENTA UNICA DEL TESORO"/>
    <m/>
    <m/>
    <m/>
    <m/>
    <m/>
    <m/>
    <n v="0"/>
    <n v="50"/>
    <s v="NO_CONCILIADO"/>
    <m/>
    <m/>
  </r>
  <r>
    <x v="64"/>
    <m/>
    <x v="64"/>
    <x v="121"/>
    <s v="O21237870002"/>
    <s v="BOD"/>
    <n v="2123787"/>
    <m/>
    <s v="00099021001 DEPOSITO DE EFECTIVO, DEPOSITANTE: FRANKLIN HUGO MORALES SOLIZ CI 2683040LP, CONCEPTO: DEVOLUCION REMUNERACION MAXIMA SECTOR PUBLICO CGE/DRC 032/2022, CUENTA DE DEPOSITO: CUENTA UNICA DEL TESORO"/>
    <m/>
    <m/>
    <m/>
    <m/>
    <m/>
    <m/>
    <n v="0"/>
    <n v="10000"/>
    <s v="NO_CONCILIADO"/>
    <m/>
    <m/>
  </r>
  <r>
    <x v="54"/>
    <m/>
    <x v="54"/>
    <x v="121"/>
    <s v="O21238110002"/>
    <s v="BOD"/>
    <n v="2123811"/>
    <m/>
    <s v="00099021001 DEPOSITO DE EFECTIVO, DEPOSITANTE: SONIA ELDER VILDOZO VDA. DE TARQUI, CONCEPTO: COBRO INDEBIDO, CUENTA DE DEPOSITO: CUENTA UNICA DEL TESORO/DJBR"/>
    <m/>
    <m/>
    <m/>
    <m/>
    <m/>
    <m/>
    <n v="0"/>
    <n v="2097.7600000000002"/>
    <s v="NO_CONCILIADO"/>
    <m/>
    <m/>
  </r>
  <r>
    <x v="0"/>
    <m/>
    <x v="0"/>
    <x v="121"/>
    <s v="O21238130002"/>
    <s v="BOD"/>
    <n v="2123813"/>
    <m/>
    <s v="00099021001 DEPOSITO DE EFECTIVO, DEPOSITANTE: ANTONIO ARUQUIPA MALLEA, CONCEPTO: DEVOLUCION DE RETROACTIVO, CUENTA DE DEPOSITO: CUENTA UNICA DEL TESORO"/>
    <m/>
    <m/>
    <m/>
    <m/>
    <m/>
    <m/>
    <n v="0"/>
    <n v="290"/>
    <s v="NO_CONCILIADO"/>
    <m/>
    <m/>
  </r>
  <r>
    <x v="32"/>
    <m/>
    <x v="32"/>
    <x v="121"/>
    <s v="O21238220002"/>
    <s v="BOD"/>
    <n v="2123822"/>
    <m/>
    <s v="00099021001 DEPOSITO DE EFECTIVO, DEPOSITANTE: EDGAR OVANDO BUHEZO, CONCEPTO: DEVOLUCION FACTURA NAABOL, CUENTA DE DEPOSITO: CUENTA UNICA DEL TESORO/DJBR"/>
    <m/>
    <m/>
    <m/>
    <m/>
    <m/>
    <m/>
    <n v="0"/>
    <n v="15"/>
    <s v="NO_CONCILIADO"/>
    <m/>
    <m/>
  </r>
  <r>
    <x v="32"/>
    <m/>
    <x v="32"/>
    <x v="121"/>
    <s v="O21238240002"/>
    <s v="BOD"/>
    <n v="2123824"/>
    <m/>
    <s v="00099021001 DEPOSITO DE EFECTIVO, DEPOSITANTE: GABRIELA CORALY SUAREZ CANDIA, CONCEPTO: DEVOLUCION FACTURA NAABOL, CUENTA DE DEPOSITO: CUENTA UNICA DEL TESORO/DJBR"/>
    <m/>
    <m/>
    <m/>
    <m/>
    <m/>
    <m/>
    <n v="0"/>
    <n v="15"/>
    <s v="NO_CONCILIADO"/>
    <m/>
    <m/>
  </r>
  <r>
    <x v="32"/>
    <m/>
    <x v="32"/>
    <x v="121"/>
    <s v="O21238250002"/>
    <s v="BOD"/>
    <n v="2123825"/>
    <m/>
    <s v="00099021001 DEPOSITO DE EFECTIVO, DEPOSITANTE: PAOLA JANNETTE SAINZ MOYA, CONCEPTO: DEVOLUCION FACTURA NAABOL, CUENTA DE DEPOSITO: CUENTA UNICA DEL TESORO/DJBR"/>
    <m/>
    <m/>
    <m/>
    <m/>
    <m/>
    <m/>
    <n v="0"/>
    <n v="30"/>
    <s v="NO_CONCILIADO"/>
    <m/>
    <m/>
  </r>
  <r>
    <x v="32"/>
    <m/>
    <x v="32"/>
    <x v="121"/>
    <s v="O21238260002"/>
    <s v="BOD"/>
    <n v="2123826"/>
    <m/>
    <s v="00099021001 DEPOSITO DE EFECTIVO, DEPOSITANTE: ANGELA ALEJANDRA MEDRANO ROCHA, CONCEPTO: DEVOLUCION FACTURAS NAABOL, CUENTA DE DEPOSITO: CUENTA UNICA DEL TESORO/DJBR"/>
    <m/>
    <m/>
    <m/>
    <m/>
    <m/>
    <m/>
    <n v="0"/>
    <n v="30"/>
    <s v="NO_CONCILIADO"/>
    <m/>
    <m/>
  </r>
  <r>
    <x v="0"/>
    <m/>
    <x v="0"/>
    <x v="121"/>
    <s v="O21238290002"/>
    <s v="BOD"/>
    <n v="2123829"/>
    <m/>
    <s v="00099021001 DEPOSITO DE EFECTIVO, DEPOSITANTE: OSCAR GUERY VELASQUEZ QUISBERT, CONCEPTO: DEVOLUCION POR EXCEDER LA REMUNERACION MAXIMA MAYO/2023, CUENTA DE DEPOSITO: CUENTA UNICA DEL TESORO"/>
    <m/>
    <m/>
    <m/>
    <m/>
    <m/>
    <m/>
    <n v="0"/>
    <n v="210.21"/>
    <s v="NO_CONCILIADO"/>
    <m/>
    <m/>
  </r>
  <r>
    <x v="70"/>
    <m/>
    <x v="70"/>
    <x v="121"/>
    <s v="Q18378060002"/>
    <s v="CRV"/>
    <n v="1837806"/>
    <m/>
    <s v="NUMERO DE LIBRETA CUT: 00283012001 OPERACIÓN E18 TRANSFERENCIA DEL SISTEMA FINANCIERO POR CUENTA DE TERCEROS A LA CUT SOL.ALMACENERIA BOLIVIANA SA"/>
    <m/>
    <m/>
    <m/>
    <m/>
    <m/>
    <m/>
    <n v="0"/>
    <n v="285399.39"/>
    <s v="NO_CONCILIADO"/>
    <m/>
    <m/>
  </r>
  <r>
    <x v="2"/>
    <m/>
    <x v="2"/>
    <x v="121"/>
    <s v="O21238320002"/>
    <s v="BOD"/>
    <n v="2123832"/>
    <m/>
    <s v="00046171101 DEPOSITO DE EFECTIVO, DEPOSITANTE: MEDIC SHIELD S.R.L., CONCEPTO: SANCION POR INCUMPLIMIENTO GESTION 2023, CUENTA DE DEPOSITO: CUENTA UNICA DEL TESORO"/>
    <m/>
    <m/>
    <m/>
    <m/>
    <m/>
    <m/>
    <n v="0"/>
    <n v="5000"/>
    <s v="NO_CONCILIADO"/>
    <m/>
    <m/>
  </r>
  <r>
    <x v="78"/>
    <m/>
    <x v="78"/>
    <x v="121"/>
    <s v="O21238470002"/>
    <s v="BOD"/>
    <n v="2123847"/>
    <m/>
    <s v="00099021001 DEPOSITO DE EFECTIVO, DEPOSITANTE: DELIA MAMANI CALLIZAYA, CONCEPTO: DEVOLUCION DE SALDOS NO UTILIZADOS A FAVOR DEL INIAF C-31 (3403), CUENTA DE DEPOSITO: CUENTA UNICA DEL TESORO"/>
    <m/>
    <m/>
    <m/>
    <m/>
    <m/>
    <m/>
    <n v="0"/>
    <n v="350"/>
    <s v="NO_CONCILIADO"/>
    <m/>
    <m/>
  </r>
  <r>
    <x v="32"/>
    <m/>
    <x v="32"/>
    <x v="121"/>
    <s v="O21238490002"/>
    <s v="BOD"/>
    <n v="2123849"/>
    <m/>
    <s v="00099021001 DEPOSITO DE EFECTIVO, DEPOSITANTE: MARTIN FERRUFINO MAIDANA, CONCEPTO: FACTURAS NAABOL, CUENTA DE DEPOSITO: CUENTA UNICA DEL TESORO/DJBR"/>
    <m/>
    <m/>
    <m/>
    <m/>
    <m/>
    <m/>
    <n v="0"/>
    <n v="30"/>
    <s v="NO_CONCILIADO"/>
    <m/>
    <m/>
  </r>
  <r>
    <x v="32"/>
    <m/>
    <x v="32"/>
    <x v="121"/>
    <s v="O21238520002"/>
    <s v="BOD"/>
    <n v="2123852"/>
    <m/>
    <s v="00099021001 DEPOSITO DE EFECTIVO, DEPOSITANTE: MARTIN FERRUFINO MAIDANA, CONCEPTO: FACTURAS NAABOL, CUENTA DE DEPOSITO: CUENTA UNICA DEL TESORO/DJBR"/>
    <m/>
    <m/>
    <m/>
    <m/>
    <m/>
    <m/>
    <n v="0"/>
    <n v="30"/>
    <s v="NO_CONCILIADO"/>
    <m/>
    <m/>
  </r>
  <r>
    <x v="79"/>
    <m/>
    <x v="79"/>
    <x v="121"/>
    <s v="O21238700002"/>
    <s v="BOD"/>
    <n v="2123870"/>
    <m/>
    <s v="00099021001 DEPOSITO DE EFECTIVO, DEPOSITANTE: ALVARO CASTILLO MONJE, CONCEPTO: DEVOLUCION FONDOS EN AVANCE, CUENTA DE DEPOSITO: CUENTA UNICA DEL TESORO/DJBR"/>
    <m/>
    <m/>
    <m/>
    <m/>
    <m/>
    <m/>
    <n v="0"/>
    <n v="0.18"/>
    <s v="NO_CONCILIADO"/>
    <m/>
    <m/>
  </r>
  <r>
    <x v="32"/>
    <m/>
    <x v="32"/>
    <x v="121"/>
    <s v="O21238670002"/>
    <s v="BOD"/>
    <n v="2123867"/>
    <m/>
    <s v="00099021001 DEPOSITO DE EFECTIVO, DEPOSITANTE: ASFI-NELVY VILLARROEL HERRERA, CONCEPTO: DEVOLUCION DE VIATICOS, CUENTA DE DEPOSITO: CUENTA UNICA DEL TESORO"/>
    <m/>
    <m/>
    <m/>
    <m/>
    <m/>
    <m/>
    <n v="0"/>
    <n v="259.7"/>
    <s v="NO_CONCILIADO"/>
    <m/>
    <m/>
  </r>
  <r>
    <x v="79"/>
    <m/>
    <x v="79"/>
    <x v="121"/>
    <s v="O21238680002"/>
    <s v="BOD"/>
    <n v="2123868"/>
    <m/>
    <s v="00053014101 DEPOSITO DE EFECTIVO, DEPOSITANTE: ALVARO CASTILLO MONJE, CONCEPTO: DEVOLUCION DE FONDOS EN AVANCE, CUENTA DE DEPOSITO: CUENTA UNICA DEL TESORO"/>
    <m/>
    <m/>
    <m/>
    <m/>
    <m/>
    <m/>
    <n v="0"/>
    <n v="138"/>
    <s v="NO_CONCILIADO"/>
    <m/>
    <m/>
  </r>
  <r>
    <x v="32"/>
    <m/>
    <x v="32"/>
    <x v="121"/>
    <s v="O21238690002"/>
    <s v="BOD"/>
    <n v="2123869"/>
    <m/>
    <s v="00099021001 DEPOSITO DE EFECTIVO, DEPOSITANTE: ALAN VICENTE TORREZ, CONCEPTO: FACTURAS NAABOL ALAN VICENTE TORREZ, CUENTA DE DEPOSITO: CUENTA UNICA DEL TESORO/DJBR"/>
    <m/>
    <m/>
    <m/>
    <m/>
    <m/>
    <m/>
    <n v="0"/>
    <n v="15"/>
    <s v="NO_CONCILIADO"/>
    <m/>
    <m/>
  </r>
  <r>
    <x v="32"/>
    <m/>
    <x v="32"/>
    <x v="121"/>
    <s v="O21238710002"/>
    <s v="BOD"/>
    <n v="2123871"/>
    <m/>
    <s v="00099021001 DEPOSITO DE EFECTIVO, DEPOSITANTE: ASFI-JAVIER APAZA NINA, CONCEPTO: DEVOLUCION DE VIATICOS, CUENTA DE DEPOSITO: CUENTA UNICA DEL TESORO"/>
    <m/>
    <m/>
    <m/>
    <m/>
    <m/>
    <m/>
    <n v="0"/>
    <n v="2077.6"/>
    <s v="NO_CONCILIADO"/>
    <m/>
    <m/>
  </r>
  <r>
    <x v="30"/>
    <m/>
    <x v="30"/>
    <x v="121"/>
    <s v="Q18380270002"/>
    <s v="CRV"/>
    <n v="1838027"/>
    <m/>
    <s v="NUMERO DE LIBRETA CUT: 0086011102 OPERACIÓN E18 TRANSFERENCIA DEL SISTEMA FINANCIERO POR CUENTA DE TERCEROS A LA CUT SOL PETROBRAS BOLIVIA SA"/>
    <m/>
    <m/>
    <m/>
    <m/>
    <m/>
    <m/>
    <n v="0"/>
    <n v="1724507.04"/>
    <s v="NO_CONCILIADO"/>
    <m/>
    <m/>
  </r>
  <r>
    <x v="36"/>
    <m/>
    <x v="36"/>
    <x v="121"/>
    <s v="B21237800002"/>
    <s v="BOD"/>
    <n v="2123780"/>
    <m/>
    <s v="00513022001 DEP.DE CHEQ.AJENOS,RET.DE CAM.,CONCEPTO: DEVOLUCION SALDO NO EJECUTADO P/CIERRE FONDO DE VIATICOS DA-2,DEP.: YPFB , PROCEDENCIA: BANCO UNION S.A., CHEQUE: 1407, FECHA DE EMISION:29/06/2023"/>
    <m/>
    <m/>
    <m/>
    <m/>
    <m/>
    <m/>
    <n v="0"/>
    <n v="4750.7700000000004"/>
    <s v="NO_CONCILIADO"/>
    <m/>
    <m/>
  </r>
  <r>
    <x v="25"/>
    <m/>
    <x v="25"/>
    <x v="121"/>
    <s v="B21237950002"/>
    <s v="BOD"/>
    <n v="2123795"/>
    <m/>
    <s v="00597029201 DEP.DE CHEQ.AJENOS,RET.DE CAM.,CONCEPTO: DEVOLUCION DE ENDE POR RELIQUIDACION DE SUMINISTRO DE ENERGIA Y POTENCIA ENERO A OCTUBRE/2022,DEP.: YLB , PROCEDENCIA: BANCO UNION S.A., CHEQUE: 218, FECHA DE EMISION:28/06/2023"/>
    <m/>
    <m/>
    <m/>
    <m/>
    <m/>
    <m/>
    <n v="0"/>
    <n v="1722479.47"/>
    <s v="NO_CONCILIADO"/>
    <m/>
    <m/>
  </r>
  <r>
    <x v="0"/>
    <m/>
    <x v="0"/>
    <x v="121"/>
    <s v="B21238020002"/>
    <s v="BOD"/>
    <n v="2123802"/>
    <m/>
    <s v="00099021001 DEP.DE CHEQ.AJENOS,RET.DE CAM.,CONCEPTO: ROMULO ERNESTO FREIRE GAMBOA,DEP.: BANCO UNION S.A. , PROCEDENCIA: BANCO UNION S.A., CHEQUE: 191540, FECHA DE EMISION:03/07/2023"/>
    <m/>
    <m/>
    <m/>
    <m/>
    <m/>
    <m/>
    <n v="0"/>
    <n v="2739.25"/>
    <s v="NO_CONCILIADO"/>
    <m/>
    <m/>
  </r>
  <r>
    <x v="0"/>
    <m/>
    <x v="0"/>
    <x v="121"/>
    <s v="B21238030002"/>
    <s v="BOD"/>
    <n v="2123803"/>
    <m/>
    <s v="00099021001 DEP.DE CHEQ.AJENOS,RET.DE CAM.,CONCEPTO: ANA LUCIA REYES ANGAMARCA,DEP.: BANCO UNION S.A. , PROCEDENCIA: BANCO UNION S.A., CHEQUE: 191539, FECHA DE EMISION:03/07/2023"/>
    <m/>
    <m/>
    <m/>
    <m/>
    <m/>
    <m/>
    <n v="0"/>
    <n v="2739.25"/>
    <s v="NO_CONCILIADO"/>
    <m/>
    <m/>
  </r>
  <r>
    <x v="80"/>
    <m/>
    <x v="80"/>
    <x v="121"/>
    <s v="B21238170002"/>
    <s v="BOD"/>
    <n v="2123817"/>
    <m/>
    <s v="00514012001 DEP.DE CHEQ.AJENOS,RET.DE CAM.,CONCEPTO: TRANSFERENCIA DE RECURSOS,DEP.: ENDE , PROCEDENCIA: BANCO UNION S.A., CHEQUE: 25470, FECHA DE EMISION:29/06/2023"/>
    <m/>
    <m/>
    <m/>
    <m/>
    <m/>
    <m/>
    <n v="0"/>
    <n v="613.66"/>
    <s v="NO_CONCILIADO"/>
    <m/>
    <m/>
  </r>
  <r>
    <x v="80"/>
    <m/>
    <x v="80"/>
    <x v="121"/>
    <s v="B21238190002"/>
    <s v="BOD"/>
    <n v="2123819"/>
    <m/>
    <s v="00514017001 DEP.DE CHEQ.AJENOS,RET.DE CAM.,CONCEPTO: TRANSFERENCIA DE RECURSOS,DEP.: ENDE , PROCEDENCIA: BANCO UNION S.A., CHEQUE: 25471, FECHA DE EMISION:29/06/2023"/>
    <m/>
    <m/>
    <m/>
    <m/>
    <m/>
    <m/>
    <n v="0"/>
    <n v="953.59"/>
    <s v="NO_CONCILIADO"/>
    <m/>
    <m/>
  </r>
  <r>
    <x v="32"/>
    <m/>
    <x v="32"/>
    <x v="121"/>
    <s v="O21238720002"/>
    <s v="BOD"/>
    <n v="2123872"/>
    <m/>
    <s v="00099021001 DEPOSITO DE EFECTIVO, DEPOSITANTE: ASFI-KEVIN PEREIRA AREVALO, CONCEPTO: DEVOLUCION DE VIATICOS, CUENTA DE DEPOSITO: CUENTA UNICA DEL TESORO"/>
    <m/>
    <m/>
    <m/>
    <m/>
    <m/>
    <m/>
    <n v="0"/>
    <n v="2077.6"/>
    <s v="NO_CONCILIADO"/>
    <m/>
    <m/>
  </r>
  <r>
    <x v="32"/>
    <m/>
    <x v="32"/>
    <x v="121"/>
    <s v="O21238730002"/>
    <s v="BOD"/>
    <n v="2123873"/>
    <m/>
    <s v="00099021001 DEPOSITO DE EFECTIVO, DEPOSITANTE: ASFI-JORGE RODRIGO VALDEZ BAHOZ, CONCEPTO: FACTURA NAABOL - JORGE RODRIGO VALDEZ BAHOZ, CUENTA DE DEPOSITO: CUENTA UNICA DEL TESORO"/>
    <m/>
    <m/>
    <m/>
    <m/>
    <m/>
    <m/>
    <n v="0"/>
    <n v="15"/>
    <s v="NO_CONCILIADO"/>
    <m/>
    <m/>
  </r>
  <r>
    <x v="32"/>
    <m/>
    <x v="32"/>
    <x v="121"/>
    <s v="O21238740002"/>
    <s v="BOD"/>
    <n v="2123874"/>
    <m/>
    <s v="00099021001 DEPOSITO DE EFECTIVO, DEPOSITANTE: ASFI-JORGE RODRIGO VALDEZ BAHOZ, CONCEPTO: DEVOLUCION DE VIATICOS, CUENTA DE DEPOSITO: CUENTA UNICA DEL TESORO"/>
    <m/>
    <m/>
    <m/>
    <m/>
    <m/>
    <m/>
    <n v="0"/>
    <n v="2077.6"/>
    <s v="NO_CONCILIADO"/>
    <m/>
    <m/>
  </r>
  <r>
    <x v="32"/>
    <m/>
    <x v="32"/>
    <x v="121"/>
    <s v="O21238780002"/>
    <s v="BOD"/>
    <n v="2123878"/>
    <m/>
    <s v="00099021001 DEPOSITO DE EFECTIVO, DEPOSITANTE: ASFI- GABRIELA SILVETTY LOUP, CONCEPTO: FACTURAS NAABOL - GABRIELA SILVETTY LOUP, CUENTA DE DEPOSITO: CUENTA UNICA DEL TESORO"/>
    <m/>
    <m/>
    <m/>
    <m/>
    <m/>
    <m/>
    <n v="0"/>
    <n v="30"/>
    <s v="NO_CONCILIADO"/>
    <m/>
    <m/>
  </r>
  <r>
    <x v="32"/>
    <m/>
    <x v="32"/>
    <x v="121"/>
    <s v="O21238920002"/>
    <s v="BOD"/>
    <n v="2123892"/>
    <m/>
    <s v="00099021001 DEPOSITO DE EFECTIVO, DEPOSITANTE: ASFI - DAVID RAFAEL SANCHEZ ARANIBAR, CONCEPTO: DEVOLUCION DE FONDOS POR VIATICOS/PAGO TASA AEROPUERTO, CUENTA DE DEPOSITO: CUENTA UNICA DEL TESORO"/>
    <m/>
    <m/>
    <m/>
    <m/>
    <m/>
    <m/>
    <n v="0"/>
    <n v="30"/>
    <s v="NO_CONCILIADO"/>
    <m/>
    <m/>
  </r>
  <r>
    <x v="32"/>
    <m/>
    <x v="32"/>
    <x v="121"/>
    <s v="O21238940002"/>
    <s v="BOD"/>
    <n v="2123894"/>
    <m/>
    <s v="00099021001 DEPOSITO DE EFECTIVO, DEPOSITANTE: ASFI - KATHERINE ALBA ESTRADA MARQUEZ, CONCEPTO: DEVOLUCION DE FONDOS POR VIATICOS/ PAGO TASA AEROPUERTO, CUENTA DE DEPOSITO: CUENTA UNICA DEL TESORO"/>
    <m/>
    <m/>
    <m/>
    <m/>
    <m/>
    <m/>
    <n v="0"/>
    <n v="30"/>
    <s v="NO_CONCILIADO"/>
    <m/>
    <m/>
  </r>
  <r>
    <x v="32"/>
    <m/>
    <x v="32"/>
    <x v="121"/>
    <s v="O21238980002"/>
    <s v="BOD"/>
    <n v="2123898"/>
    <m/>
    <s v="00099021001 DEPOSITO DE EFECTIVO, DEPOSITANTE: LUIS GUSTAVO BECERRA PILLCO, CONCEPTO: POR FACTURAS NAABOL EMITIDAS EN FECHAS 25 Y 27 DE ABRIL DE 2023 NO PRESENTADAS PARA SU DECLARACION, CUENTA DE DEPOSITO: CUENTA UNICA DEL TESORO/DJBR"/>
    <m/>
    <m/>
    <m/>
    <m/>
    <m/>
    <m/>
    <n v="0"/>
    <n v="30"/>
    <s v="NO_CONCILIADO"/>
    <m/>
    <m/>
  </r>
  <r>
    <x v="32"/>
    <m/>
    <x v="32"/>
    <x v="121"/>
    <s v="O21238990002"/>
    <s v="BOD"/>
    <n v="2123899"/>
    <m/>
    <s v="00099021001 DEPOSITO DE EFECTIVO, DEPOSITANTE: DANIELA SOLANGE ESTEPHANIE REQUE EGUEZ, CONCEPTO: POR FACTURAS NAABOL EMITIDAS EN FECHA 25 Y 27 DE ABRIL DE 2023 NO PRESENTADAS PARA SU DECLARACION, CUENTA DE DEPOSITO: CUENTA UNICA DEL TESORO/DJBR"/>
    <m/>
    <m/>
    <m/>
    <m/>
    <m/>
    <m/>
    <n v="0"/>
    <n v="30"/>
    <s v="NO_CONCILIADO"/>
    <m/>
    <m/>
  </r>
  <r>
    <x v="25"/>
    <m/>
    <x v="25"/>
    <x v="121"/>
    <s v="G23256070002"/>
    <s v="CRV"/>
    <n v="2325607"/>
    <m/>
    <s v="REGULARIZACION DE TRANSFERENCIA DEL EXTERIOR SEGUN SWIFT NO.10556 Y NO.10555 DE FECHA 03/07/2023 ORDENANTE: INNOVATION BUSINESS ENG SA (PA/PANAMA) REF.: PAGO A PROVEEDOR SERVICIOS Y DEUDA PAYMENT FOR KCL TO YLB ODV 23 LIB. 00597012001 RECURSOS PROPIOS VENTAS YLB"/>
    <m/>
    <m/>
    <m/>
    <m/>
    <m/>
    <m/>
    <n v="0"/>
    <n v="685996.57"/>
    <s v="NO_CONCILIADO"/>
    <m/>
    <m/>
  </r>
  <r>
    <x v="25"/>
    <m/>
    <x v="25"/>
    <x v="121"/>
    <s v="G23256080001"/>
    <s v="CVD"/>
    <n v="2325608"/>
    <m/>
    <s v="COBRO COSTOS DE PAPELERIA POR REGULARIZACION DE TRANSFERENCIA DEL EXTERIOR POR ORDEN DE INNOVATION BUSINESS ENG SA (PA/PANAMA) REF.: PAGO A PROVEEDOR SERVICIOS Y DEUDA PAYMENT FOR KCL TO YLB ODV 23 LIB. 00597012001 RECURSOS PROPIOS VENTAS YLB"/>
    <m/>
    <m/>
    <m/>
    <m/>
    <m/>
    <m/>
    <n v="50"/>
    <n v="0"/>
    <s v="NO_CONCILIADO"/>
    <m/>
    <m/>
  </r>
  <r>
    <x v="36"/>
    <m/>
    <x v="36"/>
    <x v="121"/>
    <s v="G23256100001"/>
    <s v="CVD"/>
    <n v="2325610"/>
    <m/>
    <s v="COBRO COSTOS DE PAPELERIA SEGUN TRANSFERENCIA DEL EXTERIOR POR ORDEN DE COPA ENERGIA DISTRIBUIDORA DE GAS S A (SAO PAULO BRASIL) REF.: CRED INV 953 FECHA VALOR 3/07/2023 LIB. 00513062002 YPFB - EXPORTACIÓN DE GLP Y OTROS-BOLIVIANOS"/>
    <m/>
    <m/>
    <m/>
    <m/>
    <m/>
    <m/>
    <n v="50"/>
    <n v="0"/>
    <s v="NO_CONCILIADO"/>
    <m/>
    <m/>
  </r>
  <r>
    <x v="81"/>
    <m/>
    <x v="81"/>
    <x v="121"/>
    <s v="S10637260003"/>
    <s v="COB"/>
    <n v="1063726"/>
    <m/>
    <s v="||TRANSFERENCIA DE FONDOS S/G MENSAJE SWIFT NRO. 10606 DE LA FECHA Y NOTA CITE DGAC/3568/2023 DE F.15.06.2023 (HRE-TGL-9395) DE LA DIRECCION GENERAL DE AERONAUTICA CIVIL (SECTOR PÚBLICO). DEBITO DE LA LIBRETA 00117012001 DGAC, REPOSICIÓN DE ÚTILES DE ESCRITORIO."/>
    <m/>
    <m/>
    <m/>
    <m/>
    <m/>
    <m/>
    <n v="50"/>
    <n v="0"/>
    <s v="NO_CONCILIADO"/>
    <m/>
    <m/>
  </r>
  <r>
    <x v="36"/>
    <m/>
    <x v="36"/>
    <x v="121"/>
    <s v="S10637290001"/>
    <s v="COB"/>
    <n v="1063729"/>
    <m/>
    <s v="'COBRO DE'||ÚTILES DE ESCRITORIO POR EL COMPROBANTE N°1063727 SEGÚN NOTA CITE: PRS/GAFC-1382 DFC-423/2023 DE FECHA 14/06/2023 (HRE-TGL-9344) DE YACIMIENTOS PETROLÍFEROS FISCALES BOLIVIANOS. (SECTOR PÚBLICO). DÉBITO DE LA LIBRETA 00513022001 YPFB - OPERACIONES, REPOSICIÓN DE ÚTILES DE ESCRITORIO."/>
    <m/>
    <m/>
    <m/>
    <m/>
    <m/>
    <m/>
    <n v="50"/>
    <n v="0"/>
    <s v="NO_CONCILIADO"/>
    <m/>
    <m/>
  </r>
  <r>
    <x v="81"/>
    <m/>
    <x v="81"/>
    <x v="121"/>
    <s v="S10637490003"/>
    <s v="COB"/>
    <n v="1063749"/>
    <m/>
    <s v="||TRANSFERENCIA DE FONDOS S/G. MENSAJE SWIFT NRO. 10674 DE LA FECHA, Y NOTA REMITIDA POR LA DIRECCIÓN GENERAL DE AERONAUTICA CIVIL CITE: DGAC/3568/2023 DE FECHA 15/06/2023 (HRE-TGL-9395) (SECTOR PÚBLICO). DÉBITO DE LA LIBRETA 00117012001 DGAC, REPOSICIÓN ÚTILES DE ESCRITORIO."/>
    <m/>
    <m/>
    <m/>
    <m/>
    <m/>
    <m/>
    <n v="50"/>
    <n v="0"/>
    <s v="NO_CONCILIADO"/>
    <m/>
    <m/>
  </r>
  <r>
    <x v="81"/>
    <m/>
    <x v="81"/>
    <x v="121"/>
    <s v="S10637540003"/>
    <s v="COB"/>
    <n v="1063754"/>
    <m/>
    <s v="||TRANSFERENCIA DE FONDOS S/G MENSAJE SWIFT NRO.10675 EN ATENCION A NOTA: DGAC/3568/2023 DE F.15/6/2023 (HRE-TGL-9395) ENVIADO POR LA DIRECCION GENERAL DE AERONAUTICA CIVIL (SECTOR PÚBLICO). DEBITO DE LA LIBRETA 00117012001 DGAC, REPOSICION ÚTILES DE ESCRITORIO."/>
    <m/>
    <m/>
    <m/>
    <m/>
    <m/>
    <m/>
    <n v="50"/>
    <n v="0"/>
    <s v="NO_CONCILIADO"/>
    <m/>
    <m/>
  </r>
  <r>
    <x v="32"/>
    <m/>
    <x v="32"/>
    <x v="122"/>
    <s v="O21240480002"/>
    <s v="BOD"/>
    <n v="2124048"/>
    <m/>
    <s v="00099021001 DEPOSITO DE EFECTIVO, DEPOSITANTE: IVAN ALEXEI GUZMAN LIMA, CONCEPTO: DEVOLUCION DE NAABOL, CUENTA DE DEPOSITO: CUENTA UNICA DEL TESORO/DJBR"/>
    <m/>
    <m/>
    <m/>
    <m/>
    <m/>
    <m/>
    <n v="0"/>
    <n v="15"/>
    <s v="NO_CONCILIADO"/>
    <m/>
    <m/>
  </r>
  <r>
    <x v="32"/>
    <m/>
    <x v="32"/>
    <x v="122"/>
    <s v="O21240490002"/>
    <s v="BOD"/>
    <n v="2124049"/>
    <m/>
    <s v="00099021001 DEPOSITO DE EFECTIVO, DEPOSITANTE: ADRIANA ELIZABETH PEREZ MAMANI, CONCEPTO: DEVOLUCION DE NAABOL, CUENTA DE DEPOSITO: CUENTA UNICA DEL TESORO/DJBR"/>
    <m/>
    <m/>
    <m/>
    <m/>
    <m/>
    <m/>
    <n v="0"/>
    <n v="15"/>
    <s v="NO_CONCILIADO"/>
    <m/>
    <m/>
  </r>
  <r>
    <x v="31"/>
    <m/>
    <x v="31"/>
    <x v="122"/>
    <s v="O21240530002"/>
    <s v="BOD"/>
    <n v="2124053"/>
    <m/>
    <s v="00548132001 DEPOSITO DE EFECTIVO, DEPOSITANTE: VICTOR HUGO FLORES CAPO, CONCEPTO: DEVOLUCION DEL 13% POR VIATICOS, CUENTA DE DEPOSITO: CUENTA UNICA DEL TESORO"/>
    <m/>
    <m/>
    <m/>
    <m/>
    <m/>
    <m/>
    <n v="0"/>
    <n v="20"/>
    <s v="NO_CONCILIADO"/>
    <m/>
    <m/>
  </r>
  <r>
    <x v="0"/>
    <m/>
    <x v="0"/>
    <x v="122"/>
    <s v="O21240620002"/>
    <s v="BOD"/>
    <n v="2124062"/>
    <m/>
    <s v="00099021001 DEPOSITO DE EFECTIVO, DEPOSITANTE: JORGE NINA BERNAL, CONCEPTO: DEVOLUCION POR DOBLE PERCEPCION DE ACUERDO A CONVENIO, CUENTA DE DEPOSITO: CUENTA UNICA DEL TESORO"/>
    <m/>
    <m/>
    <m/>
    <m/>
    <m/>
    <m/>
    <n v="0"/>
    <n v="900"/>
    <s v="NO_CONCILIADO"/>
    <m/>
    <m/>
  </r>
  <r>
    <x v="70"/>
    <m/>
    <x v="70"/>
    <x v="122"/>
    <s v="O21240680002"/>
    <s v="BOD"/>
    <n v="2124068"/>
    <m/>
    <s v="00283012001 DEPOSITO DE EFECTIVO, DEPOSITANTE: ALMACENERA BOLIVIANA S.A., CONCEPTO: AJUSTE DE INTERESES Y ACTUALIZACION DEL DERECHO DE EXPLOTACION MARZO/ 2023, CUENTA DE DEPOSITO: CUENTA UNICA DEL TESORO"/>
    <m/>
    <m/>
    <m/>
    <m/>
    <m/>
    <m/>
    <n v="0"/>
    <n v="7.03"/>
    <s v="NO_CONCILIADO"/>
    <m/>
    <m/>
  </r>
  <r>
    <x v="40"/>
    <m/>
    <x v="40"/>
    <x v="122"/>
    <s v="O21240720002"/>
    <s v="BOD"/>
    <n v="2124072"/>
    <m/>
    <s v="00099021001 DEPOSITO DE EFECTIVO, DEPOSITANTE: URSINA MANUELO CORNEJO, CONCEPTO: DEVOLUCION COBRO INDEBIDO POR INCONSISTENCIA DE COTIZACIONES SENASIR, CUENTA DE DEPOSITO: CUENTA UNICA DEL TESORO"/>
    <m/>
    <m/>
    <m/>
    <m/>
    <m/>
    <m/>
    <n v="0"/>
    <n v="2945"/>
    <s v="NO_CONCILIADO"/>
    <m/>
    <m/>
  </r>
  <r>
    <x v="32"/>
    <m/>
    <x v="32"/>
    <x v="122"/>
    <s v="O21240830002"/>
    <s v="BOD"/>
    <n v="2124083"/>
    <m/>
    <s v="00099021001 DEPOSITO DE EFECTIVO, DEPOSITANTE: RODOLFO PRIN SALMON, CONCEPTO: FACTURAS NAABOL EMITIDAS 24 Y 27 DE ABRIL DE 2023 NO PRESENTADAS, CUENTA DE DEPOSITO: CUENTA UNICA DEL TESORO/DJBR"/>
    <m/>
    <m/>
    <m/>
    <m/>
    <m/>
    <m/>
    <n v="0"/>
    <n v="30"/>
    <s v="NO_CONCILIADO"/>
    <m/>
    <m/>
  </r>
  <r>
    <x v="32"/>
    <m/>
    <x v="32"/>
    <x v="122"/>
    <s v="O21240840002"/>
    <s v="BOD"/>
    <n v="2124084"/>
    <m/>
    <s v="00099021001 DEPOSITO DE EFECTIVO, DEPOSITANTE: PAOLA JULIA TICONIPA GUTIERREZ, CONCEPTO: POR FACTURAS NAABOL EMITIDAS EN FECHAS 25 Y 27 DE ABRIL DE 2023, NO PRESENTADAS, CUENTA DE DEPOSITO: CUENTA UNICA DEL TESORO/DJBR"/>
    <m/>
    <m/>
    <m/>
    <m/>
    <m/>
    <m/>
    <n v="0"/>
    <n v="30"/>
    <s v="NO_CONCILIADO"/>
    <m/>
    <m/>
  </r>
  <r>
    <x v="32"/>
    <m/>
    <x v="32"/>
    <x v="122"/>
    <s v="O21240990002"/>
    <s v="BOD"/>
    <n v="2124099"/>
    <m/>
    <s v="00099021001 DEPOSITO DE EFECTIVO, DEPOSITANTE: ASFI - EDUARDO ANGEL APAZA GIRONDA, CONCEPTO: DEVOLUCION DE VIATICOS , BS 519,40, CUENTA DE DEPOSITO: CUENTA UNICA DEL TESORO"/>
    <m/>
    <m/>
    <m/>
    <m/>
    <m/>
    <m/>
    <n v="0"/>
    <n v="519.4"/>
    <s v="NO_CONCILIADO"/>
    <m/>
    <m/>
  </r>
  <r>
    <x v="0"/>
    <m/>
    <x v="0"/>
    <x v="122"/>
    <s v="O21241180002"/>
    <s v="BOD"/>
    <n v="2124118"/>
    <m/>
    <s v="00099021001 DEPOSITO DE EFECTIVO, DEPOSITANTE: YHOLA JUANITA YANARICO GABINCHA, CONCEPTO: COBRO INDEBIDO POR NUEVAS NUPCIAS, CUENTA DE DEPOSITO: CUENTA UNICA DEL TESORO"/>
    <m/>
    <m/>
    <m/>
    <m/>
    <m/>
    <m/>
    <n v="0"/>
    <n v="2205"/>
    <s v="NO_CONCILIADO"/>
    <m/>
    <m/>
  </r>
  <r>
    <x v="82"/>
    <m/>
    <x v="82"/>
    <x v="122"/>
    <s v="O21241360002"/>
    <s v="BOD"/>
    <n v="2124136"/>
    <m/>
    <s v="00190012003 DEPOSITO DE EFECTIVO, DEPOSITANTE: CONSEJEROS DE VIAJE SRL, CONCEPTO: DEVOLUCION DE PASAJE AEREO DE AMAZONAS DE LA SEÑORA BRENDA LA FUENTE, CUENTA DE DEPOSITO: CUENTA UNICA DEL TESORO"/>
    <m/>
    <m/>
    <m/>
    <m/>
    <m/>
    <m/>
    <n v="0"/>
    <n v="397"/>
    <s v="NO_CONCILIADO"/>
    <m/>
    <m/>
  </r>
  <r>
    <x v="30"/>
    <m/>
    <x v="30"/>
    <x v="122"/>
    <s v="O21241500002"/>
    <s v="BOD"/>
    <n v="2124150"/>
    <m/>
    <s v="00086011109 DEPOSITO DE EFECTIVO, DEPOSITANTE: JOSUE ERICK GONZALES HUANCA, CONCEPTO: REPOSICION DE CREDENCIAL, CUENTA DE DEPOSITO: CUENTA UNICA DEL TESORO"/>
    <m/>
    <m/>
    <m/>
    <m/>
    <m/>
    <m/>
    <n v="0"/>
    <n v="50"/>
    <s v="NO_CONCILIADO"/>
    <m/>
    <m/>
  </r>
  <r>
    <x v="32"/>
    <m/>
    <x v="32"/>
    <x v="122"/>
    <s v="O21241540002"/>
    <s v="BOD"/>
    <n v="2124154"/>
    <m/>
    <s v="00099021001 DEPOSITO DE EFECTIVO, DEPOSITANTE: ASFI-KEVIN PEREIRA AREVALO, CONCEPTO: FACTURAS NAABOL-KEVIN PEREIRA AREVALO, CUENTA DE DEPOSITO: CUENTA UNICA DEL TESORO"/>
    <m/>
    <m/>
    <m/>
    <m/>
    <m/>
    <m/>
    <n v="0"/>
    <n v="15"/>
    <s v="NO_CONCILIADO"/>
    <m/>
    <m/>
  </r>
  <r>
    <x v="32"/>
    <m/>
    <x v="32"/>
    <x v="122"/>
    <s v="O21241550002"/>
    <s v="BOD"/>
    <n v="2124155"/>
    <m/>
    <s v="00099021001 DEPOSITO DE EFECTIVO, DEPOSITANTE: ASFI-KEVIN PEREIRA AREVALO, CONCEPTO: FACTURAS NAABOL-KEVIN PEREIRA AREVALO, CUENTA DE DEPOSITO: CUENTA UNICA DEL TESORO"/>
    <m/>
    <m/>
    <m/>
    <m/>
    <m/>
    <m/>
    <n v="0"/>
    <n v="15"/>
    <s v="NO_CONCILIADO"/>
    <m/>
    <m/>
  </r>
  <r>
    <x v="32"/>
    <m/>
    <x v="32"/>
    <x v="122"/>
    <s v="O21241560002"/>
    <s v="BOD"/>
    <n v="2124156"/>
    <m/>
    <s v="00099021001 DEPOSITO DE EFECTIVO, DEPOSITANTE: ASFI - JAVIER APAZA NINA, CONCEPTO: FACTURA NAABOL - JAVIER APAZA, CUENTA DE DEPOSITO: CUENTA UNICA DEL TESORO"/>
    <m/>
    <m/>
    <m/>
    <m/>
    <m/>
    <m/>
    <n v="0"/>
    <n v="15"/>
    <s v="NO_CONCILIADO"/>
    <m/>
    <m/>
  </r>
  <r>
    <x v="32"/>
    <m/>
    <x v="32"/>
    <x v="122"/>
    <s v="O21241570002"/>
    <s v="BOD"/>
    <n v="2124157"/>
    <m/>
    <s v="00099021001 DEPOSITO DE EFECTIVO, DEPOSITANTE: ASFI-KEVIN PEREIRA AREVALO, CONCEPTO: FACTURAS NAABOL-KEVIN PEREIRA AREVALO, CUENTA DE DEPOSITO: CUENTA UNICA DEL TESORO"/>
    <m/>
    <m/>
    <m/>
    <m/>
    <m/>
    <m/>
    <n v="0"/>
    <n v="30"/>
    <s v="NO_CONCILIADO"/>
    <m/>
    <m/>
  </r>
  <r>
    <x v="32"/>
    <m/>
    <x v="32"/>
    <x v="122"/>
    <s v="O21241620002"/>
    <s v="BOD"/>
    <n v="2124162"/>
    <m/>
    <s v="00099021001 DEPOSITO DE EFECTIVO, DEPOSITANTE: ASFI-ROGER ALBERTO SAENZ BEJAR, CONCEPTO: DEVOLOCION DE VIATICOS, CUENTA DE DEPOSITO: CUENTA UNICA DEL TESORO"/>
    <m/>
    <m/>
    <m/>
    <m/>
    <m/>
    <m/>
    <n v="0"/>
    <n v="2025.66"/>
    <s v="NO_CONCILIADO"/>
    <m/>
    <m/>
  </r>
  <r>
    <x v="32"/>
    <m/>
    <x v="32"/>
    <x v="122"/>
    <s v="O21241580002"/>
    <s v="BOD"/>
    <n v="2124158"/>
    <m/>
    <s v="00099021001 DEPOSITO DE EFECTIVO, DEPOSITANTE: ASFI - JAVIER APAZA NINA, CONCEPTO: FACTURA NAABOL - JAVIER APAZA N., CUENTA DE DEPOSITO: CUENTA UNICA DEL TESORO"/>
    <m/>
    <m/>
    <m/>
    <m/>
    <m/>
    <m/>
    <n v="0"/>
    <n v="30"/>
    <s v="NO_CONCILIADO"/>
    <m/>
    <m/>
  </r>
  <r>
    <x v="32"/>
    <m/>
    <x v="32"/>
    <x v="122"/>
    <s v="O21241590002"/>
    <s v="BOD"/>
    <n v="2124159"/>
    <m/>
    <s v="00099021001 DEPOSITO DE EFECTIVO, DEPOSITANTE: ASFI-OLIVER NINA SANCHEZ, CONCEPTO: FACTURAS NAABOL, CUENTA DE DEPOSITO: CUENTA UNICA DEL TESORO"/>
    <m/>
    <m/>
    <m/>
    <m/>
    <m/>
    <m/>
    <n v="0"/>
    <n v="15"/>
    <s v="NO_CONCILIADO"/>
    <m/>
    <m/>
  </r>
  <r>
    <x v="32"/>
    <m/>
    <x v="32"/>
    <x v="122"/>
    <s v="O21241610002"/>
    <s v="BOD"/>
    <n v="2124161"/>
    <m/>
    <s v="00099021001 DEPOSITO DE EFECTIVO, DEPOSITANTE: ASFI - JAVIER APAZA NINA, CONCEPTO: FACTURA NAABOL - JAVIER APAZA NINA, CUENTA DE DEPOSITO: CUENTA UNICA DEL TESORO"/>
    <m/>
    <m/>
    <m/>
    <m/>
    <m/>
    <m/>
    <n v="0"/>
    <n v="30"/>
    <s v="NO_CONCILIADO"/>
    <m/>
    <m/>
  </r>
  <r>
    <x v="32"/>
    <m/>
    <x v="32"/>
    <x v="122"/>
    <s v="O21241640002"/>
    <s v="BOD"/>
    <n v="2124164"/>
    <m/>
    <s v="00099021001 DEPOSITO DE EFECTIVO, DEPOSITANTE: ASFI-ROGER ALBERTO SAENZ BEJAR, CONCEPTO: FACTURAS NAABOL, CUENTA DE DEPOSITO: CUENTA UNICA DEL TESORO"/>
    <m/>
    <m/>
    <m/>
    <m/>
    <m/>
    <m/>
    <n v="0"/>
    <n v="15"/>
    <s v="NO_CONCILIADO"/>
    <m/>
    <m/>
  </r>
  <r>
    <x v="32"/>
    <m/>
    <x v="32"/>
    <x v="122"/>
    <s v="O21241650002"/>
    <s v="BOD"/>
    <n v="2124165"/>
    <m/>
    <s v="00099021001 DEPOSITO DE EFECTIVO, DEPOSITANTE: ASFI-ROGER ALBERTO SAENZ BEJAR, CONCEPTO: FACTURAS NAABOL, CUENTA DE DEPOSITO: CUENTA UNICA DEL TESORO"/>
    <m/>
    <m/>
    <m/>
    <m/>
    <m/>
    <m/>
    <n v="0"/>
    <n v="30"/>
    <s v="NO_CONCILIADO"/>
    <m/>
    <m/>
  </r>
  <r>
    <x v="32"/>
    <m/>
    <x v="32"/>
    <x v="122"/>
    <s v="O21241660002"/>
    <s v="BOD"/>
    <n v="2124166"/>
    <m/>
    <s v="00099021001 DEPOSITO DE EFECTIVO, DEPOSITANTE: ASFI-ROGER ALBERTO SAENZ BEJAR, CONCEPTO: FACTURAS NAABOL, CUENTA DE DEPOSITO: CUENTA UNICA DEL TESORO"/>
    <m/>
    <m/>
    <m/>
    <m/>
    <m/>
    <m/>
    <n v="0"/>
    <n v="30"/>
    <s v="NO_CONCILIADO"/>
    <m/>
    <m/>
  </r>
  <r>
    <x v="32"/>
    <m/>
    <x v="32"/>
    <x v="122"/>
    <s v="O21241680002"/>
    <s v="BOD"/>
    <n v="2124168"/>
    <m/>
    <s v="00099021001 DEPOSITO DE EFECTIVO, DEPOSITANTE: ASFI-ROGER ALBERTO SAENZ BEJAR, CONCEPTO: FACTURAS NAABOL, CUENTA DE DEPOSITO: CUENTA UNICA DEL TESORO"/>
    <m/>
    <m/>
    <m/>
    <m/>
    <m/>
    <m/>
    <n v="0"/>
    <n v="30"/>
    <s v="NO_CONCILIADO"/>
    <m/>
    <m/>
  </r>
  <r>
    <x v="83"/>
    <m/>
    <x v="83"/>
    <x v="122"/>
    <s v="Q18385260002"/>
    <s v="CRV"/>
    <n v="1838526"/>
    <m/>
    <s v="NUMERO DE LIBRETA CUT: 00373024105 OPERACIÓN E75 TRANSFERENCIA DE LA CUENTA FISCAL BUN A LA CUT EN MN TRANSFERENCIA DE FONDOS A SOLICITUD DE: GOBIERNO AUTONOMO MUNICIPAL DE ALTO BENI CITE: GAMAB/MAE/BMS/DESP-227/2023 CUENTA CUT 3987 LIBRETA NÂ° 00373024105 FDI-TRASFERENCIAS PROGRAMADAS Y/O PROYEC"/>
    <m/>
    <m/>
    <m/>
    <m/>
    <m/>
    <m/>
    <n v="0"/>
    <n v="17065"/>
    <s v="NO_CONCILIADO"/>
    <m/>
    <m/>
  </r>
  <r>
    <x v="83"/>
    <m/>
    <x v="83"/>
    <x v="122"/>
    <s v="Q18385280002"/>
    <s v="CRV"/>
    <n v="1838528"/>
    <m/>
    <s v="NUMERO DE LIBRETA CUT: 00373024105 OPERACIÓN E75 TRANSFERENCIA DE LA CUENTA FISCAL BUN A LA CUT EN MN TRANSFERENCIA DE FONDOS A SOLICITUD DE: GOBIERNO AUTONOMO MUNICIPAL DE INCAHUASI, CITE:G.A.M. INC./DESPACHO MAE NÂ°479/2023 CUENTA CUT 3987 LIBRETA NÂ° 00373024105 &quot;FDI-TRANSFERENCIAS PROGRAMAD"/>
    <m/>
    <m/>
    <m/>
    <m/>
    <m/>
    <m/>
    <n v="0"/>
    <n v="6413.72"/>
    <s v="NO_CONCILIADO"/>
    <m/>
    <m/>
  </r>
  <r>
    <x v="42"/>
    <m/>
    <x v="42"/>
    <x v="122"/>
    <s v="O21241960002"/>
    <s v="BOD"/>
    <n v="2124196"/>
    <m/>
    <s v="00016011101 DEPOSITO DE EFECTIVO, DEPOSITANTE: MINISTERIO DE EDUCACION, CONCEPTO: VENTA DE MATERIAL BIBLIOGRAFICO Y/O MULTIMEDIA DE LA LIBRERIA DEL MINISTERIO DE EDUCACION, CUENTA DE DEPOSITO: CUENTA UNICA DEL TESORO"/>
    <m/>
    <m/>
    <m/>
    <m/>
    <m/>
    <m/>
    <n v="0"/>
    <n v="29.5"/>
    <s v="NO_CONCILIADO"/>
    <m/>
    <m/>
  </r>
  <r>
    <x v="42"/>
    <m/>
    <x v="42"/>
    <x v="122"/>
    <s v="O21241970002"/>
    <s v="BOD"/>
    <n v="2124197"/>
    <m/>
    <s v="00016011101 DEPOSITO DE EFECTIVO, DEPOSITANTE: MINISTERIO DE EDUCACION, CONCEPTO: VENTA DE MATERIAL BIBLIOGRAFICO Y/O MULTIMEDIA DE LA LIBRERIA DEL MINISTERIO DE EDUCACION, CUENTA DE DEPOSITO: CUENTA UNICA DEL TESORO"/>
    <m/>
    <m/>
    <m/>
    <m/>
    <m/>
    <m/>
    <n v="0"/>
    <n v="20"/>
    <s v="NO_CONCILIADO"/>
    <m/>
    <m/>
  </r>
  <r>
    <x v="42"/>
    <m/>
    <x v="42"/>
    <x v="122"/>
    <s v="O21241980002"/>
    <s v="BOD"/>
    <n v="2124198"/>
    <m/>
    <s v="00016011101 DEPOSITO DE EFECTIVO, DEPOSITANTE: MINISTERIO DE EDUCACION, CONCEPTO: VENTA DE MATERIAL BIBLIOGRAFICO Y/O MULTIMEDIA DE LA LIBRERIA DEL MINISTERIO DE EDUCACION, CUENTA DE DEPOSITO: CUENTA UNICA DEL TESORO"/>
    <m/>
    <m/>
    <m/>
    <m/>
    <m/>
    <m/>
    <n v="0"/>
    <n v="35"/>
    <s v="NO_CONCILIADO"/>
    <m/>
    <m/>
  </r>
  <r>
    <x v="2"/>
    <m/>
    <x v="2"/>
    <x v="122"/>
    <s v="O21242060002"/>
    <s v="BOD"/>
    <n v="2124206"/>
    <m/>
    <s v="00046021109 DEPOSITO DE EFECTIVO, DEPOSITANTE: GAM CAIZA D, CONCEPTO: PAGO PARA SALUD, CUENTA DE DEPOSITO: CUENTA UNICA DEL TESORO"/>
    <m/>
    <m/>
    <m/>
    <m/>
    <m/>
    <m/>
    <n v="0"/>
    <n v="21170"/>
    <s v="NO_CONCILIADO"/>
    <m/>
    <m/>
  </r>
  <r>
    <x v="47"/>
    <m/>
    <x v="47"/>
    <x v="122"/>
    <s v="O21242070002"/>
    <s v="BOD"/>
    <n v="2124207"/>
    <m/>
    <s v="00594012001 DEPOSITO DE EFECTIVO, DEPOSITANTE: MAURO REYNALDO OVIEDO MENDOZA, CONCEPTO: PAGO A NOTA ASP-B/DAJ/CE-901/2023 REFERIDO A INFORME ASP-B/UAI/INF-CB-005/2023, CUENTA DE DEPOSITO: CUENTA UNICA DEL TESORO"/>
    <m/>
    <m/>
    <m/>
    <m/>
    <m/>
    <m/>
    <n v="0"/>
    <n v="68.45"/>
    <s v="NO_CONCILIADO"/>
    <m/>
    <m/>
  </r>
  <r>
    <x v="47"/>
    <m/>
    <x v="47"/>
    <x v="122"/>
    <s v="O21242100002"/>
    <s v="BOD"/>
    <n v="2124210"/>
    <m/>
    <s v="00594012001 DEPOSITO DE EFECTIVO, DEPOSITANTE: SULMA QUINTANILLA VIDAURRE, CONCEPTO: PAGO A NOTA ASP-B/DAJ/CE-901/2023 REFERIDO A INFORME ASP-B/UAI/INF-CB-005/23 DE 7/03/23, CUENTA DE DEPOSITO: CUENTA UNICA DEL TESORO"/>
    <m/>
    <m/>
    <m/>
    <m/>
    <m/>
    <m/>
    <n v="0"/>
    <n v="720.35"/>
    <s v="NO_CONCILIADO"/>
    <m/>
    <m/>
  </r>
  <r>
    <x v="84"/>
    <m/>
    <x v="84"/>
    <x v="122"/>
    <s v="B21240780002"/>
    <s v="BOD"/>
    <n v="2124078"/>
    <m/>
    <s v="00099021001 DEP.DE CHEQ.AJENOS,RET.DE CAM.,CONCEPTO: COMPENSACION DE GASTOS DE RETORNO DE WILLIAMS ELOY MEDRANO,DEP.: MINISTERIO DE RELACIONES EXTERIORES , PROCEDENCIA: BANCO UNION S.A., CHEQUE: 128, FECHA DE EMISION:29/06/2023"/>
    <m/>
    <m/>
    <m/>
    <m/>
    <m/>
    <m/>
    <n v="0"/>
    <n v="22655.91"/>
    <s v="NO_CONCILIADO"/>
    <m/>
    <m/>
  </r>
  <r>
    <x v="85"/>
    <m/>
    <x v="85"/>
    <x v="122"/>
    <s v="B21240700002"/>
    <s v="BOD"/>
    <n v="2124070"/>
    <m/>
    <s v="00155010001 DEP.DE CHEQ.AJENOS,RET.DE CAM.,CONCEPTO: FIANZAS ECONOMICAS DE NOTARIOS DE FE PUBLICA,DEP.: DIRNOPLU , PROCEDENCIA: BANCO UNION S.A., CHEQUE: 835, FECHA DE EMISION:30/06/2023"/>
    <m/>
    <m/>
    <m/>
    <m/>
    <m/>
    <m/>
    <n v="0"/>
    <n v="13061860"/>
    <s v="NO_CONCILIADO"/>
    <m/>
    <m/>
  </r>
  <r>
    <x v="42"/>
    <m/>
    <x v="42"/>
    <x v="122"/>
    <s v="B21240810002"/>
    <s v="BOD"/>
    <n v="2124081"/>
    <m/>
    <s v="00016301101 DEP.DE CHEQ.AJENOS,RET.DE CAM.,CONCEPTO: DEPÓSITO RECURSOS,DEP.: MIN EDUCACION -ESFM P. O. C. , PROCEDENCIA: BANCO UNION S.A., CHEQUE: 1703, FECHA DE EMISION:29/06/2023"/>
    <m/>
    <m/>
    <m/>
    <m/>
    <m/>
    <m/>
    <n v="0"/>
    <n v="190247.54"/>
    <s v="NO_CONCILIADO"/>
    <m/>
    <m/>
  </r>
  <r>
    <x v="83"/>
    <m/>
    <x v="83"/>
    <x v="122"/>
    <s v="F0013244"/>
    <s v="DAU"/>
    <n v="5951511"/>
    <m/>
    <s v="A:00373024105 Débito Automático por incumplimiento del Gobierno Autónomo Municipal de Roboré (GAM ROB), al Convenio Intergubernativo de Financiamiento FDI/CONV/N°216/2018 de 21 de septiembre de 2018, suscrito entre el Fondo de Desarrollo Indígena y el GAM ROB."/>
    <m/>
    <m/>
    <m/>
    <m/>
    <m/>
    <m/>
    <n v="0"/>
    <n v="272752.24"/>
    <s v="NO_CONCILIADO"/>
    <m/>
    <m/>
  </r>
  <r>
    <x v="84"/>
    <m/>
    <x v="84"/>
    <x v="122"/>
    <s v="G23271450001"/>
    <s v="CVD"/>
    <n v="2327145"/>
    <m/>
    <s v="COBRO COSTOS DE PAPELERIA POR REGULARIZACION DE TRANSFERENCIA DEL EXTERIOR POR ORDEN DE CONSULADO DE BOLIVIA EN MENDOZA ARGENTINA REF.: RECAUDACION GESTORÍA CONSULAR POR EL MES DE JUNIO 2023 LIB. 00010011102 MIN.RELACIONES EXTERIORES - GESTORIA CONSULAR LEY Nº 3108"/>
    <m/>
    <m/>
    <m/>
    <m/>
    <m/>
    <m/>
    <n v="50"/>
    <n v="0"/>
    <s v="NO_CONCILIADO"/>
    <m/>
    <m/>
  </r>
  <r>
    <x v="43"/>
    <m/>
    <x v="43"/>
    <x v="122"/>
    <s v="S10637810001"/>
    <s v="DEV"/>
    <n v="1063781"/>
    <m/>
    <s v="||RESPUESTA A DEBITO DEL BANQUERO S/G SWIFT NO.10747 DE LA FECHA POR COBRO COMIS.DEL BANQUERO POR TRANSF.AL EXTERIOR POR EUR 75.590,85 A FAVOR DE BDF INDUSTRIES S.P.A. POR ORDEN DE SEDEM-ENVIBOL F.V. 22/05/2023 LIB.00132072001 SEDEM-ADMINISTRACIÓN RECAUDACIÓN ENVIBOL EN BOLIVIANOS COMIS.EQUIV.EUR 4.-"/>
    <m/>
    <m/>
    <m/>
    <m/>
    <m/>
    <m/>
    <n v="30.35"/>
    <n v="0"/>
    <s v="NO_CONCILIADO"/>
    <m/>
    <m/>
  </r>
  <r>
    <x v="43"/>
    <m/>
    <x v="43"/>
    <x v="122"/>
    <s v="S10637810004"/>
    <s v="COB"/>
    <n v="1063781"/>
    <m/>
    <s v="||RESPUESTA A DEBITO DEL BANQUERO S/G SWIFT NO.10747 DE LA FECHA POR COBRO COMIS.DEL BANQUERO POR TRANSF.AL EXTERIOR POR EUR 75.590,85 A FAVOR DE BDF INDUSTRIES S.P.A. POR ORDEN DE SEDEM-ENVIBOL F.V. 22/05/2023 LIB.00132072001 SEDEM-ADMINISTRACIÓN RECAUDACIÓN ENVIBOL EN BOLIVIANOS COBRO UTILES DE ESCRITORIO"/>
    <m/>
    <m/>
    <m/>
    <m/>
    <m/>
    <m/>
    <n v="50"/>
    <n v="0"/>
    <s v="NO_CONCILIADO"/>
    <m/>
    <m/>
  </r>
  <r>
    <x v="43"/>
    <m/>
    <x v="43"/>
    <x v="122"/>
    <s v="S10637820001"/>
    <s v="DEV"/>
    <n v="1063782"/>
    <m/>
    <s v="||RESPUESTA A DEBITO DEL BANQUERO SG MJE.SWIFT NO. 10748 DE LA FECHA REF:COBRO COMIS.POR TRANSFERENCIA EUR 849.034,47, FECHA VALOR 22-05-2023 SG SOLICITUD SEDEM A FAVOR DE BDF INDUSTRIES S.P.A. REF:CONTRATO DE VENTA COD.SEDEM/ENVIBOL/CDE/2023-046. LIB.00132072001 SEDEM-ADMINISTRACION RECAUDACION ENVIBOL EQUIV.EUR 4.-"/>
    <m/>
    <m/>
    <m/>
    <m/>
    <m/>
    <m/>
    <n v="30.35"/>
    <n v="0"/>
    <s v="NO_CONCILIADO"/>
    <m/>
    <m/>
  </r>
  <r>
    <x v="43"/>
    <m/>
    <x v="43"/>
    <x v="122"/>
    <s v="S10637820004"/>
    <s v="COB"/>
    <n v="1063782"/>
    <m/>
    <s v="||RESPUESTA A DEBITO DEL BANQUERO SG MJE.SWIFT NO. 10748 DE LA FECHA REF:COBRO COMIS.POR TRANSFERENCIA EUR 849.034,47, FECHA VALOR 22-05-2023 SG SOLICITUD SEDEM A FAVOR DE BDF INDUSTRIES S.P.A. REF:CONTRATO DE VENTA COD.SEDEM/ENVIBOL/CDE/2023-046. CGO.LIB.00132072001 SEDEM-ADMINISTRACION RECAUDACION ENVIBOL (UTILES DE ESCRITORIO)"/>
    <m/>
    <m/>
    <m/>
    <m/>
    <m/>
    <m/>
    <n v="50"/>
    <n v="0"/>
    <s v="NO_CONCILIADO"/>
    <m/>
    <m/>
  </r>
  <r>
    <x v="43"/>
    <m/>
    <x v="43"/>
    <x v="122"/>
    <s v="S10637900004"/>
    <s v="COB"/>
    <n v="1063790"/>
    <m/>
    <s v="||RESPUESTA A DEBITO DEL BANQUERO S/G MJE. SWIFT NO.10746 DE LA FECHA, POR COBRO COMIS. DEL BANQUERO POR TRANSFERENCIA AL EXTERIOR POR EUR 42.755,07 A FAVOR DE BDF INDUSTRIES S.P.A. F.V. 22/05/2023 S/G SOL. DE SEDEM REF: CONTRATO DE VENTA COD.SEDEM/ENVIBOL/CDE/2023-046. LIB. 00132072001 SEDEM-ADMINISTRACION RECAUDACION ENVIBOL (COBRO DE UTILES DE ESCRITORIO)"/>
    <m/>
    <m/>
    <m/>
    <m/>
    <m/>
    <m/>
    <n v="50"/>
    <n v="0"/>
    <s v="NO_CONCILIADO"/>
    <m/>
    <m/>
  </r>
  <r>
    <x v="43"/>
    <m/>
    <x v="43"/>
    <x v="122"/>
    <s v="S10637900001"/>
    <s v="DEV"/>
    <n v="1063790"/>
    <m/>
    <s v="||RESPUESTA A DEBITO DEL BANQUERO S/G MJE. SWIFT NO.10746 DE LA FECHA, POR COBRO COMIS. DEL BANQUERO POR TRANSFERENCIA AL EXTERIOR POR EUR 42.755,07 A FAVOR DE BDF INDUSTRIES S.P.A. F.V. 22/05/2023 S/G SOL. DE SEDEM REF: CONTRATO DE VENTA COD.SEDEM/ENVIBOL/CDE/2023-046. LIB. 00132072001 SEDEM-ADMINISTRACION RECAUDACION ENVIBOL COMIS. EQUIVALENTE A EUR 4."/>
    <m/>
    <m/>
    <m/>
    <m/>
    <m/>
    <m/>
    <n v="30.35"/>
    <n v="0"/>
    <s v="NO_CONCILIADO"/>
    <m/>
    <m/>
  </r>
  <r>
    <x v="36"/>
    <m/>
    <x v="36"/>
    <x v="122"/>
    <s v="S10638060001"/>
    <s v="COB"/>
    <n v="1063806"/>
    <m/>
    <s v="'COBRO DE'||ÚTILES DE ESCRITORIO POR EL COMPROBANTE NRO. 1063805 DE LA FECHA S/G NOTA CITE GAFC/1582 DFC/URTE-256/2023 (HRE-TSO-961) DE LA FECHA. ENVIADA POR YACIMIENTOS PETROLIFEROS FISCALES BOLIVIANOS DEBITO DE LA LIBRETA 00513022001 YPFB  OPERACIONES"/>
    <m/>
    <m/>
    <m/>
    <m/>
    <m/>
    <m/>
    <n v="50"/>
    <n v="0"/>
    <s v="NO_CONCILIADO"/>
    <m/>
    <m/>
  </r>
  <r>
    <x v="32"/>
    <m/>
    <x v="32"/>
    <x v="123"/>
    <s v="O21243590002"/>
    <s v="BOD"/>
    <n v="2124359"/>
    <m/>
    <s v="00099021001 DEPOSITO DE EFECTIVO, DEPOSITANTE: JUAN MARCOS CHURATA CALAMANI, CONCEPTO: DEVOLUCION FACTURA NAABOL, CUENTA DE DEPOSITO: CUENTA UNICA DEL TESORO/DJBR"/>
    <m/>
    <m/>
    <m/>
    <m/>
    <m/>
    <m/>
    <n v="0"/>
    <n v="15"/>
    <s v="NO_CONCILIADO"/>
    <m/>
    <m/>
  </r>
  <r>
    <x v="0"/>
    <m/>
    <x v="0"/>
    <x v="123"/>
    <s v="O21243640002"/>
    <s v="BOD"/>
    <n v="2124364"/>
    <m/>
    <s v="00099021001 DEPOSITO DE EFECTIVO, DEPOSITANTE: ALBERTINA GUTIERREZ QUISPE, CONCEPTO: DEVOLUCION DE RETROACTIVO, CUENTA DE DEPOSITO: CUENTA UNICA DEL TESORO"/>
    <m/>
    <m/>
    <m/>
    <m/>
    <m/>
    <m/>
    <n v="0"/>
    <n v="810"/>
    <s v="NO_CONCILIADO"/>
    <m/>
    <m/>
  </r>
  <r>
    <x v="74"/>
    <m/>
    <x v="74"/>
    <x v="123"/>
    <s v="O21243730002"/>
    <s v="BOD"/>
    <n v="2124373"/>
    <m/>
    <s v="00670012002 DEPOSITO DE EFECTIVO, DEPOSITANTE: MARCELO MORALES SUAREZ, CONCEPTO: DEVOLUCION DE PASAJES NO UTILIZADOS, CUENTA DE DEPOSITO: CUENTA UNICA DEL TESORO"/>
    <m/>
    <m/>
    <m/>
    <m/>
    <m/>
    <m/>
    <n v="0"/>
    <n v="237"/>
    <s v="NO_CONCILIADO"/>
    <m/>
    <m/>
  </r>
  <r>
    <x v="7"/>
    <m/>
    <x v="7"/>
    <x v="123"/>
    <s v="O21243960002"/>
    <s v="BOD"/>
    <n v="2124396"/>
    <m/>
    <s v="00099021001 DEPOSITO DE EFECTIVO, DEPOSITANTE: SAMUEL JULIO CUSSI CABRERA, CONCEPTO: DICTAMEN DE RESPONSABILIDAD CIVIL N° CGE/DRC-032/2022, CUENTA DE DEPOSITO: CUENTA UNICA DEL TESORO"/>
    <m/>
    <m/>
    <m/>
    <m/>
    <m/>
    <m/>
    <n v="0"/>
    <n v="24448.37"/>
    <s v="NO_CONCILIADO"/>
    <m/>
    <m/>
  </r>
  <r>
    <x v="32"/>
    <m/>
    <x v="32"/>
    <x v="123"/>
    <s v="O21244060002"/>
    <s v="BOD"/>
    <n v="2124406"/>
    <m/>
    <s v="00099021001 DEPOSITO DE EFECTIVO, DEPOSITANTE: ARIEL ADALID CARRASCO FERNANDEZ, CONCEPTO: POR CONCEPTO DE FACTURAS NAABOL EMITIDAS EN FECHA 24 DE ABRIL DE 2023 BS 15 NO PRESENTADAS, CUENTA DE DEPOSITO: CUENTA UNICA DEL TESORO/DJBR"/>
    <m/>
    <m/>
    <m/>
    <m/>
    <m/>
    <m/>
    <n v="0"/>
    <n v="15"/>
    <s v="NO_CONCILIADO"/>
    <m/>
    <m/>
  </r>
  <r>
    <x v="20"/>
    <m/>
    <x v="20"/>
    <x v="123"/>
    <s v="O21244070002"/>
    <s v="BOD"/>
    <n v="2124407"/>
    <m/>
    <s v="00099021001 DEPOSITO DE EFECTIVO, DEPOSITANTE: VICENTE CONDORI RODRIGUEZ, CONCEPTO: DEVOLUCION DE PASAJES TERRESTRES INTERNACIONALES, CUENTA DE DEPOSITO: CUENTA UNICA DEL TESORO/DJBR"/>
    <m/>
    <m/>
    <m/>
    <m/>
    <m/>
    <m/>
    <n v="0"/>
    <n v="575.26"/>
    <s v="NO_CONCILIADO"/>
    <m/>
    <m/>
  </r>
  <r>
    <x v="0"/>
    <m/>
    <x v="0"/>
    <x v="123"/>
    <s v="O21244100002"/>
    <s v="BOD"/>
    <n v="2124410"/>
    <m/>
    <s v="00099021001 DEPOSITO DE EFECTIVO, DEPOSITANTE: FLORA RODRIGUEZ SIRPA, CONCEPTO: DEVOLUCION POR COBRO INDEBIDO, CUENTA DE DEPOSITO: CUENTA UNICA DEL TESORO"/>
    <m/>
    <m/>
    <m/>
    <m/>
    <m/>
    <m/>
    <n v="0"/>
    <n v="6200"/>
    <s v="NO_CONCILIADO"/>
    <m/>
    <m/>
  </r>
  <r>
    <x v="86"/>
    <m/>
    <x v="86"/>
    <x v="123"/>
    <s v="O21244140002"/>
    <s v="BOD"/>
    <n v="2124414"/>
    <m/>
    <s v="00206012001 DEPOSITO DE EFECTIVO, DEPOSITANTE: INSTITUTO NACIONAL DE ESTADISTICA, CONCEPTO: DEPÓSITO POR VENTA DE LA OFICINA CENTRAL LA PAZ DE FECHA 04/07/2023, CUENTA DE DEPOSITO: CUENTA UNICA DEL TESORO"/>
    <m/>
    <m/>
    <m/>
    <m/>
    <m/>
    <m/>
    <n v="0"/>
    <n v="22.35"/>
    <s v="NO_CONCILIADO"/>
    <m/>
    <m/>
  </r>
  <r>
    <x v="69"/>
    <m/>
    <x v="69"/>
    <x v="123"/>
    <s v="O21244240002"/>
    <s v="BOD"/>
    <n v="2124424"/>
    <m/>
    <s v="00099021001 DEPOSITO DE EFECTIVO, DEPOSITANTE: MINISTERIO DE DEFENSA, CONCEPTO: DEVOLUCION DE BONO FRONTERA GESTION 2020, CUENTA DE DEPOSITO: CUENTA UNICA DEL TESORO"/>
    <m/>
    <m/>
    <m/>
    <m/>
    <m/>
    <m/>
    <n v="0"/>
    <n v="2858.18"/>
    <s v="NO_CONCILIADO"/>
    <m/>
    <m/>
  </r>
  <r>
    <x v="32"/>
    <m/>
    <x v="32"/>
    <x v="123"/>
    <s v="O21244170002"/>
    <s v="BOD"/>
    <n v="2124417"/>
    <m/>
    <s v="00099021001 DEPOSITO DE EFECTIVO, DEPOSITANTE: ASFI-CARLOS GUTIERREZ LUQUE, CONCEPTO: FACTURA NAABOL-CALOS GUTIERREZ LUQUE, CUENTA DE DEPOSITO: CUENTA UNICA DEL TESORO"/>
    <m/>
    <m/>
    <m/>
    <m/>
    <m/>
    <m/>
    <n v="0"/>
    <n v="15"/>
    <s v="NO_CONCILIADO"/>
    <m/>
    <m/>
  </r>
  <r>
    <x v="0"/>
    <m/>
    <x v="0"/>
    <x v="123"/>
    <s v="O21244280002"/>
    <s v="BOD"/>
    <n v="2124428"/>
    <m/>
    <s v="00099021001 DEPOSITO DE EFECTIVO, DEPOSITANTE: ROBERTO FLOR CALZADILLA, CONCEPTO: DEVOLUCION, CUENTA DE DEPOSITO: CUENTA UNICA DEL TESORO"/>
    <m/>
    <m/>
    <m/>
    <m/>
    <m/>
    <m/>
    <n v="0"/>
    <n v="1360"/>
    <s v="NO_CONCILIADO"/>
    <m/>
    <m/>
  </r>
  <r>
    <x v="0"/>
    <m/>
    <x v="0"/>
    <x v="123"/>
    <s v="O21244320002"/>
    <s v="BOD"/>
    <n v="2124432"/>
    <m/>
    <s v="00099021001 DEPOSITO DE EFECTIVO, DEPOSITANTE: FELICIANO HUANCA LAURA, CONCEPTO: DEVOLUCION DE COBRO INDEBIDO, CUENTA DE DEPOSITO: CUENTA UNICA DEL TESORO"/>
    <m/>
    <m/>
    <m/>
    <m/>
    <m/>
    <m/>
    <n v="0"/>
    <n v="4310"/>
    <s v="NO_CONCILIADO"/>
    <m/>
    <m/>
  </r>
  <r>
    <x v="87"/>
    <m/>
    <x v="87"/>
    <x v="123"/>
    <s v="Q18390150002"/>
    <s v="CRV"/>
    <n v="1839015"/>
    <m/>
    <s v="NUMERO DE LIBRETA CUT: 03420102001 OPERACIÓN E18 TRANSFERENCIA DEL SISTEMA FINANCIERO POR CUENTA DE TERCEROS A LA CUT TRANSFERENCIA RECURSOS DEL FIDEICOMISO AEVIVIENDA"/>
    <m/>
    <m/>
    <m/>
    <m/>
    <m/>
    <m/>
    <n v="0"/>
    <n v="285848.27"/>
    <s v="NO_CONCILIADO"/>
    <m/>
    <m/>
  </r>
  <r>
    <x v="0"/>
    <m/>
    <x v="0"/>
    <x v="123"/>
    <s v="O21244480002"/>
    <s v="BOD"/>
    <n v="2124448"/>
    <m/>
    <s v="00099021001 DEPOSITO DE EFECTIVO, DEPOSITANTE: CARLOS RENE MENDOZA YAVI, CONCEPTO: REVERSION DE BOLETA HABER MENSUAL, CUENTA DE DEPOSITO: CUENTA UNICA DEL TESORO"/>
    <m/>
    <m/>
    <m/>
    <m/>
    <m/>
    <m/>
    <n v="0"/>
    <n v="3032.68"/>
    <s v="NO_CONCILIADO"/>
    <m/>
    <m/>
  </r>
  <r>
    <x v="76"/>
    <m/>
    <x v="76"/>
    <x v="123"/>
    <s v="O21244540002"/>
    <s v="BOD"/>
    <n v="2124454"/>
    <m/>
    <s v="00213012001 DEPOSITO DE EFECTIVO, DEPOSITANTE: RUIZ ATANACIO NIHEL, CONCEPTO: DEVOLUCION DE FONDOS, CUENTA DE DEPOSITO: CUENTA UNICA DEL TESORO"/>
    <m/>
    <m/>
    <m/>
    <m/>
    <m/>
    <m/>
    <n v="0"/>
    <n v="450"/>
    <s v="NO_CONCILIADO"/>
    <m/>
    <m/>
  </r>
  <r>
    <x v="7"/>
    <m/>
    <x v="7"/>
    <x v="123"/>
    <s v="O21244550002"/>
    <s v="BOD"/>
    <n v="2124455"/>
    <m/>
    <s v="00099021001 DEPOSITO DE EFECTIVO, DEPOSITANTE: SERGIO I. BEJARANO CARVAJAL, CONCEPTO: DICTAMEN DE RESPONSABILIDAD CIVIL RECTIFICATORIO AL DICTAMEN RECTIFICATORIO N°CGE/DRC-010/2021, CUENTA DE DEPOSITO: CUENTA UNICA DEL TESORO/DJBR"/>
    <m/>
    <m/>
    <m/>
    <m/>
    <m/>
    <m/>
    <n v="0"/>
    <n v="42320"/>
    <s v="NO_CONCILIADO"/>
    <m/>
    <m/>
  </r>
  <r>
    <x v="32"/>
    <m/>
    <x v="32"/>
    <x v="123"/>
    <s v="O21244590002"/>
    <s v="BOD"/>
    <n v="2124459"/>
    <m/>
    <s v="00099021001 DEPOSITO DE EFECTIVO, DEPOSITANTE: GONZALO WALTHER BUSTOS JIMENEZ, CONCEPTO: FACTURAS NAABOL GONZALO BUSTOS JIMENEZ, CUENTA DE DEPOSITO: CUENTA UNICA DEL TESORO/DJBR"/>
    <m/>
    <m/>
    <m/>
    <m/>
    <m/>
    <m/>
    <n v="0"/>
    <n v="30"/>
    <s v="NO_CONCILIADO"/>
    <m/>
    <m/>
  </r>
  <r>
    <x v="32"/>
    <m/>
    <x v="32"/>
    <x v="123"/>
    <s v="O21244600002"/>
    <s v="BOD"/>
    <n v="2124460"/>
    <m/>
    <s v="00099021001 DEPOSITO DE EFECTIVO, DEPOSITANTE: GONZALO WALTHER BUSTOS JIMENEZ, CONCEPTO: FACTURAS NAABOL GONZALO BUSTOS JIMENEZ, CUENTA DE DEPOSITO: CUENTA UNICA DEL TESORO/DJBR"/>
    <m/>
    <m/>
    <m/>
    <m/>
    <m/>
    <m/>
    <n v="0"/>
    <n v="15"/>
    <s v="NO_CONCILIADO"/>
    <m/>
    <m/>
  </r>
  <r>
    <x v="32"/>
    <m/>
    <x v="32"/>
    <x v="123"/>
    <s v="O21244620002"/>
    <s v="BOD"/>
    <n v="2124462"/>
    <m/>
    <s v="00099021001 DEPOSITO DE EFECTIVO, DEPOSITANTE: MARCELO MARTIN CHAVEZ LIMA-ASFI, CONCEPTO: FACTURA NAABOL EMITIDA EN FECHA 2 DE MAYO, CUENTA DE DEPOSITO: CUENTA UNICA DEL TESORO"/>
    <m/>
    <m/>
    <m/>
    <m/>
    <m/>
    <m/>
    <n v="0"/>
    <n v="15"/>
    <s v="NO_CONCILIADO"/>
    <m/>
    <m/>
  </r>
  <r>
    <x v="32"/>
    <m/>
    <x v="32"/>
    <x v="123"/>
    <s v="O21244630002"/>
    <s v="BOD"/>
    <n v="2124463"/>
    <m/>
    <s v="00099021001 DEPOSITO DE EFECTIVO, DEPOSITANTE: GONZALO WALTHER BUSTOS JIMENEZ, CONCEPTO: FACTURAS NAABOL GONZALO BUSTOS JIMENEZ, CUENTA DE DEPOSITO: CUENTA UNICA DEL TESORO/DJBR"/>
    <m/>
    <m/>
    <m/>
    <m/>
    <m/>
    <m/>
    <n v="0"/>
    <n v="15"/>
    <s v="NO_CONCILIADO"/>
    <m/>
    <m/>
  </r>
  <r>
    <x v="32"/>
    <m/>
    <x v="32"/>
    <x v="123"/>
    <s v="O21244640002"/>
    <s v="BOD"/>
    <n v="2124464"/>
    <m/>
    <s v="00099021001 DEPOSITO DE EFECTIVO, DEPOSITANTE: LUCIO CONDORI MAMANI - ASFI, CONCEPTO: POR CONCEPTO DE FACTURA NAABOL EMITIDO EN FECHA 22 DE MAYO, CUENTA DE DEPOSITO: CUENTA UNICA DEL TESORO"/>
    <m/>
    <m/>
    <m/>
    <m/>
    <m/>
    <m/>
    <n v="0"/>
    <n v="15"/>
    <s v="NO_CONCILIADO"/>
    <m/>
    <m/>
  </r>
  <r>
    <x v="32"/>
    <m/>
    <x v="32"/>
    <x v="123"/>
    <s v="O21244650002"/>
    <s v="BOD"/>
    <n v="2124465"/>
    <m/>
    <s v="00099021001 DEPOSITO DE EFECTIVO, DEPOSITANTE: IVONE ADRIANA ANDRADE-ASFI, CONCEPTO: FACTURA NAABOL EMITIDA EN FECHA 27/04/2023, CUENTA DE DEPOSITO: CUENTA UNICA DEL TESORO"/>
    <m/>
    <m/>
    <m/>
    <m/>
    <m/>
    <m/>
    <n v="0"/>
    <n v="15"/>
    <s v="NO_CONCILIADO"/>
    <m/>
    <m/>
  </r>
  <r>
    <x v="32"/>
    <m/>
    <x v="32"/>
    <x v="123"/>
    <s v="O21244660002"/>
    <s v="BOD"/>
    <n v="2124466"/>
    <m/>
    <s v="00099021001 DEPOSITO DE EFECTIVO, DEPOSITANTE: ASFI - ANGEL LUIS ACEBO, CONCEPTO: POR FACTURAS NAABOL FECHAS 25 Y 28 DE ABRIL DE 2023, NO PRESENTADAS EN EL LIBRO DE COMPRAS IVA, CUENTA DE DEPOSITO: CUENTA UNICA DEL TESORO"/>
    <m/>
    <m/>
    <m/>
    <m/>
    <m/>
    <m/>
    <n v="0"/>
    <n v="30"/>
    <s v="NO_CONCILIADO"/>
    <m/>
    <m/>
  </r>
  <r>
    <x v="0"/>
    <m/>
    <x v="0"/>
    <x v="123"/>
    <s v="O21244690002"/>
    <s v="BOD"/>
    <n v="2124469"/>
    <m/>
    <s v="00099021001 DEPOSITO DE EFECTIVO, DEPOSITANTE: JUAN ANGEL CORONEL SARDON C.I. 6136125 L.P., CONCEPTO: DEVOLUCION AL SENASIR COACTIVO SOCIAL, CUENTA DE DEPOSITO: CUENTA UNICA DEL TESORO"/>
    <m/>
    <m/>
    <m/>
    <m/>
    <m/>
    <m/>
    <n v="0"/>
    <n v="3513.93"/>
    <s v="NO_CONCILIADO"/>
    <m/>
    <m/>
  </r>
  <r>
    <x v="30"/>
    <m/>
    <x v="30"/>
    <x v="123"/>
    <s v="O21244930002"/>
    <s v="BOD"/>
    <n v="2124493"/>
    <m/>
    <s v="00086057007 DEPOSITO DE EFECTIVO, DEPOSITANTE: CLAUDIO NELSON VICHEVICH CASTEDO, CONCEPTO: DEVOLUCION DE RECURSOS, CUENTA DE DEPOSITO: CUENTA UNICA DEL TESORO"/>
    <m/>
    <m/>
    <m/>
    <m/>
    <m/>
    <m/>
    <n v="0"/>
    <n v="29"/>
    <s v="NO_CONCILIADO"/>
    <m/>
    <m/>
  </r>
  <r>
    <x v="1"/>
    <m/>
    <x v="1"/>
    <x v="123"/>
    <s v="B21243670002"/>
    <s v="BOD"/>
    <n v="2124367"/>
    <m/>
    <s v="00099021001 DEP.DE CHEQ.AJENOS,RET.DE CAM.,CONCEPTO: DEVOLUCION DE CC NO COBRADA MARZO 2023,DEP.: LA VITALICIA SEGUROS Y REASEGUROS DE VIDA S.A. , PROCEDENCIA: BANCO BISA S.A., CHEQUE: 80440, FECHA DE EMISION:04/07/2023"/>
    <m/>
    <m/>
    <m/>
    <m/>
    <m/>
    <m/>
    <n v="0"/>
    <n v="6812.6"/>
    <s v="NO_CONCILIADO"/>
    <m/>
    <m/>
  </r>
  <r>
    <x v="1"/>
    <m/>
    <x v="1"/>
    <x v="123"/>
    <s v="B21243680002"/>
    <s v="BOD"/>
    <n v="2124368"/>
    <m/>
    <s v="00099021001 DEP.DE CHEQ.AJENOS,RET.DE CAM.,CONCEPTO: DEVOLUCION DE CC NO COBRADA MARZO 2023,DEP.: LA VITALICIA SEGUROS Y REASEGUROS DE VIDA S.A. , PROCEDENCIA: BANCO BISA S.A., CHEQUE: 1867448, FECHA DE EMISION:04/07/2023"/>
    <m/>
    <m/>
    <m/>
    <m/>
    <m/>
    <m/>
    <n v="0"/>
    <n v="824.32"/>
    <s v="NO_CONCILIADO"/>
    <m/>
    <m/>
  </r>
  <r>
    <x v="88"/>
    <m/>
    <x v="88"/>
    <x v="123"/>
    <s v="B21243980002"/>
    <s v="BOD"/>
    <n v="2124398"/>
    <m/>
    <s v="00041014202 DEP.DE CHEQ.AJENOS,RET.DE CAM.,CONCEPTO: TRANSFERENCIA DE RECURSOS POR DÉPOSITO DEL GAD-TARIJA ADQUISICION DE PISOS TECNOLOGICOS S/G D.S.2013,DEP.: MDPYEP , PROCEDENCIA: BANCO UNION S.A., CHEQUE: 3001, FECHA DE EMISION:27/06/2023"/>
    <m/>
    <m/>
    <m/>
    <m/>
    <m/>
    <m/>
    <n v="0"/>
    <n v="3394370.92"/>
    <s v="NO_CONCILIADO"/>
    <m/>
    <m/>
  </r>
  <r>
    <x v="26"/>
    <m/>
    <x v="26"/>
    <x v="123"/>
    <s v="B21244020002"/>
    <s v="BOD"/>
    <n v="2124402"/>
    <m/>
    <s v="00099021001 DEP.DE CHEQ.AJENOS,RET.DE CAM.,CONCEPTO: ABEL LOPEZ ARRUETA,DEP.: BANCO UNION SA , PROCEDENCIA: BANCO UNION S.A., CHEQUE: 191541, FECHA DE EMISION:05/07/2023/DJBR"/>
    <m/>
    <m/>
    <m/>
    <m/>
    <m/>
    <m/>
    <n v="0"/>
    <n v="1532.13"/>
    <s v="NO_CONCILIADO"/>
    <m/>
    <m/>
  </r>
  <r>
    <x v="86"/>
    <m/>
    <x v="86"/>
    <x v="123"/>
    <s v="B21244080002"/>
    <s v="BOD"/>
    <n v="2124408"/>
    <m/>
    <s v="00206012001 DEP.DE CHEQ.AJENOS,RET.DE CAM.,CONCEPTO: DEPÓSITO POR OTROS INGRESOS,DEP.: INSTITUTO NACIONAL DE ESTADISTICA , PROCEDENCIA: BANCO UNION S.A., CHEQUE: 5010, FECHA DE EMISION:04/07/2023"/>
    <m/>
    <m/>
    <m/>
    <m/>
    <m/>
    <m/>
    <n v="0"/>
    <n v="3.52"/>
    <s v="NO_CONCILIADO"/>
    <m/>
    <m/>
  </r>
  <r>
    <x v="86"/>
    <m/>
    <x v="86"/>
    <x v="123"/>
    <s v="B21244090002"/>
    <s v="BOD"/>
    <n v="2124409"/>
    <m/>
    <s v="00206012001 DEP.DE CHEQ.AJENOS,RET.DE CAM.,CONCEPTO: DEPÓSITO POR OTROS INGRESOS,DEP.: INSTITUTO NACIONAL DE ESTADISTICA , PROCEDENCIA: BANCO UNION S.A., CHEQUE: 5537, FECHA DE EMISION:04/07/2023"/>
    <m/>
    <m/>
    <m/>
    <m/>
    <m/>
    <m/>
    <n v="0"/>
    <n v="70"/>
    <s v="NO_CONCILIADO"/>
    <m/>
    <m/>
  </r>
  <r>
    <x v="89"/>
    <m/>
    <x v="89"/>
    <x v="123"/>
    <s v="B21244130002"/>
    <s v="BOD"/>
    <n v="2124413"/>
    <m/>
    <s v="00290012001 DEP.DE CHEQ.AJENOS,RET.DE CAM.,CONCEPTO: TRAMITE N°9208316 DESCUENTO PASAJES Y VIATICOS,DEP.: SERVICIO DE IMPUESTOS NACIONALES , PROCEDENCIA: BANCO UNION S.A., CHEQUE: 7189, FECHA DE EMISION:30/06/2023"/>
    <m/>
    <m/>
    <m/>
    <m/>
    <m/>
    <m/>
    <n v="0"/>
    <n v="13445.9"/>
    <s v="NO_CONCILIADO"/>
    <m/>
    <m/>
  </r>
  <r>
    <x v="89"/>
    <m/>
    <x v="89"/>
    <x v="123"/>
    <s v="B21244150002"/>
    <s v="BOD"/>
    <n v="2124415"/>
    <m/>
    <s v="00099021001 DEP.DE CHEQ.AJENOS,RET.DE CAM.,CONCEPTO: TRAMITE N°9208316 ABRIL/2023 CONVENIO SENASIR,DEP.: SERVICIO DE IMPUESTOS NACIONALES , PROCEDENCIA: BANCO UNION S.A., CHEQUE: 7190, FECHA DE EMISION:30/06/2023"/>
    <m/>
    <m/>
    <m/>
    <m/>
    <m/>
    <m/>
    <n v="0"/>
    <n v="696"/>
    <s v="NO_CONCILIADO"/>
    <m/>
    <m/>
  </r>
  <r>
    <x v="45"/>
    <m/>
    <x v="45"/>
    <x v="123"/>
    <s v="B21244250002"/>
    <s v="BOD"/>
    <n v="2124425"/>
    <m/>
    <s v="00099021001 DEP.DE CHEQ.AJENOS,RET.DE CAM.,CONCEPTO: DEVOLUCION DE RECURSOS DEL C31 281-1-3 DE GESTION 2022,DEP.: HILDA ROSA SUYO CARBAJAL , PROCEDENCIA: BANCO UNION S.A., CHEQUE: 16694, FECHA DE EMISION:29/06/2023/DJBR"/>
    <m/>
    <m/>
    <m/>
    <m/>
    <m/>
    <m/>
    <n v="0"/>
    <n v="914"/>
    <s v="NO_CONCILIADO"/>
    <m/>
    <m/>
  </r>
  <r>
    <x v="36"/>
    <m/>
    <x v="36"/>
    <x v="123"/>
    <s v="G23286680001"/>
    <s v="CVD"/>
    <n v="2328668"/>
    <m/>
    <s v="COBRO COSTOS DE PAPELERIA SEGUN TRANSFERENCIA DEL EXTERIOR POR ORDEN DE COPA ENERGIA DISTRIBUIDORA DE GAS S A (SAO PAULO BRASIL) REF.: CRED INV 956, 957, 958, 959, 961, 962 FECHA VALOR 5/07/2023 LIB. 00513062002 YPFB - EXPORTACIÓN DE GLP Y OTROS-BOLIVIANOS"/>
    <m/>
    <m/>
    <m/>
    <m/>
    <m/>
    <m/>
    <n v="50"/>
    <n v="0"/>
    <s v="NO_CONCILIADO"/>
    <m/>
    <m/>
  </r>
  <r>
    <x v="36"/>
    <m/>
    <x v="36"/>
    <x v="123"/>
    <s v="G23286660001"/>
    <s v="CVD"/>
    <n v="2328666"/>
    <m/>
    <s v="COBRO COSTOS DE PAPELERIA SEGUN TRANSFERENCIA DEL EXTERIOR POR ORDEN DE OILY LUBRIFICANTES E QUIMICOS LTDA. (BR/CAMPO GRANDE) REF.: CRED SWF 23/07/05 INV 009/2023 FECHA VALOR 5/07/2023 LIB. 00513062002 YPFB - EXPORTACIÓN DE GLP Y OTROS-BOLIVIANOS"/>
    <m/>
    <m/>
    <m/>
    <m/>
    <m/>
    <m/>
    <n v="50"/>
    <n v="0"/>
    <s v="NO_CONCILIADO"/>
    <m/>
    <m/>
  </r>
  <r>
    <x v="36"/>
    <m/>
    <x v="36"/>
    <x v="123"/>
    <s v="G23286720001"/>
    <s v="CVD"/>
    <n v="2328672"/>
    <m/>
    <s v="COBRO COSTOS DE PAPELERIA SEGUN TRANSFERENCIA DEL EXTERIOR POR ORDEN DE FIDEICOMISO HERCO-CKM (LIMA PERU) REF.: CRED PARA COMPLETAR EMBARQUE 15 - HERCO FECHA VALOR 5/07/2023 LIB. 00513062002 YPFB - EXPORTACIÓN DE GLP Y OTROS-BOLIVIANOS"/>
    <m/>
    <m/>
    <m/>
    <m/>
    <m/>
    <m/>
    <n v="50"/>
    <n v="0"/>
    <s v="NO_CONCILIADO"/>
    <m/>
    <m/>
  </r>
  <r>
    <x v="84"/>
    <m/>
    <x v="84"/>
    <x v="123"/>
    <s v="G23286740001"/>
    <s v="CVD"/>
    <n v="2328674"/>
    <m/>
    <s v="COBRO COSTOS DE PAPELERIA POR REGULARIZACION DE TRANSFERENCIA DEL EXTERIOR POR ORDEN DE CONSULADO GENERAL DE BOLIVIA EN NUEVA YORK EEUU REF.: RECAUDACIONES GESTORÍA CONSULAR JUNIO 2023 LIB. 00010011102 MIN.RELACIONES EXTERIORES - GESTORIA CONSULAR LEY Nº 3108"/>
    <m/>
    <m/>
    <m/>
    <m/>
    <m/>
    <m/>
    <n v="50"/>
    <n v="0"/>
    <s v="NO_CONCILIADO"/>
    <m/>
    <m/>
  </r>
  <r>
    <x v="25"/>
    <m/>
    <x v="25"/>
    <x v="123"/>
    <s v="G23288830002"/>
    <s v="CRV"/>
    <n v="2328883"/>
    <m/>
    <s v="TRANSFERENCIA DEL EXTERIOR SEGUN SWIFT NO.10811 Y NO.10810 DE FECHA 05/07/2023 ORDENANTE: FASS INDUSTRIA E COMERCIO DE P (BRAZIL RIBEIRAO PRETO) REF.: CRED INV YLBGCO0117ODV23VEX LIB. 00597012001 RECURSOS PROPIOS VENTAS YLB"/>
    <m/>
    <m/>
    <m/>
    <m/>
    <m/>
    <m/>
    <n v="0"/>
    <n v="446380.2"/>
    <s v="NO_CONCILIADO"/>
    <m/>
    <m/>
  </r>
  <r>
    <x v="25"/>
    <m/>
    <x v="25"/>
    <x v="123"/>
    <s v="G23288840001"/>
    <s v="CVD"/>
    <n v="2328884"/>
    <m/>
    <s v="COBRO COSTOS DE PAPELERIA SEGUN TRANSFERENCIA DEL EXTERIOR POR ORDEN DE FASS INDUSTRIA E COMERCIO DE P (BRAZIL RIBEIRAO PRETO) REF.: CRED INV YLBGCO0117ODV23VEX LIB. 00597012001 RECURSOS PROPIOS VENTAS YLB"/>
    <m/>
    <m/>
    <m/>
    <m/>
    <m/>
    <m/>
    <n v="50"/>
    <n v="0"/>
    <s v="NO_CONCILIADO"/>
    <m/>
    <m/>
  </r>
  <r>
    <x v="36"/>
    <m/>
    <x v="36"/>
    <x v="123"/>
    <s v="G23288250001"/>
    <s v="CVD"/>
    <n v="2328825"/>
    <m/>
    <s v="COBRO COSTOS DE PAPELERIA SEGUN TRANSFERENCIA DEL EXTERIOR POR ORDEN DE OILY LUBRIFICANTES E QUIMICOS LTDA (BR/CAMPO GRANDE) REF.: CRED SWF OF 23/07/05 INV/010/2023 FECHA VALOR 5/07/2023 LIB. 00513012007 YPFB - RECURSOS NACIONALIZACIÓN"/>
    <m/>
    <m/>
    <m/>
    <m/>
    <m/>
    <m/>
    <n v="50"/>
    <n v="0"/>
    <s v="NO_CONCILIADO"/>
    <m/>
    <m/>
  </r>
  <r>
    <x v="90"/>
    <m/>
    <x v="90"/>
    <x v="123"/>
    <s v="G23289980003"/>
    <s v="COB"/>
    <n v="2328998"/>
    <m/>
    <s v="TRANSFERENCIA RECIBIDA DEL EXTERIOR SEGÚN MENSAJES SWIFT Nos. 10790-10789 (REM.EXT.) DE FECHA 05-07-2023 POR DESEMBOLSO DE CAF PRÉSTAMO CFA11691 PROG. DE OBRAS COMPLEMENTARIAS LIBRETA N° 00291012002 ABC-RECURSOS PROPIOS REF.: UTILES DE ESCRITORIO"/>
    <m/>
    <m/>
    <m/>
    <m/>
    <m/>
    <m/>
    <n v="50"/>
    <n v="0"/>
    <s v="NO_CONCILIADO"/>
    <m/>
    <m/>
  </r>
  <r>
    <x v="90"/>
    <m/>
    <x v="90"/>
    <x v="123"/>
    <s v="G23290410003"/>
    <s v="COB"/>
    <n v="2329041"/>
    <m/>
    <s v="TRANSFERENCIA RECIBIDA DEL EXTERIOR SEGÚN MENSAJES SWIFT Nos. 10788-10787 (REM.EXT.) DE FECHA 05-07-2023 POR DESEMBOLSO DE CAF PRÉSTAMO CFA11691 PROG. DE OBRAS COMPLEMENTARIAS LIBRETA N° 00291012002 ABC-RECURSOS PROPIOS REF.: UTILES DE ESCRITORIO"/>
    <m/>
    <m/>
    <m/>
    <m/>
    <m/>
    <m/>
    <n v="50"/>
    <n v="0"/>
    <s v="NO_CONCILIADO"/>
    <m/>
    <m/>
  </r>
  <r>
    <x v="36"/>
    <m/>
    <x v="36"/>
    <x v="123"/>
    <s v="S10638380001"/>
    <s v="COB"/>
    <n v="1063838"/>
    <m/>
    <s v="'COBRO DE'||UTILES DE ESCRITORIO POR EL COMPROBANTE NRO.1063837 DE LA FECHA, S/G.NOTA PRS/GAFC-1382-DFC-423/2023 DE FECHA 14/6/2023 (HRE-TGL-2023-9344) ENVIADO POR YACIMIENTOS PETROLIFEROS FISCALES BOLIVIANOS. DÉBITO DE LA LIBRETA 00513022001 YPFB-&quot;OPERACIONES&quot; COBRO DE ÚTILES DE ESCRITORIO."/>
    <m/>
    <m/>
    <m/>
    <m/>
    <m/>
    <m/>
    <n v="50"/>
    <n v="0"/>
    <s v="NO_CONCILIADO"/>
    <m/>
    <m/>
  </r>
  <r>
    <x v="69"/>
    <m/>
    <x v="69"/>
    <x v="124"/>
    <s v="O21246440002"/>
    <s v="BOD"/>
    <n v="2124644"/>
    <m/>
    <s v="00099021001 DEPOSITO DE EFECTIVO, DEPOSITANTE: MINISTERIO DE DEFENSA-MAXIMO MOYA QUISPE, CONCEPTO: DEVOLUCION BONO FRONTERA GESTION 2020, CUENTA DE DEPOSITO: CUENTA UNICA DEL TESORO"/>
    <m/>
    <m/>
    <m/>
    <m/>
    <m/>
    <m/>
    <n v="0"/>
    <n v="3183.3"/>
    <s v="NO_CONCILIADO"/>
    <m/>
    <m/>
  </r>
  <r>
    <x v="68"/>
    <m/>
    <x v="68"/>
    <x v="124"/>
    <s v="O21246560002"/>
    <s v="BOD"/>
    <n v="2124656"/>
    <m/>
    <s v="00099021001 DEPOSITO DE EFECTIVO, DEPOSITANTE: MINISTERIO DE DESARROLO RURAL Y TIERRAS, CONCEPTO: PAGO SERVICIO DE AGUA POTABLE EPSAS UC - CNAPE CORRESPONDIENTE AL MES DE MAYO 2023, CUENTA DE DEPOSITO: CUENTA UNICA DEL TESORO"/>
    <m/>
    <m/>
    <m/>
    <m/>
    <m/>
    <m/>
    <n v="0"/>
    <n v="51.96"/>
    <s v="NO_CONCILIADO"/>
    <m/>
    <m/>
  </r>
  <r>
    <x v="32"/>
    <m/>
    <x v="32"/>
    <x v="124"/>
    <s v="O21246570002"/>
    <s v="BOD"/>
    <n v="2124657"/>
    <m/>
    <s v="00099021001 DEPOSITO DE EFECTIVO, DEPOSITANTE: LILIANA JULIETA VILLEGAS ARROYO, CONCEPTO: DEVOLUCION POR CONCEPTO DE FACTURAS NAABOL NO PRESENTADOS FECHA 12 DE MAYO, CUENTA DE DEPOSITO: CUENTA UNICA DEL TESORO/DJBR"/>
    <m/>
    <m/>
    <m/>
    <m/>
    <m/>
    <m/>
    <n v="0"/>
    <n v="15"/>
    <s v="NO_CONCILIADO"/>
    <m/>
    <m/>
  </r>
  <r>
    <x v="32"/>
    <m/>
    <x v="32"/>
    <x v="124"/>
    <s v="O21246620002"/>
    <s v="BOD"/>
    <n v="2124662"/>
    <m/>
    <s v="00099021001 DEPOSITO DE EFECTIVO, DEPOSITANTE: LILIANA JULIETA VILLEGAS ARROYO, CONCEPTO: DEVOLUCION POR CONCEPTO DE FACTURAS NAABOL NO PRESENTADAS EN FECHAS 24 Y 27 DE ABRIL DE 2023, CUENTA DE DEPOSITO: CUENTA UNICA DEL TESORO/DJBR"/>
    <m/>
    <m/>
    <m/>
    <m/>
    <m/>
    <m/>
    <n v="0"/>
    <n v="30"/>
    <s v="NO_CONCILIADO"/>
    <m/>
    <m/>
  </r>
  <r>
    <x v="0"/>
    <m/>
    <x v="0"/>
    <x v="124"/>
    <s v="O21246630002"/>
    <s v="BOD"/>
    <n v="2124663"/>
    <m/>
    <s v="00099021001 DEPOSITO DE EFECTIVO, DEPOSITANTE: BENEDICTA CERON VDA DE CALLE, CONCEPTO: SUSCRIPCION DE CONVENIO PARA EL PAGO DE LO ADEUDADO, CUENTA DE DEPOSITO: CUENTA UNICA DEL TESORO"/>
    <m/>
    <m/>
    <m/>
    <m/>
    <m/>
    <m/>
    <n v="0"/>
    <n v="1441"/>
    <s v="NO_CONCILIADO"/>
    <m/>
    <m/>
  </r>
  <r>
    <x v="51"/>
    <m/>
    <x v="51"/>
    <x v="124"/>
    <s v="O21246640002"/>
    <s v="BOD"/>
    <n v="2124664"/>
    <m/>
    <s v="00081011101 DEPOSITO DE EFECTIVO, DEPOSITANTE: ISMAEL QUINO CONDORI, CONCEPTO: REPOSICION DE CREDENCIAL, CUENTA DE DEPOSITO: CUENTA UNICA DEL TESORO"/>
    <m/>
    <m/>
    <m/>
    <m/>
    <m/>
    <m/>
    <n v="0"/>
    <n v="25"/>
    <s v="NO_CONCILIADO"/>
    <m/>
    <m/>
  </r>
  <r>
    <x v="43"/>
    <m/>
    <x v="43"/>
    <x v="124"/>
    <s v="O21246660002"/>
    <s v="BOD"/>
    <n v="2124666"/>
    <m/>
    <s v="00132072001 DEPOSITO DE EFECTIVO, DEPOSITANTE: SAMUEL JOAQUIN FLORES CATACORA, CONCEPTO: DEPÓSITO POR FACTURA NO DECLARADA DEL MES DE JUNIO N° 21;23, CUENTA DE DEPOSITO: CUENTA UNICA DEL TESORO"/>
    <m/>
    <m/>
    <m/>
    <m/>
    <m/>
    <m/>
    <n v="0"/>
    <n v="1843"/>
    <s v="NO_CONCILIADO"/>
    <m/>
    <m/>
  </r>
  <r>
    <x v="2"/>
    <m/>
    <x v="2"/>
    <x v="124"/>
    <s v="O21246700002"/>
    <s v="BOD"/>
    <n v="2124670"/>
    <m/>
    <s v="00099021001 DEPOSITO DE EFECTIVO, DEPOSITANTE: VICEMINISTERIO DE DEPORTES, CONCEPTO: DEVOLUCION DE PASAJES AEREOS SR. JAVIER HUANCA APAZA NO UTILIZADOS, CUENTA DE DEPOSITO: CUENTA UNICA DEL TESORO"/>
    <m/>
    <m/>
    <m/>
    <m/>
    <m/>
    <m/>
    <n v="0"/>
    <n v="3249"/>
    <s v="NO_CONCILIADO"/>
    <m/>
    <m/>
  </r>
  <r>
    <x v="20"/>
    <m/>
    <x v="20"/>
    <x v="124"/>
    <s v="O21246710002"/>
    <s v="BOD"/>
    <n v="2124671"/>
    <m/>
    <s v="00099021001 DEPOSITO DE EFECTIVO, DEPOSITANTE: ROMINA GRISELDA GOMEZ JIMENEZ, CONCEPTO: MAXIMA REMUNERACION MES DE MAYO/2023, CUENTA DE DEPOSITO: CUENTA UNICA DEL TESORO/DJBR"/>
    <m/>
    <m/>
    <m/>
    <m/>
    <m/>
    <m/>
    <n v="0"/>
    <n v="4233.2700000000004"/>
    <s v="NO_CONCILIADO"/>
    <m/>
    <m/>
  </r>
  <r>
    <x v="23"/>
    <m/>
    <x v="23"/>
    <x v="124"/>
    <s v="O21246730002"/>
    <s v="BOD"/>
    <n v="2124673"/>
    <m/>
    <s v="00099021001 DEPOSITO DE EFECTIVO, DEPOSITANTE: JOSE LUIS CORI CHUQUIMIA, CONCEPTO: DEVOLUCION POR INCOMPATIBILIDAD SALARIAL DE REMUNERACION MAXIMA SECTOR PUBLICO MAYO 2023, CUENTA DE DEPOSITO: CUENTA UNICA DEL TESORO/DJBR"/>
    <m/>
    <m/>
    <m/>
    <m/>
    <m/>
    <m/>
    <n v="0"/>
    <n v="3371.99"/>
    <s v="NO_CONCILIADO"/>
    <m/>
    <m/>
  </r>
  <r>
    <x v="54"/>
    <m/>
    <x v="54"/>
    <x v="124"/>
    <s v="O21246870002"/>
    <s v="BOD"/>
    <n v="2124687"/>
    <m/>
    <s v="00099021001 DEPOSITO DE EFECTIVO, DEPOSITANTE: MINISTERIO DE GOBIERNO - DIPREVCON, CONCEPTO: DEV. DE RECURSOS DEL PAGO A ENDE CORP. POR ENERGIA ELECTRICA MES OCTUBRE 2022 PREV: 3799, CUENTA DE DEPOSITO: CUENTA UNICA DEL TESORO"/>
    <m/>
    <m/>
    <m/>
    <m/>
    <m/>
    <m/>
    <n v="0"/>
    <n v="0.7"/>
    <s v="NO_CONCILIADO"/>
    <m/>
    <m/>
  </r>
  <r>
    <x v="70"/>
    <m/>
    <x v="70"/>
    <x v="124"/>
    <s v="Q18397990002"/>
    <s v="CRV"/>
    <n v="1839799"/>
    <m/>
    <s v="NUMERO DE LIBRETA CUT: 00283012001 OPERACIÓN E18 TRANSFERENCIA DEL SISTEMA FINANCIERO POR CUENTA DE TERCEROS A LA CUT A SOL SOCIEDAD JENNEFER SRL"/>
    <m/>
    <m/>
    <m/>
    <m/>
    <m/>
    <m/>
    <n v="0"/>
    <n v="10043.93"/>
    <s v="NO_CONCILIADO"/>
    <m/>
    <m/>
  </r>
  <r>
    <x v="32"/>
    <m/>
    <x v="32"/>
    <x v="124"/>
    <s v="O21246990002"/>
    <s v="BOD"/>
    <n v="2124699"/>
    <m/>
    <s v="00099021001 DEPOSITO DE EFECTIVO, DEPOSITANTE: ABEL RAMOS CONDORI ASFI, CONCEPTO: PAGO FACTURA NAABOL FECHA 27/04/2023, CUENTA DE DEPOSITO: CUENTA UNICA DEL TESORO"/>
    <m/>
    <m/>
    <m/>
    <m/>
    <m/>
    <m/>
    <n v="0"/>
    <n v="15"/>
    <s v="NO_CONCILIADO"/>
    <m/>
    <m/>
  </r>
  <r>
    <x v="32"/>
    <m/>
    <x v="32"/>
    <x v="124"/>
    <s v="O21246960002"/>
    <s v="BOD"/>
    <n v="2124696"/>
    <m/>
    <s v="00099021001 DEPOSITO DE EFECTIVO, DEPOSITANTE: ABEL RAMOS CONDORI ASFI, CONCEPTO: PAGO FACTURA NAABOL FECHA 02/05/2023, CUENTA DE DEPOSITO: CUENTA UNICA DEL TESORO"/>
    <m/>
    <m/>
    <m/>
    <m/>
    <m/>
    <m/>
    <n v="0"/>
    <n v="15"/>
    <s v="NO_CONCILIADO"/>
    <m/>
    <m/>
  </r>
  <r>
    <x v="32"/>
    <m/>
    <x v="32"/>
    <x v="124"/>
    <s v="O21246980002"/>
    <s v="BOD"/>
    <n v="2124698"/>
    <m/>
    <s v="00099021001 DEPOSITO DE EFECTIVO, DEPOSITANTE: ABEL RAMOS CONDORI ASFI, CONCEPTO: PAGO FACTURA NAABOL FECHA 25/04/2023, CUENTA DE DEPOSITO: CUENTA UNICA DEL TESORO"/>
    <m/>
    <m/>
    <m/>
    <m/>
    <m/>
    <m/>
    <n v="0"/>
    <n v="15"/>
    <s v="NO_CONCILIADO"/>
    <m/>
    <m/>
  </r>
  <r>
    <x v="43"/>
    <m/>
    <x v="43"/>
    <x v="124"/>
    <s v="O21247000002"/>
    <s v="BOD"/>
    <n v="2124700"/>
    <m/>
    <s v="00099021001 DEPOSITO DE EFECTIVO, DEPOSITANTE: MIGUEL ANGEL POSTO CUSI, CONCEPTO: DEVOLUCION DE VIATICOS NO UTILIZADOS, CUENTA DE DEPOSITO: CUENTA UNICA DEL TESORO/DJBR"/>
    <m/>
    <m/>
    <m/>
    <m/>
    <m/>
    <m/>
    <n v="0"/>
    <n v="222"/>
    <s v="NO_CONCILIADO"/>
    <m/>
    <m/>
  </r>
  <r>
    <x v="84"/>
    <m/>
    <x v="84"/>
    <x v="124"/>
    <s v="O21247010002"/>
    <s v="BOD"/>
    <n v="2124701"/>
    <m/>
    <s v="00010011102 DEPOSITO DE EFECTIVO, DEPOSITANTE: EMBAJADA DE BOLIVIA EN MOSCÚ - RUSIA, CONCEPTO: RECAUDACION GESTORIA CONSULAR DESDE MARZO/2023 HASTA JUNIO/2023 - EMB. DE BOLIVIA EN RUSIA, CUENTA DE DEPOSITO: CUENTA UNICA DEL TESORO"/>
    <m/>
    <m/>
    <m/>
    <m/>
    <m/>
    <m/>
    <n v="0"/>
    <n v="14442"/>
    <s v="NO_CONCILIADO"/>
    <m/>
    <m/>
  </r>
  <r>
    <x v="79"/>
    <m/>
    <x v="79"/>
    <x v="124"/>
    <s v="O21247030002"/>
    <s v="BOD"/>
    <n v="2124703"/>
    <m/>
    <s v="00053011103 DEPOSITO DE EFECTIVO, DEPOSITANTE: JUAN EDWIN CHUQUIMIA VELEZ, CONCEPTO: REPOSICION DE CREDENCIAL Y PORTACREDENCIAL, CUENTA DE DEPOSITO: CUENTA UNICA DEL TESORO"/>
    <m/>
    <m/>
    <m/>
    <m/>
    <m/>
    <m/>
    <n v="0"/>
    <n v="50"/>
    <s v="NO_CONCILIADO"/>
    <m/>
    <m/>
  </r>
  <r>
    <x v="63"/>
    <m/>
    <x v="63"/>
    <x v="124"/>
    <s v="O21247040002"/>
    <s v="BOD"/>
    <n v="2124704"/>
    <m/>
    <s v="00598012001 DEPOSITO DE EFECTIVO, DEPOSITANTE: EDITORIAL DEL ESTADO MARIO VARGAS CONDORI, CONCEPTO: DEVOLUCION DE VIATICO POR 1 DIA, CUENTA DE DEPOSITO: CUENTA UNICA DEL TESORO"/>
    <m/>
    <m/>
    <m/>
    <m/>
    <m/>
    <m/>
    <n v="0"/>
    <n v="371"/>
    <s v="NO_CONCILIADO"/>
    <m/>
    <m/>
  </r>
  <r>
    <x v="42"/>
    <m/>
    <x v="42"/>
    <x v="124"/>
    <s v="O21247060002"/>
    <s v="BOD"/>
    <n v="2124706"/>
    <m/>
    <s v="00016011101 DEPOSITO DE EFECTIVO, DEPOSITANTE: EDGAR ANCE CRUZ -MINISTERIO DE EDUCACION, CONCEPTO: DEVOLUCON DE CARGO DE CUENTA, CUENTA DE DEPOSITO: CUENTA UNICA DEL TESORO"/>
    <m/>
    <m/>
    <m/>
    <m/>
    <m/>
    <m/>
    <n v="0"/>
    <n v="1957"/>
    <s v="NO_CONCILIADO"/>
    <m/>
    <m/>
  </r>
  <r>
    <x v="2"/>
    <m/>
    <x v="2"/>
    <x v="124"/>
    <s v="O21247100002"/>
    <s v="BOD"/>
    <n v="2124710"/>
    <m/>
    <s v="00046171101 DEPOSITO DE EFECTIVO, DEPOSITANTE: EMPRESA: JAMPIRI IMPORT S.R.L., CONCEPTO: SANCION POR INCUMPLIMIENTO A REINSCRIPCION GESTION 2023, CUENTA DE DEPOSITO: CUENTA UNICA DEL TESORO"/>
    <m/>
    <m/>
    <m/>
    <m/>
    <m/>
    <m/>
    <n v="0"/>
    <n v="5000"/>
    <s v="NO_CONCILIADO"/>
    <m/>
    <m/>
  </r>
  <r>
    <x v="91"/>
    <m/>
    <x v="91"/>
    <x v="124"/>
    <s v="O21247150002"/>
    <s v="BOD"/>
    <n v="2124715"/>
    <m/>
    <s v="00099021001 DEPOSITO DE EFECTIVO, DEPOSITANTE: TERESA MAYA PACHECO MACHICADO, CONCEPTO: DEVOLUCION SIN GOCE DE HABERES - MES DE JUNIO/2023, CUENTA DE DEPOSITO: CUENTA UNICA DEL TESORO/DJBR"/>
    <m/>
    <m/>
    <m/>
    <m/>
    <m/>
    <m/>
    <n v="0"/>
    <n v="12735.2"/>
    <s v="NO_CONCILIADO"/>
    <m/>
    <m/>
  </r>
  <r>
    <x v="69"/>
    <m/>
    <x v="69"/>
    <x v="124"/>
    <s v="O21247160002"/>
    <s v="BOD"/>
    <n v="2124716"/>
    <m/>
    <s v="00020051101 DEPOSITO DE EFECTIVO, DEPOSITANTE: EDSON HAROLD MERCADO ORTIZ, CONCEPTO: REVERSION, CUENTA DE DEPOSITO: CUENTA UNICA DEL TESORO"/>
    <m/>
    <m/>
    <m/>
    <m/>
    <m/>
    <m/>
    <n v="0"/>
    <n v="20"/>
    <s v="NO_CONCILIADO"/>
    <m/>
    <m/>
  </r>
  <r>
    <x v="32"/>
    <m/>
    <x v="32"/>
    <x v="124"/>
    <s v="O21247240002"/>
    <s v="BOD"/>
    <n v="2124724"/>
    <m/>
    <s v="00099021001 DEPOSITO DE EFECTIVO, DEPOSITANTE: RICARDO LOAYZA LIMA, CONCEPTO: DEVOLUCION DE VIATICOS, CUENTA DE DEPOSITO: CUENTA UNICA DEL TESORO/DJBR"/>
    <m/>
    <m/>
    <m/>
    <m/>
    <m/>
    <m/>
    <n v="0"/>
    <n v="1113"/>
    <s v="NO_CONCILIADO"/>
    <m/>
    <m/>
  </r>
  <r>
    <x v="32"/>
    <m/>
    <x v="32"/>
    <x v="124"/>
    <s v="O21247250002"/>
    <s v="BOD"/>
    <n v="2124725"/>
    <m/>
    <s v="00099021001 DEPOSITO DE EFECTIVO, DEPOSITANTE: FABIOLA ADRIANA MERCADO SANDI CI 4768749 LP, CONCEPTO: DEVOLUCION DE FACTURA NAABOL, CUENTA DE DEPOSITO: CUENTA UNICA DEL TESORO/DJBR"/>
    <m/>
    <m/>
    <m/>
    <m/>
    <m/>
    <m/>
    <n v="0"/>
    <n v="15"/>
    <s v="NO_CONCILIADO"/>
    <m/>
    <m/>
  </r>
  <r>
    <x v="32"/>
    <m/>
    <x v="32"/>
    <x v="124"/>
    <s v="O21247260002"/>
    <s v="BOD"/>
    <n v="2124726"/>
    <m/>
    <s v="00099021001 DEPOSITO DE EFECTIVO, DEPOSITANTE: RICARDO LOAYZA LIMA, CONCEPTO: DEVOLUCION DE VIATICOS, CUENTA DE DEPOSITO: CUENTA UNICA DEL TESORO/DJBR"/>
    <m/>
    <m/>
    <m/>
    <m/>
    <m/>
    <m/>
    <n v="0"/>
    <n v="1851.3"/>
    <s v="NO_CONCILIADO"/>
    <m/>
    <m/>
  </r>
  <r>
    <x v="32"/>
    <m/>
    <x v="32"/>
    <x v="124"/>
    <s v="O21247270002"/>
    <s v="BOD"/>
    <n v="2124727"/>
    <m/>
    <s v="00099021001 DEPOSITO DE EFECTIVO, DEPOSITANTE: HERIBERTO GONZALES CUSI CI 6853368, CONCEPTO: DEVOLUCION DE FACTURA NAABOL, CUENTA DE DEPOSITO: CUENTA UNICA DEL TESORO/DJBR"/>
    <m/>
    <m/>
    <m/>
    <m/>
    <m/>
    <m/>
    <n v="0"/>
    <n v="15"/>
    <s v="NO_CONCILIADO"/>
    <m/>
    <m/>
  </r>
  <r>
    <x v="32"/>
    <m/>
    <x v="32"/>
    <x v="124"/>
    <s v="O21247280002"/>
    <s v="BOD"/>
    <n v="2124728"/>
    <m/>
    <s v="00099021001 DEPOSITO DE EFECTIVO, DEPOSITANTE: LUIS RUBEN LOPEZ GUACHALLA CI 13087217 LP, CONCEPTO: DEVOLUCION DE FACTURA NAABOL, CUENTA DE DEPOSITO: CUENTA UNICA DEL TESORO/DJBR"/>
    <m/>
    <m/>
    <m/>
    <m/>
    <m/>
    <m/>
    <n v="0"/>
    <n v="15"/>
    <s v="NO_CONCILIADO"/>
    <m/>
    <m/>
  </r>
  <r>
    <x v="32"/>
    <m/>
    <x v="32"/>
    <x v="124"/>
    <s v="O21247290002"/>
    <s v="BOD"/>
    <n v="2124729"/>
    <m/>
    <s v="00099021001 DEPOSITO DE EFECTIVO, DEPOSITANTE: ANDREA BERENICE GUISBERT FLOR CI 4771379 LP, CONCEPTO: DEVOLUCION DE FACTURA NAABOL, CUENTA DE DEPOSITO: CUENTA UNICA DEL TESORO/DJBR"/>
    <m/>
    <m/>
    <m/>
    <m/>
    <m/>
    <m/>
    <n v="0"/>
    <n v="15"/>
    <s v="NO_CONCILIADO"/>
    <m/>
    <m/>
  </r>
  <r>
    <x v="40"/>
    <m/>
    <x v="40"/>
    <x v="124"/>
    <s v="O21247310002"/>
    <s v="BOD"/>
    <n v="2124731"/>
    <m/>
    <s v="00035051101 DEPOSITO DE EFECTIVO, DEPOSITANTE: SHIRLEY GLADYS MAMANI APANQUI, CONCEPTO: REPOSICION DE CREDENCIAL, CUENTA DE DEPOSITO: CUENTA UNICA DEL TESORO"/>
    <m/>
    <m/>
    <m/>
    <m/>
    <m/>
    <m/>
    <n v="0"/>
    <n v="50"/>
    <s v="NO_CONCILIADO"/>
    <m/>
    <m/>
  </r>
  <r>
    <x v="32"/>
    <m/>
    <x v="32"/>
    <x v="124"/>
    <s v="O21247600002"/>
    <s v="BOD"/>
    <n v="2124760"/>
    <m/>
    <s v="00099021001 DEPOSITO DE EFECTIVO, DEPOSITANTE: ANA MARIA MOYA CARVAJAL-ASFI, CONCEPTO: FACTURAS DE NAABOL EMITIDAS EN FECHAS 25 Y 27 DE ABRIL DE 2023, CUENTA DE DEPOSITO: CUENTA UNICA DEL TESORO"/>
    <m/>
    <m/>
    <m/>
    <m/>
    <m/>
    <m/>
    <n v="0"/>
    <n v="30"/>
    <s v="NO_CONCILIADO"/>
    <m/>
    <m/>
  </r>
  <r>
    <x v="86"/>
    <m/>
    <x v="86"/>
    <x v="124"/>
    <s v="O21247610002"/>
    <s v="BOD"/>
    <n v="2124761"/>
    <m/>
    <s v="00206012001 DEPOSITO DE EFECTIVO, DEPOSITANTE: INSTITUTO NACIONAL DE ESTADISTICA, CONCEPTO: DEPÓSITO POR VENTAS DE LA OFICINA CENTRAL LA PAZ, DE FECHA 05/07/2023, CUENTA DE DEPOSITO: CUENTA UNICA DEL TESORO"/>
    <m/>
    <m/>
    <m/>
    <m/>
    <m/>
    <m/>
    <n v="0"/>
    <n v="80"/>
    <s v="NO_CONCILIADO"/>
    <m/>
    <m/>
  </r>
  <r>
    <x v="90"/>
    <m/>
    <x v="90"/>
    <x v="124"/>
    <s v="G23303280003"/>
    <s v="COB"/>
    <n v="2330328"/>
    <m/>
    <s v="TRANSFERENCIA RECIBIDA DEL EXTERIOR SEGÚN MENSAJES SWIFT Nos. 10815-10814 (REM.EXT.) DE FECHA 06-07-2023 POR DESEMBOLSO DE BID PRÉSTAMO 3385/BL-BO REQ 00030 BO 2023161279A LIBRETA N° 00291012002 ABC-RECURSOS PROPIOS REF.: UTILES DE ESCRITORIO"/>
    <m/>
    <m/>
    <m/>
    <m/>
    <m/>
    <m/>
    <n v="50"/>
    <n v="0"/>
    <s v="NO_CONCILIADO"/>
    <m/>
    <m/>
  </r>
  <r>
    <x v="74"/>
    <m/>
    <x v="74"/>
    <x v="124"/>
    <s v="B21246750002"/>
    <s v="BOD"/>
    <n v="2124675"/>
    <m/>
    <s v="00670012002 DEP.DE CHEQ.AJENOS,RET.DE CAM.,CONCEPTO: DEVOLUCION DE SUBSIDIO FRONTERA, MES DE JUNIO/23,DEP.: CLEDY CALDERON CRUZ , PROCEDENCIA: BANCO UNION S.A., CHEQUE: 628, FECHA DE EMISION:03/07/2023"/>
    <m/>
    <m/>
    <m/>
    <m/>
    <m/>
    <m/>
    <n v="0"/>
    <n v="516"/>
    <s v="NO_CONCILIADO"/>
    <m/>
    <m/>
  </r>
  <r>
    <x v="74"/>
    <m/>
    <x v="74"/>
    <x v="124"/>
    <s v="B21246770002"/>
    <s v="BOD"/>
    <n v="2124677"/>
    <m/>
    <s v="00670012002 DEP.DE CHEQ.AJENOS,RET.DE CAM.,CONCEPTO: DEVOLUCION DE SUBSIDIO FRONTERA MES JUNIO/2023,DEP.: JOSEPH LUIGI F. MORON ZARCO , PROCEDENCIA: BANCO UNION S.A., CHEQUE: 629, FECHA DE EMISION:03/07/2023"/>
    <m/>
    <m/>
    <m/>
    <m/>
    <m/>
    <m/>
    <n v="0"/>
    <n v="328"/>
    <s v="NO_CONCILIADO"/>
    <m/>
    <m/>
  </r>
  <r>
    <x v="74"/>
    <m/>
    <x v="74"/>
    <x v="124"/>
    <s v="B21246790002"/>
    <s v="BOD"/>
    <n v="2124679"/>
    <m/>
    <s v="00670012003 DEP.DE CHEQ.AJENOS,RET.DE CAM.,CONCEPTO: DESCUENTO &quot;SECCION HUMANA&quot; ROMULO OJOPI RIVERA, PROCESO SUMARIO RESP. ADM.,DEP.: ROMULO OJOPI RIVERO , PROCEDENCIA: BANCO UNION S.A., CHEQUE: 630, FECHA DE EMISION:03/07/2023"/>
    <m/>
    <m/>
    <m/>
    <m/>
    <m/>
    <m/>
    <n v="0"/>
    <n v="363.8"/>
    <s v="NO_CONCILIADO"/>
    <m/>
    <m/>
  </r>
  <r>
    <x v="74"/>
    <m/>
    <x v="74"/>
    <x v="124"/>
    <s v="B21246810002"/>
    <s v="BOD"/>
    <n v="2124681"/>
    <m/>
    <s v="00670012002 DEP.DE CHEQ.AJENOS,RET.DE CAM.,CONCEPTO: DESCUENTO MEDIANTE PLANILLA, POR ATRASOS Y SANCIONES,DEP.: ABDON FERNANDO TICONA ZABALA , PROCEDENCIA: BANCO UNION S.A., CHEQUE: 631, FECHA DE EMISION:03/07/2023"/>
    <m/>
    <m/>
    <m/>
    <m/>
    <m/>
    <m/>
    <n v="0"/>
    <n v="81.08"/>
    <s v="NO_CONCILIADO"/>
    <m/>
    <m/>
  </r>
  <r>
    <x v="90"/>
    <m/>
    <x v="90"/>
    <x v="124"/>
    <s v="B21247020002"/>
    <s v="BOD"/>
    <n v="2124702"/>
    <m/>
    <s v="00291084302 DEP.DE CHEQ.AJENOS,RET.DE CAM.,CONCEPTO: DEVOLUCION AFECTACION CARRETERA SAN JOSE DE CHIQUITOS - SAN IGNACION DE VELASCO,DEP.: GERENCIA REGIONAL SANTA CRUZ - ABC , PROCEDENCIA: BANCO UNION S.A., CHEQUE: 599, FECHA DE EMISION:28/06/2023"/>
    <m/>
    <m/>
    <m/>
    <m/>
    <m/>
    <m/>
    <n v="0"/>
    <n v="6193"/>
    <s v="NO_CONCILIADO"/>
    <m/>
    <m/>
  </r>
  <r>
    <x v="90"/>
    <m/>
    <x v="90"/>
    <x v="124"/>
    <s v="G23303290003"/>
    <s v="COB"/>
    <n v="2330329"/>
    <m/>
    <s v="TRANSFERENCIA RECIBIDA DEL EXTERIOR SEGÚN MENSAJES SWIFT Nos. 10917-10916 (REM.EXT.) DE FECHA 06-07-2023 POR DESEMBOLSO DE IDA PRÉSTAMO 5744-BO 25 LIBRETA N° 00291012002 ABC-RECURSOS PROPIOS REF.: UTILES DE ESCRITORIO"/>
    <m/>
    <m/>
    <m/>
    <m/>
    <m/>
    <m/>
    <n v="50"/>
    <n v="0"/>
    <s v="NO_CONCILIADO"/>
    <m/>
    <m/>
  </r>
  <r>
    <x v="55"/>
    <m/>
    <x v="55"/>
    <x v="124"/>
    <s v="G23304990002"/>
    <s v="CRV"/>
    <n v="2330499"/>
    <m/>
    <s v="TRANSFERENCIA DEL EXTERIOR SEGUN SWIFT NO.10882 DE FECHA 06/07/2023 ORDENANTE: CONSULADO GENERAL DE BOLIVIA EN WASHINGTON REF.: RECAUDACIONES EXTERIOR JUNIO 2023 CEDULAS DE IDENTIDAD LIB. 00340012005 SEGIP - RECAUDACION EXTERIOR - CEDULAS DE IDENTIDAD"/>
    <m/>
    <m/>
    <m/>
    <m/>
    <m/>
    <m/>
    <n v="0"/>
    <n v="45770.879999999997"/>
    <s v="NO_CONCILIADO"/>
    <m/>
    <m/>
  </r>
  <r>
    <x v="55"/>
    <m/>
    <x v="55"/>
    <x v="124"/>
    <s v="G23304950002"/>
    <s v="CRV"/>
    <n v="2330495"/>
    <m/>
    <s v="TRANSFERENCIA DEL EXTERIOR SEGUN SWIFT NO.10922 DE FECHA 06/07/2023 ORDENANTE: CONSULADO DE BOLIVIA EN MADRID REF.: RECAUDACIÓN EXTERIOR CEDULAS DE IDENTIDAD 491 CEDULAS DE IDENTIDAD CORRESPONDIENTES AL MES DE JUNIO 8.838,00 LIB. 00340012005 SEGIP - RECAUDACION EXTERIOR - CEDULAS DE IDENTIDAD"/>
    <m/>
    <m/>
    <m/>
    <m/>
    <m/>
    <m/>
    <n v="0"/>
    <n v="60388.58"/>
    <s v="NO_CONCILIADO"/>
    <m/>
    <m/>
  </r>
  <r>
    <x v="55"/>
    <m/>
    <x v="55"/>
    <x v="124"/>
    <s v="G23304970002"/>
    <s v="CRV"/>
    <n v="2330497"/>
    <m/>
    <s v="TRANSFERENCIA DEL EXTERIOR SEGUN SWIFT NO.10923 DE FECHA 06/07/2023 ORDENANTE: CONSULADO DE BOLIVIA EN MADRID REF.: RECAUDACIÓN EXTERIOR LICENCIAS DE CONDUCIR 47 LICENCIAS DE CONDUCIR CORRESPONDIENTES AL MES DE JUNIO 2.820,00 LIB. 00340012004 SEGIP-RECAUDACION EXTERIOR-LICENCIAS DE CONDUCIR"/>
    <m/>
    <m/>
    <m/>
    <m/>
    <m/>
    <m/>
    <n v="0"/>
    <n v="19139.400000000001"/>
    <s v="NO_CONCILIADO"/>
    <m/>
    <m/>
  </r>
  <r>
    <x v="25"/>
    <m/>
    <x v="25"/>
    <x v="124"/>
    <s v="G23305050002"/>
    <s v="CRV"/>
    <n v="2330505"/>
    <m/>
    <s v="TRANSFERENCIA DEL EXTERIOR SEGUN SWIFT NO.10949 Y NO.10948 DE FECHA 06/07/2023 ORDENANTE: FERTITEX TRADING LLC REF.: CRED IBG OF 23/07/06 FOR CREDIT INVOICE PAYMENT LIB. 00597012001 RECURSOS PROPIOS VENTAS YLB"/>
    <m/>
    <m/>
    <m/>
    <m/>
    <m/>
    <m/>
    <n v="0"/>
    <n v="5488000"/>
    <s v="NO_CONCILIADO"/>
    <m/>
    <m/>
  </r>
  <r>
    <x v="55"/>
    <m/>
    <x v="55"/>
    <x v="124"/>
    <s v="G23304960001"/>
    <s v="CVD"/>
    <n v="2330496"/>
    <m/>
    <s v="COBRO COSTOS DE PAPELERIA SEGUN TRANSFERENCIA DEL EXTERIOR POR ORDEN DE CONSULADO DE BOLIVIA EN MADRID REF.: RECAUDACIÓN EXTERIOR CEDULAS DE IDENTIDAD 491 CEDULAS DE IDENTIDAD CORRESPONDIENTES AL MES DE JUNIO 8.838,00 LIB. 00340012003 RECAUDACION EXTRANJERIA - C.I. -L.C."/>
    <m/>
    <m/>
    <m/>
    <m/>
    <m/>
    <m/>
    <n v="50"/>
    <n v="0"/>
    <s v="NO_CONCILIADO"/>
    <m/>
    <m/>
  </r>
  <r>
    <x v="55"/>
    <m/>
    <x v="55"/>
    <x v="124"/>
    <s v="G23304980001"/>
    <s v="CVD"/>
    <n v="2330498"/>
    <m/>
    <s v="COBRO COSTOS DE PAPELERIA SEGUN TRANSFERENCIA DEL EXTERIOR POR ORDEN DE CONSULADO DE BOLIVIA EN MADRID REF.: RECAUDACIÓN EXTERIOR LICENCIAS DE CONDUCIR 47 LICENCIAS DE CONDUCIR CORRESPONDIENTES AL MES DE JUNIO 2.820,00 LIB. 00340012003 RECAUDACION EXTRANJERIA - C.I. -L.C."/>
    <m/>
    <m/>
    <m/>
    <m/>
    <m/>
    <m/>
    <n v="50"/>
    <n v="0"/>
    <s v="NO_CONCILIADO"/>
    <m/>
    <m/>
  </r>
  <r>
    <x v="55"/>
    <m/>
    <x v="55"/>
    <x v="124"/>
    <s v="G23305000001"/>
    <s v="CVD"/>
    <n v="2330500"/>
    <m/>
    <s v="COBRO COSTOS DE PAPELERIA SEGUN TRANSFERENCIA DEL EXTERIOR POR ORDEN DE CONSULADO GENERAL DE BOLIVIA EN WASHINGTON REF.: RECAUDACIONES EXTERIOR JUNIO 2023 CEDULAS DE IDENTIDAD LIB. 00340012003 RECAUDACION EXTRANJERIA - C.I. -L.C."/>
    <m/>
    <m/>
    <m/>
    <m/>
    <m/>
    <m/>
    <n v="50"/>
    <n v="0"/>
    <s v="NO_CONCILIADO"/>
    <m/>
    <m/>
  </r>
  <r>
    <x v="36"/>
    <m/>
    <x v="36"/>
    <x v="124"/>
    <s v="G23305040001"/>
    <s v="CVD"/>
    <n v="2330504"/>
    <m/>
    <s v="COBRO COSTOS DE PAPELERIA SEGUN TRANSFERENCIA DEL EXTERIOR POR ORDEN DE LATIN OIL S.A. (UY/MALDONADO) REF.: CRED IB23G069828497 - 0459530 FECHA VALOR 6/07/2023 LIB. 00513062002 YPFB - EXPORTACIÓN DE GLP Y OTROS-BOLIVIANOS"/>
    <m/>
    <m/>
    <m/>
    <m/>
    <m/>
    <m/>
    <n v="50"/>
    <n v="0"/>
    <s v="NO_CONCILIADO"/>
    <m/>
    <m/>
  </r>
  <r>
    <x v="25"/>
    <m/>
    <x v="25"/>
    <x v="124"/>
    <s v="G23305060001"/>
    <s v="CVD"/>
    <n v="2330506"/>
    <m/>
    <s v="COBRO COSTOS DE PAPELERIA SEGUN TRANSFERENCIA DEL EXTERIOR POR ORDEN DE FERTITEX TRADING LLC REF.: CRED IBG OF 23/07/06 FOR CREDIT INVOICE PAYMENT LIB. 00597012001 RECURSOS PROPIOS VENTAS YLB"/>
    <m/>
    <m/>
    <m/>
    <m/>
    <m/>
    <m/>
    <n v="50"/>
    <n v="0"/>
    <s v="NO_CONCILIADO"/>
    <m/>
    <m/>
  </r>
  <r>
    <x v="43"/>
    <m/>
    <x v="43"/>
    <x v="124"/>
    <s v="G23305730004"/>
    <s v="DVD"/>
    <n v="18663"/>
    <m/>
    <s v="VTA.DIV.SG NOT.SEDEM/GG/EV N°0200/23,25/05/23;N°0231/23,19/06/23;N°0241/23,29/06/23;N°0242/23,29/06/23;N°0243/23,30/06/23 RF.:EMIS.LC I-2023-28,COM.EMIS.LC 0,15% S/USD2.975.161,15(EQ.EUR2.740.570,70)P/699 DIAS,REMB.GST.COM.BS220 Y EMIS.CC BS50 LIB. 00132072001 SEDEM-ADMINISTRACION RECAUDACION ENVIBOL EN BOLIVIANOS POR DIFERENCIAL CAMBIARIO"/>
    <m/>
    <m/>
    <m/>
    <m/>
    <m/>
    <m/>
    <n v="267342.43"/>
    <n v="0"/>
    <s v="NO_CONCILIADO"/>
    <m/>
    <m/>
  </r>
  <r>
    <x v="55"/>
    <m/>
    <x v="55"/>
    <x v="124"/>
    <s v="S10638470002"/>
    <s v="CRV"/>
    <n v="1063847"/>
    <m/>
    <s v="||REGULARIZACION PARCIAL DEL COMP.G-2305382 DEL 14/06/2023 TRANSFERENCIA DEL EXTERIOR SEGUN SWIFT NO.9464, ORDENANTE CONSULADO GENERAL DE BOLIVIA (BUENOS AIRES ARGENTINA) REF.: GOVERNMENT SERVI LIB.00340012005 SEGIP-RECAUDACIÓN EXTERIOR -CEDULAS DE IDENTIDAD EQUIV.A USD 7.480,83"/>
    <m/>
    <m/>
    <m/>
    <m/>
    <m/>
    <m/>
    <n v="0"/>
    <n v="51318.49"/>
    <s v="NO_CONCILIADO"/>
    <m/>
    <m/>
  </r>
  <r>
    <x v="84"/>
    <m/>
    <x v="84"/>
    <x v="124"/>
    <s v="S10638480002"/>
    <s v="CRV"/>
    <n v="1063848"/>
    <m/>
    <s v="||REGULARIZACION DEL SALDO DEL COMP.G-2305382 DEL 14/06/2023 TRANSFERENCIA DEL EXTERIOR SEGUN SWIFT NO.9464, ORDENANTE CONSULADO GENERAL DE BOLIVIA (BUENOS AIRES ARGENTINA) REF.: GOVERNMENT SERVI RECAUDACIONES GESTORIA CONSULAR MAYO 2023 LIB.00010011102 MIN.DE RELACIONES EXTERIORES GESTORIA CONSULAR LEY NO.3108 EQUIV.A USD 9.469,88"/>
    <m/>
    <m/>
    <m/>
    <m/>
    <m/>
    <m/>
    <n v="0"/>
    <n v="64963.38"/>
    <s v="NO_CONCILIADO"/>
    <m/>
    <m/>
  </r>
  <r>
    <x v="43"/>
    <m/>
    <x v="43"/>
    <x v="124"/>
    <s v="G23305740004"/>
    <s v="DVD"/>
    <n v="18664"/>
    <m/>
    <s v="I-2023-27 VTA.DIV. S/G NOTAS SEDEM/GG/EV NO 197,232,239,242/23, F. 25/5 Y 19,29/6/23 Y AUT.VTA.DIV.P/MEFP 6/7/23 REF:EMISION L/C. COMIS.EMIS.L/C 0,15% S/USD799.815,16(EQUIV.EUR736.750)POR 699 DIAS REEMB GSTS.COM.BS220 Y EMIS.COMP.CONT.BS50 LIB. 00132072001 SEDEM-ADMINISTRACION RECAUDACION ENVIBOL EN BOLIVIANOS POR DIFERENCIAL CAMBIARIO"/>
    <m/>
    <m/>
    <m/>
    <m/>
    <m/>
    <m/>
    <n v="71869.899999999994"/>
    <n v="0"/>
    <s v="NO_CONCILIADO"/>
    <m/>
    <m/>
  </r>
  <r>
    <x v="55"/>
    <m/>
    <x v="55"/>
    <x v="124"/>
    <s v="S10638470003"/>
    <s v="COB"/>
    <n v="1063847"/>
    <m/>
    <s v="||REGULARIZACION PARCIAL DEL COMP.G-2305382 DEL 14/06/2023 TRANSFERENCIA DEL EXTERIOR SEGUN SWIFT NO.9464, ORDENANTE CONSULADO GENERAL DE BOLIVIA (BUENOS AIRES ARGENTINA) REF.: GOVERNMENT SERVI LIB.00340012003 RECAUDACIÓN EXTRANJERA-C.I. - L.C. COBRO UTILES DE ESCRITORIO"/>
    <m/>
    <m/>
    <m/>
    <m/>
    <m/>
    <m/>
    <n v="50"/>
    <n v="0"/>
    <s v="NO_CONCILIADO"/>
    <m/>
    <m/>
  </r>
  <r>
    <x v="84"/>
    <m/>
    <x v="84"/>
    <x v="124"/>
    <s v="S10638480003"/>
    <s v="COB"/>
    <n v="1063848"/>
    <m/>
    <s v="||REGULARIZACION DEL SALDO DEL COMP.G-2305382 DEL 14/06/2023 TRANSFERENCIA DEL EXTERIOR SEGUN SWIFT NO.9464, ORDENANTE CONSULADO GENERAL DE BOLIVIA (BUENOS AIRES ARGENTINA) REF.: GOVERNMENT SERVI RECAUDACIONES GESTORIA CONSULAR MAYO 2023 LIB.00010011102 MIN.DE RELACIONES EXTERIORES GESTORIA CONSULAR LEY NO.3108 UTILES DE ESCRITORIO"/>
    <m/>
    <m/>
    <m/>
    <m/>
    <m/>
    <m/>
    <n v="50"/>
    <n v="0"/>
    <s v="NO_CONCILIADO"/>
    <m/>
    <m/>
  </r>
  <r>
    <x v="36"/>
    <m/>
    <x v="36"/>
    <x v="124"/>
    <s v="S10638850001"/>
    <s v="COB"/>
    <n v="1063885"/>
    <m/>
    <s v="'COBRO DE'||ÚTILES DE ESCRITORIO POR EL COMPROBANTE NRO. 1063884 DE LA FECHA, S/G. NOTA CITE PRS/GAFC-1382 DFC-423/2023 DE FECHA 14/06/2023 (HRE-TGL-9344) ENVIADA POR YACIMIENTOS PETROLIFEROS FISCALES BOLIVIANOS. DEBITO DE LA LIBRETA 00513022001 YPFB  OPERACIONES."/>
    <m/>
    <m/>
    <m/>
    <m/>
    <m/>
    <m/>
    <n v="50"/>
    <n v="0"/>
    <s v="NO_CONCILIADO"/>
    <m/>
    <m/>
  </r>
  <r>
    <x v="36"/>
    <m/>
    <x v="36"/>
    <x v="124"/>
    <s v="S10638870001"/>
    <s v="COB"/>
    <n v="1063887"/>
    <m/>
    <s v="'COBRO DE'||ÚTILES DE ESCRITORIO POR EL COMPROBANTE NRO.1063886 DE LA FECHA S/G. NOTA PRS/GAFC-1382-DFC- 423/2023 DE F.14.06.2023 (HRE-TGL-9344), ENVIADA POR YACIMIENTOS PETROLIFEROS FISCALES BOLIVIANOS DEBITO DE LA LIBRETA 00513022001 YPFB  OPERACIONES"/>
    <m/>
    <m/>
    <m/>
    <m/>
    <m/>
    <m/>
    <n v="50"/>
    <n v="0"/>
    <s v="NO_CONCILIADO"/>
    <m/>
    <m/>
  </r>
  <r>
    <x v="36"/>
    <m/>
    <x v="36"/>
    <x v="124"/>
    <s v="S10639020001"/>
    <s v="COB"/>
    <n v="1063902"/>
    <m/>
    <s v="'COBRO DE'||ÚTILES DE ESCRITORIO POR EL COMPROBANTE NRO. 1063900 DE LA FECHA, S/G. NOTA CITE PRS/GAFC-1382 DFC-423/2023 DE FECHA 14/06/2023 (HRE-TGL-9344) ENVIADA POR YACIMIENTOS PETROLIFEROS FISCALES BOLIVIANOS. DEBITO DE LA LIBRETA 00513022001 YPFB  OPERACIONES."/>
    <m/>
    <m/>
    <m/>
    <m/>
    <m/>
    <m/>
    <n v="50"/>
    <n v="0"/>
    <s v="NO_CONCILIADO"/>
    <m/>
    <m/>
  </r>
  <r>
    <x v="36"/>
    <m/>
    <x v="36"/>
    <x v="124"/>
    <s v="S10639070001"/>
    <s v="COB"/>
    <n v="1063907"/>
    <m/>
    <s v="'COBRO DE'||ÚTILES DE ESCRITORIO POR EL COMPROBANTE N°1063906 SEGÚN NOTA CITE: PRS/GAFC-1382 DFC-423/2023 DE FECHA 14/06/2023 (HRE-TGL-9344) DE YACIMIENTOS PETROLÍFEROS FISCALES BOLIVIANOS. (SECTOR PÚBLICO). DÉBITO DE LA LIBRETA 00513022001 YPFB - OPERACIONES, REPOSICIÓN DE ÚTILES DE ESCRITORIO."/>
    <m/>
    <m/>
    <m/>
    <m/>
    <m/>
    <m/>
    <n v="50"/>
    <n v="0"/>
    <s v="NO_CONCILIADO"/>
    <m/>
    <m/>
  </r>
  <r>
    <x v="0"/>
    <m/>
    <x v="0"/>
    <x v="124"/>
    <s v="O21246820002"/>
    <s v="BOD"/>
    <n v="2124682"/>
    <m/>
    <s v="00099021001 DEPOSITO DE EFECTIVO, DEPOSITANTE: CAFETERIA &quot;ELY&quot;, CONCEPTO: SERVICIOS BASICOS, CUENTA DE DEPOSITO: CUENTA UNICA DEL TESORO"/>
    <m/>
    <m/>
    <m/>
    <m/>
    <m/>
    <m/>
    <n v="0"/>
    <n v="2.19"/>
    <s v="CONCILIADO_PARCIAL"/>
    <m/>
    <m/>
  </r>
  <r>
    <x v="0"/>
    <m/>
    <x v="0"/>
    <x v="124"/>
    <s v="O21246800002"/>
    <s v="BOD"/>
    <n v="2124680"/>
    <m/>
    <s v="00099021001 DEPOSITO DE EFECTIVO, DEPOSITANTE: CAFETERIA &quot;ELY&quot;, CONCEPTO: SERVICIOS BASICOS, CUENTA DE DEPOSITO: CUENTA UNICA DEL TESORO"/>
    <m/>
    <m/>
    <m/>
    <m/>
    <m/>
    <m/>
    <n v="0"/>
    <n v="4.82"/>
    <s v="CONCILIADO_PARCIAL"/>
    <m/>
    <m/>
  </r>
  <r>
    <x v="73"/>
    <m/>
    <x v="73"/>
    <x v="125"/>
    <s v="O21249180002"/>
    <s v="BOD"/>
    <n v="2124918"/>
    <m/>
    <s v="00099021001 DEPOSITO DE EFECTIVO, DEPOSITANTE: VICTORIANO RYDER VARGAS YUCRA, CONCEPTO: DEV. DE RECURSOS POR EL CONTRATO DE CONSULTORIA POR PRODUCTO N° CCTO-JUJ-CPP-001/2020 DE 24/04/2023, CUENTA DE DEPOSITO: CUENTA UNICA DEL TESORO"/>
    <m/>
    <m/>
    <m/>
    <m/>
    <m/>
    <m/>
    <n v="0"/>
    <n v="1200"/>
    <s v="NO_CONCILIADO"/>
    <m/>
    <m/>
  </r>
  <r>
    <x v="2"/>
    <m/>
    <x v="2"/>
    <x v="125"/>
    <s v="O21249290002"/>
    <s v="BOD"/>
    <n v="2124929"/>
    <m/>
    <s v="00046024204 DEPOSITO DE EFECTIVO, DEPOSITANTE: ROGER ZARATE BARRIENTOS, CONCEPTO: DEVOLUCION DE BOLETO CIJ LPB CIJ PAX ROGER ZARATE BARRIENTOS, CUENTA DE DEPOSITO: CUENTA UNICA DEL TESORO"/>
    <m/>
    <m/>
    <m/>
    <m/>
    <m/>
    <m/>
    <n v="0"/>
    <n v="1060"/>
    <s v="NO_CONCILIADO"/>
    <m/>
    <m/>
  </r>
  <r>
    <x v="2"/>
    <m/>
    <x v="2"/>
    <x v="125"/>
    <s v="O21249300002"/>
    <s v="BOD"/>
    <n v="2124930"/>
    <m/>
    <s v="00046024204 DEPOSITO DE EFECTIVO, DEPOSITANTE: HUASCAR BALDERRAMA, CONCEPTO: DEVOLUCION DE BOLETO LPB SCRE LPB BALDERRAMA ORELLANA HUASCAR, CUENTA DE DEPOSITO: CUENTA UNICA DEL TESORO"/>
    <m/>
    <m/>
    <m/>
    <m/>
    <m/>
    <m/>
    <n v="0"/>
    <n v="926"/>
    <s v="NO_CONCILIADO"/>
    <m/>
    <m/>
  </r>
  <r>
    <x v="0"/>
    <m/>
    <x v="0"/>
    <x v="125"/>
    <s v="O21249310002"/>
    <s v="BOD"/>
    <n v="2124931"/>
    <m/>
    <s v="00099021001 DEPOSITO DE EFECTIVO, DEPOSITANTE: WALTER VILLARROEL CHUQUIMIA, CONCEPTO: DEVOLUCION COBRO INDEBIDO DE SENASIR, CUENTA DE DEPOSITO: CUENTA UNICA DEL TESORO"/>
    <m/>
    <m/>
    <m/>
    <m/>
    <m/>
    <m/>
    <n v="0"/>
    <n v="400"/>
    <s v="NO_CONCILIADO"/>
    <m/>
    <m/>
  </r>
  <r>
    <x v="2"/>
    <m/>
    <x v="2"/>
    <x v="125"/>
    <s v="O21249320002"/>
    <s v="BOD"/>
    <n v="2124932"/>
    <m/>
    <s v="00046024204 DEPOSITO DE EFECTIVO, DEPOSITANTE: LUIS GANTIER CAMACHO, CONCEPTO: DEVOLUCION DE BOLETO SRE LPB PAX LUIS GANTIER CAMACHO, CUENTA DE DEPOSITO: CUENTA UNICA DEL TESORO"/>
    <m/>
    <m/>
    <m/>
    <m/>
    <m/>
    <m/>
    <n v="0"/>
    <n v="569"/>
    <s v="NO_CONCILIADO"/>
    <m/>
    <m/>
  </r>
  <r>
    <x v="2"/>
    <m/>
    <x v="2"/>
    <x v="125"/>
    <s v="O21249330002"/>
    <s v="BOD"/>
    <n v="2124933"/>
    <m/>
    <s v="00046024204 DEPOSITO DE EFECTIVO, DEPOSITANTE: ERNESTO LIMA GUTIERREZ, CONCEPTO: DEVOLUCION DE BOLETO LPB CIJ LPB ERNESTO LIMA GUTIERREZ, CUENTA DE DEPOSITO: CUENTA UNICA DEL TESORO"/>
    <m/>
    <m/>
    <m/>
    <m/>
    <m/>
    <m/>
    <n v="0"/>
    <n v="1479"/>
    <s v="NO_CONCILIADO"/>
    <m/>
    <m/>
  </r>
  <r>
    <x v="2"/>
    <m/>
    <x v="2"/>
    <x v="125"/>
    <s v="O21249580002"/>
    <s v="BOD"/>
    <n v="2124958"/>
    <m/>
    <s v="00046171101 DEPOSITO DE EFECTIVO, DEPOSITANTE: EMPRESA EVOLUCIONMEDIC SRL, CONCEPTO: SANCION POR IMCUMPLIMIENTO A LA NORMA, SEGUN RES. ADM. S/175 DE FECHA 23/12/2022, CUENTA DE DEPOSITO: CUENTA UNICA DEL TESORO"/>
    <m/>
    <m/>
    <m/>
    <m/>
    <m/>
    <m/>
    <n v="0"/>
    <n v="830"/>
    <s v="NO_CONCILIADO"/>
    <m/>
    <m/>
  </r>
  <r>
    <x v="2"/>
    <m/>
    <x v="2"/>
    <x v="125"/>
    <s v="O21249650002"/>
    <s v="BOD"/>
    <n v="2124965"/>
    <m/>
    <s v="00046171101 DEPOSITO DE EFECTIVO, DEPOSITANTE: BIOTRAUMA SRL, CONCEPTO: SANCION POR INCUMPLIMIENTO A LA NORMA R.A. N° 5/116 31/10/22, CUENTA DE DEPOSITO: CUENTA UNICA DEL TESORO"/>
    <m/>
    <m/>
    <m/>
    <m/>
    <m/>
    <m/>
    <n v="0"/>
    <n v="2500"/>
    <s v="NO_CONCILIADO"/>
    <m/>
    <m/>
  </r>
  <r>
    <x v="31"/>
    <m/>
    <x v="31"/>
    <x v="125"/>
    <s v="O21249700002"/>
    <s v="BOD"/>
    <n v="2124970"/>
    <m/>
    <s v="00548132001 DEPOSITO DE EFECTIVO, DEPOSITANTE: OSCAR ELIAS ADUVIRI QUISPE, CONCEPTO: DEVOLUCION DEL 13% POR VIATICOS, CUENTA DE DEPOSITO: CUENTA UNICA DEL TESORO"/>
    <m/>
    <m/>
    <m/>
    <m/>
    <m/>
    <m/>
    <n v="0"/>
    <n v="59"/>
    <s v="NO_CONCILIADO"/>
    <m/>
    <m/>
  </r>
  <r>
    <x v="92"/>
    <m/>
    <x v="92"/>
    <x v="125"/>
    <s v="O21249710002"/>
    <s v="BOD"/>
    <n v="2124971"/>
    <m/>
    <s v="00099021001 DEPOSITO DE EFECTIVO, DEPOSITANTE: OTN - PB ENT 281, CONCEPTO: POR DEVOLUCION PAGO ERRONEO DE PLANILLA ESTUDIO CUENTA 3987069001, CUENTA DE DEPOSITO: CUENTA UNICA DEL TESORO"/>
    <m/>
    <m/>
    <m/>
    <m/>
    <m/>
    <m/>
    <n v="0"/>
    <n v="476.62"/>
    <s v="NO_CONCILIADO"/>
    <m/>
    <m/>
  </r>
  <r>
    <x v="0"/>
    <m/>
    <x v="0"/>
    <x v="125"/>
    <s v="O21249960002"/>
    <s v="BOD"/>
    <n v="2124996"/>
    <m/>
    <s v="00099021001 DEPOSITO DE EFECTIVO, DEPOSITANTE: ROMER EDILSON CONDORI FERNANDEZ CI 7006540, CONCEPTO: REVERSION TOTAL MES DE JUNIO, CUENTA DE DEPOSITO: CUENTA UNICA DEL TESORO"/>
    <m/>
    <m/>
    <m/>
    <m/>
    <m/>
    <m/>
    <n v="0"/>
    <n v="663.51"/>
    <s v="NO_CONCILIADO"/>
    <m/>
    <m/>
  </r>
  <r>
    <x v="0"/>
    <m/>
    <x v="0"/>
    <x v="125"/>
    <s v="O21249970002"/>
    <s v="BOD"/>
    <n v="2124997"/>
    <m/>
    <s v="00099021001 DEPOSITO DE EFECTIVO, DEPOSITANTE: ROMER EDILSON CONDORI FERNANDEZ CI 7006540, CONCEPTO: REVERSION TOTAL MES DE MAYO, CUENTA DE DEPOSITO: CUENTA UNICA DEL TESORO"/>
    <m/>
    <m/>
    <m/>
    <m/>
    <m/>
    <m/>
    <n v="0"/>
    <n v="663.51"/>
    <s v="NO_CONCILIADO"/>
    <m/>
    <m/>
  </r>
  <r>
    <x v="93"/>
    <m/>
    <x v="93"/>
    <x v="125"/>
    <s v="O21249990002"/>
    <s v="BOD"/>
    <n v="2124999"/>
    <m/>
    <s v="00378012002 DEPOSITO DE EFECTIVO, DEPOSITANTE: CESAR JOSE MOYA VARGAS, CONCEPTO: FOTOCOPIAS PROCESO SUMARIO MARIANA CRUZ, CUENTA DE DEPOSITO: CUENTA UNICA DEL TESORO"/>
    <m/>
    <m/>
    <m/>
    <m/>
    <m/>
    <m/>
    <n v="0"/>
    <n v="37.4"/>
    <s v="NO_CONCILIADO"/>
    <m/>
    <m/>
  </r>
  <r>
    <x v="91"/>
    <m/>
    <x v="91"/>
    <x v="125"/>
    <s v="O21250010002"/>
    <s v="BOD"/>
    <n v="2125001"/>
    <m/>
    <s v="00099021001 DEPOSITO DE EFECTIVO, DEPOSITANTE: HORTENSIA JIMENEZ RIVERA, CONCEPTO: DEVOLUCION DE VIATICOS, CUENTA DE DEPOSITO: CUENTA UNICA DEL TESORO/DJBR"/>
    <m/>
    <m/>
    <m/>
    <m/>
    <m/>
    <m/>
    <n v="0"/>
    <n v="232.5"/>
    <s v="NO_CONCILIADO"/>
    <m/>
    <m/>
  </r>
  <r>
    <x v="2"/>
    <m/>
    <x v="2"/>
    <x v="125"/>
    <s v="O21250050002"/>
    <s v="BOD"/>
    <n v="2125005"/>
    <m/>
    <s v="00046171101 DEPOSITO DE EFECTIVO, DEPOSITANTE: RODISOL IMPORTASIONES - EXPORTACIONES, CONCEPTO: SANCION POR INCUMPLIMIENTO DE REINSCRIPCION, SEGUN RES, ADM. XX/2021 DE FECHA XX/XX/XX,, CUENTA DE DEPOSITO: CUENTA UNICA DEL TESORO"/>
    <m/>
    <m/>
    <m/>
    <m/>
    <m/>
    <m/>
    <n v="0"/>
    <n v="1670"/>
    <s v="NO_CONCILIADO"/>
    <m/>
    <m/>
  </r>
  <r>
    <x v="32"/>
    <m/>
    <x v="32"/>
    <x v="125"/>
    <s v="O21250150002"/>
    <s v="BOD"/>
    <n v="2125015"/>
    <m/>
    <s v="00099021001 DEPOSITO DE EFECTIVO, DEPOSITANTE: ASFI - TONINO HUMBERTO MITA CANZAYA, CONCEPTO: FACTURA NAABOL DE FECHA 25 DE ABRIL DE 2023, CUENTA DE DEPOSITO: CUENTA UNICA DEL TESORO"/>
    <m/>
    <m/>
    <m/>
    <m/>
    <m/>
    <m/>
    <n v="0"/>
    <n v="15"/>
    <s v="NO_CONCILIADO"/>
    <m/>
    <m/>
  </r>
  <r>
    <x v="32"/>
    <m/>
    <x v="32"/>
    <x v="125"/>
    <s v="O21250210002"/>
    <s v="BOD"/>
    <n v="2125021"/>
    <m/>
    <s v="00099021001 DEPOSITO DE EFECTIVO, DEPOSITANTE: SABINO RAUL YUJRA HEREDIA, CONCEPTO: DEVOLUCION DE VIATICOS, CUENTA DE DEPOSITO: CUENTA UNICA DEL TESORO/DJBR"/>
    <m/>
    <m/>
    <m/>
    <m/>
    <m/>
    <m/>
    <n v="0"/>
    <n v="519.4"/>
    <s v="NO_CONCILIADO"/>
    <m/>
    <m/>
  </r>
  <r>
    <x v="0"/>
    <m/>
    <x v="0"/>
    <x v="125"/>
    <s v="O21250230002"/>
    <s v="BOD"/>
    <n v="2125023"/>
    <m/>
    <s v="00099021001 DEPOSITO DE EFECTIVO, DEPOSITANTE: LUIS SANTIAGO CATERING Y EVENTOS, CONCEPTO: PAGO DE SERVICIOS BASICOS, CUENTA DE DEPOSITO: CUENTA UNICA DEL TESORO"/>
    <m/>
    <m/>
    <m/>
    <m/>
    <m/>
    <m/>
    <n v="0"/>
    <n v="2000"/>
    <s v="NO_CONCILIADO"/>
    <m/>
    <m/>
  </r>
  <r>
    <x v="33"/>
    <m/>
    <x v="33"/>
    <x v="125"/>
    <s v="O21250240002"/>
    <s v="BOD"/>
    <n v="2125024"/>
    <m/>
    <s v="00099021001 DEPOSITO DE EFECTIVO, DEPOSITANTE: LIZETH VERONICA DEL BARRIO DEL CARPIO, CONCEPTO: DEVOLUCION DE UN (1) DIA DE VIATICO, CUENTA DE DEPOSITO: CUENTA UNICA DEL TESORO/DJBR"/>
    <m/>
    <m/>
    <m/>
    <m/>
    <m/>
    <m/>
    <n v="0"/>
    <n v="371"/>
    <s v="NO_CONCILIADO"/>
    <m/>
    <m/>
  </r>
  <r>
    <x v="84"/>
    <m/>
    <x v="84"/>
    <x v="125"/>
    <s v="O21250260002"/>
    <s v="BOD"/>
    <n v="2125026"/>
    <m/>
    <s v="00099021001 DEPOSITO DE EFECTIVO, DEPOSITANTE: &quot;HUGO AUGUSTO SALAZAR MACHICADO&quot;, CONCEPTO: (SEGUNDO PAGO) DEVOLUCION DE GASTOS DE INSTALACION Y RETORNO DEL MINISTERIO DE RELACIONES EXTERIORES, CUENTA DE DEPOSITO: CUENTA UNICA DEL TESORO"/>
    <m/>
    <m/>
    <m/>
    <m/>
    <m/>
    <m/>
    <n v="0"/>
    <n v="5845.7"/>
    <s v="NO_CONCILIADO"/>
    <m/>
    <m/>
  </r>
  <r>
    <x v="84"/>
    <m/>
    <x v="84"/>
    <x v="125"/>
    <s v="Q18408780002"/>
    <s v="CRV"/>
    <n v="1840878"/>
    <m/>
    <s v="NUMERO DE LIBRETA CUT: 00010011101 OPERACIÓN E18 TRANSFERENCIA DEL SISTEMA FINANCIERO POR CUENTA DE TERCEROS A LA CUT SOL. DHL BOLIVIA SRL"/>
    <m/>
    <m/>
    <m/>
    <m/>
    <m/>
    <m/>
    <n v="0"/>
    <n v="1574.82"/>
    <s v="NO_CONCILIADO"/>
    <m/>
    <m/>
  </r>
  <r>
    <x v="32"/>
    <m/>
    <x v="32"/>
    <x v="125"/>
    <s v="O21250490002"/>
    <s v="BOD"/>
    <n v="2125049"/>
    <m/>
    <s v="00099021001 DEPOSITO DE EFECTIVO, DEPOSITANTE: SKARLY EMMA LLANQUE TAPIA, CONCEPTO: DEVOLUCION DE VIATICOS, CUENTA DE DEPOSITO: CUENTA UNICA DEL TESORO/DJBR"/>
    <m/>
    <m/>
    <m/>
    <m/>
    <m/>
    <m/>
    <n v="0"/>
    <n v="259.7"/>
    <s v="NO_CONCILIADO"/>
    <m/>
    <m/>
  </r>
  <r>
    <x v="54"/>
    <m/>
    <x v="54"/>
    <x v="125"/>
    <s v="O21250520002"/>
    <s v="BOD"/>
    <n v="2125052"/>
    <m/>
    <s v="00015021101 DEPOSITO DE EFECTIVO, DEPOSITANTE: FREDDY EDWIN UTURUNCO TITO, CONCEPTO: DEVOLUCION, CUENTA DE DEPOSITO: CUENTA UNICA DEL TESORO"/>
    <m/>
    <m/>
    <m/>
    <m/>
    <m/>
    <m/>
    <n v="0"/>
    <n v="112"/>
    <s v="NO_CONCILIADO"/>
    <m/>
    <m/>
  </r>
  <r>
    <x v="94"/>
    <m/>
    <x v="94"/>
    <x v="125"/>
    <s v="B21249270002"/>
    <s v="BOD"/>
    <n v="2124927"/>
    <m/>
    <s v="00580012001 DEP.DE CHEQ.AJENOS,RET.DE CAM.,CONCEPTO: DEPÓSITO SR. RENE CALAMANI MAMANI, REPARACION DAÑO POR PROCESO PENAL SEGUIDO POR DAB,DEP.: DEPÓSITOS ADUANEROS BOLIVIANOS , PROCEDENCIA: BANCO UNION S.A., CHEQUE: 1052, FECHA DE EMISION:04/07/2023"/>
    <m/>
    <m/>
    <m/>
    <m/>
    <m/>
    <m/>
    <n v="0"/>
    <n v="3638.62"/>
    <s v="NO_CONCILIADO"/>
    <m/>
    <m/>
  </r>
  <r>
    <x v="94"/>
    <m/>
    <x v="94"/>
    <x v="125"/>
    <s v="B21249280002"/>
    <s v="BOD"/>
    <n v="2124928"/>
    <m/>
    <s v="00580012001 DEP.DE CHEQ.AJENOS,RET.DE CAM.,CONCEPTO: DESCUENTO LICENCIA SIN GOCE DE HABERES MESES ABRIL Y MAYO 2023,DEP.: DEPÓSITOS ADUANEROS BOLIVIANOS , PROCEDENCIA: BANCO UNION S.A., CHEQUE: 1051, FECHA DE EMISION:04/07/2023"/>
    <m/>
    <m/>
    <m/>
    <m/>
    <m/>
    <m/>
    <n v="0"/>
    <n v="946.66"/>
    <s v="NO_CONCILIADO"/>
    <m/>
    <m/>
  </r>
  <r>
    <x v="70"/>
    <m/>
    <x v="70"/>
    <x v="125"/>
    <s v="B21249560002"/>
    <s v="BOD"/>
    <n v="2124956"/>
    <m/>
    <s v="00283012003 DEP.DE CHEQ.AJENOS,RET.DE CAM.,CONCEPTO: DEVOLUCION SIDEA -GERENCIA REGIONAL TARIJA GESTION 2022,DEP.: ADUANA NACIONAL , PROCEDENCIA: BANCO UNION S.A., CHEQUE: 4763, FECHA DE EMISION:09/06/2023"/>
    <m/>
    <m/>
    <m/>
    <m/>
    <m/>
    <m/>
    <n v="0"/>
    <n v="6243.68"/>
    <s v="NO_CONCILIADO"/>
    <m/>
    <m/>
  </r>
  <r>
    <x v="46"/>
    <m/>
    <x v="46"/>
    <x v="125"/>
    <s v="B21249760002"/>
    <s v="BOD"/>
    <n v="2124976"/>
    <m/>
    <s v="00253014220 DEP.DE CHEQ.AJENOS,RET.DE CAM.,CONCEPTO: DEP. DEB AUT GAD CHUQUISACA G/INV PROY CONST SIST RIEGO ANFAYA DEL PERAL,DEP.: GAD CHUQUISACA , PROCEDENCIA: BANCO UNION S.A., CHEQUE: 1718, FECHA DE EMISION:05/07/2023"/>
    <m/>
    <m/>
    <m/>
    <m/>
    <m/>
    <m/>
    <n v="0"/>
    <n v="3487193.91"/>
    <s v="NO_CONCILIADO"/>
    <m/>
    <m/>
  </r>
  <r>
    <x v="46"/>
    <m/>
    <x v="46"/>
    <x v="125"/>
    <s v="B21249790002"/>
    <s v="BOD"/>
    <n v="2124979"/>
    <m/>
    <s v="00253014213 DEP.DE CHEQ.AJENOS,RET.DE CAM.,CONCEPTO: DEP EPSAS SA G/INV PROY MEJOR Y AMPL SAP 19 COMUNIDADES ALTO PEÑAS,DEP.: EPSAS SA , PROCEDENCIA: BANCO UNION S.A., CHEQUE: 1719, FECHA DE EMISION:05/07/2023"/>
    <m/>
    <m/>
    <m/>
    <m/>
    <m/>
    <m/>
    <n v="0"/>
    <n v="171524.93"/>
    <s v="NO_CONCILIADO"/>
    <m/>
    <m/>
  </r>
  <r>
    <x v="46"/>
    <m/>
    <x v="46"/>
    <x v="125"/>
    <s v="B21249810002"/>
    <s v="BOD"/>
    <n v="2124981"/>
    <m/>
    <s v="00253014220 DEP.DE CHEQ.AJENOS,RET.DE CAM.,CONCEPTO: DEP DEB AUT GAD CHUQUISACA GINV PROY CONST PRESA Y SIST RIEGO VALLES TARABUCO,DEP.: GAD CHUQUISACA , PROCEDENCIA: BANCO UNION S.A., CHEQUE: 1723, FECHA DE EMISION:06/07/2023"/>
    <m/>
    <m/>
    <m/>
    <m/>
    <m/>
    <m/>
    <n v="0"/>
    <n v="2187999.77"/>
    <s v="NO_CONCILIADO"/>
    <m/>
    <m/>
  </r>
  <r>
    <x v="46"/>
    <m/>
    <x v="46"/>
    <x v="125"/>
    <s v="B21249830002"/>
    <s v="BOD"/>
    <n v="2124983"/>
    <m/>
    <s v="00253014213 DEP.DE CHEQ.AJENOS,RET.DE CAM.,CONCEPTO: DEP EPSAS SA G/INV PROY AMPLIACION SAS 6TA FASE ETAPA II DIST 7 - EL ALTO PROASRED,DEP.: EPSAS SA , PROCEDENCIA: BANCO UNION S.A., CHEQUE: 1720, FECHA DE EMISION:06/07/2023"/>
    <m/>
    <m/>
    <m/>
    <m/>
    <m/>
    <m/>
    <n v="0"/>
    <n v="1444035.64"/>
    <s v="NO_CONCILIADO"/>
    <m/>
    <m/>
  </r>
  <r>
    <x v="46"/>
    <m/>
    <x v="46"/>
    <x v="125"/>
    <s v="B21249840002"/>
    <s v="BOD"/>
    <n v="2124984"/>
    <m/>
    <s v="00253014204 DEP.DE CHEQ.AJENOS,RET.DE CAM.,CONCEPTO: DEP EPASQA SA G/ADM PROY AMPLIACION SAS 6TA FASE ETAPA II DIST 7-EL ALTO PROASRED,DEP.: EPSAS SA , PROCEDENCIA: BANCO UNION S.A., CHEQUE: 1721, FECHA DE EMISION:06/07/2023"/>
    <m/>
    <m/>
    <m/>
    <m/>
    <m/>
    <m/>
    <n v="0"/>
    <n v="183392.53"/>
    <s v="NO_CONCILIADO"/>
    <m/>
    <m/>
  </r>
  <r>
    <x v="84"/>
    <m/>
    <x v="84"/>
    <x v="125"/>
    <s v="G23322040001"/>
    <s v="CVD"/>
    <n v="2332204"/>
    <m/>
    <s v="COBRO COSTOS DE PAPELERIA POR REGULARIZACION DE TRANSFERENCIA DEL EXTERIOR POR ORDEN DE CONSULADO DE BOLIVIA EN SEVILLA ESPAÑA REF.: RECAUDACION GESTORÍA CONSULAR POR EL MES DE JUNIO 2023 LIB. 00010011102 MIN.RELACIONES EXTERIORES - GESTORIA CONSULAR LEY Nº 3108"/>
    <m/>
    <m/>
    <m/>
    <m/>
    <m/>
    <m/>
    <n v="50"/>
    <n v="0"/>
    <s v="NO_CONCILIADO"/>
    <m/>
    <m/>
  </r>
  <r>
    <x v="84"/>
    <m/>
    <x v="84"/>
    <x v="125"/>
    <s v="G23322060001"/>
    <s v="CVD"/>
    <n v="2332206"/>
    <m/>
    <s v="COBRO COSTOS DE PAPELERIA POR REGULARIZACION DE TRANSFERENCIA DEL EXTERIOR POR ORDEN DE VICECONSULADO DE BOLIVIA EN PILAR ARGENTINA REF.: DEVOLUCIÓN GASTOS DE FUNCIONAMIENTO GESTIÓN 2022 LIB. 00099021001 TGN-RECURSOS ORDINARIOS (3987)"/>
    <m/>
    <m/>
    <m/>
    <m/>
    <m/>
    <m/>
    <n v="50"/>
    <n v="0"/>
    <s v="NO_CONCILIADO"/>
    <m/>
    <m/>
  </r>
  <r>
    <x v="25"/>
    <m/>
    <x v="25"/>
    <x v="125"/>
    <s v="G23322090002"/>
    <s v="CRV"/>
    <n v="2332209"/>
    <m/>
    <s v="TRANSFERENCIA DEL EXTERIOR SEGUN SWIFT NO.10969 Y NO.10968 DE FECHA 07/07/2023 ORDENANTE: YASTER TRADING S.A. (URUGUAY) REF.: CRED FT2318678269 LIB. 00597012001 RECURSOS PROPIOS VENTAS YLB"/>
    <m/>
    <m/>
    <m/>
    <m/>
    <m/>
    <m/>
    <n v="0"/>
    <n v="1372000"/>
    <s v="NO_CONCILIADO"/>
    <m/>
    <m/>
  </r>
  <r>
    <x v="25"/>
    <m/>
    <x v="25"/>
    <x v="125"/>
    <s v="G23322110002"/>
    <s v="CRV"/>
    <n v="2332211"/>
    <m/>
    <s v="TRANSFERENCIA DEL EXTERIOR SEGUN SWIFT NO.10984 Y NO.10983 DE FECHA 07/07/2023 ORDENANTE: COMERCIAL MINERALS CO SPA (ANTOFAGASTA CHILE) REF.: CRED YLB-GCO-0124-ODV-VEX LIB. 00597012001 RECURSOS PROPIOS VENTAS YLB"/>
    <m/>
    <m/>
    <m/>
    <m/>
    <m/>
    <m/>
    <n v="0"/>
    <n v="2572500"/>
    <s v="NO_CONCILIADO"/>
    <m/>
    <m/>
  </r>
  <r>
    <x v="55"/>
    <m/>
    <x v="55"/>
    <x v="125"/>
    <s v="G23322130002"/>
    <s v="CRV"/>
    <n v="2332213"/>
    <m/>
    <s v="TRANSFERENCIA DEL EXTERIOR SEGUN SWIFT NO.11000 DE FECHA 07/07/2023 ORDENANTE: CONSULADO GENERAL DE BOLIVIA (BARCELONA) REF.: RECAUDACIÓN EXTERIOR CEDULAS DE IDENTIDAD LIB. 00340012005 SEGIP - RECAUDACION EXTERIOR - CEDULAS DE IDENTIDAD"/>
    <m/>
    <m/>
    <m/>
    <m/>
    <m/>
    <m/>
    <n v="0"/>
    <n v="53405.1"/>
    <s v="NO_CONCILIADO"/>
    <m/>
    <m/>
  </r>
  <r>
    <x v="83"/>
    <m/>
    <x v="83"/>
    <x v="125"/>
    <s v="J05555650002"/>
    <s v="NTE"/>
    <n v="5967702"/>
    <m/>
    <s v="A:00373024107 Transferencia de recursos a solicitud del Fondo de Desarrollo Indígena mediante nota CITE: FDI/DGE/EXT/Nº 0404/2023 para el Fortalecimiento del Seguimiento a la Ejecución de Proyectos del FDI a Nivel Nacional del mes de julio 2023, en virtud al Informe MEFP/VTCP/DGPOT/UPCFTGN/INF/N° 58/2023, H.R. 6-15024-R."/>
    <m/>
    <m/>
    <m/>
    <m/>
    <m/>
    <m/>
    <n v="0"/>
    <n v="288931"/>
    <s v="NO_CONCILIADO"/>
    <m/>
    <m/>
  </r>
  <r>
    <x v="55"/>
    <m/>
    <x v="55"/>
    <x v="125"/>
    <s v="G23322140001"/>
    <s v="CVD"/>
    <n v="2332214"/>
    <m/>
    <s v="COBRO COSTOS DE PAPELERIA SEGUN TRANSFERENCIA DEL EXTERIOR POR ORDEN DE CONSULADO GENERAL DE BOLIVIA (BARCELONA) REF.: RECAUDACIÓN EXTERIOR CEDULAS DE IDENTIDAD LIB. 00340012003 RECAUDACION EXTRANJERIA - C.I. -L.C."/>
    <m/>
    <m/>
    <m/>
    <m/>
    <m/>
    <m/>
    <n v="50"/>
    <n v="0"/>
    <s v="NO_CONCILIADO"/>
    <m/>
    <m/>
  </r>
  <r>
    <x v="25"/>
    <m/>
    <x v="25"/>
    <x v="125"/>
    <s v="G23322100001"/>
    <s v="CVD"/>
    <n v="2332210"/>
    <m/>
    <s v="COBRO COSTOS DE PAPELERIA SEGUN TRANSFERENCIA DEL EXTERIOR POR ORDEN DE YASTER TRADING S.A. (URUGUAY) REF.: CRED FT2318678269 LIB. 00597012001 RECURSOS PROPIOS VENTAS YLB"/>
    <m/>
    <m/>
    <m/>
    <m/>
    <m/>
    <m/>
    <n v="50"/>
    <n v="0"/>
    <s v="NO_CONCILIADO"/>
    <m/>
    <m/>
  </r>
  <r>
    <x v="25"/>
    <m/>
    <x v="25"/>
    <x v="125"/>
    <s v="S10639270001"/>
    <s v="COB"/>
    <n v="1063927"/>
    <m/>
    <s v="COBRO DE||ÚTILES DE ESCRITORIO POR EL REGISTRO DEL COMPROBANTE CONTABLE N°1063924 REF: TERCER DESEMBOLSO DE RECURSOS A FAVOR DE YLB PROY. 3RA. FASE DESARROLLO INTEGRAL DE LA SALMUERA DEL SALAR DE UYUNI SG CORREO ADJUNTO DE LA CUT LIBRETA N°00597012001 RECURSOS PROPIOS VENTAS YLB"/>
    <m/>
    <m/>
    <m/>
    <m/>
    <m/>
    <m/>
    <n v="50"/>
    <n v="0"/>
    <s v="NO_CONCILIADO"/>
    <m/>
    <m/>
  </r>
  <r>
    <x v="1"/>
    <m/>
    <x v="1"/>
    <x v="125"/>
    <s v="J05555640001"/>
    <s v="NTE"/>
    <n v="5992266"/>
    <m/>
    <s v="De: 00099021001 Transferencia de recursos para la reposición de la TEC Nº 172 reporte adjunto"/>
    <m/>
    <m/>
    <m/>
    <m/>
    <m/>
    <m/>
    <n v="320000000"/>
    <n v="0"/>
    <s v="NO_CONCILIADO"/>
    <m/>
    <m/>
  </r>
  <r>
    <x v="25"/>
    <m/>
    <x v="25"/>
    <x v="125"/>
    <s v="G23322120001"/>
    <s v="CVD"/>
    <n v="2332212"/>
    <m/>
    <s v="COBRO COSTOS DE PAPELERIA SEGUN TRANSFERENCIA DEL EXTERIOR POR ORDEN DE COMERCIAL MINERALS CO SPA (ANTOFAGASTA CHILE) REF.: CRED YLB-GCO-0124-ODV-VEX LIB. 00597012001 RECURSOS PROPIOS VENTAS YLB"/>
    <m/>
    <m/>
    <m/>
    <m/>
    <m/>
    <m/>
    <n v="50"/>
    <n v="0"/>
    <s v="NO_CONCILIADO"/>
    <m/>
    <m/>
  </r>
  <r>
    <x v="36"/>
    <m/>
    <x v="36"/>
    <x v="125"/>
    <s v="G23322160001"/>
    <s v="CVD"/>
    <n v="2332216"/>
    <m/>
    <s v="COBRO COSTOS DE PAPELERIA SEGUN TRANSFERENCIA DEL EXTERIOR POR ORDEN DE FIDEICOMISO HERCO-CKM (LIMA PERU) REF.: CRED EMB 16 YPFB - 2023 - 12 CIST HERCO FECHA VALOR 7/07/2023 LIB. 00513062002 YPFB - EXPORTACIÓN DE GLP Y OTROS-BOLIVIANOS"/>
    <m/>
    <m/>
    <m/>
    <m/>
    <m/>
    <m/>
    <n v="50"/>
    <n v="0"/>
    <s v="NO_CONCILIADO"/>
    <m/>
    <m/>
  </r>
  <r>
    <x v="55"/>
    <m/>
    <x v="55"/>
    <x v="125"/>
    <s v="G23323310002"/>
    <s v="CRV"/>
    <n v="2332331"/>
    <m/>
    <s v="TRANSFERENCIA DEL EXTERIOR SEGUN SWIFT NO.11017 DE FECHA 07/07/2023 ORDENANTE: CONSULADO GENERAL DE BOLIVIA (BARCELONA) REF.: RECAUDACIONES EXTERIOR LICENCIAS DE CONDUCIR LIB. 00340012004 SEGIP-RECAUDACION EXTERIOR-LICENCIAS DE CONDUCIR"/>
    <m/>
    <m/>
    <m/>
    <m/>
    <m/>
    <m/>
    <n v="0"/>
    <n v="12883.08"/>
    <s v="NO_CONCILIADO"/>
    <m/>
    <m/>
  </r>
  <r>
    <x v="80"/>
    <m/>
    <x v="80"/>
    <x v="125"/>
    <s v="G23323330002"/>
    <s v="CRV"/>
    <n v="2332333"/>
    <m/>
    <s v="TRANSFERENCIA DEL EXTERIOR SEGUN SWIFT NOS.10965-10964 DE FECHA 07/07/2023 ORDENANTE: CAMMESA P CO MEM REF: FACT.NRO 10 LIB. 00514012005 ENDE-Bs. ING EGR INTERCAMBIO INTERNAL ENERGIA ELECTRICA"/>
    <m/>
    <m/>
    <m/>
    <m/>
    <m/>
    <m/>
    <n v="0"/>
    <n v="59254.28"/>
    <s v="NO_CONCILIADO"/>
    <m/>
    <m/>
  </r>
  <r>
    <x v="25"/>
    <m/>
    <x v="25"/>
    <x v="125"/>
    <s v="G23323410002"/>
    <s v="CRV"/>
    <n v="2332341"/>
    <m/>
    <s v="TRANSFERENCIA DEL EXTERIOR SEGUN SWIFT NOS. 11041-11040 DE FECHA 07/07/2023 ORDENANTE: QUIMICA MAVAR SA, FECHA VALOR 07/07/2023 REF:COMPRA MATERIA PRIMA ORDEN DE VENTA YLB GCO 0113 ODV 23 VEX LIB. 00597012001 RECURSOS PROPIOS VENTAS YLB"/>
    <m/>
    <m/>
    <m/>
    <m/>
    <m/>
    <m/>
    <n v="0"/>
    <n v="437119.2"/>
    <s v="NO_CONCILIADO"/>
    <m/>
    <m/>
  </r>
  <r>
    <x v="55"/>
    <m/>
    <x v="55"/>
    <x v="125"/>
    <s v="G23323430002"/>
    <s v="CRV"/>
    <n v="2332343"/>
    <m/>
    <s v="TRANSFERENCIA DEL EXTERIOR SEGUN SWIFT NO.11034 DE FECHA 07/07/2023 ORDENANTE: CONSULADO GERAL DA BOLIVIA - SAO PAULO LIB. 00340012005 SEGIP - RECAUDACION EXTERIOR - CEDULAS DE IDENTIDAD"/>
    <m/>
    <m/>
    <m/>
    <m/>
    <m/>
    <m/>
    <n v="0"/>
    <n v="32970.53"/>
    <s v="NO_CONCILIADO"/>
    <m/>
    <m/>
  </r>
  <r>
    <x v="55"/>
    <m/>
    <x v="55"/>
    <x v="125"/>
    <s v="G23323320001"/>
    <s v="CVD"/>
    <n v="2332332"/>
    <m/>
    <s v="COBRO COSTOS DE PAPELERIA SEGUN TRANSFERENCIA DEL EXTERIOR POR ORDEN DE CONSULADO GENERAL DE BOLIVIA (BARCELONA) REF.: RECAUDACIONES EXTERIOR LICENCIAS DE CONDUCIR LIB. 00340012003 RECAUDACION EXTRANJERIA - C.I. -L.C."/>
    <m/>
    <m/>
    <m/>
    <m/>
    <m/>
    <m/>
    <n v="50"/>
    <n v="0"/>
    <s v="NO_CONCILIADO"/>
    <m/>
    <m/>
  </r>
  <r>
    <x v="80"/>
    <m/>
    <x v="80"/>
    <x v="125"/>
    <s v="G23323340001"/>
    <s v="CVD"/>
    <n v="2332334"/>
    <m/>
    <s v="COBRO COSTOS DE PAPELERIA SEGUN TRANSFERENCIA DEL EXTERIOR POR ORDEN DE CAMMESA P CO MEM REF: FACT.NRO 10 LIB. 00514012005 ENDE-Bs. ING EGR INTERCAMBIO INTERNAL ENERGIA ELECTRICA"/>
    <m/>
    <m/>
    <m/>
    <m/>
    <m/>
    <m/>
    <n v="50"/>
    <n v="0"/>
    <s v="NO_CONCILIADO"/>
    <m/>
    <m/>
  </r>
  <r>
    <x v="81"/>
    <m/>
    <x v="81"/>
    <x v="125"/>
    <s v="S10639250003"/>
    <s v="COB"/>
    <n v="1063925"/>
    <m/>
    <s v="||REGULARIZACION DE NUESTRA OPERACION N°1062974 DE F.23/06/2023 EN ATENCION A NOTAS CAR/DGE-UNC N°0128/2023 DE F.06.07.23 (ORIG.CURSA EN CMPTE.1063899) (HRE-TGL-10467) Y DGAC/3695/2023 DE F.26.06.2023 (ORIG.CURSA EN CMPTE.1063179) (HRE-TSO-927) ENVIADAS POR NAABOL Y DGAC. DEBITO DE LA LIBRETA 00117012001 DGAC, REPOSICIÓN DE ÚTILES DE ESCRITORIO."/>
    <m/>
    <m/>
    <m/>
    <m/>
    <m/>
    <m/>
    <n v="50"/>
    <n v="0"/>
    <s v="NO_CONCILIADO"/>
    <m/>
    <m/>
  </r>
  <r>
    <x v="55"/>
    <m/>
    <x v="55"/>
    <x v="125"/>
    <s v="G23323440001"/>
    <s v="CVD"/>
    <n v="2332344"/>
    <m/>
    <s v="COBRO COSTOS DE PAPELERIA SEGUN TRANSFERENCIA DEL EXTERIOR POR ORDEN DE CONSULADO GERAL DA BOLIVIA - SAO PAULO LIB. 00340012003 RECAUDACION EXTRANJERIA - C.I. -L.C."/>
    <m/>
    <m/>
    <m/>
    <m/>
    <m/>
    <m/>
    <n v="50"/>
    <n v="0"/>
    <s v="NO_CONCILIADO"/>
    <m/>
    <m/>
  </r>
  <r>
    <x v="25"/>
    <m/>
    <x v="25"/>
    <x v="125"/>
    <s v="G23323420001"/>
    <s v="CVD"/>
    <n v="2332342"/>
    <m/>
    <s v="COBRO COSTOS DE PAPELERIA SEGUN TRANSFERENCIA DEL EXTERIOR POR ORDEN DE QUIMICA MAVAR SA, FECHA VALOR 07/07/2023 REF:COMPRA MATERIA PRIMA ORDEN DE VENTA YLB GCO 0113 ODV 23 VEX LIB. 00597012001 RECURSOS PROPIOS VENTAS YLB"/>
    <m/>
    <m/>
    <m/>
    <m/>
    <m/>
    <m/>
    <n v="50"/>
    <n v="0"/>
    <s v="NO_CONCILIADO"/>
    <m/>
    <m/>
  </r>
  <r>
    <x v="36"/>
    <m/>
    <x v="36"/>
    <x v="125"/>
    <s v="G23323400001"/>
    <s v="CVD"/>
    <n v="2332340"/>
    <m/>
    <s v="COBRO COSTOS DE PAPELERIA SEGUN TRANSFERENCIA DEL EXTERIOR POR ORDEN DE COPA ENERGÍA DISTRIBUIDORA DE GAS SA, FECHA VALOR 07/07/2023 REF:INV.981,980,979,978,974,973 LIB. 00513062002 YPFB - EXPORTACIÓN DE GLP Y OTROS-BOLIVIANOS"/>
    <m/>
    <m/>
    <m/>
    <m/>
    <m/>
    <m/>
    <n v="50"/>
    <n v="0"/>
    <s v="NO_CONCILIADO"/>
    <m/>
    <m/>
  </r>
  <r>
    <x v="36"/>
    <m/>
    <x v="36"/>
    <x v="125"/>
    <s v="G23323460001"/>
    <s v="CVD"/>
    <n v="2332346"/>
    <m/>
    <s v="COBRO COSTOS DE PAPELERIA POR REGULARIZACION DE TRANSFERENCIA DEL EXTERIOR POR ORDEN DE MAKEEN GAS SOLUTIONS A/S REF.: 3318413539 OPERACIONES FINANCIERAS EXTRAORDINARIAS FECHA VALOR 6/07/2023 LIB. 00513072001 YPFB - OPERACIONES G N R G D"/>
    <m/>
    <m/>
    <m/>
    <m/>
    <m/>
    <m/>
    <n v="50"/>
    <n v="0"/>
    <s v="NO_CONCILIADO"/>
    <m/>
    <m/>
  </r>
  <r>
    <x v="36"/>
    <m/>
    <x v="36"/>
    <x v="125"/>
    <s v="S10639460001"/>
    <s v="COB"/>
    <n v="1063946"/>
    <m/>
    <s v="'COBRO DE'||ÚTILES DE ESCRITORIO POR EL COMPROBANTE N°1063945 SEGÚN NOTA CITE: GAFC-1619/DFC/URTE-0264/2023 DE YACIMIENTOS PETROLÍFEROS FISCALES BOLIVIANOS DE FECHA 07/07/2023 (HRE-TGL10587) (ORIGINAL CURSA EN COMP. N°1063940). (SECTOR PÚBLICO). DÉBITO DE LA LIBRETA 00513022001 YPFB - OPERACIONES, REPOSICIÓN DE ÚTILES DE ESCRITORIO."/>
    <m/>
    <m/>
    <m/>
    <m/>
    <m/>
    <m/>
    <n v="50"/>
    <n v="0"/>
    <s v="NO_CONCILIADO"/>
    <m/>
    <m/>
  </r>
  <r>
    <x v="36"/>
    <m/>
    <x v="36"/>
    <x v="125"/>
    <s v="S10639420001"/>
    <s v="COB"/>
    <n v="1063942"/>
    <m/>
    <s v="'COBRO DE'||ÚTILES DE ESCRITORIO POR EL COMPROBANTE NRO. 1063939 DE LA FECHA, S/G. NOTA CITE GAFC-1619/DFC/URTE-0264/2023 DE FECHA 07/07/2023 (HRE-TGL-10587) ENVIADA POR YACIMIENTOS PETROLIFEROS FISCALES BOLIVIANOS. DEBITO DE LA LIBRETA 00513022001 YPFB  OPERACIONES."/>
    <m/>
    <m/>
    <m/>
    <m/>
    <m/>
    <m/>
    <n v="50"/>
    <n v="0"/>
    <s v="NO_CONCILIADO"/>
    <m/>
    <m/>
  </r>
  <r>
    <x v="36"/>
    <m/>
    <x v="36"/>
    <x v="125"/>
    <s v="S10639430001"/>
    <s v="COB"/>
    <n v="1063943"/>
    <m/>
    <s v="'COBRO DE'||UTILES DE ESCRITORIO POR EL COMPROBANTE N° 1063940 DE LA FECHA, SEGUN NOTA CITE: GAFC-1619/DFC/URTE-0264/2023 (HRE-TGL-10587) DE LA FECHA. ENVIADA POR YACIMIENTOS PETROLIFEROS FISCALES BOLIVIANOS. (SECTOR PÚBLICO). DÉBITO DE LA LIBRETA 00513022001 YPFB - OPERACIONES."/>
    <m/>
    <m/>
    <m/>
    <m/>
    <m/>
    <m/>
    <n v="50"/>
    <n v="0"/>
    <s v="NO_CONCILIADO"/>
    <m/>
    <m/>
  </r>
  <r>
    <x v="36"/>
    <m/>
    <x v="36"/>
    <x v="125"/>
    <s v="S10639440001"/>
    <s v="COB"/>
    <n v="1063944"/>
    <m/>
    <s v="'COBRO DE'||ÚTILES DE ESCRITORIO POR EL COMPROBANTE NRO.1063941 DE LA FECHA S/G. NOTA CITE GAFC-1619/DFC/URTE-0264/2023 DE LA FECHA (HRE-TGL-10587), ENVIADA POR YACIMIENTOS PETROLIFEROS FISCALES BOLIVIANOS DEBITO DE LA LIBRETA 00513022001 YPFB  OPERACIONES"/>
    <m/>
    <m/>
    <m/>
    <m/>
    <m/>
    <m/>
    <n v="50"/>
    <n v="0"/>
    <s v="NO_CONCILIADO"/>
    <m/>
    <m/>
  </r>
  <r>
    <x v="36"/>
    <m/>
    <x v="36"/>
    <x v="125"/>
    <s v="S10639480001"/>
    <s v="COB"/>
    <n v="1063948"/>
    <m/>
    <s v="'COBRO DE'||UTILES DE ESCRITORIO POR EL COMPROBANTE NRO.1063947 DE LA FECHA, S/G GAFC-1619/DFC/URTE-0264/2023 DE FECHA 7/7/2023 (HRE-TGL-2023-10587) ENVIADO POR YACIMIENTOS PETROLIFEROS FISCALES BOLIVIANOS DÉBITO DE LA LIBRETA 00513022001 YPFB-&quot;OPERACIONES&quot; COBRO DE ÚTILES DE ESCRITORIO."/>
    <m/>
    <m/>
    <m/>
    <m/>
    <m/>
    <m/>
    <n v="50"/>
    <n v="0"/>
    <s v="NO_CONCILIADO"/>
    <m/>
    <m/>
  </r>
  <r>
    <x v="42"/>
    <m/>
    <x v="42"/>
    <x v="126"/>
    <s v="O21252030002"/>
    <s v="BOD"/>
    <n v="2125203"/>
    <m/>
    <s v="00016011101 DEPOSITO DE EFECTIVO, DEPOSITANTE: NANCY VERA SOTO, CONCEPTO: DEVOLUCION DE COSTO DE CURSO, CUENTA DE DEPOSITO: CUENTA UNICA DEL TESORO"/>
    <m/>
    <m/>
    <m/>
    <m/>
    <m/>
    <m/>
    <n v="0"/>
    <n v="350"/>
    <s v="NO_CONCILIADO"/>
    <m/>
    <m/>
  </r>
  <r>
    <x v="40"/>
    <m/>
    <x v="40"/>
    <x v="126"/>
    <s v="O21252080002"/>
    <s v="BOD"/>
    <n v="2125208"/>
    <m/>
    <s v="00099021001 DEPOSITO DE EFECTIVO, DEPOSITANTE: ROSSMARY BARRERA VINO, CONCEPTO: DEVOLUCION CON SENASIR, CUENTA DE DEPOSITO: CUENTA UNICA DEL TESORO"/>
    <m/>
    <m/>
    <m/>
    <m/>
    <m/>
    <m/>
    <n v="0"/>
    <n v="1140"/>
    <s v="NO_CONCILIADO"/>
    <m/>
    <m/>
  </r>
  <r>
    <x v="95"/>
    <m/>
    <x v="95"/>
    <x v="126"/>
    <s v="O21252290002"/>
    <s v="BOD"/>
    <n v="2125229"/>
    <m/>
    <s v="00099021001 DEPOSITO DE EFECTIVO, DEPOSITANTE: PAOLA FABIOLA CARRASCO VASQUEZ - ADEMAF, CONCEPTO: DEVOLUCION DE FONDOS NO UTILIZADOS, CUENTA DE DEPOSITO: CUENTA UNICA DEL TESORO/DJBR"/>
    <m/>
    <m/>
    <m/>
    <m/>
    <m/>
    <m/>
    <n v="0"/>
    <n v="129.96"/>
    <s v="NO_CONCILIADO"/>
    <m/>
    <m/>
  </r>
  <r>
    <x v="40"/>
    <m/>
    <x v="40"/>
    <x v="126"/>
    <s v="O21252340002"/>
    <s v="BOD"/>
    <n v="2125234"/>
    <m/>
    <s v="00099021001 DEPOSITO DE EFECTIVO, DEPOSITANTE: GROVER ANTONIO FLORES ARANIBAR, CONCEPTO: CONVENIO DOBLE PERCEPCION - SENASIR, CUENTA DE DEPOSITO: CUENTA UNICA DEL TESORO"/>
    <m/>
    <m/>
    <m/>
    <m/>
    <m/>
    <m/>
    <n v="0"/>
    <n v="1000"/>
    <s v="NO_CONCILIADO"/>
    <m/>
    <m/>
  </r>
  <r>
    <x v="96"/>
    <m/>
    <x v="96"/>
    <x v="126"/>
    <s v="O21252500002"/>
    <s v="BOD"/>
    <n v="2125250"/>
    <m/>
    <s v="00066047003 DEPOSITO DE EFECTIVO, DEPOSITANTE: PATRICIA C. VALENCIA ANTEZANA, CONCEPTO: DEPÓSITO POR UN DIA DE HABER MES DE JUNIO 2023, CUENTA DE DEPOSITO: CUENTA UNICA DEL TESORO"/>
    <m/>
    <m/>
    <m/>
    <m/>
    <m/>
    <m/>
    <n v="0"/>
    <n v="565.29999999999995"/>
    <s v="NO_CONCILIADO"/>
    <m/>
    <m/>
  </r>
  <r>
    <x v="30"/>
    <m/>
    <x v="30"/>
    <x v="126"/>
    <s v="O21252520002"/>
    <s v="BOD"/>
    <n v="2125252"/>
    <m/>
    <s v="00099021001 DEPOSITO DE EFECTIVO, DEPOSITANTE: LUIS ALFREDO ZARATE ENTRAMBASAGUAS, CONCEPTO: DEVOLUCION PASAJES AEREOS N° LIBRETA 00099021001, CUENTA DE DEPOSITO: CUENTA UNICA DEL TESORO/DJBR"/>
    <m/>
    <m/>
    <m/>
    <m/>
    <m/>
    <m/>
    <n v="0"/>
    <n v="2234"/>
    <s v="NO_CONCILIADO"/>
    <m/>
    <m/>
  </r>
  <r>
    <x v="64"/>
    <m/>
    <x v="64"/>
    <x v="126"/>
    <s v="O21252570002"/>
    <s v="BOD"/>
    <n v="2125257"/>
    <m/>
    <s v="00099021001 DEPOSITO DE EFECTIVO, DEPOSITANTE: FRANKLIN HUGO MORALES SOLIZ CI 2683040 LP, CONCEPTO: DEVOLUCION REMUNERACION MAXIMA SECTOR PUBLICO CGE/DRC 032/2022, CUENTA DE DEPOSITO: CUENTA UNICA DEL TESORO"/>
    <m/>
    <m/>
    <m/>
    <m/>
    <m/>
    <m/>
    <n v="0"/>
    <n v="7560.58"/>
    <s v="NO_CONCILIADO"/>
    <m/>
    <m/>
  </r>
  <r>
    <x v="40"/>
    <m/>
    <x v="40"/>
    <x v="126"/>
    <s v="O21252970002"/>
    <s v="BOD"/>
    <n v="2125297"/>
    <m/>
    <s v="00099021001 DEPOSITO DE EFECTIVO, DEPOSITANTE: MERY QUIÑONES GABRIEL, CONCEPTO: DEVOLUCION DE COBRO INDEBIDO - SENASIR, CUENTA DE DEPOSITO: CUENTA UNICA DEL TESORO"/>
    <m/>
    <m/>
    <m/>
    <m/>
    <m/>
    <m/>
    <n v="0"/>
    <n v="1310"/>
    <s v="NO_CONCILIADO"/>
    <m/>
    <m/>
  </r>
  <r>
    <x v="17"/>
    <m/>
    <x v="17"/>
    <x v="126"/>
    <s v="O21253080002"/>
    <s v="BOD"/>
    <n v="2125308"/>
    <m/>
    <s v="00595012002 DEPOSITO DE EFECTIVO, DEPOSITANTE: ALEX ALBERTO MACHICADO BOTETANO, CONCEPTO: DEVOLUCION POR PAGOS EN EXCESO EFECTUADOS A MI PERSONA, CUENTA DE DEPOSITO: CUENTA UNICA DEL TESORO"/>
    <m/>
    <m/>
    <m/>
    <m/>
    <m/>
    <m/>
    <n v="0"/>
    <n v="759"/>
    <s v="NO_CONCILIADO"/>
    <m/>
    <m/>
  </r>
  <r>
    <x v="82"/>
    <m/>
    <x v="82"/>
    <x v="126"/>
    <s v="O21253110002"/>
    <s v="BOD"/>
    <n v="2125311"/>
    <m/>
    <s v="00190012002 DEPOSITO DE EFECTIVO, DEPOSITANTE: SERVICIO GEOLOGICO MINERO, CONCEPTO: DÉPOSITO POR LA TRNSFERENCIA DE RECURSOS POR PATENTE MINERA ABRIL Y MAYO, CUENTA DE DEPOSITO: CUENTA UNICA DEL TESORO"/>
    <m/>
    <m/>
    <m/>
    <m/>
    <m/>
    <m/>
    <n v="0"/>
    <n v="40"/>
    <s v="NO_CONCILIADO"/>
    <m/>
    <m/>
  </r>
  <r>
    <x v="90"/>
    <m/>
    <x v="90"/>
    <x v="126"/>
    <s v="O21253200002"/>
    <s v="BOD"/>
    <n v="2125320"/>
    <m/>
    <s v="00291012006 DEPOSITO DE EFECTIVO, DEPOSITANTE: ADUANA NACIONAL, CONCEPTO: USO DE DERECHO A VIA DE LA ADUANA NACIONAL PARA EL EMPLAZAMIENTO DE PUNTO DE INSPECCION EN CHAUAYA, CUENTA DE DEPOSITO: CUENTA UNICA DEL TESORO"/>
    <m/>
    <m/>
    <m/>
    <m/>
    <m/>
    <m/>
    <n v="0"/>
    <n v="1098.43"/>
    <s v="NO_CONCILIADO"/>
    <m/>
    <m/>
  </r>
  <r>
    <x v="85"/>
    <m/>
    <x v="85"/>
    <x v="126"/>
    <s v="O21253220002"/>
    <s v="BOD"/>
    <n v="2125322"/>
    <m/>
    <s v="00155012001 DEPOSITO DE EFECTIVO, DEPOSITANTE: MILDRED AMPARO GONZALES GONZALES, CONCEPTO: DEVOLUCION PAGO EN DEMASIA REFRIGERIO MARZO 2023, CUENTA DE DEPOSITO: CUENTA UNICA DEL TESORO"/>
    <m/>
    <m/>
    <m/>
    <m/>
    <m/>
    <m/>
    <n v="0"/>
    <n v="54"/>
    <s v="NO_CONCILIADO"/>
    <m/>
    <m/>
  </r>
  <r>
    <x v="85"/>
    <m/>
    <x v="85"/>
    <x v="126"/>
    <s v="O21253230002"/>
    <s v="BOD"/>
    <n v="2125323"/>
    <m/>
    <s v="00155012001 DEPOSITO DE EFECTIVO, DEPOSITANTE: JORGE ADALBERTO QUINO ESPEJO, CONCEPTO: DEVOLUCION PAGO EN DEMASIA REFRIGERIO MARZO 2023, CUENTA DE DEPOSITO: CUENTA UNICA DEL TESORO"/>
    <m/>
    <m/>
    <m/>
    <m/>
    <m/>
    <m/>
    <n v="0"/>
    <n v="54"/>
    <s v="NO_CONCILIADO"/>
    <m/>
    <m/>
  </r>
  <r>
    <x v="90"/>
    <m/>
    <x v="90"/>
    <x v="126"/>
    <s v="O21253240002"/>
    <s v="BOD"/>
    <n v="2125324"/>
    <m/>
    <s v="00291012006 DEPOSITO DE EFECTIVO, DEPOSITANTE: ADUANAN NACIONAL, CONCEPTO: USO DE DERECHO A VIA DE LA ADUANA NACIONAL PARA EL EMPLAZAMIENTO DE PUNTO DE CONTROL EN GUAQUI, CUENTA DE DEPOSITO: CUENTA UNICA DEL TESORO"/>
    <m/>
    <m/>
    <m/>
    <m/>
    <m/>
    <m/>
    <n v="0"/>
    <n v="1096.2"/>
    <s v="NO_CONCILIADO"/>
    <m/>
    <m/>
  </r>
  <r>
    <x v="83"/>
    <m/>
    <x v="83"/>
    <x v="126"/>
    <s v="Q18417620002"/>
    <s v="CRV"/>
    <n v="1841762"/>
    <m/>
    <s v="NUMERO DE LIBRETA CUT: 00373024105 OPERACIÓN E75 TRANSFERENCIA DE LA CUENTA FISCAL BUN A LA CUT EN MN TRANSFERENCIA DE FONDOS A SOLICITUD DE: GOBIERNO AUTONOMO MUNICIPAL DE CARAPARI, CITE: G.A.M.C CITE E.P.V./0721/2023 CUENTA CUT 3987 LIBRETA NÂ° 00373024105 FDI - TRANSFERENCIAS PROGRAMAS Y/O P"/>
    <m/>
    <m/>
    <m/>
    <m/>
    <m/>
    <m/>
    <n v="0"/>
    <n v="226452.91"/>
    <s v="NO_CONCILIADO"/>
    <m/>
    <m/>
  </r>
  <r>
    <x v="90"/>
    <m/>
    <x v="90"/>
    <x v="126"/>
    <s v="B21252270002"/>
    <s v="BOD"/>
    <n v="2125227"/>
    <m/>
    <s v="00291012002 DEP.DE CHEQ.AJENOS,RET.DE CAM.,CONCEPTO: REPOSICION DE CREDENCIAL,DEP.: LISSET ERIKA AMAYA LOPERA , PROCEDENCIA: BANCO UNION S.A., CHEQUE: 600, FECHA DE EMISION:30/06/2023"/>
    <m/>
    <m/>
    <m/>
    <m/>
    <m/>
    <m/>
    <n v="0"/>
    <n v="70"/>
    <s v="NO_CONCILIADO"/>
    <m/>
    <m/>
  </r>
  <r>
    <x v="97"/>
    <m/>
    <x v="97"/>
    <x v="126"/>
    <s v="B21252440002"/>
    <s v="BOD"/>
    <n v="2125244"/>
    <m/>
    <s v="00587012023 DEP.DE CHEQ.AJENOS,RET.DE CAM.,CONCEPTO: PLLA 7-ABRIL/23 - ICHILO,DEP.: E.B..C. , PROCEDENCIA: BANCO UNION S.A., CHEQUE: 1861, FECHA DE EMISION:10/07/2023"/>
    <m/>
    <m/>
    <m/>
    <m/>
    <m/>
    <m/>
    <n v="0"/>
    <n v="487658.36"/>
    <s v="NO_CONCILIADO"/>
    <m/>
    <m/>
  </r>
  <r>
    <x v="97"/>
    <m/>
    <x v="97"/>
    <x v="126"/>
    <s v="B21252390002"/>
    <s v="BOD"/>
    <n v="2125239"/>
    <m/>
    <s v="00587012001 DEP.DE CHEQ.AJENOS,RET.DE CAM.,CONCEPTO: ANTICIPO ESPECIAL-EL SENA,DEP.: E.B.C. , PROCEDENCIA: BANCO UNION S.A., CHEQUE: 1866, FECHA DE EMISION:10/07/2023"/>
    <m/>
    <m/>
    <m/>
    <m/>
    <m/>
    <m/>
    <n v="0"/>
    <n v="5924430.3200000003"/>
    <s v="NO_CONCILIADO"/>
    <m/>
    <m/>
  </r>
  <r>
    <x v="97"/>
    <m/>
    <x v="97"/>
    <x v="126"/>
    <s v="B21252400002"/>
    <s v="BOD"/>
    <n v="2125240"/>
    <m/>
    <s v="00587012020 DEP.DE CHEQ.AJENOS,RET.DE CAM.,CONCEPTO: PLLA 5-JUNIO/23- RURRENABAQUE,DEP.: E.B.C. , PROCEDENCIA: BANCO UNION S.A., CHEQUE: 1865, FECHA DE EMISION:10/07/2023"/>
    <m/>
    <m/>
    <m/>
    <m/>
    <m/>
    <m/>
    <n v="0"/>
    <n v="1213284.96"/>
    <s v="NO_CONCILIADO"/>
    <m/>
    <m/>
  </r>
  <r>
    <x v="97"/>
    <m/>
    <x v="97"/>
    <x v="126"/>
    <s v="B21252430002"/>
    <s v="BOD"/>
    <n v="2125243"/>
    <m/>
    <s v="00587012001 DEP.DE CHEQ.AJENOS,RET.DE CAM.,CONCEPTO: PLLA 8 Y 9 MAY/23 JUN/23 EL SENA,DEP.: E.B.C. , PROCEDENCIA: BANCO UNION S.A., CHEQUE: 1864, FECHA DE EMISION:10/07/2023"/>
    <m/>
    <m/>
    <m/>
    <m/>
    <m/>
    <m/>
    <n v="0"/>
    <n v="823193.88"/>
    <s v="NO_CONCILIADO"/>
    <m/>
    <m/>
  </r>
  <r>
    <x v="71"/>
    <m/>
    <x v="71"/>
    <x v="126"/>
    <s v="B21252510002"/>
    <s v="BOD"/>
    <n v="2125251"/>
    <m/>
    <s v="00660012002 DEP.DE CHEQ.AJENOS,RET.DE CAM.,CONCEPTO: REV POR ERROR EN DIAS TRABAJADOS ANDREINA GARCIA TDJ PTS MAYO/2023 PLA ,71 PREV 999,DEP.: ORGANO JUDICIAL -DAF NACIONAL , PROCEDENCIA: BANCO UNION S.A., CHEQUE: 742, FECHA DE EMISION:06/07/2023"/>
    <m/>
    <m/>
    <m/>
    <m/>
    <m/>
    <m/>
    <n v="0"/>
    <n v="2108.04"/>
    <s v="NO_CONCILIADO"/>
    <m/>
    <m/>
  </r>
  <r>
    <x v="71"/>
    <m/>
    <x v="71"/>
    <x v="126"/>
    <s v="B21252530002"/>
    <s v="BOD"/>
    <n v="2125253"/>
    <m/>
    <s v="00660012002 DEP.DE CHEQ.AJENOS,RET.DE CAM.,CONCEPTO: REV POR ERROR EN DIAS TRABAJADOS ALICIA CHAMBI TDJ PTS MAYO/2023 PLA. 71 PREV 999,DEP.: ORGANO JUDICIAL -DAF NACIONAL , PROCEDENCIA: BANCO UNION S.A., CHEQUE: 741, FECHA DE EMISION:06/07/2023"/>
    <m/>
    <m/>
    <m/>
    <m/>
    <m/>
    <m/>
    <n v="0"/>
    <n v="2108.04"/>
    <s v="NO_CONCILIADO"/>
    <m/>
    <m/>
  </r>
  <r>
    <x v="71"/>
    <m/>
    <x v="71"/>
    <x v="126"/>
    <s v="B21252540002"/>
    <s v="BOD"/>
    <n v="2125254"/>
    <m/>
    <s v="00660012002 DEP.DE CHEQ.AJENOS,RET.DE CAM.,CONCEPTO: REVERSION POR ERROR EN DIAS TRABAJADOS DALENIA VALDIVIA TDJ-PTS MAYO 2023 PLA 71 PREV 999,DEP.: ORGANO JUDICIAL -DAF NACIONAL , PROCEDENCIA: BANCO UNION S.A., CHEQUE: 740, FECHA DE EMISION:06/07/2023"/>
    <m/>
    <m/>
    <m/>
    <m/>
    <m/>
    <m/>
    <n v="0"/>
    <n v="2108.04"/>
    <s v="NO_CONCILIADO"/>
    <m/>
    <m/>
  </r>
  <r>
    <x v="1"/>
    <m/>
    <x v="1"/>
    <x v="126"/>
    <s v="B21252550002"/>
    <s v="BOD"/>
    <n v="2125255"/>
    <m/>
    <s v="00099021001 DEP.DE CHEQ.AJENOS,RET.DE CAM.,CONCEPTO: DEVOLUCION DE PRIMA,DEP.: UNIBIENES S.A. , PROCEDENCIA: BANCO UNION S.A., CHEQUE: 4028, FECHA DE EMISION:03/07/2023"/>
    <m/>
    <m/>
    <m/>
    <m/>
    <m/>
    <m/>
    <n v="0"/>
    <n v="2610.7199999999998"/>
    <s v="NO_CONCILIADO"/>
    <m/>
    <m/>
  </r>
  <r>
    <x v="50"/>
    <m/>
    <x v="50"/>
    <x v="126"/>
    <s v="B21252730002"/>
    <s v="BOD"/>
    <n v="2125273"/>
    <m/>
    <s v="00099021001 DEP.DE CHEQ.AJENOS,RET.DE CAM.,CONCEPTO: REEMBOLSO POR BAJAS MEDICAS DE CAJA DE SALUD CORDES A AUTORIDAD REGULACION Y FISCALIZACION ATT,DEP.: CAJA DE SALUD CORDES , PROCEDENCIA: BANCO UNION S.A., CHEQUE: 31710, FECHA DE EMISION:30/06/2023"/>
    <m/>
    <m/>
    <m/>
    <m/>
    <m/>
    <m/>
    <n v="0"/>
    <n v="89404.66"/>
    <s v="NO_CONCILIADO"/>
    <m/>
    <m/>
  </r>
  <r>
    <x v="36"/>
    <m/>
    <x v="36"/>
    <x v="126"/>
    <s v="G23342530001"/>
    <s v="CVD"/>
    <n v="2334253"/>
    <m/>
    <s v="COBRO COSTOS DE PAPELERIA SEGUN TRANSFERENCIA DEL EXTERIOR POR ORDEN DE PETROLEO BRASILEIRO SA PETROBRAS REF.: CAP OF 23/07/06 NO. INV-EXB-GAS-288-/6.7.2023 FECHA VALOR 10/07/2023 LIB. 00513012007 YPFB - RECURSOS NACIONALIZACIÓN"/>
    <m/>
    <m/>
    <m/>
    <m/>
    <m/>
    <m/>
    <n v="50"/>
    <n v="0"/>
    <s v="NO_CONCILIADO"/>
    <m/>
    <m/>
  </r>
  <r>
    <x v="36"/>
    <m/>
    <x v="36"/>
    <x v="126"/>
    <s v="G23342550001"/>
    <s v="CVD"/>
    <n v="2334255"/>
    <m/>
    <s v="COBRO COSTOS DE PAPELERIA SEGUN TRANSFERENCIA DEL EXTERIOR POR ORDEN DE LIMA GAS S A (LIMA PERU) REF.: CRED 0855606191FS FECHA VALOR 10/07/2023 LIB. 00513062002 YPFB - EXPORTACIÓN DE GLP Y OTROS-BOLIVIANOS"/>
    <m/>
    <m/>
    <m/>
    <m/>
    <m/>
    <m/>
    <n v="50"/>
    <n v="0"/>
    <s v="NO_CONCILIADO"/>
    <m/>
    <m/>
  </r>
  <r>
    <x v="52"/>
    <m/>
    <x v="52"/>
    <x v="126"/>
    <s v="G23343190004"/>
    <s v="DVD"/>
    <n v="18668"/>
    <m/>
    <s v="VENTA DE DIVISAS CON TRANSFERENCIA DE FONDOS A SOLICITUD DE EMPRESA PUBLICA DE TRANSPORTE AEREO MILITAR SEGUN SOLICITUD 18668 REF: TRANSFER TO THE COMPANY BAE SYSTEM FOR THE SUBSCRIPTION AND UPDATING OF MANUALS TECHNICAL SUPPORT (SAPPHIRE) OF THE AIRCRAFT AVRO RJ70 REGISTRATION CP-3106 ACCORDING TO LIB. 00596012001 EP-TAM GESTION ADMINISTRATIVA POR DIFERENCIAL CAMBIARIO"/>
    <m/>
    <m/>
    <m/>
    <m/>
    <m/>
    <m/>
    <n v="1568.38"/>
    <n v="0"/>
    <s v="NO_CONCILIADO"/>
    <m/>
    <m/>
  </r>
  <r>
    <x v="36"/>
    <m/>
    <x v="36"/>
    <x v="126"/>
    <s v="S10639820001"/>
    <s v="COB"/>
    <n v="1063982"/>
    <m/>
    <s v="'COBRO DE'||ÚTILES DE ESCRITORIO POR EL COMPROBANTE NRO.1063980 DE LA FECHA S/G. NOTA CITE PRS/GAFC-1382 DFC 423/2023 DE F.14.06.2023 (HRE-TGL-9344), ENVIADA POR YACIMIENTOS PETROLIFEROS FISCALES BOLIVIANOS DEBITO DE LA LIBRETA 00513022001 YPFB  OPERACIONES"/>
    <m/>
    <m/>
    <m/>
    <m/>
    <m/>
    <m/>
    <n v="50"/>
    <n v="0"/>
    <s v="NO_CONCILIADO"/>
    <m/>
    <m/>
  </r>
  <r>
    <x v="36"/>
    <m/>
    <x v="36"/>
    <x v="126"/>
    <s v="S10639880001"/>
    <s v="COB"/>
    <n v="1063988"/>
    <m/>
    <s v="'COBRO DE'||UTILES DE ESCRITORIO POR EL COMPROBANTE NRO.1063987 DE LA FECHA, S/G.NOTA PRS/GAFC-1382-DFC-423/2023 DE FECHA 14/6/2023 (HRE-TGL-2023-9344) ENVIADO POR YACIMIENTOS PETROLIFEROS FISCALES BOLIVIANOS. DÉBITO DE LA LIBRETA 00513022001 YPFB-&quot;OPERACIONES&quot; COBRO DE ÚTILES DE ESCRITORIO."/>
    <m/>
    <m/>
    <m/>
    <m/>
    <m/>
    <m/>
    <n v="50"/>
    <n v="0"/>
    <s v="NO_CONCILIADO"/>
    <m/>
    <m/>
  </r>
  <r>
    <x v="81"/>
    <m/>
    <x v="81"/>
    <x v="126"/>
    <s v="S10639950003"/>
    <s v="COB"/>
    <n v="1063995"/>
    <m/>
    <s v="||REGULARIZACIÓN DE NUESTRA OPERACIÓN NRO. 1063078 DE FECHA 26/06/2023 EN ATENCIÓN A NOTAS REMITIDAS POR LA DIRECCIÓN GENERAL DE AERONAUTICA CIVIL DGAC/3896/2023 DE FECHA 10/07/2023 (HRE-TSO-976) Y DGAC/3568/2023 DE FECHA 15/06/2023 (HRE-TSO-9395). DÉBITO DE LA LIBRETA 00117012001 DGAC, REPOSICIÓN ÚTILES DE ESCRITORIO."/>
    <m/>
    <m/>
    <m/>
    <m/>
    <m/>
    <m/>
    <n v="50"/>
    <n v="0"/>
    <s v="NO_CONCILIADO"/>
    <m/>
    <m/>
  </r>
  <r>
    <x v="81"/>
    <m/>
    <x v="81"/>
    <x v="126"/>
    <s v="S10639970003"/>
    <s v="COB"/>
    <n v="1063997"/>
    <m/>
    <s v="||REGULARIZACIÓN DE NUESTRA OPERACIÓN NRO.1063239 DE F.27/06/2023 EN ATENCIÓN A NOTAS DGAC/3896/2023 DE F.10/07/2023 (HRE-TSO-976) (ORIG.CURSA EN COMP.1063995) Y DGAC/3568/2023 DE F.15/06/2023 (HRE-TSO-9395) DE LA DGAC. Y NOTA CAR/DGE-UNC N°0128/2023 DE NAABOL (HRE-TSO-10467). DÉBITO DE LA LIBRETA 00117012001 DGAC, REPOSICIÓN ÚTILES DE ESCRITORIO."/>
    <m/>
    <m/>
    <m/>
    <m/>
    <m/>
    <m/>
    <n v="50"/>
    <n v="0"/>
    <s v="NO_CONCILIADO"/>
    <m/>
    <m/>
  </r>
  <r>
    <x v="81"/>
    <m/>
    <x v="81"/>
    <x v="126"/>
    <s v="S10640020003"/>
    <s v="COB"/>
    <n v="1064002"/>
    <m/>
    <s v="||REGULARIZACION DE NUESTRA OPERACION N°1063877 DE F.6/7/2023 S/G NOTAS CITE: DGAC/3896/2023 DE F.10/7/2023 (HRE-TSO-976) Y CITE: DGAC/3568/2023 DE F.15/6/2023 (HRE-TGL-9395) (ORIG. CURSA EN CBTE N°1063995) REMITIDAS POR LA DIRECCIÓN GENERAL DE AERONAUTICA CIVIL. (SECTOR PÚBLICO). DEBITO DE LA LIBRETA 00117012001 DGAC, REPOSICIÓN DE ÚTILES DE ESCRITORIO."/>
    <m/>
    <m/>
    <m/>
    <m/>
    <m/>
    <m/>
    <n v="50"/>
    <n v="0"/>
    <s v="NO_CONCILIADO"/>
    <m/>
    <m/>
  </r>
  <r>
    <x v="98"/>
    <m/>
    <x v="98"/>
    <x v="127"/>
    <s v="O21254980002"/>
    <s v="BOD"/>
    <n v="2125498"/>
    <m/>
    <s v="00099021001 DEPOSITO DE EFECTIVO, DEPOSITANTE: JUAN LUIS GUTIERREZ DALENCE, CONCEPTO: DEVOLUCION PASAJE AEREO 9302408619554, CUENTA DE DEPOSITO: CUENTA UNICA DEL TESORO/DJBR"/>
    <m/>
    <m/>
    <m/>
    <m/>
    <m/>
    <m/>
    <n v="0"/>
    <n v="452"/>
    <s v="NO_CONCILIADO"/>
    <m/>
    <m/>
  </r>
  <r>
    <x v="74"/>
    <m/>
    <x v="74"/>
    <x v="127"/>
    <s v="O21254990002"/>
    <s v="BOD"/>
    <n v="2125499"/>
    <m/>
    <s v="00670012003 DEPOSITO DE EFECTIVO, DEPOSITANTE: IRMASOL, CONCEPTO: DEPÓSITO POR : RECICLAJE DE PAPELETAS (UTILIZADAS VOTO EN EL EXTERIOR 2019-2021, CUENTA DE DEPOSITO: CUENTA UNICA DEL TESORO"/>
    <m/>
    <m/>
    <m/>
    <m/>
    <m/>
    <m/>
    <n v="0"/>
    <n v="264"/>
    <s v="NO_CONCILIADO"/>
    <m/>
    <m/>
  </r>
  <r>
    <x v="2"/>
    <m/>
    <x v="2"/>
    <x v="127"/>
    <s v="O21255000002"/>
    <s v="BOD"/>
    <n v="2125500"/>
    <m/>
    <s v="00046021109 DEPOSITO DE EFECTIVO, DEPOSITANTE: VLADIMIR CHOQUEVILLCA HURTADO CI 4000197 PT., CONCEPTO: DEVOLUCION SALDO VIATICO, CUENTA DE DEPOSITO: CUENTA UNICA DEL TESORO"/>
    <m/>
    <m/>
    <m/>
    <m/>
    <m/>
    <m/>
    <n v="0"/>
    <n v="1344.47"/>
    <s v="NO_CONCILIADO"/>
    <m/>
    <m/>
  </r>
  <r>
    <x v="1"/>
    <m/>
    <x v="1"/>
    <x v="127"/>
    <s v="O21255250002"/>
    <s v="BOD"/>
    <n v="2125525"/>
    <m/>
    <s v="00099021001 DEPOSITO DE EFECTIVO, DEPOSITANTE: SEGUROS PROVIDA S.A., CONCEPTO: DEVOLUCION DE FONDOS NO COBRADOS SEGUN CONCILIACION MARZO/2023, CUENTA DE DEPOSITO: CUENTA UNICA DEL TESORO"/>
    <m/>
    <m/>
    <m/>
    <m/>
    <m/>
    <m/>
    <n v="0"/>
    <n v="1210.4000000000001"/>
    <s v="NO_CONCILIADO"/>
    <m/>
    <m/>
  </r>
  <r>
    <x v="1"/>
    <m/>
    <x v="1"/>
    <x v="127"/>
    <s v="O21255290002"/>
    <s v="BOD"/>
    <n v="2125529"/>
    <m/>
    <s v="00099021001 DEPOSITO DE EFECTIVO, DEPOSITANTE: SEGUROS PROVIDA S.A., CONCEPTO: DEVOLUCION FONDOS SOLICITADOS POR ERROR SEGUN CONCILIACION MARZO/2023, CUENTA DE DEPOSITO: CUENTA UNICA DEL TESORO"/>
    <m/>
    <m/>
    <m/>
    <m/>
    <m/>
    <m/>
    <n v="0"/>
    <n v="4689.57"/>
    <s v="NO_CONCILIADO"/>
    <m/>
    <m/>
  </r>
  <r>
    <x v="0"/>
    <m/>
    <x v="0"/>
    <x v="127"/>
    <s v="O21255510002"/>
    <s v="BOD"/>
    <n v="2125551"/>
    <m/>
    <s v="00099021001 DEPOSITO DE EFECTIVO, DEPOSITANTE: OLGA GETRUDIS COAQUIRA RODRIGUEZ, CONCEPTO: REVERSION DE BOLETA HABER MENSUAL JUNIO, CUENTA DE DEPOSITO: CUENTA UNICA DEL TESORO"/>
    <m/>
    <m/>
    <m/>
    <m/>
    <m/>
    <m/>
    <n v="0"/>
    <n v="3271.8"/>
    <s v="NO_CONCILIADO"/>
    <m/>
    <m/>
  </r>
  <r>
    <x v="42"/>
    <m/>
    <x v="42"/>
    <x v="127"/>
    <s v="O21255790002"/>
    <s v="BOD"/>
    <n v="2125579"/>
    <m/>
    <s v="00016011101 DEPOSITO DE EFECTIVO, DEPOSITANTE: MIGUEL ANGEL CHILE ALCAZAR, CONCEPTO: DEVOLUCION DE RETROACTIVO, CUENTA DE DEPOSITO: CUENTA UNICA DEL TESORO"/>
    <m/>
    <m/>
    <m/>
    <m/>
    <m/>
    <m/>
    <n v="0"/>
    <n v="350"/>
    <s v="NO_CONCILIADO"/>
    <m/>
    <m/>
  </r>
  <r>
    <x v="69"/>
    <m/>
    <x v="69"/>
    <x v="127"/>
    <s v="O21255870002"/>
    <s v="BOD"/>
    <n v="2125587"/>
    <m/>
    <s v="00020031101 DEPOSITO DE EFECTIVO, DEPOSITANTE: WINSTON OVIDIO SANTOS CANAZAS, CONCEPTO: DEVOLUCION DE VIATICOS, CUENTA DE DEPOSITO: CUENTA UNICA DEL TESORO"/>
    <m/>
    <m/>
    <m/>
    <m/>
    <m/>
    <m/>
    <n v="0"/>
    <n v="322.8"/>
    <s v="NO_CONCILIADO"/>
    <m/>
    <m/>
  </r>
  <r>
    <x v="42"/>
    <m/>
    <x v="42"/>
    <x v="127"/>
    <s v="O21255910002"/>
    <s v="BOD"/>
    <n v="2125591"/>
    <m/>
    <s v="00016011101 DEPOSITO DE EFECTIVO, DEPOSITANTE: DEYMAR H. CONDORI C. - MINISTERIO DE EDUCACION, CONCEPTO: DEVOLUCION DE CARGO DE CUENTA DOCUMENTADA, CUENTA DE DEPOSITO: CUENTA UNICA DEL TESORO"/>
    <m/>
    <m/>
    <m/>
    <m/>
    <m/>
    <m/>
    <n v="0"/>
    <n v="592"/>
    <s v="NO_CONCILIADO"/>
    <m/>
    <m/>
  </r>
  <r>
    <x v="85"/>
    <m/>
    <x v="85"/>
    <x v="127"/>
    <s v="O21255990002"/>
    <s v="BOD"/>
    <n v="2125599"/>
    <m/>
    <s v="00155012001 DEPOSITO DE EFECTIVO, DEPOSITANTE: CARLA ZAMBRANA BUITRON, CONCEPTO: DEVOLUCION PASAJES PAGADOS A PERSONAL AJENAS AL PERSONAL DEPENDIENTE DE DIRNOPLU, CUENTA DE DEPOSITO: CUENTA UNICA DEL TESORO"/>
    <m/>
    <m/>
    <m/>
    <m/>
    <m/>
    <m/>
    <n v="0"/>
    <n v="1484.48"/>
    <s v="NO_CONCILIADO"/>
    <m/>
    <m/>
  </r>
  <r>
    <x v="20"/>
    <m/>
    <x v="20"/>
    <x v="127"/>
    <s v="O21256030002"/>
    <s v="BOD"/>
    <n v="2125603"/>
    <m/>
    <s v="00099021001 DEPOSITO DE EFECTIVO, DEPOSITANTE: DAVIS JHONN CARDENAS OJEDA, CONCEPTO: DEVOUCION DE PAGO DE SUELDO NO CORRESPONDIENTE, CUENTA DE DEPOSITO: CUENTA UNICA DEL TESORO/DJBR"/>
    <m/>
    <m/>
    <m/>
    <m/>
    <m/>
    <m/>
    <n v="0"/>
    <n v="1430.5"/>
    <s v="NO_CONCILIADO"/>
    <m/>
    <m/>
  </r>
  <r>
    <x v="83"/>
    <m/>
    <x v="83"/>
    <x v="127"/>
    <s v="Q18422850002"/>
    <s v="CRV"/>
    <n v="1842285"/>
    <m/>
    <s v="NUMERO DE LIBRETA CUT: 00373024105 OPERACIÓN E75 TRANSFERENCIA DE LA CUENTA FISCAL BUN A LA CUT EN MN TRANSFERENCIA DE FONDOS A SOLICITUD DE: GOBIERNO AUTONOMO MUNICIPAL DE TACACOMA CITE: GAMT/DAF/NÂ° 25/2023 CUENTA CUT 3987 LIBRETA NÂ° 00373024105 FDI-TRASFERENCIAS PROGRAMADAS Y/O PROYECTOS (TGN"/>
    <m/>
    <m/>
    <m/>
    <m/>
    <m/>
    <m/>
    <n v="0"/>
    <n v="10791.71"/>
    <s v="NO_CONCILIADO"/>
    <m/>
    <m/>
  </r>
  <r>
    <x v="99"/>
    <m/>
    <x v="99"/>
    <x v="127"/>
    <s v="O21256130002"/>
    <s v="BOD"/>
    <n v="2125613"/>
    <m/>
    <s v="00070057001 DEPOSITO DE EFECTIVO, DEPOSITANTE: FERNANDO CANAZA -PAE II, CONCEPTO: DEVOLUCION DE FONDOS POR 2 DIAS DE PERMISO SIN GOCE DE HABERES MES DE ABRIL 2023, CUENTA DE DEPOSITO: CUENTA UNICA DEL TESORO"/>
    <m/>
    <m/>
    <m/>
    <m/>
    <m/>
    <m/>
    <n v="0"/>
    <n v="514.79999999999995"/>
    <s v="NO_CONCILIADO"/>
    <m/>
    <m/>
  </r>
  <r>
    <x v="22"/>
    <m/>
    <x v="22"/>
    <x v="127"/>
    <s v="O21256300002"/>
    <s v="BOD"/>
    <n v="2125630"/>
    <m/>
    <s v="00099021001 DEPOSITO DE EFECTIVO, DEPOSITANTE: UMSA-YELIZABAD MATELJAN CLAROS DE LAFORCADA, CONCEPTO: REGULARIZACION -DEVOLUCION POR TOPE SALARIAL, CUENTA DE DEPOSITO: CUENTA UNICA DEL TESORO"/>
    <m/>
    <m/>
    <m/>
    <m/>
    <m/>
    <m/>
    <n v="0"/>
    <n v="459.22"/>
    <s v="NO_CONCILIADO"/>
    <m/>
    <m/>
  </r>
  <r>
    <x v="84"/>
    <m/>
    <x v="84"/>
    <x v="127"/>
    <s v="G23355430001"/>
    <s v="CVD"/>
    <n v="2335543"/>
    <m/>
    <s v="COBRO COSTOS DE PAPELERIA POR REGULARIZACION DE TRANSFERENCIA DEL EXTERIOR POR ORDEN DE EMBAJADA DE BOLIVIA EN PAISES BAJOS LA HAYA REF.: RECAUDACIONES GESTORÍA CONSULAR JUNIO 2023 LIB. 00010011102 MIN.RELACIONES EXTERIORES - GESTORIA CONSULAR LEY Nº 3108"/>
    <m/>
    <m/>
    <m/>
    <m/>
    <m/>
    <m/>
    <n v="50"/>
    <n v="0"/>
    <s v="NO_CONCILIADO"/>
    <m/>
    <m/>
  </r>
  <r>
    <x v="84"/>
    <m/>
    <x v="84"/>
    <x v="127"/>
    <s v="G23355450001"/>
    <s v="CVD"/>
    <n v="2335545"/>
    <m/>
    <s v="COBRO COSTOS DE PAPELERIA POR REGULARIZACION DE TRANSFERENCIA DEL EXTERIOR POR ORDEN DE CONSULADO GENERAL DE BOLIVIA EN HOUSTON EEUU REF.: RECAUDACIONES GESTORÍA CONSULAR JUNIO 2023 LIB. 00010011102 MIN.RELACIONES EXTERIORES - GESTORIA CONSULAR LEY Nº 3108"/>
    <m/>
    <m/>
    <m/>
    <m/>
    <m/>
    <m/>
    <n v="50"/>
    <n v="0"/>
    <s v="NO_CONCILIADO"/>
    <m/>
    <m/>
  </r>
  <r>
    <x v="84"/>
    <m/>
    <x v="84"/>
    <x v="127"/>
    <s v="G23355470001"/>
    <s v="CVD"/>
    <n v="2335547"/>
    <m/>
    <s v="COBRO COSTOS DE PAPELERIA POR REGULARIZACION DE TRANSFERENCIA DEL EXTERIOR POR ORDEN DE EMBAJADA DE BOLIVIA EN MONTEVIDEO URUGUAY REF.: RECAUDACIONES GESTORÍA CONSULAR JUNIO 2023 LIB. 00010011102 MIN.RELACIONES EXTERIORES - GESTORIA CONSULAR LEY Nº 3108"/>
    <m/>
    <m/>
    <m/>
    <m/>
    <m/>
    <m/>
    <n v="50"/>
    <n v="0"/>
    <s v="NO_CONCILIADO"/>
    <m/>
    <m/>
  </r>
  <r>
    <x v="40"/>
    <m/>
    <x v="40"/>
    <x v="127"/>
    <s v="B21254890002"/>
    <s v="BOD"/>
    <n v="2125489"/>
    <m/>
    <s v="00099021001 DEP.DE CHEQ.AJENOS,RET.DE CAM.,CONCEPTO: DEVOLUCION DE RECURSOS POR ATRASOS DE CONSULTORES DE LINEA ABRIL 2023,DEP.: MINISTERIO DE ECONOMIA Y FINANZAS PUBLICAS - MEFP , PROCEDENCIA: BANCO UNION S.A., CHEQUE: 959, FECHA DE EMISION:10/07/2023"/>
    <m/>
    <m/>
    <m/>
    <m/>
    <m/>
    <m/>
    <n v="0"/>
    <n v="991.3"/>
    <s v="NO_CONCILIADO"/>
    <m/>
    <m/>
  </r>
  <r>
    <x v="40"/>
    <m/>
    <x v="40"/>
    <x v="127"/>
    <s v="B21254900002"/>
    <s v="BOD"/>
    <n v="2125490"/>
    <m/>
    <s v="00099021001 DEP.DE CHEQ.AJENOS,RET.DE CAM.,CONCEPTO: DEVOLUCION DE RECURSOS POR ATRASOS DE CONSULTORES DE LINEA,DEP.: MINISTERIO DE ECONOMIA Y FINANZAS PUBLICAS - MEFP , PROCEDENCIA: BANCO UNION S.A., CHEQUE: 960, FECHA DE EMISION:10/07/2023"/>
    <m/>
    <m/>
    <m/>
    <m/>
    <m/>
    <m/>
    <n v="0"/>
    <n v="3871.2"/>
    <s v="NO_CONCILIADO"/>
    <m/>
    <m/>
  </r>
  <r>
    <x v="40"/>
    <m/>
    <x v="40"/>
    <x v="127"/>
    <s v="B21254950002"/>
    <s v="BOD"/>
    <n v="2125495"/>
    <m/>
    <s v="00099021001 DEP.DE CHEQ.AJENOS,RET.DE CAM.,CONCEPTO: DEVOLUCION DE RECURSOS POR ATRASOS DE CONSULTORES DE LINEA MARZO 2023,DEP.: MINISTERIO DE ECONOMIA Y FINANZAS PUBLICAS - MEFP , PROCEDENCIA: BANCO UNION S.A., CHEQUE: 958, FECHA DE EMISION:10/07/2023"/>
    <m/>
    <m/>
    <m/>
    <m/>
    <m/>
    <m/>
    <n v="0"/>
    <n v="579.20000000000005"/>
    <s v="NO_CONCILIADO"/>
    <m/>
    <m/>
  </r>
  <r>
    <x v="48"/>
    <m/>
    <x v="48"/>
    <x v="127"/>
    <s v="B21255050002"/>
    <s v="BOD"/>
    <n v="2125505"/>
    <m/>
    <s v="00099021001 DEP.DE CHEQ.AJENOS,RET.DE NO_CONCILIADO CAM.,CONCEPTO: PAGO INCAPACIDADES TEMPORALES (REEMBOLSO MINISTERIO DE ECONOMIA Y FINANZAS PÚBLICAS),DEP.: CAJA NACIONAL DE SALUD , PROCEDENCIA: BANCO UNION S.A., CHEQUE: 32647, FECHA DE EMISION:11/07/2023_x000a_DT - 500 P - 2052"/>
    <m/>
    <m/>
    <m/>
    <m/>
    <m/>
    <m/>
    <n v="0"/>
    <n v="679551.78"/>
    <s v="NO_CONCILIADO"/>
    <m/>
    <m/>
  </r>
  <r>
    <x v="48"/>
    <m/>
    <x v="48"/>
    <x v="127"/>
    <s v="B21255050002"/>
    <s v="BOD"/>
    <n v="2125505"/>
    <m/>
    <s v="00099021001 DEP.DE CHEQ.AJENOS,RET.DE NO_CONCILIADO CAM.,CONCEPTO: PAGO INCAPACIDADES TEMPORALES (REEMBOLSO MINISTERIO DE ECONOMIA Y FINANZAS PÚBLICAS),DEP.: CAJA NACIONAL DE SALUD , PROCEDENCIA: BANCO UNION S.A., CHEQUE: 32647, FECHA DE EMISION:11/07/2023_x000a_DT - 500 P - 2052"/>
    <m/>
    <m/>
    <m/>
    <m/>
    <m/>
    <m/>
    <n v="0"/>
    <n v="567173.11"/>
    <s v="NO_CONCILIADO"/>
    <m/>
    <m/>
  </r>
  <r>
    <x v="97"/>
    <m/>
    <x v="97"/>
    <x v="127"/>
    <s v="B21255100002"/>
    <s v="BOD"/>
    <n v="2125510"/>
    <m/>
    <s v="00587012001 DEP.DE CHEQ.AJENOS,RET.DE CAM.,CONCEPTO: DEP. DE RECURSOS - DEVOLUCION GARANTIA BANCO UNION - NAABOL,DEP.: E.B.C. , PROCEDENCIA: BANCO UNION S.A., CHEQUE: 1870, FECHA DE EMISION:11/07/2023"/>
    <m/>
    <m/>
    <m/>
    <m/>
    <m/>
    <m/>
    <n v="0"/>
    <n v="918838.87"/>
    <s v="NO_CONCILIADO"/>
    <m/>
    <m/>
  </r>
  <r>
    <x v="71"/>
    <m/>
    <x v="71"/>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7030.74"/>
    <s v="CONCILIADO_PARCIAL"/>
    <m/>
    <m/>
  </r>
  <r>
    <x v="71"/>
    <m/>
    <x v="71"/>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68291.399999999994"/>
    <s v="CONCILIADO_PARCIAL"/>
    <m/>
    <m/>
  </r>
  <r>
    <x v="71"/>
    <m/>
    <x v="71"/>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2884.49"/>
    <s v="CONCILIADO_PARCIAL"/>
    <m/>
    <m/>
  </r>
  <r>
    <x v="54"/>
    <m/>
    <x v="5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31790.84"/>
    <s v="CONCILIADO_PARCIAL"/>
    <m/>
    <m/>
  </r>
  <r>
    <x v="2"/>
    <m/>
    <x v="2"/>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2784.05"/>
    <s v="CONCILIADO_PARCIAL"/>
    <m/>
    <m/>
  </r>
  <r>
    <x v="14"/>
    <m/>
    <x v="1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1163.6"/>
    <s v="CONCILIADO_PARCIAL"/>
    <m/>
    <m/>
  </r>
  <r>
    <x v="70"/>
    <m/>
    <x v="70"/>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394.55"/>
    <s v="CONCILIADO_PARCIAL"/>
    <m/>
    <m/>
  </r>
  <r>
    <x v="94"/>
    <m/>
    <x v="9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434.56"/>
    <s v="CONCILIADO_PARCIAL"/>
    <m/>
    <m/>
  </r>
  <r>
    <x v="69"/>
    <m/>
    <x v="69"/>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2298.06"/>
    <s v="CONCILIADO_PARCIAL"/>
    <m/>
    <m/>
  </r>
  <r>
    <x v="69"/>
    <m/>
    <x v="69"/>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2291.6"/>
    <s v="CONCILIADO_PARCIAL"/>
    <m/>
    <m/>
  </r>
  <r>
    <x v="71"/>
    <m/>
    <x v="71"/>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7989.279999999999"/>
    <s v="CONCILIADO_PARCIAL"/>
    <m/>
    <m/>
  </r>
  <r>
    <x v="73"/>
    <m/>
    <x v="73"/>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313.9"/>
    <s v="CONCILIADO_PARCIAL"/>
    <m/>
    <m/>
  </r>
  <r>
    <x v="2"/>
    <m/>
    <x v="2"/>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6198.75"/>
    <s v="CONCILIADO_PARCIAL"/>
    <m/>
    <m/>
  </r>
  <r>
    <x v="99"/>
    <m/>
    <x v="99"/>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4295.42"/>
    <s v="CONCILIADO_PARCIAL"/>
    <m/>
    <m/>
  </r>
  <r>
    <x v="94"/>
    <m/>
    <x v="9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9965.56"/>
    <s v="CONCILIADO_PARCIAL"/>
    <m/>
    <m/>
  </r>
  <r>
    <x v="74"/>
    <m/>
    <x v="7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411.45"/>
    <s v="CONCILIADO_PARCIAL"/>
    <m/>
    <m/>
  </r>
  <r>
    <x v="100"/>
    <m/>
    <x v="100"/>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205.92"/>
    <s v="CONCILIADO_PARCIAL"/>
    <m/>
    <m/>
  </r>
  <r>
    <x v="60"/>
    <m/>
    <x v="60"/>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8595.98"/>
    <s v="CONCILIADO_PARCIAL"/>
    <m/>
    <m/>
  </r>
  <r>
    <x v="2"/>
    <m/>
    <x v="2"/>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1654.86"/>
    <s v="CONCILIADO_PARCIAL"/>
    <m/>
    <m/>
  </r>
  <r>
    <x v="14"/>
    <m/>
    <x v="1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2454.64"/>
    <s v="CONCILIADO_PARCIAL"/>
    <m/>
    <m/>
  </r>
  <r>
    <x v="2"/>
    <m/>
    <x v="2"/>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1300.59"/>
    <s v="CONCILIADO_PARCIAL"/>
    <m/>
    <m/>
  </r>
  <r>
    <x v="69"/>
    <m/>
    <x v="69"/>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7149"/>
    <s v="CONCILIADO_PARCIAL"/>
    <m/>
    <m/>
  </r>
  <r>
    <x v="54"/>
    <m/>
    <x v="54"/>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740.57"/>
    <s v="CONCILIADO_PARCIAL"/>
    <m/>
    <m/>
  </r>
  <r>
    <x v="60"/>
    <m/>
    <x v="60"/>
    <x v="127"/>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4832.5200000000004"/>
    <s v="CONCILIADO_PARCIAL"/>
    <m/>
    <m/>
  </r>
  <r>
    <x v="5"/>
    <m/>
    <x v="5"/>
    <x v="127"/>
    <s v="B21255400002"/>
    <s v="BOD"/>
    <n v="2125540"/>
    <m/>
    <s v="00099021001 DEP.DE CHEQ.AJENOS,RET.DE CAM.,CONCEPTO: PAGO DE INCAPACIDAD TEMPORALES REEMBOLSO MINISTERIO DE ECONOMIA Y FINANZAS PUBLICAS,DEP.: CAJA NACIONAL DE SALUD , PROCEDENCIA: BANCO UNION S.A., CHEQUE: 32622, FECHA DE EMISION:11/07/2023"/>
    <m/>
    <m/>
    <m/>
    <m/>
    <m/>
    <m/>
    <n v="0"/>
    <n v="314636.88"/>
    <s v="NO_CONCILIADO"/>
    <m/>
    <m/>
  </r>
  <r>
    <x v="14"/>
    <m/>
    <x v="1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13679.94"/>
    <s v="NO_CONCILIADO"/>
    <m/>
    <m/>
  </r>
  <r>
    <x v="54"/>
    <m/>
    <x v="5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220804.95"/>
    <s v="NO_CONCILIADO"/>
    <m/>
    <m/>
  </r>
  <r>
    <x v="54"/>
    <m/>
    <x v="5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59311.54"/>
    <s v="NO_CONCILIADO"/>
    <m/>
    <m/>
  </r>
  <r>
    <x v="70"/>
    <m/>
    <x v="70"/>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66197.679999999993"/>
    <s v="NO_CONCILIADO"/>
    <m/>
    <m/>
  </r>
  <r>
    <x v="54"/>
    <m/>
    <x v="5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166030.41"/>
    <s v="NO_CONCILIADO"/>
    <m/>
    <m/>
  </r>
  <r>
    <x v="94"/>
    <m/>
    <x v="9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1254.6600000000001"/>
    <s v="NO_CONCILIADO"/>
    <m/>
    <m/>
  </r>
  <r>
    <x v="74"/>
    <m/>
    <x v="7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30546.880000000001"/>
    <s v="NO_CONCILIADO"/>
    <m/>
    <m/>
  </r>
  <r>
    <x v="70"/>
    <m/>
    <x v="70"/>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13883.61"/>
    <s v="NO_CONCILIADO"/>
    <m/>
    <m/>
  </r>
  <r>
    <x v="70"/>
    <m/>
    <x v="70"/>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74292.36"/>
    <s v="NO_CONCILIADO"/>
    <m/>
    <m/>
  </r>
  <r>
    <x v="20"/>
    <m/>
    <x v="20"/>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791.76"/>
    <s v="NO_CONCILIADO"/>
    <m/>
    <m/>
  </r>
  <r>
    <x v="74"/>
    <m/>
    <x v="7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2470.9299999999998"/>
    <s v="NO_CONCILIADO"/>
    <m/>
    <m/>
  </r>
  <r>
    <x v="74"/>
    <m/>
    <x v="74"/>
    <x v="127"/>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8425.3700000000008"/>
    <s v="NO_CONCILIADO"/>
    <m/>
    <m/>
  </r>
  <r>
    <x v="55"/>
    <m/>
    <x v="55"/>
    <x v="127"/>
    <s v="G23357120002"/>
    <s v="CRV"/>
    <n v="2335712"/>
    <m/>
    <s v="REGULARIZACION DE TRANSFERENCIA DEL EXTERIOR SEGUN SWIFT NO.11119 DE FECHA 11/07/2023 ORDENANTE: CONSULADO DE BOLIVIA EN CALAMA REF.: RECAUDACIONES CEDULAS DE IDENTIDAD MES DE JUNIO DE 2023 LIB. 00340012005 SEGIP - RECAUDACION EXTERIOR - CEDULAS DE IDENTIDAD"/>
    <m/>
    <m/>
    <m/>
    <m/>
    <m/>
    <m/>
    <n v="0"/>
    <n v="30739.66"/>
    <s v="NO_CONCILIADO"/>
    <m/>
    <m/>
  </r>
  <r>
    <x v="84"/>
    <m/>
    <x v="84"/>
    <x v="127"/>
    <s v="G23357110001"/>
    <s v="CVD"/>
    <n v="2335711"/>
    <m/>
    <s v="COBRO COSTOS DE PAPELERIA SEGUN TRANSFERENCIA DEL EXTERIOR POR ORDEN DE CONSULADO DE BOLIVIA EN IQUIQUE CHILE REF.: RECAUDACIONES GESTORÍA CONSULAR JUNIO 2023 LIB. 00010011102 MIN.RELACIONES EXTERIORES - GESTORIA CONSULAR LEY Nº 3108"/>
    <m/>
    <m/>
    <m/>
    <m/>
    <m/>
    <m/>
    <n v="50"/>
    <n v="0"/>
    <s v="NO_CONCILIADO"/>
    <m/>
    <m/>
  </r>
  <r>
    <x v="55"/>
    <m/>
    <x v="55"/>
    <x v="127"/>
    <s v="G23357130001"/>
    <s v="CVD"/>
    <n v="2335713"/>
    <m/>
    <s v="COBRO COSTOS DE PAPELERIA POR REGULARIZACION DE TRANSFERENCIA DEL EXTERIOR POR ORDEN DE CONSULADO DE BOLIVIA EN CALAMA REF.: RECAUDACIONES CEDULAS DE IDENTIDAD MES DE JUNIO DE 2023 LIB. 00340012003 RECAUDACION EXTRANJERIA - C.I. -L.C."/>
    <m/>
    <m/>
    <m/>
    <m/>
    <m/>
    <m/>
    <n v="50"/>
    <n v="0"/>
    <s v="NO_CONCILIADO"/>
    <m/>
    <m/>
  </r>
  <r>
    <x v="83"/>
    <m/>
    <x v="83"/>
    <x v="127"/>
    <s v="J05559900002"/>
    <s v="NTE"/>
    <n v="6025336"/>
    <m/>
    <s v="A:00373024104 A: 00373024104 Transferencia de recursos a favor de las UNIBOL, correspondiente al mes de junio de 2023 en virtud al Informe MEFP/VTCP/DGPOT/ UPCFTGN/ INF/N°61/2023 (H.R. 389-8-D)."/>
    <m/>
    <m/>
    <m/>
    <m/>
    <m/>
    <m/>
    <n v="0"/>
    <n v="3190893.29"/>
    <s v="NO_CONCILIADO"/>
    <m/>
    <m/>
  </r>
  <r>
    <x v="83"/>
    <m/>
    <x v="83"/>
    <x v="127"/>
    <s v="J05559910002"/>
    <s v="NTE"/>
    <n v="6028742"/>
    <m/>
    <s v="A:00373024101 A: 00373024101 Transferencia de recursos para gastos de funcionamiento del FDI, correspondiente al mes junio 2023, en virtud al Informe MEFP/VTCP/DGPOT/UPCFTGN/INF/N° 62/2023, H.R. 389-7-D"/>
    <m/>
    <m/>
    <m/>
    <m/>
    <m/>
    <m/>
    <n v="0"/>
    <n v="957267.99"/>
    <s v="NO_CONCILIADO"/>
    <m/>
    <m/>
  </r>
  <r>
    <x v="48"/>
    <m/>
    <x v="48"/>
    <x v="127"/>
    <s v="F0013334"/>
    <s v="DAU"/>
    <n v="6000718"/>
    <m/>
    <s v="A:00099021001 A: 00099021001 A fin de atender el DAU por reembolso de Subsidios por Incapacidad Temporal al Ente Gestor de la Caja Nacional de Salud s/g nota CITE: MEFP/VTCP/DGPOT/UAIS/ No.1017 y 992/2023 y Nota Int. MEFP/DGAJ/UAJ N°1533/2022 a solicitud de la Dirección Departamental de Educación de Cochabamba con nota CITE: DDE-UAA-TESFTT-OFI-N|062/2023 e Inf. Técnico DDE/UAA-TESFTT-INF.TEC.N°001/2023 e Inf. Legal DDE/UAJ/PJ/INF No 033/2023 (H.R. 6-9998-R)."/>
    <m/>
    <m/>
    <m/>
    <m/>
    <m/>
    <m/>
    <n v="0"/>
    <n v="1385888.67"/>
    <s v="NO_CONCILIADO"/>
    <m/>
    <m/>
  </r>
  <r>
    <x v="36"/>
    <m/>
    <x v="36"/>
    <x v="127"/>
    <s v="S10640590001"/>
    <s v="COB"/>
    <n v="1064059"/>
    <m/>
    <s v="'COBRO DE'||ÚTILES DE ESCRITORIO POR EL COMPROBANTE NRO.1064056 DE LA FECHA S/G NOTA CITE PRS/GAFC-1382 DFC-423/2023 DE F.14.06.2023 (HRE-TGL-9344), ENVIADA POR YACIMIENTOS PETROLIFEROS FISCALES BOLIVIANOS DEBITO DE LA LIBRETA 00513022001 YPFB  OPERACIONES"/>
    <m/>
    <m/>
    <m/>
    <m/>
    <m/>
    <m/>
    <n v="50"/>
    <n v="0"/>
    <s v="NO_CONCILIADO"/>
    <m/>
    <m/>
  </r>
  <r>
    <x v="101"/>
    <m/>
    <x v="101"/>
    <x v="127"/>
    <s v="O21255080002"/>
    <s v="BOD"/>
    <n v="2125508"/>
    <m/>
    <s v="00601012001 DEPOSITO DE EFECTIVO, DEPOSITANTE: SERGIO ANDRES BOWLES CHAVEZ, CONCEPTO: REVERSION DE SUELDO JUNIO 2023 MODIFICACION POR EXCESO EN N° DIAS PAGADOS, CUENTA DE DEPOSITO: CUENTA UNICA DEL TESORO"/>
    <m/>
    <m/>
    <m/>
    <m/>
    <m/>
    <m/>
    <n v="0"/>
    <n v="0.13"/>
    <s v="CONCILIADO_PARCIAL"/>
    <m/>
    <m/>
  </r>
  <r>
    <x v="17"/>
    <m/>
    <x v="17"/>
    <x v="128"/>
    <s v="O21257980002"/>
    <s v="BOD"/>
    <n v="2125798"/>
    <m/>
    <s v="00595012002 DEPOSITO DE EFECTIVO, DEPOSITANTE: RICHARD MAMANI MACONDE, CONCEPTO: DEVOLUCION DE PAGO EN EXCESO DE 14 DIAS DE VACACION, CUENTA DE DEPOSITO: CUENTA UNICA DEL TESORO"/>
    <m/>
    <m/>
    <m/>
    <m/>
    <m/>
    <m/>
    <n v="0"/>
    <n v="1222.05"/>
    <s v="NO_CONCILIADO"/>
    <m/>
    <m/>
  </r>
  <r>
    <x v="31"/>
    <m/>
    <x v="31"/>
    <x v="128"/>
    <s v="O21258090002"/>
    <s v="BOD"/>
    <n v="2125809"/>
    <m/>
    <s v="00548012001 DEPOSITO DE EFECTIVO, DEPOSITANTE: ALVARO MAMANI ALARCON, CONCEPTO: DEVOLUCION 13%, CUENTA DE DEPOSITO: CUENTA UNICA DEL TESORO"/>
    <m/>
    <m/>
    <m/>
    <m/>
    <m/>
    <m/>
    <n v="0"/>
    <n v="48.3"/>
    <s v="NO_CONCILIADO"/>
    <m/>
    <m/>
  </r>
  <r>
    <x v="0"/>
    <m/>
    <x v="0"/>
    <x v="128"/>
    <s v="O21258180002"/>
    <s v="BOD"/>
    <n v="2125818"/>
    <m/>
    <s v="00099021001 DEPOSITO DE EFECTIVO, DEPOSITANTE: ARIEL ARDAYA TARQUI, CONCEPTO: REVERSION PARCIAL, CUENTA DE DEPOSITO: CUENTA UNICA DEL TESORO"/>
    <m/>
    <m/>
    <m/>
    <m/>
    <m/>
    <m/>
    <n v="0"/>
    <n v="163"/>
    <s v="NO_CONCILIADO"/>
    <m/>
    <m/>
  </r>
  <r>
    <x v="0"/>
    <m/>
    <x v="0"/>
    <x v="128"/>
    <s v="O21258330002"/>
    <s v="BOD"/>
    <n v="2125833"/>
    <m/>
    <s v="00099021001 DEPOSITO DE EFECTIVO, DEPOSITANTE: FREDDY IVAN CONDORI CUNO, CONCEPTO: POR COBRO INDEBIDO(SEGUNDAS NUPCIAS)DE LOLA CELESTINA CUNO CANASA (Q.E.P.D.), CUENTA DE DEPOSITO: CUENTA UNICA DEL TESORO"/>
    <m/>
    <m/>
    <m/>
    <m/>
    <m/>
    <m/>
    <n v="0"/>
    <n v="800"/>
    <s v="NO_CONCILIADO"/>
    <m/>
    <m/>
  </r>
  <r>
    <x v="30"/>
    <m/>
    <x v="30"/>
    <x v="128"/>
    <s v="O21258340002"/>
    <s v="BOD"/>
    <n v="2125834"/>
    <m/>
    <s v="00086038008 DEPOSITO DE EFECTIVO, DEPOSITANTE: ZULMA CHURA ZARATE, CONCEPTO: DEVOLUCION SUELDO EN DEMASIA, CUENTA DE DEPOSITO: CUENTA UNICA DEL TESORO"/>
    <m/>
    <m/>
    <m/>
    <m/>
    <m/>
    <m/>
    <n v="0"/>
    <n v="1500.52"/>
    <s v="NO_CONCILIADO"/>
    <m/>
    <m/>
  </r>
  <r>
    <x v="99"/>
    <m/>
    <x v="99"/>
    <x v="128"/>
    <s v="O21258350002"/>
    <s v="BOD"/>
    <n v="2125835"/>
    <m/>
    <s v="00070057001 DEPOSITO DE EFECTIVO, DEPOSITANTE: ELVIS VALENCIA QUISPE, CONCEPTO: DEVOLUCON DE FONDOS POR PERMISO DE UN DIA SIN GOCE DE HABER JUNIO 2023, CUENTA DE DEPOSITO: CUENTA UNICA DEL TESORO"/>
    <m/>
    <m/>
    <m/>
    <m/>
    <m/>
    <m/>
    <n v="0"/>
    <n v="183.13"/>
    <s v="NO_CONCILIADO"/>
    <m/>
    <m/>
  </r>
  <r>
    <x v="102"/>
    <m/>
    <x v="102"/>
    <x v="128"/>
    <s v="O21258480002"/>
    <s v="BOD"/>
    <n v="2125848"/>
    <m/>
    <s v="00099021001 DEPOSITO DE EFECTIVO, DEPOSITANTE: KLAUS JHOSMAR ORELLANA LARA, CONCEPTO: N° DE PREVENTIVO:183, CUENTA DE DEPOSITO: CUENTA UNICA DEL TESORO/DJBR"/>
    <m/>
    <m/>
    <m/>
    <m/>
    <m/>
    <m/>
    <n v="0"/>
    <n v="1650"/>
    <s v="NO_CONCILIADO"/>
    <m/>
    <m/>
  </r>
  <r>
    <x v="76"/>
    <m/>
    <x v="76"/>
    <x v="128"/>
    <s v="O21258590002"/>
    <s v="BOD"/>
    <n v="2125859"/>
    <m/>
    <s v="00213012001 DEPOSITO DE EFECTIVO, DEPOSITANTE: GUTIERREZ PEREZ RAUL JAVIER, CONCEPTO: DEVOLUCION DE FONDOS, CUENTA DE DEPOSITO: CUENTA UNICA DEL TESORO"/>
    <m/>
    <m/>
    <m/>
    <m/>
    <m/>
    <m/>
    <n v="0"/>
    <n v="143.4"/>
    <s v="NO_CONCILIADO"/>
    <m/>
    <m/>
  </r>
  <r>
    <x v="69"/>
    <m/>
    <x v="69"/>
    <x v="128"/>
    <s v="O21258710002"/>
    <s v="BOD"/>
    <n v="2125871"/>
    <m/>
    <s v="00099021001 DEPOSITO DE EFECTIVO, DEPOSITANTE: NILTON RUDY MORANTE CONDORI, CONCEPTO: REVERSION TOTAL, CUENTA DE DEPOSITO: CUENTA UNICA DEL TESORO/DJBR"/>
    <m/>
    <m/>
    <m/>
    <m/>
    <m/>
    <m/>
    <n v="0"/>
    <n v="19990"/>
    <s v="NO_CONCILIADO"/>
    <m/>
    <m/>
  </r>
  <r>
    <x v="74"/>
    <m/>
    <x v="74"/>
    <x v="128"/>
    <s v="O21258720002"/>
    <s v="BOD"/>
    <n v="2125872"/>
    <m/>
    <s v="00670022001 DEPOSITO DE EFECTIVO, DEPOSITANTE: EFRAIN MAMANI CUELLAR, CONCEPTO: POR CONCEPTO DE DEVOLUCION DE COMBUSTIBLE N° PREVENTIVO N° 194, CUENTA DE DEPOSITO: CUENTA UNICA DEL TESORO"/>
    <m/>
    <m/>
    <m/>
    <m/>
    <m/>
    <m/>
    <n v="0"/>
    <n v="51.39"/>
    <s v="NO_CONCILIADO"/>
    <m/>
    <m/>
  </r>
  <r>
    <x v="87"/>
    <m/>
    <x v="87"/>
    <x v="128"/>
    <s v="O21258740002"/>
    <s v="BOD"/>
    <n v="2125874"/>
    <m/>
    <s v="00099021001 DEPOSITO DE EFECTIVO, DEPOSITANTE: AGENCIA ESTATAL DE VIVIENDA, CONCEPTO: PAGO DE SERVICIO DE AGUA POTABLE(EPSAS) DE LA AGENCIA ESTATAL DE VIVIENDA 05/23 CUENTA N°3987069001, CUENTA DE DEPOSITO: CUENTA UNICA DEL TESORO"/>
    <m/>
    <m/>
    <m/>
    <m/>
    <m/>
    <m/>
    <n v="0"/>
    <n v="3897.83"/>
    <s v="NO_CONCILIADO"/>
    <m/>
    <m/>
  </r>
  <r>
    <x v="2"/>
    <m/>
    <x v="2"/>
    <x v="128"/>
    <s v="Q18427390002"/>
    <s v="CRV"/>
    <n v="1842739"/>
    <m/>
    <s v="NUMERO DE LIBRETA CUT: 00046024102 OPERACIÓN E75 TRANSFERENCIA DE LA CUENTA FISCAL BUN A LA CUT EN MN TRANSFERENCIA DE FONDOS A SOLICITUD DE: GOBIERNO AUTONOMO DEPARTAMENTAL DE TARIJA, CITE: GADT/SDEF/EMM/OF. NÂ° 731/23 CUENTA CUT 3987 LIBRETA NÂ° 00046024102 MS-TRANSFERENCIAS GOBERNACIONES - S"/>
    <m/>
    <m/>
    <m/>
    <m/>
    <m/>
    <m/>
    <n v="0"/>
    <n v="14478.1"/>
    <s v="NO_CONCILIADO"/>
    <m/>
    <m/>
  </r>
  <r>
    <x v="83"/>
    <m/>
    <x v="83"/>
    <x v="128"/>
    <s v="Q18427400002"/>
    <s v="CRV"/>
    <n v="1842740"/>
    <m/>
    <s v="NUMERO DE LIBRETA CUT: 00373024105 OPERACIÓN E75 TRANSFERENCIA DE LA CUENTA FISCAL BUN A LA CUT EN MN TRANSFERENCIA DE FONDOS A SOLICITUD DE: GOBIERNO AUTONOMO MUNICIPAL SAN ANTONIO DE LOMERIO, CITE: GAMSAL. EXT. NÂ° 192/2023 CUENTA CUT 3987 LIBRETA NÂ° 00373024105 FDI-TRANSFERENCIAS PROGRAMAS"/>
    <m/>
    <m/>
    <m/>
    <m/>
    <m/>
    <m/>
    <n v="0"/>
    <n v="1257"/>
    <s v="NO_CONCILIADO"/>
    <m/>
    <m/>
  </r>
  <r>
    <x v="103"/>
    <m/>
    <x v="103"/>
    <x v="128"/>
    <s v="B21258370002"/>
    <s v="BOD"/>
    <n v="2125837"/>
    <m/>
    <s v="00099021001 DEP.DE CHEQ.AJENOS,RET.DE CAM.,CONCEPTO: AUTORIDAD DE FISCALIZACION DE ELECTRICIDAD Y TECNOLOGIA NUCLER INCAPACIDAD TEMPORAL ABRIL -2023,DEP.: CAJA DE SALUD BANCA PRIVADA"/>
    <m/>
    <m/>
    <m/>
    <m/>
    <m/>
    <m/>
    <n v="0"/>
    <n v="10510.52"/>
    <s v="NO_CONCILIADO"/>
    <m/>
    <m/>
  </r>
  <r>
    <x v="17"/>
    <m/>
    <x v="17"/>
    <x v="128"/>
    <s v="B21258400002"/>
    <s v="BOD"/>
    <n v="2125840"/>
    <m/>
    <s v="00595012002 DEP.DE CHEQ.AJENOS,RET.DE CAM.,CONCEPTO: GPSSL P - APORTE SUBSIDIOS DE INCAPACIDAD TEMPORAL ABRIL/2023,DEP.: CAJA DE SALUD BANCA PRIVADA , PROCEDENCIA: BANCO NACIONAL DE BOLIVIA S.A., CHEQUE: 9840253, FECHA DE EMISION:28/06/2023"/>
    <m/>
    <m/>
    <m/>
    <m/>
    <m/>
    <m/>
    <n v="0"/>
    <n v="23750.14"/>
    <s v="NO_CONCILIADO"/>
    <m/>
    <m/>
  </r>
  <r>
    <x v="64"/>
    <m/>
    <x v="64"/>
    <x v="128"/>
    <s v="B21258410002"/>
    <s v="BOD"/>
    <n v="2125841"/>
    <m/>
    <s v="00099021001 DEP.DE CHEQ.AJENOS,RET.DE CAM.,CONCEPTO: CONTRALORIA GENERAL DEL ESTADO APORT DE INCAPACIDAD TEMPORAL ABRIL/2023,DEP.: CAJA DE SALUD BANCA PRIVADA , PROCEDENCIA: BANCO NACIONAL DE BOLIVIA S.A., CHEQUE: 9840019, FECHA DE EMISION:28/06/2023"/>
    <m/>
    <m/>
    <m/>
    <m/>
    <m/>
    <m/>
    <n v="0"/>
    <n v="17235.990000000002"/>
    <s v="NO_CONCILIADO"/>
    <m/>
    <m/>
  </r>
  <r>
    <x v="42"/>
    <m/>
    <x v="42"/>
    <x v="128"/>
    <s v="B21258440002"/>
    <s v="BOD"/>
    <n v="2125844"/>
    <m/>
    <s v="00099021001 DEP.DE CHEQ.AJENOS,RET.DE CAM.,CONCEPTO: FERNANDO SUAREZ SAAVEDRA,DEP.: BANCO UNION S.A. , PROCEDENCIA: BANCO UNION S.A., CHEQUE: 191546, FECHA DE EMISION:12/07/2023/DJBR"/>
    <m/>
    <m/>
    <m/>
    <m/>
    <m/>
    <m/>
    <n v="0"/>
    <n v="48"/>
    <s v="NO_CONCILIADO"/>
    <m/>
    <m/>
  </r>
  <r>
    <x v="42"/>
    <m/>
    <x v="42"/>
    <x v="128"/>
    <s v="B21258470002"/>
    <s v="BOD"/>
    <n v="2125847"/>
    <m/>
    <s v="00099021001 DEP.DE CHEQ.AJENOS,RET.DE CAM.,CONCEPTO: FERNANDO SUAREZ SAAVEDRA,DEP.: BANCO UNION S.A. , PROCEDENCIA: BANCO UNION S.A., CHEQUE: 191545, FECHA DE EMISION:12/07/2023/DJBR"/>
    <m/>
    <m/>
    <m/>
    <m/>
    <m/>
    <m/>
    <n v="0"/>
    <n v="43"/>
    <s v="NO_CONCILIADO"/>
    <m/>
    <m/>
  </r>
  <r>
    <x v="46"/>
    <m/>
    <x v="46"/>
    <x v="128"/>
    <s v="B21258630002"/>
    <s v="BOD"/>
    <n v="2125863"/>
    <m/>
    <s v="00253014117 DEP.DE CHEQ.AJENOS,RET.DE CAM.,CONCEPTO: DEP. GAM TOTORA G/INV. EJE/PROY CONST. RIEGO TEC. &quot;LAIME TORO&quot;(PACC I),DEP.: GAM TOTORA , PROCEDENCIA: BANCO UNION S.A., CHEQUE: 1725, FECHA DE EMISION:11/07/2023"/>
    <m/>
    <m/>
    <m/>
    <m/>
    <m/>
    <m/>
    <n v="0"/>
    <n v="36648"/>
    <s v="NO_CONCILIADO"/>
    <m/>
    <m/>
  </r>
  <r>
    <x v="42"/>
    <m/>
    <x v="42"/>
    <x v="128"/>
    <s v="B21258490002"/>
    <s v="BOD"/>
    <n v="2125849"/>
    <m/>
    <s v="00099021001 DEP.DE CHEQ.AJENOS,RET.DE CAM.,CONCEPTO: FERNANDO SUAREZ SAAVEDRA,DEP.: BANCO UNION S.A. , PROCEDENCIA: BANCO UNION S.A., CHEQUE: 191544, FECHA DE EMISION:12/07/2023/DJBR"/>
    <m/>
    <m/>
    <m/>
    <m/>
    <m/>
    <m/>
    <n v="0"/>
    <n v="41.1"/>
    <s v="NO_CONCILIADO"/>
    <m/>
    <m/>
  </r>
  <r>
    <x v="46"/>
    <m/>
    <x v="46"/>
    <x v="128"/>
    <s v="B21258650002"/>
    <s v="BOD"/>
    <n v="2125865"/>
    <m/>
    <s v="00253014204 DEP.DE CHEQ.AJENOS,RET.DE CAM.,CONCEPTO: DEP. EPSAS S.A. COM/COMP 2DO SEM COSTOS EMERG CRED EXT N°3599/BL-BO,DEP.: EPSAS S.A. , PROCEDENCIA: BANCO UNION S.A., CHEQUE: 1728, FECHA DE EMISION:11/07/2023"/>
    <m/>
    <m/>
    <m/>
    <m/>
    <m/>
    <m/>
    <n v="0"/>
    <n v="170049.86"/>
    <s v="NO_CONCILIADO"/>
    <m/>
    <m/>
  </r>
  <r>
    <x v="46"/>
    <m/>
    <x v="46"/>
    <x v="128"/>
    <s v="B21258670002"/>
    <s v="BOD"/>
    <n v="2125867"/>
    <m/>
    <s v="00253014204 DEP.DE CHEQ.AJENOS,RET.DE CAM.,CONCEPTO: DEP. EPSAS S.A. COM/COMP 1ER SEM 2022 COSTOS EMERG CRED EXT N°3599/BL-BO,DEP.: EPSAS S.A. , PROCEDENCIA: BANCO UNION S.A., CHEQUE: 1727, FECHA DE EMISION:11/07/2023"/>
    <m/>
    <m/>
    <m/>
    <m/>
    <m/>
    <m/>
    <n v="0"/>
    <n v="350883.86"/>
    <s v="NO_CONCILIADO"/>
    <m/>
    <m/>
  </r>
  <r>
    <x v="46"/>
    <m/>
    <x v="46"/>
    <x v="128"/>
    <s v="B21258680002"/>
    <s v="BOD"/>
    <n v="2125868"/>
    <m/>
    <s v="00253014204 DEP.DE CHEQ.AJENOS,RET.DE CAM.,CONCEPTO: DEP. EPSAS S.A. COM/COMP 2DO SEM 2021 COSTOS EMERG CRED EXT N°3599/BL-BO,DEP.: EPSAS S.A. , PROCEDENCIA: BANCO UNION S.A., CHEQUE: 1726, FECHA DE EMISION:11/07/2023"/>
    <m/>
    <m/>
    <m/>
    <m/>
    <m/>
    <m/>
    <n v="0"/>
    <n v="369787.96"/>
    <s v="NO_CONCILIADO"/>
    <m/>
    <m/>
  </r>
  <r>
    <x v="46"/>
    <m/>
    <x v="46"/>
    <x v="128"/>
    <s v="B21258690002"/>
    <s v="BOD"/>
    <n v="2125869"/>
    <m/>
    <s v="00253014117 DEP.DE CHEQ.AJENOS,RET.DE CAM.,CONCEPTO: DEP. GAM TOTORA G/INV. EJE/PROY CONST. RIEGO TEC. &quot;LAIME TORO&quot;(PACC I),DEP.: GAM TOTORA , PROCEDENCIA: BANCO UNION S.A., CHEQUE: 1724, FECHA DE EMISION:11/07/2023"/>
    <m/>
    <m/>
    <m/>
    <m/>
    <m/>
    <m/>
    <n v="0"/>
    <n v="425616.1"/>
    <s v="NO_CONCILIADO"/>
    <m/>
    <m/>
  </r>
  <r>
    <x v="88"/>
    <m/>
    <x v="88"/>
    <x v="128"/>
    <s v="S10640970003"/>
    <s v="COB"/>
    <n v="1064097"/>
    <m/>
    <s v="||REGULARIZACION DE NUESTRA OPERACION N°1063904 DE FECHA 06/07/2023 S/G NOTA CITE: IBMETRO-DAF-NE-0280-2023 DE FECHA 10/07/2023 (HRE-TGL-10701) Y CORREO ELECTRÓNICO DE LA FECHA, ENVIADOS POR EL INSTITUTO BOLIVIANO DE METROLOGÍA. (SECTOR PÚBLICO). DEBITO DE LA LIB.N° 00041031107 MPM-INSTITUTO BOLIVIANO DE METROLOGIA, COBRO DE ÚTILES DE ESCRITORIO"/>
    <m/>
    <m/>
    <m/>
    <m/>
    <m/>
    <m/>
    <n v="50"/>
    <n v="0"/>
    <s v="NO_CONCILIADO"/>
    <m/>
    <m/>
  </r>
  <r>
    <x v="84"/>
    <m/>
    <x v="84"/>
    <x v="128"/>
    <s v="G23374910001"/>
    <s v="CVD"/>
    <n v="2337491"/>
    <m/>
    <s v="COBRO COSTOS DE PAPELERIA POR REGULARIZACION DE TRANSFERENCIA DEL EXTERIOR POR ORDEN DE AMB. BOLIVIE SEC.CONSULAIRE BRUXELLES REF:GESTORIA CONSULAR JUNIO 2023 LIB. 00010011102 MIN.RELACIONES EXTERIORES - GESTORIA CONSULAR LEY Nº 3108"/>
    <m/>
    <m/>
    <m/>
    <m/>
    <m/>
    <m/>
    <n v="50"/>
    <n v="0"/>
    <s v="NO_CONCILIADO"/>
    <m/>
    <m/>
  </r>
  <r>
    <x v="88"/>
    <m/>
    <x v="88"/>
    <x v="128"/>
    <s v="S10641180003"/>
    <s v="COB"/>
    <n v="1064118"/>
    <m/>
    <s v="||TRANSFERENCIA DE FONDOS S/G MENSAJES SWIFTS NROS.11274-11275, CORREO ELECTRONICO Y NOTA IBMETRO-DAF-NE-0280-2023 DE F.10/7/2023 (HRE-TGL-10701) ENVIADO POR EL INSTITUTO BOLIVIANO DE METROLOGÍA DEB. DE LA LIBRETA N°1-41031107 MPM-INSTITUTO BOLIVIANO DE METROLOGIA,COBRO DE ÚTILES DE ESCRITORIO"/>
    <m/>
    <m/>
    <m/>
    <m/>
    <m/>
    <m/>
    <n v="50"/>
    <n v="0"/>
    <s v="NO_CONCILIADO"/>
    <m/>
    <m/>
  </r>
  <r>
    <x v="36"/>
    <m/>
    <x v="36"/>
    <x v="128"/>
    <s v="S10641280001"/>
    <s v="COB"/>
    <n v="1064128"/>
    <m/>
    <s v="'COBRO DE'||ÚTILES DE ESCRITORIO POR EL COMPROBANTE NRO.1064126 DE LA FECHA S/G. NOTA CITE PRS/GAFC-1382 DFC-423/2023 DE F.14.06.2023 (HRE-TGL-9344), ENVIADA POR YACIMIENTOS PETROLIFEROS FISCALES BOLIVIANOS DEBITO DE LA LIBRETA 00513022001 YPFB  OPERACIONES"/>
    <m/>
    <m/>
    <m/>
    <m/>
    <m/>
    <m/>
    <n v="50"/>
    <n v="0"/>
    <s v="NO_CONCILIADO"/>
    <m/>
    <m/>
  </r>
  <r>
    <x v="36"/>
    <m/>
    <x v="36"/>
    <x v="128"/>
    <s v="S10641310001"/>
    <s v="COB"/>
    <n v="1064131"/>
    <m/>
    <s v="'COBRO DE'||ÚTILES DE ESCRITORIO POR EL COMPROBANTE NRO.1064130 DE LA FECHA S/G. NOTA CITE PRS/GAFC-1382 DFC-423/2023 DE F.14.06.2023 (HRE-TGL-9344), ENVIADA POR YACIMIENTOS PETROLIFEROS FISCALES BOLIVIANOS DEBITO DE LA LIBRETA 00513022001 YPFB  OPERACIONES"/>
    <m/>
    <m/>
    <m/>
    <m/>
    <m/>
    <m/>
    <n v="50"/>
    <n v="0"/>
    <s v="NO_CONCILIADO"/>
    <m/>
    <m/>
  </r>
  <r>
    <x v="2"/>
    <m/>
    <x v="2"/>
    <x v="129"/>
    <s v="Q18432980002"/>
    <s v="CRV"/>
    <n v="1843298"/>
    <m/>
    <s v="NUMERO DE LIBRETA CUT: 00099021001 OPERACIÓN E18 TRANSFERENCIA DEL SISTEMA FINANCIERO POR CUENTA DE TERCEROS A LA CUT TRANSFERENCIA DEVOLUCION DE FONDOS POR 687 CASOS RECHAZADOS DE ABONO EN CUENTA A LAS BENEFICIARIAS DEL BJA EN ATENCION A LA NOTA CITE: MSYD/BJA/CE/346/2023"/>
    <m/>
    <m/>
    <m/>
    <m/>
    <m/>
    <m/>
    <n v="0"/>
    <n v="79030"/>
    <s v="NO_CONCILIADO"/>
    <m/>
    <m/>
  </r>
  <r>
    <x v="66"/>
    <m/>
    <x v="66"/>
    <x v="129"/>
    <s v="O21261190002"/>
    <s v="BOD"/>
    <n v="2126119"/>
    <m/>
    <s v="00099021001 DEPOSITO DE EFECTIVO, DEPOSITANTE: VLADIMIR TERAN G., CONCEPTO: DEVOLUCION VIATICOS VLADIMIR TERAN GUTIERREZ AGETIC, CUENTA DE DEPOSITO: CUENTA UNICA DEL TESORO"/>
    <m/>
    <m/>
    <m/>
    <m/>
    <m/>
    <m/>
    <n v="0"/>
    <n v="116.25"/>
    <s v="NO_CONCILIADO"/>
    <m/>
    <m/>
  </r>
  <r>
    <x v="2"/>
    <m/>
    <x v="2"/>
    <x v="129"/>
    <s v="O21261280002"/>
    <s v="BOD"/>
    <n v="2126128"/>
    <m/>
    <s v="00046171101 DEPOSITO DE EFECTIVO, DEPOSITANTE: IMPORTADORA EXPORTADORA MATERMED, CONCEPTO: SANCION POR INCUMPLIMIENTO A LA NORMA S/G RES ADM S/176 DE FECHA 23-12-2022, CUENTA DE DEPOSITO: CUENTA UNICA DEL TESORO"/>
    <m/>
    <m/>
    <m/>
    <m/>
    <m/>
    <m/>
    <n v="0"/>
    <n v="830"/>
    <s v="NO_CONCILIADO"/>
    <m/>
    <m/>
  </r>
  <r>
    <x v="80"/>
    <m/>
    <x v="80"/>
    <x v="129"/>
    <s v="O21261350002"/>
    <s v="BOD"/>
    <n v="2126135"/>
    <m/>
    <s v="00514014302 DEPOSITO DE EFECTIVO, DEPOSITANTE: ENDE, CONCEPTO: OMISIONES Y/O RETRASOS DEL PERSONAL PROY. LOS TRONCOS SAN IGNACIO DE VELASCO FEB.-MAR-ABRIL-2023, CUENTA DE DEPOSITO: CUENTA UNICA DEL TESORO"/>
    <m/>
    <m/>
    <m/>
    <m/>
    <m/>
    <m/>
    <n v="0"/>
    <n v="2142.5500000000002"/>
    <s v="NO_CONCILIADO"/>
    <m/>
    <m/>
  </r>
  <r>
    <x v="80"/>
    <m/>
    <x v="80"/>
    <x v="129"/>
    <s v="O21261370002"/>
    <s v="BOD"/>
    <n v="2126137"/>
    <m/>
    <s v="00514014302 DEPOSITO DE EFECTIVO, DEPOSITANTE: ENDE, CONCEPTO: OMISIONES Y/O RETRASO DEL PERSONAL PROY LOS TRONCOS SAN IGNACIO DE VELASCO MAYO/2023, CUENTA DE DEPOSITO: CUENTA UNICA DEL TESORO"/>
    <m/>
    <m/>
    <m/>
    <m/>
    <m/>
    <m/>
    <n v="0"/>
    <n v="2315.0100000000002"/>
    <s v="NO_CONCILIADO"/>
    <m/>
    <m/>
  </r>
  <r>
    <x v="14"/>
    <m/>
    <x v="14"/>
    <x v="129"/>
    <s v="O21261400002"/>
    <s v="BOD"/>
    <n v="2126140"/>
    <m/>
    <s v="00212012001 DEPOSITO DE EFECTIVO, DEPOSITANTE: CINTYA REGINA QUIROGA CONDORI, CONCEPTO: REPOSICION DE CREDENCIAL, CUENTA DE DEPOSITO: CUENTA UNICA DEL TESORO"/>
    <m/>
    <m/>
    <m/>
    <m/>
    <m/>
    <m/>
    <n v="0"/>
    <n v="60"/>
    <s v="NO_CONCILIADO"/>
    <m/>
    <m/>
  </r>
  <r>
    <x v="0"/>
    <m/>
    <x v="0"/>
    <x v="129"/>
    <s v="O21261450002"/>
    <s v="BOD"/>
    <n v="2126145"/>
    <m/>
    <s v="00099021001 DEPOSITO DE EFECTIVO, DEPOSITANTE: ESTHER ELIZABETH DEL CARPIO MENDOZA, CONCEPTO: DEVOLUCION DIFERENCIAL DE PAGO DE AGUINALDO GESTION 2020, CUENTA DE DEPOSITO: CUENTA UNICA DEL TESORO"/>
    <m/>
    <m/>
    <m/>
    <m/>
    <m/>
    <m/>
    <n v="0"/>
    <n v="137.35"/>
    <s v="NO_CONCILIADO"/>
    <m/>
    <m/>
  </r>
  <r>
    <x v="69"/>
    <m/>
    <x v="69"/>
    <x v="129"/>
    <s v="O21261550002"/>
    <s v="BOD"/>
    <n v="2126155"/>
    <m/>
    <s v="00099021001 DEPOSITO DE EFECTIVO, DEPOSITANTE: ANGEL CRISTOBAL MAMANI QUISPE, CONCEPTO: REVERSION, CUENTA DE DEPOSITO: CUENTA UNICA DEL TESORO/DJBR"/>
    <m/>
    <m/>
    <m/>
    <m/>
    <m/>
    <m/>
    <n v="0"/>
    <n v="1592"/>
    <s v="NO_CONCILIADO"/>
    <m/>
    <m/>
  </r>
  <r>
    <x v="70"/>
    <m/>
    <x v="70"/>
    <x v="129"/>
    <s v="Q18437770002"/>
    <s v="CRV"/>
    <n v="1843777"/>
    <m/>
    <s v="NUMERO DE LIBRETA CUT: 00283012001 OPERACIÓN E18 TRANSFERENCIA DEL SISTEMA FINANCIERO POR CUENTA DE TERCEROS A LA CUT A SOLICITUD DE ALMACENERIA BOLIVIANA SA"/>
    <m/>
    <m/>
    <m/>
    <m/>
    <m/>
    <m/>
    <n v="0"/>
    <n v="366940.28"/>
    <s v="NO_CONCILIADO"/>
    <m/>
    <m/>
  </r>
  <r>
    <x v="54"/>
    <m/>
    <x v="54"/>
    <x v="129"/>
    <s v="O21261700002"/>
    <s v="BOD"/>
    <n v="2126170"/>
    <m/>
    <s v="00015011107 DEPOSITO DE EFECTIVO, DEPOSITANTE: PROMID, CONCEPTO: PAGO CONSUMO AGUA JULIO/23, CUENTA DE DEPOSITO: CUENTA UNICA DEL TESORO"/>
    <m/>
    <m/>
    <m/>
    <m/>
    <m/>
    <m/>
    <n v="0"/>
    <n v="532.29"/>
    <s v="NO_CONCILIADO"/>
    <m/>
    <m/>
  </r>
  <r>
    <x v="54"/>
    <m/>
    <x v="54"/>
    <x v="129"/>
    <s v="O21261720002"/>
    <s v="BOD"/>
    <n v="2126172"/>
    <m/>
    <s v="00015011107 DEPOSITO DE EFECTIVO, DEPOSITANTE: PROMID, CONCEPTO: PAGO CONSUMO AGUA JUNIO/23, CUENTA DE DEPOSITO: CUENTA UNICA DEL TESORO"/>
    <m/>
    <m/>
    <m/>
    <m/>
    <m/>
    <m/>
    <n v="0"/>
    <n v="365.08"/>
    <s v="NO_CONCILIADO"/>
    <m/>
    <m/>
  </r>
  <r>
    <x v="0"/>
    <m/>
    <x v="0"/>
    <x v="129"/>
    <s v="O21261740002"/>
    <s v="BOD"/>
    <n v="2126174"/>
    <m/>
    <s v="00099021001 DEPOSITO DE EFECTIVO, DEPOSITANTE: KAREN ROMINA PINTO GUEVARA, CONCEPTO: DEVOLUCION DE PASAJE AEREOS, CUENTA DE DEPOSITO: CUENTA UNICA DEL TESORO"/>
    <m/>
    <m/>
    <m/>
    <m/>
    <m/>
    <m/>
    <n v="0"/>
    <n v="4344"/>
    <s v="NO_CONCILIADO"/>
    <m/>
    <m/>
  </r>
  <r>
    <x v="42"/>
    <m/>
    <x v="42"/>
    <x v="129"/>
    <s v="O21261750002"/>
    <s v="BOD"/>
    <n v="2126175"/>
    <m/>
    <s v="00016011101 DEPOSITO DE EFECTIVO, DEPOSITANTE: LIBRERIA DEL MINISTERIO DE EDUCACION, CONCEPTO: VENTA DE MATERIAL BIBLIOGRAFICO Y/O MULTIMEDIA DE LA LIBRERIA DEL MINISTERIO DE EDUCACION, CUENTA DE DEPOSITO: CUENTA UNICA DEL TESORO"/>
    <m/>
    <m/>
    <m/>
    <m/>
    <m/>
    <m/>
    <n v="0"/>
    <n v="73"/>
    <s v="NO_CONCILIADO"/>
    <m/>
    <m/>
  </r>
  <r>
    <x v="42"/>
    <m/>
    <x v="42"/>
    <x v="129"/>
    <s v="O21261760002"/>
    <s v="BOD"/>
    <n v="2126176"/>
    <m/>
    <s v="00016011101 DEPOSITO DE EFECTIVO, DEPOSITANTE: LIBRERIA DEL MINISTERIO DE EDUCACION, CONCEPTO: VENTA DE MATERIAL BIBLIOGRAFICO Y/O MULTIMEDIA DE LA LIBRERIA DEL MINISTERIO DE EDUCACION, CUENTA DE DEPOSITO: CUENTA UNICA DEL TESORO"/>
    <m/>
    <m/>
    <m/>
    <m/>
    <m/>
    <m/>
    <n v="0"/>
    <n v="30"/>
    <s v="NO_CONCILIADO"/>
    <m/>
    <m/>
  </r>
  <r>
    <x v="70"/>
    <m/>
    <x v="70"/>
    <x v="129"/>
    <s v="Q18439240002"/>
    <s v="CRV"/>
    <n v="1843924"/>
    <m/>
    <s v="NUMERO DE LIBRETA CUT: 00283012001 OPERACIÓN E18 TRANSFERENCIA DEL SISTEMA FINANCIERO POR CUENTA DE TERCEROS A LA CUT A SOL ALMACENERIA BOLIVIANA SA"/>
    <m/>
    <m/>
    <m/>
    <m/>
    <m/>
    <m/>
    <n v="0"/>
    <n v="2317656.02"/>
    <s v="NO_CONCILIADO"/>
    <m/>
    <m/>
  </r>
  <r>
    <x v="4"/>
    <m/>
    <x v="4"/>
    <x v="129"/>
    <s v="B21260910002"/>
    <s v="BOD"/>
    <n v="2126091"/>
    <m/>
    <s v="00099021001 DEP.DE CHEQ.AJENOS,RET.DE CAM.,CONCEPTO: DEVOLUCION DE RECURSOS AL TESORO SALDOS NO EJECUTADOS,DEP.: GOB AUTONOMO MCPAL CAJUATA , PROCEDENCIA: BANCO UNION S.A., CHEQUE: 6291, FECHA DE EMISION:11/07/2023"/>
    <m/>
    <m/>
    <m/>
    <m/>
    <m/>
    <m/>
    <n v="0"/>
    <n v="24690.93"/>
    <s v="NO_CONCILIADO"/>
    <m/>
    <m/>
  </r>
  <r>
    <x v="75"/>
    <m/>
    <x v="75"/>
    <x v="129"/>
    <s v="S10641720003"/>
    <s v="COB"/>
    <n v="1064172"/>
    <m/>
    <s v="||TRANSFERENCIA DE FONDOS S/G. MENSAJES SWIFTS NROS.11329-11330 EN ATENCION A NOTA CITE:AGBC-AGBC/DAF/TFC-CPRV-0231-CAR/2023 DE FECHA 14/06/2023 (HRE-TGL-9340) ENVIADO POR LA AGENCIA BOLIVIANA DE CORREOS (SECTOR PÚBLICO). DEBITO DE LA LIBRETA 000383012001 AGENCIA BOLIVIANA DE CORREOS, COBRO DE ÚTILES DE ESCRITORIO."/>
    <m/>
    <m/>
    <m/>
    <m/>
    <m/>
    <m/>
    <n v="50"/>
    <n v="0"/>
    <s v="NO_CONCILIADO"/>
    <m/>
    <m/>
  </r>
  <r>
    <x v="36"/>
    <m/>
    <x v="36"/>
    <x v="129"/>
    <s v="G23389110001"/>
    <s v="CVD"/>
    <n v="2338911"/>
    <m/>
    <s v="COBRO COSTOS DE PAPELERIA SEGUN TRANSFERENCIA DEL EXTERIOR POR ORDEN DE SUPERGASBRAS ENERGIA LTDA (BRAZIL RIO DE JANEIRO) REF.: CRED INV 559/2023 FECHA VALOR 13/07/2023 LIB. 00513062002 YPFB - EXPORTACIÓN DE GLP Y OTROS-BOLIVIANOS"/>
    <m/>
    <m/>
    <m/>
    <m/>
    <m/>
    <m/>
    <n v="50"/>
    <n v="0"/>
    <s v="NO_CONCILIADO"/>
    <m/>
    <m/>
  </r>
  <r>
    <x v="36"/>
    <m/>
    <x v="36"/>
    <x v="129"/>
    <s v="G23389150001"/>
    <s v="CVD"/>
    <n v="2338915"/>
    <m/>
    <s v="COBRO COSTOS DE PAPELERIA SEGUN TRANSFERENCIA DEL EXTERIOR POR ORDEN DE COMPANHIA MATOGROSSENSE DE GAS (CUIABA BRASIL) REF.: FACTURA EXB-MTT-17/23 FECHA VALOR 13/07/2023 LIB. 00513012007 YPFB - RECURSOS NACIONALIZACIÓN"/>
    <m/>
    <m/>
    <m/>
    <m/>
    <m/>
    <m/>
    <n v="50"/>
    <n v="0"/>
    <s v="NO_CONCILIADO"/>
    <m/>
    <m/>
  </r>
  <r>
    <x v="36"/>
    <m/>
    <x v="36"/>
    <x v="129"/>
    <s v="S10641540001"/>
    <s v="COB"/>
    <n v="1064154"/>
    <m/>
    <s v="'COBRO DE'||ÚTILES DE ESCRITORIO POR EL COMPROBANTE N°1064153 SEGÚN NOTA CITE: PRS/GAFC-1382 DFC-423/2023 DE FECHA 14/06/2023 (HRE-TGL-9344) DE YACIMIENTOS PETROLÍFEROS FISCALES BOLIVIANOS. (SECTOR PÚBLICO). DÉBITO DE LA LIBRETA 00513022001 YPFB - OPERACIONES, REPOSICIÓN DE ÚTILES DE ESCRITORIO."/>
    <m/>
    <m/>
    <m/>
    <m/>
    <m/>
    <m/>
    <n v="50"/>
    <n v="0"/>
    <s v="NO_CONCILIADO"/>
    <m/>
    <m/>
  </r>
  <r>
    <x v="90"/>
    <m/>
    <x v="90"/>
    <x v="129"/>
    <s v="S10641710001"/>
    <s v="DEV"/>
    <n v="1064171"/>
    <m/>
    <s v="||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
    <m/>
    <m/>
    <m/>
    <m/>
    <m/>
    <m/>
    <n v="468.69"/>
    <n v="0"/>
    <s v="NO_CONCILIADO"/>
    <m/>
    <m/>
  </r>
  <r>
    <x v="90"/>
    <m/>
    <x v="90"/>
    <x v="129"/>
    <s v="S10641710004"/>
    <s v="COB"/>
    <n v="1064171"/>
    <m/>
    <s v="||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 REF.: ÚTILES DE ESCRITORIO"/>
    <m/>
    <m/>
    <m/>
    <m/>
    <m/>
    <m/>
    <n v="50"/>
    <n v="0"/>
    <s v="NO_CONCILIADO"/>
    <m/>
    <m/>
  </r>
  <r>
    <x v="36"/>
    <m/>
    <x v="36"/>
    <x v="129"/>
    <s v="G23391980001"/>
    <s v="CVD"/>
    <n v="2339198"/>
    <m/>
    <s v="COBRO COSTOS DE PAPELERIA SEGUN TRANSFERENCIA DEL EXTERIOR POR ORDEN DE COPA ENERGIA DISTRIBUIDORA DE GAS S A (SAO PAULO BRASIL) REF.: CRED INV 983, 985, 986, 987, 988, 989 FECHA VALOR 13/07/2023 LIB. 00513062002 YPFB - EXPORTACIÓN DE GLP Y OTROS-BOLIVIANOS"/>
    <m/>
    <m/>
    <m/>
    <m/>
    <m/>
    <m/>
    <n v="50"/>
    <n v="0"/>
    <s v="NO_CONCILIADO"/>
    <m/>
    <m/>
  </r>
  <r>
    <x v="84"/>
    <m/>
    <x v="84"/>
    <x v="129"/>
    <s v="G23392480001"/>
    <s v="CVD"/>
    <n v="2339248"/>
    <m/>
    <s v="COBRO COSTOS DE PAPELERIA POR REGULARIZACION DE TRANSFERENCIA DEL EXTERIOR POR ORDEN DE EMBAJADA DE BOLIVIA EN QUITO ECUADOR REF.: RECAUDACION GESTORÍA CONSULAR POR EL MES DE JUNIO 2023 LIB. 00010011102 MIN.RELACIONES EXTERIORES - GESTORIA CONSULAR LEY Nº 3108"/>
    <m/>
    <m/>
    <m/>
    <m/>
    <m/>
    <m/>
    <n v="50"/>
    <n v="0"/>
    <s v="NO_CONCILIADO"/>
    <m/>
    <m/>
  </r>
  <r>
    <x v="84"/>
    <m/>
    <x v="84"/>
    <x v="129"/>
    <s v="G23392500001"/>
    <s v="CVD"/>
    <n v="2339250"/>
    <m/>
    <s v="COBRO COSTOS DE PAPELERIA POR REGULARIZACION DE TRANSFERENCIA DEL EXTERIOR POR ORDEN DE CONSULADO DE BOLIVIA EN BARCELONA ESPAÑA REF.: RECAUDACION GESTORÍA CONSULAR POR EL MES DE JUNIO 2023 LIB. 00010011102 MIN.RELACIONES EXTERIORES - GESTORIA CONSULAR LEY Nº 3108"/>
    <m/>
    <m/>
    <m/>
    <m/>
    <m/>
    <m/>
    <n v="50"/>
    <n v="0"/>
    <s v="NO_CONCILIADO"/>
    <m/>
    <m/>
  </r>
  <r>
    <x v="84"/>
    <m/>
    <x v="84"/>
    <x v="129"/>
    <s v="G23392520001"/>
    <s v="CVD"/>
    <n v="2339252"/>
    <m/>
    <s v="COBRO COSTOS DE PAPELERIA POR REGULARIZACION DE TRANSFERENCIA DEL EXTERIOR POR ORDEN DE CONSULADO DE BOLIVIA EN CACERES BRASIL REF.: RECAUDACION GESTORÍA CONSULAR POR EL MES DE JUNIO 2023 LIB. 00010011102 MIN.RELACIONES EXTERIORES - GESTORIA CONSULAR LEY Nº 3108"/>
    <m/>
    <m/>
    <m/>
    <m/>
    <m/>
    <m/>
    <n v="50"/>
    <n v="0"/>
    <s v="NO_CONCILIADO"/>
    <m/>
    <m/>
  </r>
  <r>
    <x v="84"/>
    <m/>
    <x v="84"/>
    <x v="129"/>
    <s v="G23392540001"/>
    <s v="CVD"/>
    <n v="2339254"/>
    <m/>
    <s v="COBRO COSTOS DE PAPELERIA POR REGULARIZACION DE TRANSFERENCIA DEL EXTERIOR POR ORDEN DE EMBAJADA DE BOLIVIA EN BERLIN REF.: RECAUDACION GESTORÍA CONSULAR POR EL MES DE JUNIO 2023 LIB. 00010011102 MIN.RELACIONES EXTERIORES - GESTORIA CONSULAR LEY Nº 3108"/>
    <m/>
    <m/>
    <m/>
    <m/>
    <m/>
    <m/>
    <n v="50"/>
    <n v="0"/>
    <s v="NO_CONCILIADO"/>
    <m/>
    <m/>
  </r>
  <r>
    <x v="84"/>
    <m/>
    <x v="84"/>
    <x v="129"/>
    <s v="G23392560001"/>
    <s v="CVD"/>
    <n v="2339256"/>
    <m/>
    <s v="COBRO COSTOS DE PAPELERIA POR REGULARIZACION DE TRANSFERENCIA DEL EXTERIOR POR ORDEN DE CONSULADO GENERAL DE BOLIVIA EN GINEBRA SUIZA REF.: RECAUDACION GESTORÍA CONSULAR POR EL MES DE JUNIO 2023 LIB. 00010011102 MIN.RELACIONES EXTERIORES - GESTORIA CONSULAR LEY Nº 3108"/>
    <m/>
    <m/>
    <m/>
    <m/>
    <m/>
    <m/>
    <n v="50"/>
    <n v="0"/>
    <s v="NO_CONCILIADO"/>
    <m/>
    <m/>
  </r>
  <r>
    <x v="84"/>
    <m/>
    <x v="84"/>
    <x v="129"/>
    <s v="G23392580001"/>
    <s v="CVD"/>
    <n v="2339258"/>
    <m/>
    <s v="COBRO COSTOS DE PAPELERIA POR REGULARIZACION DE TRANSFERENCIA DEL EXTERIOR POR ORDEN DE EMBAJADA DEL ESTADO PLURINACIONAL DE BOLIVIA - MEXICO REF:GESTORIA CONSULAR JUNIO 2023 LIB. 00010011102 MIN.RELACIONES EXTERIORES - GESTORIA CONSULAR LEY Nº 3108"/>
    <m/>
    <m/>
    <m/>
    <m/>
    <m/>
    <m/>
    <n v="50"/>
    <n v="0"/>
    <s v="NO_CONCILIADO"/>
    <m/>
    <m/>
  </r>
  <r>
    <x v="36"/>
    <m/>
    <x v="36"/>
    <x v="129"/>
    <s v="S10641790001"/>
    <s v="COB"/>
    <n v="1064179"/>
    <m/>
    <s v="'COBRO DE'||ÚTILES DE ESCRITORIO POR EL COMPROBANTE NRO.1064178 DE LA FECHA S/G. NOTA CITE PRS/GAFC-1382 DFC-423/2023 DE F.14.06.2023(HRE-TGL-9344), ENVIADA POR YACIMIENTOS PETROLIFEROS FISCALES BOLIVIANOS DEBITO DE LA LIBRETA 00513022001 YPFB  OPERACIONES"/>
    <m/>
    <m/>
    <m/>
    <m/>
    <m/>
    <m/>
    <n v="50"/>
    <n v="0"/>
    <s v="NO_CONCILIADO"/>
    <m/>
    <m/>
  </r>
  <r>
    <x v="20"/>
    <m/>
    <x v="20"/>
    <x v="130"/>
    <s v="O21263660002"/>
    <s v="BOD"/>
    <n v="2126366"/>
    <m/>
    <s v="00099021001 DEPOSITO DE EFECTIVO, DEPOSITANTE: HECTOR RODRIGUEZ ORELLANA, CONCEPTO: DEVOLUCION EXAMEN PREOCUPACIONAL, CUENTA DE DEPOSITO: CUENTA UNICA DEL TESORO/DJBR"/>
    <m/>
    <m/>
    <m/>
    <m/>
    <m/>
    <m/>
    <n v="0"/>
    <n v="100"/>
    <s v="NO_CONCILIADO"/>
    <m/>
    <m/>
  </r>
  <r>
    <x v="20"/>
    <m/>
    <x v="20"/>
    <x v="130"/>
    <s v="O21264150002"/>
    <s v="BOD"/>
    <n v="2126415"/>
    <m/>
    <s v="00099021001 DEPOSITO DE EFECTIVO, DEPOSITANTE: ANDRES FLORES CONDORI CI:4789626LP, CONCEPTO: DEVOLUCION DE VIÁTICOS, CUENTA DE DEPOSITO: CUENTA UNICA DEL TESORO/DJBR"/>
    <m/>
    <m/>
    <m/>
    <m/>
    <m/>
    <m/>
    <n v="0"/>
    <n v="553"/>
    <s v="NO_CONCILIADO"/>
    <m/>
    <m/>
  </r>
  <r>
    <x v="2"/>
    <m/>
    <x v="2"/>
    <x v="130"/>
    <s v="F0013370"/>
    <s v="DAU"/>
    <n v="6042199"/>
    <m/>
    <s v="A:00046058003 Débito Automático al Gobierno Autónomo Municipal de Mecapaca (GAM MEC) por incumplimiento del Convenio Intergubernativo de fecha 25 de marzo de 2015 y enmiendas al Convenio Intergubernativo de fechas 28 de diciembre de 2016, 29 de diciembre de 2017 y 29 de junio de 2018, suscrito por el GAM MEC y el Ministerio de Salud y Deportes, correspondiente al Proyecto– “Equipamiento de Centros de Salud y Capacitación en Nutrición Integral en el Municipio de Mecapaca”."/>
    <m/>
    <m/>
    <m/>
    <m/>
    <m/>
    <m/>
    <n v="0"/>
    <n v="19440"/>
    <s v="NO_CONCILIADO"/>
    <m/>
    <m/>
  </r>
  <r>
    <x v="2"/>
    <m/>
    <x v="2"/>
    <x v="130"/>
    <s v="F0013370"/>
    <s v="DAU"/>
    <n v="6042065"/>
    <m/>
    <s v="A:00046058003 Débito Automático al Gobierno Autónomo Municipal de Puerto Siles (GAM SIL) por incumplimiento del Convenio Interinstitucional Nº0050, suscrito por el GAM SIL y el Ministerio de Salud y Deportes, correspondiente al Proyecto– “Implementación de Huertos Comunales en el Municipio de Puerto Siles - PMDC”."/>
    <m/>
    <m/>
    <m/>
    <m/>
    <m/>
    <m/>
    <n v="0"/>
    <n v="70000"/>
    <s v="NO_CONCILIADO"/>
    <m/>
    <m/>
  </r>
  <r>
    <x v="0"/>
    <m/>
    <x v="0"/>
    <x v="130"/>
    <s v="O21264300002"/>
    <s v="BOD"/>
    <n v="2126430"/>
    <m/>
    <s v="00099021001 DEPOSITO DE EFECTIVO, DEPOSITANTE: NOVA MACHACA HUMBERTO, CONCEPTO: DEVOLUCION DE SALDOS NO UTILIZADOS DE C-31(3699), CUENTA DE DEPOSITO: CUENTA UNICA DEL TESORO"/>
    <m/>
    <m/>
    <m/>
    <m/>
    <m/>
    <m/>
    <n v="0"/>
    <n v="6048"/>
    <s v="NO_CONCILIADO"/>
    <m/>
    <m/>
  </r>
  <r>
    <x v="0"/>
    <m/>
    <x v="0"/>
    <x v="130"/>
    <s v="O21264360002"/>
    <s v="BOD"/>
    <n v="2126436"/>
    <m/>
    <s v="00099021001 DEPOSITO DE EFECTIVO, DEPOSITANTE: TEOFILO BAPTISTA RAMIREZ, CONCEPTO: DEVOLUCION DE HABERES 2010, MES DE JUNIO DE 2023, CUENTA DE DEPOSITO: CUENTA UNICA DEL TESORO"/>
    <m/>
    <m/>
    <m/>
    <m/>
    <m/>
    <m/>
    <n v="0"/>
    <n v="1364.9"/>
    <s v="NO_CONCILIADO"/>
    <m/>
    <m/>
  </r>
  <r>
    <x v="0"/>
    <m/>
    <x v="0"/>
    <x v="130"/>
    <s v="O21264410002"/>
    <s v="BOD"/>
    <n v="2126441"/>
    <m/>
    <s v="00099021001 DEPOSITO DE EFECTIVO, DEPOSITANTE: JUSTA MENDOZA DE CARVAJAL, CONCEPTO: TGN, CUENTA DE DEPOSITO: CUENTA UNICA DEL TESORO"/>
    <m/>
    <m/>
    <m/>
    <m/>
    <m/>
    <m/>
    <n v="0"/>
    <n v="700"/>
    <s v="NO_CONCILIADO"/>
    <m/>
    <m/>
  </r>
  <r>
    <x v="2"/>
    <m/>
    <x v="2"/>
    <x v="130"/>
    <s v="O21264450002"/>
    <s v="BOD"/>
    <n v="2126445"/>
    <m/>
    <s v="00046104203 DEPOSITO DE EFECTIVO, DEPOSITANTE: NELLY MELINA MAMANI ESPINOZA, CONCEPTO: REVERSION, CUENTA DE DEPOSITO: CUENTA UNICA DEL TESORO"/>
    <m/>
    <m/>
    <m/>
    <m/>
    <m/>
    <m/>
    <n v="0"/>
    <n v="328"/>
    <s v="NO_CONCILIADO"/>
    <m/>
    <m/>
  </r>
  <r>
    <x v="104"/>
    <m/>
    <x v="104"/>
    <x v="130"/>
    <s v="O21264470002"/>
    <s v="BOD"/>
    <n v="2126447"/>
    <m/>
    <s v="00292012001 DEPOSITO DE EFECTIVO, DEPOSITANTE: ALVARO RODRIGO DELGADO FLORES, CONCEPTO: PAGO PARA RECUPERACION DE FONDOS, CUENTA DE DEPOSITO: CUENTA UNICA DEL TESORO"/>
    <m/>
    <m/>
    <m/>
    <m/>
    <m/>
    <m/>
    <n v="0"/>
    <n v="828"/>
    <s v="NO_CONCILIADO"/>
    <m/>
    <m/>
  </r>
  <r>
    <x v="42"/>
    <m/>
    <x v="42"/>
    <x v="130"/>
    <s v="O21264850002"/>
    <s v="BOD"/>
    <n v="2126485"/>
    <m/>
    <s v="00016011101 DEPOSITO DE EFECTIVO, DEPOSITANTE: EDGAR ANCE CRUZ MINISTERIO DE EDUCACION, CONCEPTO: DEVOLUCION DE CARGO DE CUENTA, CUENTA DE DEPOSITO: CUENTA UNICA DEL TESORO"/>
    <m/>
    <m/>
    <m/>
    <m/>
    <m/>
    <m/>
    <n v="0"/>
    <n v="487"/>
    <s v="NO_CONCILIADO"/>
    <m/>
    <m/>
  </r>
  <r>
    <x v="102"/>
    <m/>
    <x v="102"/>
    <x v="130"/>
    <s v="O21264610002"/>
    <s v="BOD"/>
    <n v="2126461"/>
    <m/>
    <s v="00312012001 DEPOSITO DE EFECTIVO, DEPOSITANTE: KLAUS JHOSMAR ORELLANA LARA, CONCEPTO: N° DE PREVENTIVO: 481, CUENTA DE DEPOSITO: CUENTA UNICA DEL TESORO"/>
    <m/>
    <m/>
    <m/>
    <m/>
    <m/>
    <m/>
    <n v="0"/>
    <n v="184"/>
    <s v="NO_CONCILIADO"/>
    <m/>
    <m/>
  </r>
  <r>
    <x v="102"/>
    <m/>
    <x v="102"/>
    <x v="130"/>
    <s v="O21264650002"/>
    <s v="BOD"/>
    <n v="2126465"/>
    <m/>
    <s v="00312012001 DEPOSITO DE EFECTIVO, DEPOSITANTE: KLAUS JHOSMAR ORELLANA LARA, CONCEPTO: N° DE PREVENTIVO: 480, CUENTA DE DEPOSITO: CUENTA UNICA DEL TESORO"/>
    <m/>
    <m/>
    <m/>
    <m/>
    <m/>
    <m/>
    <n v="0"/>
    <n v="835.98"/>
    <s v="NO_CONCILIADO"/>
    <m/>
    <m/>
  </r>
  <r>
    <x v="102"/>
    <m/>
    <x v="102"/>
    <x v="130"/>
    <s v="O21264670002"/>
    <s v="BOD"/>
    <n v="2126467"/>
    <m/>
    <s v="00312012001 DEPOSITO DE EFECTIVO, DEPOSITANTE: KLAUS JHOSMAR ORELLANA LARA, CONCEPTO: N° DE PREVENTIVO: 544, CUENTA DE DEPOSITO: CUENTA UNICA DEL TESORO"/>
    <m/>
    <m/>
    <m/>
    <m/>
    <m/>
    <m/>
    <n v="0"/>
    <n v="262"/>
    <s v="NO_CONCILIADO"/>
    <m/>
    <m/>
  </r>
  <r>
    <x v="40"/>
    <m/>
    <x v="40"/>
    <x v="130"/>
    <s v="S10642170003"/>
    <s v="COB"/>
    <n v="1064217"/>
    <m/>
    <s v="'TRANSFERENCIA'||RECIBIDA DEL EXTERIOR SEGÚN MENSAJES SWIFT NOS. 11398-11397 (REM.EXT.) DE FECHA 14-07-2023 POR DESEMBOLSO DE BID 5376/OC-BO REQ 00001 BO 2023163902 LIBRETA N° 00035017007 MEFP BS APOYO A POBL. VULNERABLES-PRESTAMO NO. 5376/OC-BO"/>
    <m/>
    <m/>
    <m/>
    <m/>
    <m/>
    <m/>
    <n v="50"/>
    <n v="0"/>
    <s v="NO_CONCILIADO"/>
    <m/>
    <m/>
  </r>
  <r>
    <x v="84"/>
    <m/>
    <x v="84"/>
    <x v="130"/>
    <s v="G23405510001"/>
    <s v="CVD"/>
    <n v="2340551"/>
    <m/>
    <s v="COBRO COSTOS DE PAPELERIA POR REGULARIZACION DE TRANSFERENCIA DEL EXTERIOR POR ORDEN DE EMBAJADA DE BOLIVIA EN LONDRES REF.: RECAUDACION GESTORÍA CONSULAR POR EL MES DE JUNIO 2023 LIB. 00010011102 MIN.RELACIONES EXTERIORES - GESTORIA CONSULAR LEY Nº 3108"/>
    <m/>
    <m/>
    <m/>
    <m/>
    <m/>
    <m/>
    <n v="50"/>
    <n v="0"/>
    <s v="NO_CONCILIADO"/>
    <m/>
    <m/>
  </r>
  <r>
    <x v="84"/>
    <m/>
    <x v="84"/>
    <x v="130"/>
    <s v="G23405530001"/>
    <s v="CVD"/>
    <n v="2340553"/>
    <m/>
    <s v="COBRO COSTOS DE PAPELERIA POR REGULARIZACION DE TRANSFERENCIA DEL EXTERIOR POR ORDEN DE CONSULADO GERAL DA BOLIVIA SAO PAULO REF:GESTORIA CONSULAR MES DE JUNIO 2023 LIB. 00010011102 MIN.RELACIONES EXTERIORES - GESTORIA CONSULAR LEY Nº 3108"/>
    <m/>
    <m/>
    <m/>
    <m/>
    <m/>
    <m/>
    <n v="50"/>
    <n v="0"/>
    <s v="NO_CONCILIADO"/>
    <m/>
    <m/>
  </r>
  <r>
    <x v="84"/>
    <m/>
    <x v="84"/>
    <x v="130"/>
    <s v="G23405550001"/>
    <s v="CVD"/>
    <n v="2340555"/>
    <m/>
    <s v="COBRO COSTOS DE PAPELERIA POR REGULARIZACION DE TRANSFERENCIA DEL EXTERIOR POR ORDEN DE VICECONSULADO DE BOLIVIA EN GRANADA SEVILLA REF.: RECAUDACION GESTORÍA CONSULAR POR EL MES DE JUNIO 2023 LIB. 00010011102 MIN.RELACIONES EXTERIORES - GESTORIA CONSULAR LEY Nº 3108"/>
    <m/>
    <m/>
    <m/>
    <m/>
    <m/>
    <m/>
    <n v="50"/>
    <n v="0"/>
    <s v="NO_CONCILIADO"/>
    <m/>
    <m/>
  </r>
  <r>
    <x v="84"/>
    <m/>
    <x v="84"/>
    <x v="130"/>
    <s v="G23405570001"/>
    <s v="CVD"/>
    <n v="2340557"/>
    <m/>
    <s v="COBRO COSTOS DE PAPELERIA POR REGULARIZACION DE TRANSFERENCIA DEL EXTERIOR POR ORDEN DE CONSULADO DE BOLIVIA EN MILAN ITALIA REF.: RECAUDACION GESTORÍA CONSULAR POR EL MES DE JUNIO 2023 LIB. 00010011102 MIN.RELACIONES EXTERIORES - GESTORIA CONSULAR LEY Nº 3108"/>
    <m/>
    <m/>
    <m/>
    <m/>
    <m/>
    <m/>
    <n v="50"/>
    <n v="0"/>
    <s v="NO_CONCILIADO"/>
    <m/>
    <m/>
  </r>
  <r>
    <x v="90"/>
    <m/>
    <x v="90"/>
    <x v="130"/>
    <s v="G23407850003"/>
    <s v="COB"/>
    <n v="2340785"/>
    <m/>
    <s v="TRANSFERENCIA RECIBIDA DEL EXTERIOR SEGÚN MENSAJES SWIFT Nos. 11373-11371 (REM.EXT.) DE FECHA 14-07-2023 POR DESEMBOLSO DE CAF PRÉSTAMO CFA008789 CONSTRUC. CARRETERA MONTEAGUDO-MUYUPAMPA-IPATÍ, TÚNEL INCAHUASI LIBRETA N° 00291012002 ABC-RECURSOS PROPIOS REF.: UTILES DE ESCRITORIO"/>
    <m/>
    <m/>
    <m/>
    <m/>
    <m/>
    <m/>
    <n v="50"/>
    <n v="0"/>
    <s v="NO_CONCILIADO"/>
    <m/>
    <m/>
  </r>
  <r>
    <x v="90"/>
    <m/>
    <x v="90"/>
    <x v="130"/>
    <s v="G23407860003"/>
    <s v="COB"/>
    <n v="2340786"/>
    <m/>
    <s v="TRANSFERENCIA RECIBIDA DEL EXTERIOR SEGÚN MENSAJES SWIFT Nos. 11374-11372 (REM.EXT.) DE FECHA 14-07-2023 POR DESEMBOLSO DE CAF PRÉSTAMO CFA009277 CONSTRUCCIÓN CARRETERA SAN BORJA-SAN IGNACIO DE MOXOS LIBRETA N° 00291012002 ABC-RECURSOS PROPIOS REF.: UTILES DE ESCRITORIO"/>
    <m/>
    <m/>
    <m/>
    <m/>
    <m/>
    <m/>
    <n v="50"/>
    <n v="0"/>
    <s v="NO_CONCILIADO"/>
    <m/>
    <m/>
  </r>
  <r>
    <x v="55"/>
    <m/>
    <x v="55"/>
    <x v="130"/>
    <s v="G23407870002"/>
    <s v="CRV"/>
    <n v="2340787"/>
    <m/>
    <s v="REGULARIZACION DE TRANSFERENCIA DEL EXTERIOR SEGUN SWIFT NO.11266 DE FECHA 14/07/2023 ORDENANTE: CONSULADO GENERAL DE BOLIVIA (BUENOS AIRES ARGENTINA) REF.: GOVERNMENT SERVI (20230712-00222889) LIB. 00340012005 SEGIP - RECAUDACION EXTERIOR - CEDULAS DE IDENTIDAD"/>
    <m/>
    <m/>
    <m/>
    <m/>
    <m/>
    <m/>
    <n v="0"/>
    <n v="62367.14"/>
    <s v="NO_CONCILIADO"/>
    <m/>
    <m/>
  </r>
  <r>
    <x v="55"/>
    <m/>
    <x v="55"/>
    <x v="130"/>
    <s v="G23407880001"/>
    <s v="CVD"/>
    <n v="2340788"/>
    <m/>
    <s v="COBRO COSTOS DE PAPELERIA POR REGULARIZACION DE TRANSFERENCIA DEL EXTERIOR POR ORDEN DE CONSULADO GENERAL DE BOLIVIA (BUENOS AIRES ARGENTINA) REF.: GOVERNMENT SERVI (20230712-00222889) LIB. 00340012003 RECAUDACION EXTRANJERIA - C.I. -L.C."/>
    <m/>
    <m/>
    <m/>
    <m/>
    <m/>
    <m/>
    <n v="50"/>
    <n v="0"/>
    <s v="NO_CONCILIADO"/>
    <m/>
    <m/>
  </r>
  <r>
    <x v="36"/>
    <m/>
    <x v="36"/>
    <x v="130"/>
    <s v="S10642500001"/>
    <s v="COB"/>
    <n v="1064250"/>
    <m/>
    <s v="'COBRO DE'||UTILES DE ESCRITORIO POR EL COMPROBANTE N° 1064249 DE LA FECHA, SEGUN NOTA CITE: PRS/GAFC-1382 DFC-423/2023 DE FECHA 14/6/2023 (HRE-TGL-9344). ENVIADA POR YACIMIENTOS PETROLIFEROS FISCALES BOLIVIANOS. (SECTOR PÚBLICO). DÉBITO DE LA LIBRETA 00513022001 YPFB - OPERACIONES."/>
    <m/>
    <m/>
    <m/>
    <m/>
    <m/>
    <m/>
    <n v="50"/>
    <n v="0"/>
    <s v="NO_CONCILIADO"/>
    <m/>
    <m/>
  </r>
  <r>
    <x v="36"/>
    <m/>
    <x v="36"/>
    <x v="130"/>
    <s v="S10642240001"/>
    <s v="COB"/>
    <n v="1064224"/>
    <m/>
    <s v="'COBRO DE'||UTILES DE ESCRITORIO POR EL COMPROBANTE NRO.1064223 DE LA FECHA, S/G.NOTA PRS/GAFC-1382-DFC-423/2023 DE FECHA 14/6/2023 (HRE-TGL-2023-9344) ENVIADO POR YACIMIENTOS PETROLIFEROS FISCALES BOLIVIANOS. DÉBITO DE LA LIBRETA 00513022001 YPFB-&quot;OPERACIONES&quot; COBRO DE ÚTILES DE ESCRITORIO."/>
    <m/>
    <m/>
    <m/>
    <m/>
    <m/>
    <m/>
    <n v="50"/>
    <n v="0"/>
    <s v="NO_CONCILIADO"/>
    <m/>
    <m/>
  </r>
  <r>
    <x v="36"/>
    <m/>
    <x v="36"/>
    <x v="130"/>
    <s v="S10642460001"/>
    <s v="COB"/>
    <n v="1064246"/>
    <m/>
    <s v="'COBRO DE'||ÚTILES DE ESCRITORIO POR EL COMPROBANTE NRO. 1064245 DE LA FECHA, S/G. NOTA CITE PRS/GAFC-1382 DFC-423/2023 DE FECHA 14/06/2023 (HRE-TGL-9344) ENVIADA POR YACIMIENTOS PETROLIFEROS FISCALES BOLIVIANOS. DEBITO DE LA LIBRETA 00513022001 YPFB  OPERACIONES."/>
    <m/>
    <m/>
    <m/>
    <m/>
    <m/>
    <m/>
    <n v="50"/>
    <n v="0"/>
    <s v="NO_CONCILIADO"/>
    <m/>
    <m/>
  </r>
  <r>
    <x v="81"/>
    <m/>
    <x v="81"/>
    <x v="130"/>
    <s v="S10642480003"/>
    <s v="COB"/>
    <n v="1064248"/>
    <m/>
    <s v="||TRANSFERENCIA DE FONDOS SEGÚN MENSAJE SWIFT N°11414 DE LA FECHA Y NOTA CITE: DGAC/3568/2023 (HRE-TGL-9395) DE FECHA 15/06/2023 DE LA DIRECCIÓN GENERAL DE AERONÁUTICA CIVIL. (SECTOR PÚBLICO). DÉBITO DE LA LIBRETA 00117012001 DGAC, REPOSICIÓN DE ÚTILES DE ESCRITORIO."/>
    <m/>
    <m/>
    <m/>
    <m/>
    <m/>
    <m/>
    <n v="50"/>
    <n v="0"/>
    <s v="NO_CONCILIADO"/>
    <m/>
    <m/>
  </r>
  <r>
    <x v="36"/>
    <m/>
    <x v="36"/>
    <x v="130"/>
    <s v="S10642530001"/>
    <s v="COB"/>
    <n v="1064253"/>
    <m/>
    <s v="'COBRO DE'||ÚTILES DE ESCRITORIO POR EL COMPROBANTE NRO. 1064252 DE LA FECHA, S/G. NOTA CITE PRS/GAFC-1382 DFC-423/2023 DE FECHA 14/06/2023 (HRE-TGL-9344) ENVIADA POR YACIMIENTOS PETROLIFEROS FISCALES BOLIVIANOS. DEBITO DE LA LIBRETA 00513022001 YPFB  OPERACIONES."/>
    <m/>
    <m/>
    <m/>
    <m/>
    <m/>
    <m/>
    <n v="50"/>
    <n v="0"/>
    <s v="NO_CONCILIADO"/>
    <m/>
    <m/>
  </r>
  <r>
    <x v="80"/>
    <m/>
    <x v="80"/>
    <x v="130"/>
    <s v="F0013381"/>
    <s v="NTE"/>
    <n v="6040541"/>
    <m/>
    <s v="A:00099021001 A: 00099021001 Transferencia que realizamos a solicitud de la Empresa Nacional de Electricidad mediante nota CITE: ENDE-DEEM-7/10-23 en aplicación al Decreto Supremo No 4848 de 28 de diciembre de 2022 correspondiente al mes de junio 2023 (HR6-15842-R)."/>
    <m/>
    <m/>
    <m/>
    <m/>
    <m/>
    <m/>
    <n v="0"/>
    <n v="1041711.67"/>
    <s v="NO_CONCILIADO"/>
    <m/>
    <m/>
  </r>
  <r>
    <x v="105"/>
    <m/>
    <x v="105"/>
    <x v="130"/>
    <s v="B21263760002"/>
    <s v="BOD"/>
    <n v="2126376"/>
    <m/>
    <s v="00078031108 DEP.DE CHEQ.AJENOS,RET.DE CAM.,CONCEPTO: PAGO MULTA 100 UFV TALLER GNV CIRCUNVALACION,DEP.: ENTIDAD EJECUTORA DE CONVERSDION A GNV , PROCEDENCIA: BANCO UNION S.A., CHEQUE: 195, FECHA DE EMISION:12/07/2023"/>
    <m/>
    <m/>
    <m/>
    <m/>
    <m/>
    <m/>
    <n v="0"/>
    <n v="244"/>
    <s v="NO_CONCILIADO"/>
    <m/>
    <m/>
  </r>
  <r>
    <x v="80"/>
    <m/>
    <x v="80"/>
    <x v="130"/>
    <s v="B21263880002"/>
    <s v="BOD"/>
    <n v="2126388"/>
    <m/>
    <s v="00514012002 DEP.DE CHEQ.AJENOS,RET.DE CAM.,CONCEPTO: TRANSFERENCIA PARA CUMPLIR OBLIGACIONES FINANCIERAS DE LA EMPRESA,DEP.: ENDE , PROCEDENCIA: BANCO UNION S.A., CHEQUE: 11681, FECHA DE EMISION:12/07/2023"/>
    <m/>
    <m/>
    <m/>
    <m/>
    <m/>
    <m/>
    <n v="0"/>
    <n v="3185359.53"/>
    <s v="NO_CONCILIADO"/>
    <m/>
    <m/>
  </r>
  <r>
    <x v="99"/>
    <m/>
    <x v="99"/>
    <x v="130"/>
    <s v="B21263920002"/>
    <s v="BOD"/>
    <n v="2126392"/>
    <m/>
    <s v="00070011102 DEP.DE CHEQ.AJENOS,RET.DE CAM.,CONCEPTO: DEPÓSITO DE MAYERLING CASTEDO MOLINA SEGUN H.R. MTEPS/2023-10204,DEP.: MINISTERIO DE TRABAJO EMPLEO Y PREVISION SOCIAL , PROCEDENCIA: BANCO UNION S.A., CHEQUE: 10993, FECHA DE EMISION:10/07/2023"/>
    <m/>
    <m/>
    <m/>
    <m/>
    <m/>
    <m/>
    <n v="0"/>
    <n v="6184.09"/>
    <s v="NO_CONCILIADO"/>
    <m/>
    <m/>
  </r>
  <r>
    <x v="106"/>
    <m/>
    <x v="106"/>
    <x v="130"/>
    <s v="B21264090002"/>
    <s v="BOD"/>
    <n v="2126409"/>
    <m/>
    <s v="00590012001 DEP.DE CHEQ.AJENOS,RET.DE CAM.,CONCEPTO: DEPÓSITO POR PERMISO SIN GOCE DE HABERES PERIODO ENERO- 2023, DE HERNAN COPA,DEP.: EMPRESA PUBLICA QUIPUS , PROCEDENCIA: BANCO UNION S.A., CHEQUE: 705, FECHA DE EMISION:14/07/2023"/>
    <m/>
    <m/>
    <m/>
    <m/>
    <m/>
    <m/>
    <n v="0"/>
    <n v="176.67"/>
    <s v="NO_CONCILIADO"/>
    <m/>
    <m/>
  </r>
  <r>
    <x v="106"/>
    <m/>
    <x v="106"/>
    <x v="130"/>
    <s v="B21264110002"/>
    <s v="BOD"/>
    <n v="2126411"/>
    <m/>
    <s v="00590012001 DEP.DE CHEQ.AJENOS,RET.DE CAM.,CONCEPTO: DEPÓSITO PERMISO SIN GOCE DE HABER PERIODO - MARZO 2023, JULIO BARRIOS Y OMAR VIA,DEP.: EMPRESA PUBLICA QUIPUS , PROCEDENCIA: BANCO UNION S.A., CHEQUE: 704, FECHA DE EMISION:14/07/2023"/>
    <m/>
    <m/>
    <m/>
    <m/>
    <m/>
    <m/>
    <n v="0"/>
    <n v="646.66"/>
    <s v="NO_CONCILIADO"/>
    <m/>
    <m/>
  </r>
  <r>
    <x v="107"/>
    <m/>
    <x v="107"/>
    <x v="130"/>
    <s v="B21264170002"/>
    <s v="BOD"/>
    <n v="2126417"/>
    <m/>
    <s v="00099021001 DEP.DE CHEQ.AJENOS,RET.DE CAM.,CONCEPTO: INCAPACIDAD TEMPORAL DE LA CAJA PETROLERA DE SALUD,DEP.: AUTORIDAD DE FISCALIZACION DEL JUEGO , PROCEDENCIA: BANCO UNION S.A., CHEQUE: 2640, FECHA DE EMISION:07/07/2023"/>
    <m/>
    <m/>
    <m/>
    <m/>
    <m/>
    <m/>
    <n v="0"/>
    <n v="10973.92"/>
    <s v="NO_CONCILIADO"/>
    <m/>
    <m/>
  </r>
  <r>
    <x v="107"/>
    <m/>
    <x v="107"/>
    <x v="130"/>
    <s v="B21264190002"/>
    <s v="BOD"/>
    <n v="2126419"/>
    <m/>
    <s v="00099021001 DEP.DE CHEQ.AJENOS,RET.DE CAM.,CONCEPTO: INCAPACIDAD TEMPORAL DE LA CAJA PETROLERA DE SALUD,DEP.: AUTORIDAD DE FISCALIZACION DEL JUEGO , PROCEDENCIA: BANCO UNION S.A., CHEQUE: 2643, FECHA DE EMISION:07/07/2023"/>
    <m/>
    <m/>
    <m/>
    <m/>
    <m/>
    <m/>
    <n v="0"/>
    <n v="7650"/>
    <s v="NO_CONCILIADO"/>
    <m/>
    <m/>
  </r>
  <r>
    <x v="107"/>
    <m/>
    <x v="107"/>
    <x v="130"/>
    <s v="B21264210002"/>
    <s v="BOD"/>
    <n v="2126421"/>
    <m/>
    <s v="00099021001 DEP.DE CHEQ.AJENOS,RET.DE CAM.,CONCEPTO: INCAPACIDAD TEMPORAL DE LA CAJA PETROLERA DE SALUD,DEP.: AUTORIDAD DE FISCALIZACION DEL JUEGO , PROCEDENCIA: BANCO UNION S.A., CHEQUE: 2642, FECHA DE EMISION:07/07/2023"/>
    <m/>
    <m/>
    <m/>
    <m/>
    <m/>
    <m/>
    <n v="0"/>
    <n v="6375"/>
    <s v="NO_CONCILIADO"/>
    <m/>
    <m/>
  </r>
  <r>
    <x v="107"/>
    <m/>
    <x v="107"/>
    <x v="130"/>
    <s v="B21264240002"/>
    <s v="BOD"/>
    <n v="2126424"/>
    <m/>
    <s v="00099021001 DEP.DE CHEQ.AJENOS,RET.DE CAM.,CONCEPTO: INCAPACIDAD TEMPORAL DE LA CAJA PETROLERA DE SALUD,DEP.: AUTORIDAD DE FISCALIZACION DEL JUEGO , PROCEDENCIA: BANCO UNION S.A., CHEQUE: 2641, FECHA DE EMISION:07/07/2023"/>
    <m/>
    <m/>
    <m/>
    <m/>
    <m/>
    <m/>
    <n v="0"/>
    <n v="1782.38"/>
    <s v="NO_CONCILIADO"/>
    <m/>
    <m/>
  </r>
  <r>
    <x v="55"/>
    <m/>
    <x v="55"/>
    <x v="130"/>
    <s v="B21264250002"/>
    <s v="BOD"/>
    <n v="2126425"/>
    <m/>
    <s v="00340012003 DEP.DE CHEQ.AJENOS,RET.DE CAM.,CONCEPTO: PERMISOS SIN GOCE DE HABERES DE ABRIL Y MAYO 2023 F20-OF230,DEP.: SERVICIO GENERAL DE IDENTIFICACION PERSONAL , PROCEDENCIA: BANCO UNION S.A., CHEQUE: 16268, FECHA DE EMISION:12/07/2023"/>
    <m/>
    <m/>
    <m/>
    <m/>
    <m/>
    <m/>
    <n v="0"/>
    <n v="368"/>
    <s v="NO_CONCILIADO"/>
    <m/>
    <m/>
  </r>
  <r>
    <x v="25"/>
    <m/>
    <x v="25"/>
    <x v="130"/>
    <s v="G23409170002"/>
    <s v="CRV"/>
    <n v="2340917"/>
    <m/>
    <s v="TRANSFERENCIA DEL EXTERIOR SEGUN SWIFT NO.11422 Y NO.11417 DE FECHA 14/07/2023 ORDENANTE: FERTIMAX INDUSTRIAS Y SERVICIOS (PY/ASUNCION) REF.: CRED INVOIC 0106/2023 LIB. 00597012001 RECURSOS PROPIOS VENTAS YLB"/>
    <m/>
    <m/>
    <m/>
    <m/>
    <m/>
    <m/>
    <n v="0"/>
    <n v="393222.06"/>
    <s v="NO_CONCILIADO"/>
    <m/>
    <m/>
  </r>
  <r>
    <x v="36"/>
    <m/>
    <x v="36"/>
    <x v="130"/>
    <s v="G23409160001"/>
    <s v="CVD"/>
    <n v="2340916"/>
    <m/>
    <s v="COBRO COSTOS DE PAPELERIA SEGUN TRANSFERENCIA DEL EXTERIOR POR ORDEN DE LATIN OIL S.A. (UY/MALDONADO) REF.: CRED IB23G1498284287 YPFB 0558264 FECHA VALOR 14/07/2023 LIB. 00513062002 YPFB - EXPORTACIÓN DE GLP Y OTROS-BOLIVIANOS"/>
    <m/>
    <m/>
    <m/>
    <m/>
    <m/>
    <m/>
    <n v="50"/>
    <n v="0"/>
    <s v="NO_CONCILIADO"/>
    <m/>
    <m/>
  </r>
  <r>
    <x v="25"/>
    <m/>
    <x v="25"/>
    <x v="130"/>
    <s v="G23409180001"/>
    <s v="CVD"/>
    <n v="2340918"/>
    <m/>
    <s v="COBRO COSTOS DE PAPELERIA SEGUN TRANSFERENCIA DEL EXTERIOR POR ORDEN DE FERTIMAX INDUSTRIAS Y SERVICIOS (PY/ASUNCION) REF.: CRED INVOIC 0106/2023 LIB. 00597012001 RECURSOS PROPIOS VENTAS YLB"/>
    <m/>
    <m/>
    <m/>
    <m/>
    <m/>
    <m/>
    <n v="50"/>
    <n v="0"/>
    <s v="NO_CONCILIADO"/>
    <m/>
    <m/>
  </r>
  <r>
    <x v="43"/>
    <m/>
    <x v="43"/>
    <x v="130"/>
    <s v="S10642250002"/>
    <s v="CRV"/>
    <n v="1064225"/>
    <m/>
    <s v="||REGISTRO DEVOLUCION FONDOS SALDO NO UTILIZADO LC I-2022-21 P/C ECEBOL A/F DURO SURFACING S.A DE C.V.,S/G NOTAS SEDEM/GG/EB N° 0746/2023,27/06/23;MEFP/VTCP/DGPOT/UOTGN/N° 828/2023,12/07/23. LIB.00132032001 ECEBOL-GESTION OPERATIVA RF.:DEV.FDOS.LC I-2022-21 PC ECEBOL AF DURO SURFACING SA CV"/>
    <m/>
    <m/>
    <m/>
    <m/>
    <m/>
    <m/>
    <n v="0"/>
    <n v="1861243.2"/>
    <s v="NO_CONCILIADO"/>
    <m/>
    <m/>
  </r>
  <r>
    <x v="43"/>
    <m/>
    <x v="43"/>
    <x v="130"/>
    <s v="S10642260001"/>
    <s v="COB"/>
    <n v="1064226"/>
    <m/>
    <s v="'COBRO DE UTILES DE ESCRITORIO POR´||BS50.-P/DEVOLCION FONDOS LC I-2022-21 P/C EMPRESA PUBLICA PRODUCTIVA CEMENTOS DE BOLIVIA-ECEBOL A/F DURO SURFACING S.A. DE C.V., EN COMPL.AL COMP.1064225,14/07/2023. LIB.00132032001 ECEBOL-GESTION OPERATIVA REF.:DEV.FDOS.LC I-2022-21"/>
    <m/>
    <m/>
    <m/>
    <m/>
    <m/>
    <m/>
    <n v="50"/>
    <n v="0"/>
    <s v="NO_CONCILIADO"/>
    <m/>
    <m/>
  </r>
  <r>
    <x v="43"/>
    <m/>
    <x v="43"/>
    <x v="130"/>
    <s v="S10642340001"/>
    <s v="COB"/>
    <n v="1064234"/>
    <m/>
    <s v="||COMISION TRANSFERENCIA FDOS.AL EXTERIOR 0,10% S/USD6.701,47,REEMB.GSTS.COMUNICACION BS220.-Y EMISION COMP.CONTABLE BS50.-REF.:PAGO 15 LC I-2023-12 P/C ECEBOL A/F SACYR IND.,SLU,IMASA ING.Y PROY.SA,UTE POT.UNIÓN TEMP.EMPRESAS,EN COMPL.A COMP.1064233,14/07/23. LIB.00132039202 SEDEM-FOMENTO A LAS EMPRESAS PUBLICAS PRODUCTIVAS R.:COMISIONES PAGO 15 LC I-2023-12"/>
    <m/>
    <m/>
    <m/>
    <m/>
    <m/>
    <m/>
    <n v="315.95999999999998"/>
    <n v="0"/>
    <s v="NO_CONCILIADO"/>
    <m/>
    <m/>
  </r>
  <r>
    <x v="43"/>
    <m/>
    <x v="43"/>
    <x v="130"/>
    <s v="S10642370001"/>
    <s v="COB"/>
    <n v="1064237"/>
    <m/>
    <s v="||COMISION TRANSFERENCIA FDOS.AL EXTERIOR 0,10% S/USD66.662,51,REEMB.GSTS.COMUNICACION BS220.-Y EMISION COMP.CONTABLE BS50.-REF.:PAGO 16 LC I-2023-12 P/C ECEBOL A/F SACYR IND.,SLU,IMASA ING.Y PROY.SA,UTE POT.UNIÓN TEMP.EMPRESAS,EN COMPL.A COMP.1064236,14/07/23. LIB.00132039202 SEDEM-FOMENTO A LAS EMPRESAS PUBLICAS PRODUCTIVAS R.:COMISIONES PAGO 16 LC I-2023-12"/>
    <m/>
    <m/>
    <m/>
    <m/>
    <m/>
    <m/>
    <n v="727.29"/>
    <n v="0"/>
    <s v="NO_CONCILIADO"/>
    <m/>
    <m/>
  </r>
  <r>
    <x v="43"/>
    <m/>
    <x v="43"/>
    <x v="130"/>
    <s v="S10642390001"/>
    <s v="COB"/>
    <n v="1064239"/>
    <m/>
    <s v="||COMISION TRANSFERENCIA FDOS.AL EXTERIOR 0,10% S/USD318.357,87,REEMB.GSTS.COMUNICACION BS220.-Y EMISION COMP.CONTABLE BS50.-REF.:PAGO 17 LC I-2023-12 P/C ECEBOL A/F SACYR IND.,SLU,IMASA ING.Y PROY.SA,UTE POT.UNIÓN TEMP.EMPRESAS,EN COMPL.A COMP.1064238,14/07/23. LIB.00132039202 SEDEM-FOMENTO A LAS EMPRESAS PUBLICAS PRODUCTIVAS R.:COMISIONES PAGO 17 LC I-2023-12"/>
    <m/>
    <m/>
    <m/>
    <m/>
    <m/>
    <m/>
    <n v="2453.9499999999998"/>
    <n v="0"/>
    <s v="NO_CONCILIADO"/>
    <m/>
    <m/>
  </r>
  <r>
    <x v="43"/>
    <m/>
    <x v="43"/>
    <x v="130"/>
    <s v="S10642410001"/>
    <s v="COB"/>
    <n v="1064241"/>
    <m/>
    <s v="||COMISION TRANSFERENCIA FDOS.AL EXTERIOR 0,10% S/USD328.924,60,REEMB.GSTS.COMUNICACION BS220.-Y EMISION COMP.CONTABLE BS50.-REF.:PAGO 18 LC I-2023-12 P/C ECEBOL A/F SACYR IND.,SLU,IMASA ING.Y PROY.SA,UTE POT.UNIÓN TEMP.EMPRESAS,EN COMPL.A COMP.1064240,14/07/23. LIB.00132039202 SEDEM-FOMENTO A LAS EMPRESAS PUBLICAS PRODUCTIVAS R.:COMISIONES PAGO 18 LC I-2023-12"/>
    <m/>
    <m/>
    <m/>
    <m/>
    <m/>
    <m/>
    <n v="2526.39"/>
    <n v="0"/>
    <s v="NO_CONCILIADO"/>
    <m/>
    <m/>
  </r>
  <r>
    <x v="90"/>
    <m/>
    <x v="90"/>
    <x v="131"/>
    <s v="O21266750002"/>
    <s v="BOD"/>
    <n v="2126675"/>
    <m/>
    <s v="00291012008 DEPOSITO DE EFECTIVO, DEPOSITANTE: ASOC. ACC. GRUPO FREDGAR CONSTRUCCIONES, CONCEPTO: SERVICIO DE LABORATORIO IRI DEL PROYECTO : CONSERV.VIAL TRAMO:OR03 SUB TRAMO LLALLAGUA -POCOATA, CUENTA DE DEPOSITO: CUENTA UNICA DEL TESORO"/>
    <m/>
    <m/>
    <m/>
    <m/>
    <m/>
    <m/>
    <n v="0"/>
    <n v="14585.94"/>
    <s v="NO_CONCILIADO"/>
    <m/>
    <m/>
  </r>
  <r>
    <x v="31"/>
    <m/>
    <x v="31"/>
    <x v="131"/>
    <s v="O21266770002"/>
    <s v="BOD"/>
    <n v="2126677"/>
    <m/>
    <s v="00548132001 DEPOSITO DE EFECTIVO, DEPOSITANTE: MARCELINO LARUTA ESPINO, CONCEPTO: DEVOLUCION DE VIATICOS, CUENTA DE DEPOSITO: CUENTA UNICA DEL TESORO"/>
    <m/>
    <m/>
    <m/>
    <m/>
    <m/>
    <m/>
    <n v="0"/>
    <n v="450"/>
    <s v="NO_CONCILIADO"/>
    <m/>
    <m/>
  </r>
  <r>
    <x v="30"/>
    <m/>
    <x v="30"/>
    <x v="131"/>
    <s v="O21266860002"/>
    <s v="BOD"/>
    <n v="2126686"/>
    <m/>
    <s v="00086011102 DEPOSITO DE EFECTIVO, DEPOSITANTE: TRANS CONSAGRACION SRL NIT 173062029, CONCEPTO: MULTA POR CONTRAVERSIONES A LA LEY DEL MEDIO AMBIENTE, CUENTA DE DEPOSITO: CUENTA UNICA DEL TESORO"/>
    <m/>
    <m/>
    <m/>
    <m/>
    <m/>
    <m/>
    <n v="0"/>
    <n v="1044"/>
    <s v="NO_CONCILIADO"/>
    <m/>
    <m/>
  </r>
  <r>
    <x v="8"/>
    <m/>
    <x v="8"/>
    <x v="131"/>
    <s v="G23418510003"/>
    <s v="COB"/>
    <n v="17554"/>
    <m/>
    <s v="PAGO A BID PRÉSTAMO 3536/BL-BO VCTO. 15-07-2023 POR CUENTA DE TGN , NTI. 017554 VALOR 18-07-2023 CAPITAL USD 1.009.271,45 INTERESES USD 802.051,53 COMISIONES USD (2.136,11) CTA. 3987 CUENTA UNICA DEL TESORO LIB. 00099021001 REF.: COMISIONES BANCARIAS"/>
    <m/>
    <m/>
    <m/>
    <m/>
    <m/>
    <m/>
    <n v="8957.7099999999991"/>
    <n v="0"/>
    <s v="NO_CONCILIADO"/>
    <m/>
    <m/>
  </r>
  <r>
    <x v="33"/>
    <m/>
    <x v="33"/>
    <x v="131"/>
    <s v="O21266960002"/>
    <s v="BOD"/>
    <n v="2126696"/>
    <m/>
    <s v="00099021001 DEPOSITO DE EFECTIVO, DEPOSITANTE: LUIS FERNANDO VILLALOBOS VILLALOBOS, CONCEPTO: DEVOLUCION DE UN DIA VIATICOS, CUENTA DE DEPOSITO: CUENTA UNICA DEL TESORO/DJBR"/>
    <m/>
    <m/>
    <m/>
    <m/>
    <m/>
    <m/>
    <n v="0"/>
    <n v="371"/>
    <s v="NO_CONCILIADO"/>
    <m/>
    <m/>
  </r>
  <r>
    <x v="33"/>
    <m/>
    <x v="33"/>
    <x v="131"/>
    <s v="O21266990002"/>
    <s v="BOD"/>
    <n v="2126699"/>
    <m/>
    <s v="00099021001 DEPOSITO DE EFECTIVO, DEPOSITANTE: WALTER ANDRADE SANDOVAL, CONCEPTO: DEVOLUCION DE UN DIA VIATICOS, CUENTA DE DEPOSITO: CUENTA UNICA DEL TESORO/DJBR"/>
    <m/>
    <m/>
    <m/>
    <m/>
    <m/>
    <m/>
    <n v="0"/>
    <n v="371"/>
    <s v="NO_CONCILIADO"/>
    <m/>
    <m/>
  </r>
  <r>
    <x v="33"/>
    <m/>
    <x v="33"/>
    <x v="131"/>
    <s v="O21267010002"/>
    <s v="BOD"/>
    <n v="2126701"/>
    <m/>
    <s v="00099021001 DEPOSITO DE EFECTIVO, DEPOSITANTE: RILMA JENNY RAMOS VILLA, CONCEPTO: DEVOLUCION DE UN DIA DE VIATICOS, CUENTA DE DEPOSITO: CUENTA UNICA DEL TESORO/DJBR"/>
    <m/>
    <m/>
    <m/>
    <m/>
    <m/>
    <m/>
    <n v="0"/>
    <n v="371"/>
    <s v="NO_CONCILIADO"/>
    <m/>
    <m/>
  </r>
  <r>
    <x v="2"/>
    <m/>
    <x v="2"/>
    <x v="131"/>
    <s v="O21267090002"/>
    <s v="BOD"/>
    <n v="2126709"/>
    <m/>
    <s v="00046171101 DEPOSITO DE EFECTIVO, DEPOSITANTE: TITANIUM DENTAL GROUP SRL, CONCEPTO: SANCION POR INCUMPLIMIENTO A LA NORMA SEXTA CUOTA RES ADM 08-2023, CUENTA DE DEPOSITO: CUENTA UNICA DEL TESORO"/>
    <m/>
    <m/>
    <m/>
    <m/>
    <m/>
    <m/>
    <n v="0"/>
    <n v="250"/>
    <s v="NO_CONCILIADO"/>
    <m/>
    <m/>
  </r>
  <r>
    <x v="74"/>
    <m/>
    <x v="74"/>
    <x v="131"/>
    <s v="O21267400002"/>
    <s v="BOD"/>
    <n v="2126740"/>
    <m/>
    <s v="00670012002 DEPOSITO DE EFECTIVO, DEPOSITANTE: MIGUEL ANGEL VELA FERNANDEZ, CONCEPTO: DEVOLUCION DE VIATICOS, CUENTA DE DEPOSITO: CUENTA UNICA DEL TESORO"/>
    <m/>
    <m/>
    <m/>
    <m/>
    <m/>
    <m/>
    <n v="0"/>
    <n v="1173"/>
    <s v="NO_CONCILIADO"/>
    <m/>
    <m/>
  </r>
  <r>
    <x v="71"/>
    <m/>
    <x v="71"/>
    <x v="131"/>
    <s v="O21267660002"/>
    <s v="BOD"/>
    <n v="2126766"/>
    <m/>
    <s v="00660072001 DEPOSITO DE EFECTIVO, DEPOSITANTE: WILMER D. CENTELLAS MACHICADO, CONCEPTO: DEVOLUCION DE VIATICOS, CUENTA DE DEPOSITO: CUENTA UNICA DEL TESORO"/>
    <m/>
    <m/>
    <m/>
    <m/>
    <m/>
    <m/>
    <n v="0"/>
    <n v="1110"/>
    <s v="NO_CONCILIADO"/>
    <m/>
    <m/>
  </r>
  <r>
    <x v="30"/>
    <m/>
    <x v="30"/>
    <x v="131"/>
    <s v="O21267900002"/>
    <s v="BOD"/>
    <n v="2126790"/>
    <m/>
    <s v="00099021001 DEPOSITO DE EFECTIVO, DEPOSITANTE: MMAYA, CONCEPTO: PAGO DE PASAJES Y VIATICOS -CBBA, CUENTA DE DEPOSITO: CUENTA UNICA DEL TESORO"/>
    <m/>
    <m/>
    <m/>
    <m/>
    <m/>
    <m/>
    <n v="0"/>
    <n v="605"/>
    <s v="NO_CONCILIADO"/>
    <m/>
    <m/>
  </r>
  <r>
    <x v="82"/>
    <m/>
    <x v="82"/>
    <x v="131"/>
    <s v="O21267950002"/>
    <s v="BOD"/>
    <n v="2126795"/>
    <m/>
    <s v="00190012004 DEPOSITO DE EFECTIVO, DEPOSITANTE: ALFREDO BRAVO QUISPE, CONCEPTO: DEVOLUCION DE VIATICOS POR VIAJE A VILLAZON EL 08/07, CUENTA DE DEPOSITO: CUENTA UNICA DEL TESORO"/>
    <m/>
    <m/>
    <m/>
    <m/>
    <m/>
    <m/>
    <n v="0"/>
    <n v="273.7"/>
    <s v="NO_CONCILIADO"/>
    <m/>
    <m/>
  </r>
  <r>
    <x v="82"/>
    <m/>
    <x v="82"/>
    <x v="131"/>
    <s v="O21267970002"/>
    <s v="BOD"/>
    <n v="2126797"/>
    <m/>
    <s v="00190012003 DEPOSITO DE EFECTIVO, DEPOSITANTE: DAVID SOCRATES MAMANI LOPEZ, CONCEPTO: DEVOLUCION DE VIATICOS POR VIAJE AL MUNICIPIO TEOPONTE DEL 27 AL 30 JUNIO, CUENTA DE DEPOSITO: CUENTA UNICA DEL TESORO"/>
    <m/>
    <m/>
    <m/>
    <m/>
    <m/>
    <m/>
    <n v="0"/>
    <n v="444"/>
    <s v="NO_CONCILIADO"/>
    <m/>
    <m/>
  </r>
  <r>
    <x v="82"/>
    <m/>
    <x v="82"/>
    <x v="131"/>
    <s v="O21267980002"/>
    <s v="BOD"/>
    <n v="2126798"/>
    <m/>
    <s v="00190012002 DEPOSITO DE EFECTIVO, DEPOSITANTE: AMERICO MAMANI CORI, CONCEPTO: DEVOLUCION DE VIATICOS POR VIAJE AL MUNICIPIO TEOPONTE DEL 27 AL 30 JUNIO, CUENTA DE DEPOSITO: CUENTA UNICA DEL TESORO"/>
    <m/>
    <m/>
    <m/>
    <m/>
    <m/>
    <m/>
    <n v="0"/>
    <n v="444"/>
    <s v="NO_CONCILIADO"/>
    <m/>
    <m/>
  </r>
  <r>
    <x v="82"/>
    <m/>
    <x v="82"/>
    <x v="131"/>
    <s v="O21267990002"/>
    <s v="BOD"/>
    <n v="2126799"/>
    <m/>
    <s v="00190012004 DEPOSITO DE EFECTIVO, DEPOSITANTE: SERGIO RODRIGO CASTRO PRIETO, CONCEPTO: DEVOLUCION DE VIATICOS POR VIAJE A TOMAVE EL 10/07/23, CUENTA DE DEPOSITO: CUENTA UNICA DEL TESORO"/>
    <m/>
    <m/>
    <m/>
    <m/>
    <m/>
    <m/>
    <n v="0"/>
    <n v="155"/>
    <s v="NO_CONCILIADO"/>
    <m/>
    <m/>
  </r>
  <r>
    <x v="20"/>
    <m/>
    <x v="20"/>
    <x v="131"/>
    <s v="O21268510002"/>
    <s v="BOD"/>
    <n v="2126851"/>
    <m/>
    <s v="00099021001 DEPOSITO DE EFECTIVO, DEPOSITANTE: MELVIN ALEJANDRO ROJAS TORRICO, CONCEPTO: DEVOLUCION EXAMEN PREOCUPACIONAL, CUENTA DE DEPOSITO: CUENTA UNICA DEL TESORO/DJBR"/>
    <m/>
    <m/>
    <m/>
    <m/>
    <m/>
    <m/>
    <n v="0"/>
    <n v="100"/>
    <s v="NO_CONCILIADO"/>
    <m/>
    <m/>
  </r>
  <r>
    <x v="83"/>
    <m/>
    <x v="83"/>
    <x v="131"/>
    <s v="Q18456130002"/>
    <s v="CRV"/>
    <n v="1845613"/>
    <m/>
    <s v="NUMERO DE LIBRETA CUT: 00373024105 OPERACIÓN E75 TRANSFERENCIA DE LA CUENTA FISCAL BUN A LA CUT EN MN TRANSFERENCIA DE FONDOS A SOLICITUD DE: GOBIERNO AUTONOMO MUNICIPAL DE SAN LORENZO, CITE: OF. DESP GAMSL NÂ° 779/2023 CUENTA CUT 3987 LIBRETA NÂ° 00373024105 FDI-TRANSFERENCIAS PROGRAMAS Y/O PR"/>
    <m/>
    <m/>
    <m/>
    <m/>
    <m/>
    <m/>
    <n v="0"/>
    <n v="5504.51"/>
    <s v="NO_CONCILIADO"/>
    <m/>
    <m/>
  </r>
  <r>
    <x v="1"/>
    <m/>
    <x v="1"/>
    <x v="131"/>
    <s v="B21266780002"/>
    <s v="BOD"/>
    <n v="2126678"/>
    <m/>
    <s v="00099021001 DEP.DE CHEQ.AJENOS,RET.DE CAM.,CONCEPTO: FRACCION COMPLEMNTARIA MENSUAL,DEP.: FUTURO DE BOLIVIA SA AFP , PROCEDENCIA: BANCO DE CREDITO DE BOLIVIA S.A., CHEQUE: 69649, FECHA DE EMISION:18/07/2023"/>
    <m/>
    <m/>
    <m/>
    <m/>
    <m/>
    <m/>
    <n v="0"/>
    <n v="22417.02"/>
    <s v="NO_CONCILIADO"/>
    <m/>
    <m/>
  </r>
  <r>
    <x v="1"/>
    <m/>
    <x v="1"/>
    <x v="131"/>
    <s v="B21266790002"/>
    <s v="BOD"/>
    <n v="2126679"/>
    <m/>
    <s v="00099021001 DEP.DE CHEQ.AJENOS,RET.DE CAM.,CONCEPTO: COMPENSACION MENSUAL DE COTIZACION,DEP.: FUTURO DE BOLIVIA SA AFP , PROCEDENCIA: BANCO DE CREDITO DE BOLIVIA S.A., CHEQUE: 69648, FECHA DE EMISION:18/07/2023"/>
    <m/>
    <m/>
    <m/>
    <m/>
    <m/>
    <m/>
    <n v="0"/>
    <n v="528642.1"/>
    <s v="NO_CONCILIADO"/>
    <m/>
    <m/>
  </r>
  <r>
    <x v="0"/>
    <m/>
    <x v="0"/>
    <x v="131"/>
    <s v="B21267190002"/>
    <s v="BOD"/>
    <n v="2126719"/>
    <m/>
    <s v="00099021001 DEP.DE CHEQ.AJENOS,RET.DE CAM.,CONCEPTO: MANUEL SILVESTRE RODAS MONTERO,DEP.: BANCO UNION S.A. , PROCEDENCIA: BANCO UNION S.A., CHEQUE: 191550, FECHA DE EMISION:18/07/2023"/>
    <m/>
    <m/>
    <m/>
    <m/>
    <m/>
    <m/>
    <n v="0"/>
    <n v="81"/>
    <s v="NO_CONCILIADO"/>
    <m/>
    <m/>
  </r>
  <r>
    <x v="42"/>
    <m/>
    <x v="42"/>
    <x v="131"/>
    <s v="B21267210002"/>
    <s v="BOD"/>
    <n v="2126721"/>
    <m/>
    <s v="00099021001 DEP.DE CHEQ.AJENOS,RET.DE CAM.,CONCEPTO: JHONY ARMANDO SALLAMA MARCA,DEP.: BANCO UNION S.A. , PROCEDENCIA: BANCO UNION S.A., CHEQUE: 191554, FECHA DE EMISION:18/07/2023/DJBR"/>
    <m/>
    <m/>
    <m/>
    <m/>
    <m/>
    <m/>
    <n v="0"/>
    <n v="8432.2099999999991"/>
    <s v="NO_CONCILIADO"/>
    <m/>
    <m/>
  </r>
  <r>
    <x v="0"/>
    <m/>
    <x v="0"/>
    <x v="131"/>
    <s v="B21267250002"/>
    <s v="BOD"/>
    <n v="2126725"/>
    <m/>
    <s v="00099021001 DEP.DE CHEQ.AJENOS,RET.DE CAM.,CONCEPTO: CIRILO JANCKO CONDORI,DEP.: BANCO UNION S.A. , PROCEDENCIA: BANCO UNION S.A., CHEQUE: 191553, FECHA DE EMISION:18/07/2023"/>
    <m/>
    <m/>
    <m/>
    <m/>
    <m/>
    <m/>
    <n v="0"/>
    <n v="485"/>
    <s v="NO_CONCILIADO"/>
    <m/>
    <m/>
  </r>
  <r>
    <x v="0"/>
    <m/>
    <x v="0"/>
    <x v="131"/>
    <s v="B21267260002"/>
    <s v="BOD"/>
    <n v="2126726"/>
    <m/>
    <s v="00099021001 DEP.DE CHEQ.AJENOS,RET.DE CAM.,CONCEPTO: MANUEL SILVESTRE RODAS MONTERO,DEP.: BANCO UNION S.A. , PROCEDENCIA: BANCO UNION S.A., CHEQUE: 191552, FECHA DE EMISION:18/07/2023"/>
    <m/>
    <m/>
    <m/>
    <m/>
    <m/>
    <m/>
    <n v="0"/>
    <n v="454"/>
    <s v="NO_CONCILIADO"/>
    <m/>
    <m/>
  </r>
  <r>
    <x v="0"/>
    <m/>
    <x v="0"/>
    <x v="131"/>
    <s v="B21267290002"/>
    <s v="BOD"/>
    <n v="2126729"/>
    <m/>
    <s v="00099021001 DEP.DE CHEQ.AJENOS,RET.DE CAM.,CONCEPTO: CIRILO JANCKO CONDORI,DEP.: BANCO UNION S.A. , PROCEDENCIA: BANCO UNION S.A., CHEQUE: 191551, FECHA DE EMISION:18/07/2023"/>
    <m/>
    <m/>
    <m/>
    <m/>
    <m/>
    <m/>
    <n v="0"/>
    <n v="109"/>
    <s v="NO_CONCILIADO"/>
    <m/>
    <m/>
  </r>
  <r>
    <x v="2"/>
    <m/>
    <x v="2"/>
    <x v="131"/>
    <s v="O21268710002"/>
    <s v="BOD"/>
    <n v="2126871"/>
    <m/>
    <s v="00046104203 DEPOSITO DE EFECTIVO, DEPOSITANTE: ALFREDO VILLARREAL ZAMBRANA, CONCEPTO: DEVOLUCION DE RECURSO NO UTILIZADOS, CUENTA DE DEPOSITO: CUENTA UNICA DEL TESORO"/>
    <m/>
    <m/>
    <m/>
    <m/>
    <m/>
    <m/>
    <n v="0"/>
    <n v="299.94"/>
    <s v="NO_CONCILIADO"/>
    <m/>
    <m/>
  </r>
  <r>
    <x v="2"/>
    <m/>
    <x v="2"/>
    <x v="131"/>
    <s v="O21268720002"/>
    <s v="BOD"/>
    <n v="2126872"/>
    <m/>
    <s v="00046104203 DEPOSITO DE EFECTIVO, DEPOSITANTE: GUADALUPE MARCA KANTUTA, CONCEPTO: REVERSION, CUENTA DE DEPOSITO: CUENTA UNICA DEL TESORO"/>
    <m/>
    <m/>
    <m/>
    <m/>
    <m/>
    <m/>
    <n v="0"/>
    <n v="371"/>
    <s v="NO_CONCILIADO"/>
    <m/>
    <m/>
  </r>
  <r>
    <x v="84"/>
    <m/>
    <x v="84"/>
    <x v="131"/>
    <s v="G23425860001"/>
    <s v="CVD"/>
    <n v="2342586"/>
    <m/>
    <s v="COBRO COSTOS DE PAPELERIA POR REGULARIZACION DE TRANSFERENCIA DEL EXTERIOR POR ORDEN DE EMBAJADA DE BOLIVIA EN JAPON TOKIO REF.: RECAUDACION GESTORÍA CONSULAR POR EL MES DE JUNIO 2023 LIB. 00010011102 MIN.RELACIONES EXTERIORES - GESTORIA CONSULAR LEY Nº 3108"/>
    <m/>
    <m/>
    <m/>
    <m/>
    <m/>
    <m/>
    <n v="50"/>
    <n v="0"/>
    <s v="NO_CONCILIADO"/>
    <m/>
    <m/>
  </r>
  <r>
    <x v="84"/>
    <m/>
    <x v="84"/>
    <x v="131"/>
    <s v="G23425880001"/>
    <s v="CVD"/>
    <n v="2342588"/>
    <m/>
    <s v="COBRO COSTOS DE PAPELERIA POR REGULARIZACION DE TRANSFERENCIA DEL EXTERIOR POR ORDEN DE CONSULADO GENERAL DE BOLIVIA EN BUENOS AIRES ARGENTINA REF.: RECAUDACION GESTORÍA CONSULAR POR EL MES DE MARZO 2023 LIB. 00010011102 MIN.RELACIONES EXTERIORES - GESTORIA CONSULAR LEY Nº 3108"/>
    <m/>
    <m/>
    <m/>
    <m/>
    <m/>
    <m/>
    <n v="50"/>
    <n v="0"/>
    <s v="NO_CONCILIADO"/>
    <m/>
    <m/>
  </r>
  <r>
    <x v="84"/>
    <m/>
    <x v="84"/>
    <x v="131"/>
    <s v="G23425900001"/>
    <s v="CVD"/>
    <n v="2342590"/>
    <m/>
    <s v="COBRO COSTOS DE PAPELERIA POR REGULARIZACION DE TRANSFERENCIA DEL EXTERIOR POR ORDEN DE CONSULADO DE BOLIVIA EN CALAMA CHILE REF.: RECAUDACIONES GESTORÍA CONSULAR JUNIO 2023 LIB. 00010011102 MIN.RELACIONES EXTERIORES - GESTORIA CONSULAR LEY Nº 3108"/>
    <m/>
    <m/>
    <m/>
    <m/>
    <m/>
    <m/>
    <n v="50"/>
    <n v="0"/>
    <s v="NO_CONCILIADO"/>
    <m/>
    <m/>
  </r>
  <r>
    <x v="8"/>
    <m/>
    <x v="8"/>
    <x v="131"/>
    <s v="F0013398"/>
    <s v="DAU"/>
    <n v="6084242"/>
    <m/>
    <s v="A:00099021001 Pago de capital e interés corriente a favor del TGN. adeudado por el GAD La Paz, correspondiente al Convenio de Reprogramación de Crédito CAF N°2760."/>
    <m/>
    <m/>
    <m/>
    <m/>
    <m/>
    <m/>
    <n v="0"/>
    <n v="3893648.88"/>
    <s v="NO_CONCILIADO"/>
    <m/>
    <m/>
  </r>
  <r>
    <x v="25"/>
    <m/>
    <x v="25"/>
    <x v="131"/>
    <s v="G23430710002"/>
    <s v="CRV"/>
    <n v="2343071"/>
    <m/>
    <s v="TRANSFERENCIA DEL EXTERIOR SEGUN SWIFT NO.11457 Y NO.11456 DE FECHA 18/07/2023 ORDENANTE: COMERCIAL MINERALS CO. (ANTOFAGASTA) REF.: CRED LD1300707620 REF YLB GCO 0120 ODV23 LIB. 00597012001 RECURSOS PROPIOS VENTAS YLB"/>
    <m/>
    <m/>
    <m/>
    <m/>
    <m/>
    <m/>
    <n v="0"/>
    <n v="1715000"/>
    <s v="NO_CONCILIADO"/>
    <m/>
    <m/>
  </r>
  <r>
    <x v="36"/>
    <m/>
    <x v="36"/>
    <x v="131"/>
    <s v="G23430580001"/>
    <s v="CVD"/>
    <n v="2343058"/>
    <m/>
    <s v="COBRO COSTOS DE PAPELERIA SEGUN TRANSFERENCIA DEL EXTERIOR POR ORDEN DE SUPERGASBRAS ENERGÍA LTDA (BRAZIL RIO DE JANEIRO) REF.: CRED INV 563/2023 FECHA VALOR 18/07/2023 LIB. 00513062002 YPFB - EXPORTACIÓN DE GLP Y OTROS-BOLIVIANOS"/>
    <m/>
    <m/>
    <m/>
    <m/>
    <m/>
    <m/>
    <n v="50"/>
    <n v="0"/>
    <s v="NO_CONCILIADO"/>
    <m/>
    <m/>
  </r>
  <r>
    <x v="84"/>
    <m/>
    <x v="84"/>
    <x v="131"/>
    <s v="G23430600001"/>
    <s v="CVD"/>
    <n v="2343060"/>
    <m/>
    <s v="COBRO COSTOS DE PAPELERIA SEGUN TRANSFERENCIA DEL EXTERIOR POR ORDEN DE CONSULADO DE BOLIVIA EN LOS ANGELES EEUU REF.: RECAUDACIONES GESTORÍA CONSULAR JUNIO 2023 LIB. 00010011102 MIN.RELACIONES EXTERIORES - GESTORIA CONSULAR LEY Nº 3108"/>
    <m/>
    <m/>
    <m/>
    <m/>
    <m/>
    <m/>
    <n v="50"/>
    <n v="0"/>
    <s v="NO_CONCILIADO"/>
    <m/>
    <m/>
  </r>
  <r>
    <x v="36"/>
    <m/>
    <x v="36"/>
    <x v="131"/>
    <s v="G23430620001"/>
    <s v="CVD"/>
    <n v="2343062"/>
    <m/>
    <s v="COBRO COSTOS DE PAPELERIA SEGUN TRANSFERENCIA DEL EXTERIOR POR ORDEN DE LIMA GAS S A (LIMA PERU) REF.: CRED 8529676198FS FECHA VALOR 17/07/2023 LIB. 00513062002 YPFB - EXPORTACIÓN DE GLP Y OTROS-BOLIVIANOS"/>
    <m/>
    <m/>
    <m/>
    <m/>
    <m/>
    <m/>
    <n v="50"/>
    <n v="0"/>
    <s v="NO_CONCILIADO"/>
    <m/>
    <m/>
  </r>
  <r>
    <x v="36"/>
    <m/>
    <x v="36"/>
    <x v="131"/>
    <s v="G23430700001"/>
    <s v="CVD"/>
    <n v="2343070"/>
    <m/>
    <s v="COBRO COSTOS DE PAPELERIA SEGUN TRANSFERENCIA DEL EXTERIOR POR ORDEN DE MINGA GAS SA (PARAGUAY) REF.: CRED NO.ORDEN DE VENTA YPFB-OV-UEHL-05-2023 PROCESO DE VENTA G 23 0700000857600W FECHA VALOR 14/07/2023 LIB. 00513062002 YPFB - EXPORTACIÓN DE GLP Y OTROS-BOLIVIANOS"/>
    <m/>
    <m/>
    <m/>
    <m/>
    <m/>
    <m/>
    <n v="50"/>
    <n v="0"/>
    <s v="NO_CONCILIADO"/>
    <m/>
    <m/>
  </r>
  <r>
    <x v="36"/>
    <m/>
    <x v="36"/>
    <x v="131"/>
    <s v="G23430640001"/>
    <s v="CVD"/>
    <n v="2343064"/>
    <m/>
    <s v="COBRO COSTOS DE PAPELERIA SEGUN TRANSFERENCIA DEL EXTERIOR POR ORDEN DE COPA ENERGIA DISTRIBUIDORA DE GAS S A REF.: CRED INV 1007, 996, 1000, 1001, 1006 FECHA VALOR 17/07/2023 LIB. 00513062002 YPFB - EXPORTACIÓN DE GLP Y OTROS-BOLIVIANOS"/>
    <m/>
    <m/>
    <m/>
    <m/>
    <m/>
    <m/>
    <n v="50"/>
    <n v="0"/>
    <s v="NO_CONCILIADO"/>
    <m/>
    <m/>
  </r>
  <r>
    <x v="36"/>
    <m/>
    <x v="36"/>
    <x v="131"/>
    <s v="G23430660001"/>
    <s v="CVD"/>
    <n v="2343066"/>
    <m/>
    <s v="COBRO COSTOS DE PAPELERIA SEGUN TRANSFERENCIA DEL EXTERIOR POR ORDEN DE LLAMA GAS S.A. (LIMA PERU) REF.: CRED PAGO FT 964 FECHA VALOR 17/07/2023 LIB. 00513062002 YPFB - EXPORTACIÓN DE GLP Y OTROS-BOLIVIANOS"/>
    <m/>
    <m/>
    <m/>
    <m/>
    <m/>
    <m/>
    <n v="50"/>
    <n v="0"/>
    <s v="NO_CONCILIADO"/>
    <m/>
    <m/>
  </r>
  <r>
    <x v="36"/>
    <m/>
    <x v="36"/>
    <x v="131"/>
    <s v="G23430680001"/>
    <s v="CVD"/>
    <n v="2343068"/>
    <m/>
    <s v="COBRO COSTOS DE PAPELERIA SEGUN TRANSFERENCIA DEL EXTERIOR POR ORDEN DE LATIN OIL S.A. (UY/MALDONADO) REF.: CRED IB23G1798284182 YPFB FECHA VALOR 17/07/2023 LIB. 00513062002 YPFB - EXPORTACIÓN DE GLP Y OTROS-BOLIVIANOS"/>
    <m/>
    <m/>
    <m/>
    <m/>
    <m/>
    <m/>
    <n v="50"/>
    <n v="0"/>
    <s v="NO_CONCILIADO"/>
    <m/>
    <m/>
  </r>
  <r>
    <x v="25"/>
    <m/>
    <x v="25"/>
    <x v="131"/>
    <s v="G23430720001"/>
    <s v="CVD"/>
    <n v="2343072"/>
    <m/>
    <s v="COBRO COSTOS DE PAPELERIA SEGUN TRANSFERENCIA DEL EXTERIOR POR ORDEN DE COMERCIAL MINERALS CO. (ANTOFAGASTA) REF.: CRED LD1300707620 REF YLB GCO 0120 ODV23 LIB. 00597012001 RECURSOS PROPIOS VENTAS YLB"/>
    <m/>
    <m/>
    <m/>
    <m/>
    <m/>
    <m/>
    <n v="50"/>
    <n v="0"/>
    <s v="NO_CONCILIADO"/>
    <m/>
    <m/>
  </r>
  <r>
    <x v="34"/>
    <m/>
    <x v="34"/>
    <x v="131"/>
    <s v="S10645180003"/>
    <s v="COB"/>
    <n v="1064518"/>
    <m/>
    <s v="||TRANSFERENCIA DE FONDOS S/G MENSAJE SWIFT NRO. 11535 Y NOTA ENVIADA POR NAVEGACION AEREA Y AEROPUERTOS BOLIVIANOS CITE CAR/DGE-DNAF N°0120/2023 DE F.20.06.2023. (HRE-TGL-9614) (SECTOR PÚBLICO). DEBITO DE LA LIB. 00389012001 NAABOL- ADMINISTRACIÓN , REPOSICIÓN DE ÚTILES DE ESCRITORIO"/>
    <m/>
    <m/>
    <m/>
    <m/>
    <m/>
    <m/>
    <n v="50"/>
    <n v="0"/>
    <s v="NO_CONCILIADO"/>
    <m/>
    <m/>
  </r>
  <r>
    <x v="36"/>
    <m/>
    <x v="36"/>
    <x v="131"/>
    <s v="S10645670001"/>
    <s v="COB"/>
    <n v="1064567"/>
    <m/>
    <s v="'COBRO DE'||ÚTILES DE ESCRITORIO POR EL COMPROBANTE NRO. 1064562 DE LA FECHA, S/G. NOTA CITE PRS/GAFC-1382 DFC-423/2023 DE FECHA 14/06/2023 (HRE-TGL-9344) ENVIADA POR YACIMIENTOS PETROLIFEROS FISCALES BOLIVIANOS. DEBITO DE LA LIBRETA 00513022001 YPFB  OPERACIONES."/>
    <m/>
    <m/>
    <m/>
    <m/>
    <m/>
    <m/>
    <n v="50"/>
    <n v="0"/>
    <s v="NO_CONCILIADO"/>
    <m/>
    <m/>
  </r>
  <r>
    <x v="36"/>
    <m/>
    <x v="36"/>
    <x v="131"/>
    <s v="S10645690001"/>
    <s v="COB"/>
    <n v="1064569"/>
    <m/>
    <s v="'COBRO DE'||ÚTILES DE ESCRITORIO POR EL COMPROBANTE NRO. 1064568 DE LA FECHA, S/G. NOTA CITE PRS/GAFC-1382 DFC-423/2023 DE FECHA 14/06/2023 (HRE-TGL-9344) ENVIADA POR YACIMIENTOS PETROLIFEROS FISCALES BOLIVIANOS. DEBITO DE LA LIBRETA 00513022001 YPFB  OPERACIONES."/>
    <m/>
    <m/>
    <m/>
    <m/>
    <m/>
    <m/>
    <n v="50"/>
    <n v="0"/>
    <s v="NO_CONCILIADO"/>
    <m/>
    <m/>
  </r>
  <r>
    <x v="81"/>
    <m/>
    <x v="81"/>
    <x v="131"/>
    <s v="S10645710003"/>
    <s v="COB"/>
    <n v="1064571"/>
    <m/>
    <s v="||TRANSFERENCIAS DEL EXTERIOR SEGUN MENSAJES SWIFT NROS. 11552 Y 11551 DE LA FECHA Y NOTA CITE: DGAC/3568/2023 DE FECHA 15/06/2023. (HRE-TGL-9395) REMITIDA POR LA DIRECCIÓN GENERAL DE AERONAUTICA CIVIL. (SECTOR PÚBLICO). DEBITO DE LA LIBRETA 00117012001 DGAC, REPOSICIÓN DE ÚTILES DE ESCRITORIO."/>
    <m/>
    <m/>
    <m/>
    <m/>
    <m/>
    <m/>
    <n v="50"/>
    <n v="0"/>
    <s v="NO_CONCILIADO"/>
    <m/>
    <m/>
  </r>
  <r>
    <x v="81"/>
    <m/>
    <x v="81"/>
    <x v="131"/>
    <s v="S10645820003"/>
    <s v="COB"/>
    <n v="1064582"/>
    <m/>
    <s v="||TRANSFERENCIA DE FONDOS SEGÚN MENSAJES SWIFT N°11489 Y 11488 DE LA FECHA Y NOTA CITE: DGAC/3568/2023 (HRE-TGL-9395) DE FECHA 15/06/2023 DE LA DIRECCIÓN GENERAL DE AERONÁUTICA CIVIL. (SECTOR PÚBLICO). DÉBITO DE LA LIBRETA 00117012001 DGAC, REPOSICIÓN DE ÚTILES DE ESCRITORIO."/>
    <m/>
    <m/>
    <m/>
    <m/>
    <m/>
    <m/>
    <n v="50"/>
    <n v="0"/>
    <s v="NO_CONCILIADO"/>
    <m/>
    <m/>
  </r>
  <r>
    <x v="81"/>
    <m/>
    <x v="81"/>
    <x v="131"/>
    <s v="S10646310003"/>
    <s v="COB"/>
    <n v="1064631"/>
    <m/>
    <s v="||TRANSFERENCIA DE FONDOS S/G MENSAJE SWIFT NRO.11570 DE LA FECHA Y NOTA CITE DGAC/3568/2023 DE F.15.06.2023 (HRE-TGL-9395) DE LA DIRECCION GENERAL DE AERONAUTICA CIVIL (SECTOR PÚBLICO). DEBITO DE LA LIBRETA 00117012001 DGAC, REPOSICIÓN DE ÚTILES DE ESCRITORIO."/>
    <m/>
    <m/>
    <m/>
    <m/>
    <m/>
    <m/>
    <n v="50"/>
    <n v="0"/>
    <s v="NO_CONCILIADO"/>
    <m/>
    <m/>
  </r>
  <r>
    <x v="34"/>
    <m/>
    <x v="34"/>
    <x v="131"/>
    <s v="S10646410003"/>
    <s v="COB"/>
    <n v="1064641"/>
    <m/>
    <s v="||TRANSFERENCIA DE FONDOS SEGÚN MENSAJE SWIFT N°11569 DE LA FECHA Y NOTAS CITE NAABOL-DNAF/N°0117/2022 DE F.04/04/2022 (HRE-TGL-5306) Y CAR/DGE-DNAF N°0120/2023 (HRE-TGL-9614) ENVIADAS POR NAVEGACIÓN AEREA Y AEROPUERTOS BOLIVIANOS. (SECTOR PÚBLICO). DÉBITO DE LA LIBRETA 00389012001 NAABOL - ADMINISTRACIÓN, REPOSICIÓN DE ÚTILES DE ESCRITORIO."/>
    <m/>
    <m/>
    <m/>
    <m/>
    <m/>
    <m/>
    <n v="50"/>
    <n v="0"/>
    <s v="NO_CONCILIADO"/>
    <m/>
    <m/>
  </r>
  <r>
    <x v="36"/>
    <m/>
    <x v="36"/>
    <x v="131"/>
    <s v="S10645860001"/>
    <s v="COB"/>
    <n v="1064586"/>
    <m/>
    <s v="'COBRO DE'||ÚTILES DE ESCRITORIO POR EL COMPROBANTE N°1064584 SEGÚN NOTA CITE: PRS/GAFC-1382 DFC-423/2023 DE FECHA 14/06/2023 (HRE-TGL-9344) DE YACIMIENTOS PETROLÍFEROS FISCALES BOLIVIANOS. (SECTOR PÚBLICO). DÉBITO DE LA LIBRETA 00513022001 YPFB - OPERACIONES, REPOSICIÓN DE ÚTILES DE ESCRITORIO."/>
    <m/>
    <m/>
    <m/>
    <m/>
    <m/>
    <m/>
    <n v="50"/>
    <n v="0"/>
    <s v="NO_CONCILIADO"/>
    <m/>
    <m/>
  </r>
  <r>
    <x v="42"/>
    <m/>
    <x v="42"/>
    <x v="132"/>
    <s v="O21270330002"/>
    <s v="BOD"/>
    <n v="2127033"/>
    <m/>
    <s v="00016101101 DEPOSITO DE EFECTIVO, DEPOSITANTE: PAOLA ANDREA FLORES GONGORA, CONCEPTO: DEVOLUCION DE RECUSOS NO UTILIZADOS POR TALLER NACIONAL DE EVALUACION 2022 Y PLANIFICACION 2023 UNEF, CUENTA DE DEPOSITO: CUENTA UNICA DEL TESORO"/>
    <m/>
    <m/>
    <m/>
    <m/>
    <m/>
    <m/>
    <n v="0"/>
    <n v="1036"/>
    <s v="NO_CONCILIADO"/>
    <m/>
    <m/>
  </r>
  <r>
    <x v="76"/>
    <m/>
    <x v="76"/>
    <x v="132"/>
    <s v="O21270580002"/>
    <s v="BOD"/>
    <n v="2127058"/>
    <m/>
    <s v="00213012001 DEPOSITO DE EFECTIVO, DEPOSITANTE: WILDER ALDY RAMIREZ HUANCA, CONCEPTO: DEVOLUCION DE FONDOS, CUENTA DE DEPOSITO: CUENTA UNICA DEL TESORO"/>
    <m/>
    <m/>
    <m/>
    <m/>
    <m/>
    <m/>
    <n v="0"/>
    <n v="482.98"/>
    <s v="NO_CONCILIADO"/>
    <m/>
    <m/>
  </r>
  <r>
    <x v="20"/>
    <m/>
    <x v="20"/>
    <x v="132"/>
    <s v="O21270570002"/>
    <s v="BOD"/>
    <n v="2127057"/>
    <m/>
    <s v="00099021001 DEPOSITO DE EFECTIVO, DEPOSITANTE: JOSE DAVID GOMEZ VEGA, CONCEPTO: PAGO EXCEDENTE DE TELEFONIA MOVIL, CUENTA DE DEPOSITO: CUENTA UNICA DEL TESORO/DJBR"/>
    <m/>
    <m/>
    <m/>
    <m/>
    <m/>
    <m/>
    <n v="0"/>
    <n v="4"/>
    <s v="NO_CONCILIADO"/>
    <m/>
    <m/>
  </r>
  <r>
    <x v="78"/>
    <m/>
    <x v="78"/>
    <x v="132"/>
    <s v="O21270600002"/>
    <s v="BOD"/>
    <n v="2127060"/>
    <m/>
    <s v="00099021001 DEPOSITO DE EFECTIVO, DEPOSITANTE: MAMANI FLORES CELSO SIMON, CONCEPTO: DEVOLUCION A FAVOR DE INIAF POR CONCEPTO DE PAGO DE HONORARIOS A CONSULTORIA DE LÍNEA, CUENTA DE DEPOSITO: CUENTA UNICA DEL TESORO"/>
    <m/>
    <m/>
    <m/>
    <m/>
    <m/>
    <m/>
    <n v="0"/>
    <n v="4952.3999999999996"/>
    <s v="NO_CONCILIADO"/>
    <m/>
    <m/>
  </r>
  <r>
    <x v="30"/>
    <m/>
    <x v="30"/>
    <x v="132"/>
    <s v="O21270730002"/>
    <s v="BOD"/>
    <n v="2127073"/>
    <m/>
    <s v="00086011102 DEPOSITO DE EFECTIVO, DEPOSITANTE: TRUCKS SANCHEZ, CONCEPTO: MULTA, CUENTA DE DEPOSITO: CUENTA UNICA DEL TESORO"/>
    <m/>
    <m/>
    <m/>
    <m/>
    <m/>
    <m/>
    <n v="0"/>
    <n v="2622"/>
    <s v="NO_CONCILIADO"/>
    <m/>
    <m/>
  </r>
  <r>
    <x v="32"/>
    <m/>
    <x v="32"/>
    <x v="132"/>
    <s v="O21270620002"/>
    <s v="BOD"/>
    <n v="2127062"/>
    <m/>
    <s v="00099021001 DEPOSITO DE EFECTIVO, DEPOSITANTE: PAMELA ALEXANDRA FABIANI BAUTISTA, CONCEPTO: DEVOLUCION FACTURA NAABOL, CUENTA DE DEPOSITO: CUENTA UNICA DEL TESORO/DJBR"/>
    <m/>
    <m/>
    <m/>
    <m/>
    <m/>
    <m/>
    <n v="0"/>
    <n v="15"/>
    <s v="NO_CONCILIADO"/>
    <m/>
    <m/>
  </r>
  <r>
    <x v="30"/>
    <m/>
    <x v="30"/>
    <x v="132"/>
    <s v="O21270720002"/>
    <s v="BOD"/>
    <n v="2127072"/>
    <m/>
    <s v="00086011102 DEPOSITO DE EFECTIVO, DEPOSITANTE: RALLY GAS TRANSPORT SRL, CONCEPTO: MULTA, CUENTA DE DEPOSITO: CUENTA UNICA DEL TESORO"/>
    <m/>
    <m/>
    <m/>
    <m/>
    <m/>
    <m/>
    <n v="0"/>
    <n v="10440"/>
    <s v="NO_CONCILIADO"/>
    <m/>
    <m/>
  </r>
  <r>
    <x v="79"/>
    <m/>
    <x v="79"/>
    <x v="132"/>
    <s v="O21270820002"/>
    <s v="BOD"/>
    <n v="2127082"/>
    <m/>
    <s v="00053011103 DEPOSITO DE EFECTIVO, DEPOSITANTE: OMAR DELGADILLO CANELAS, CONCEPTO: REPOSICION DE CREDENCIAL, CUENTA DE DEPOSITO: CUENTA UNICA DEL TESORO"/>
    <m/>
    <m/>
    <m/>
    <m/>
    <m/>
    <m/>
    <n v="0"/>
    <n v="50"/>
    <s v="NO_CONCILIADO"/>
    <m/>
    <m/>
  </r>
  <r>
    <x v="74"/>
    <m/>
    <x v="74"/>
    <x v="132"/>
    <s v="O21270830002"/>
    <s v="BOD"/>
    <n v="2127083"/>
    <m/>
    <s v="00670012002 DEPOSITO DE EFECTIVO, DEPOSITANTE: ADOLFO SUAREZ BRUENING, CONCEPTO: DEVOLUCON DE PASAJES AEREOS, CUENTA DE DEPOSITO: CUENTA UNICA DEL TESORO"/>
    <m/>
    <m/>
    <m/>
    <m/>
    <m/>
    <m/>
    <n v="0"/>
    <n v="563"/>
    <s v="NO_CONCILIADO"/>
    <m/>
    <m/>
  </r>
  <r>
    <x v="18"/>
    <m/>
    <x v="18"/>
    <x v="132"/>
    <s v="O21270850002"/>
    <s v="BOD"/>
    <n v="2127085"/>
    <m/>
    <s v="00423012001 DEPOSITO DE EFECTIVO, DEPOSITANTE: CAJA DE SALUD DE CAMINOS Y R.A., CONCEPTO: DEVOLUCION DE SALDOS NO EJECUTADOS, CUENTA DE DEPOSITO: CUENTA UNICA DEL TESORO"/>
    <m/>
    <m/>
    <m/>
    <m/>
    <m/>
    <m/>
    <n v="0"/>
    <n v="455.4"/>
    <s v="NO_CONCILIADO"/>
    <m/>
    <m/>
  </r>
  <r>
    <x v="76"/>
    <m/>
    <x v="76"/>
    <x v="132"/>
    <s v="O21270870002"/>
    <s v="BOD"/>
    <n v="2127087"/>
    <m/>
    <s v="00213012001 DEPOSITO DE EFECTIVO, DEPOSITANTE: ARUQUIPA ALVAREZ NOELIA MILENKA, CONCEPTO: DEVOLUCION DE FONDOS, CUENTA DE DEPOSITO: CUENTA UNICA DEL TESORO"/>
    <m/>
    <m/>
    <m/>
    <m/>
    <m/>
    <m/>
    <n v="0"/>
    <n v="7.5"/>
    <s v="NO_CONCILIADO"/>
    <m/>
    <m/>
  </r>
  <r>
    <x v="76"/>
    <m/>
    <x v="76"/>
    <x v="132"/>
    <s v="O21270890002"/>
    <s v="BOD"/>
    <n v="2127089"/>
    <m/>
    <s v="00213012001 DEPOSITO DE EFECTIVO, DEPOSITANTE: YUCO NOE RUBEN, CONCEPTO: DEVOLUCION DE FONDOS, CUENTA DE DEPOSITO: CUENTA UNICA DEL TESORO"/>
    <m/>
    <m/>
    <m/>
    <m/>
    <m/>
    <m/>
    <n v="0"/>
    <n v="140"/>
    <s v="NO_CONCILIADO"/>
    <m/>
    <m/>
  </r>
  <r>
    <x v="97"/>
    <m/>
    <x v="97"/>
    <x v="132"/>
    <s v="O21270960002"/>
    <s v="BOD"/>
    <n v="2127096"/>
    <m/>
    <s v="00587012001 DEPOSITO DE EFECTIVO, DEPOSITANTE: E.B.C., CONCEPTO: DEVOLUCION AL COMPROBANTE N°542 DE GESTION 2023, CUENTA DE DEPOSITO: CUENTA UNICA DEL TESORO"/>
    <m/>
    <m/>
    <m/>
    <m/>
    <m/>
    <m/>
    <n v="0"/>
    <n v="13"/>
    <s v="NO_CONCILIADO"/>
    <m/>
    <m/>
  </r>
  <r>
    <x v="108"/>
    <m/>
    <x v="108"/>
    <x v="132"/>
    <s v="O21271140002"/>
    <s v="BOD"/>
    <n v="2127114"/>
    <m/>
    <s v="00599032003 DEPOSITO DE EFECTIVO, DEPOSITANTE: EMPRESA BOLIVIANA DE ALIMENTOS Y DERIVADOS EBA, CONCEPTO: DEVOLUCION DE RECURSOS NO UTILIZADOS MARIA MAMANI, CUENTA DE DEPOSITO: CUENTA UNICA DEL TESORO"/>
    <m/>
    <m/>
    <m/>
    <m/>
    <m/>
    <m/>
    <n v="0"/>
    <n v="14233"/>
    <s v="NO_CONCILIADO"/>
    <m/>
    <m/>
  </r>
  <r>
    <x v="70"/>
    <m/>
    <x v="70"/>
    <x v="132"/>
    <s v="O21271260002"/>
    <s v="BOD"/>
    <n v="2127126"/>
    <m/>
    <s v="00283012003 DEPOSITO DE EFECTIVO, DEPOSITANTE: ARMIN PITER MARTINEZ CRUZ, CONCEPTO: DEVOLUCION DE UN VIATICO DEL MES DE ABRIL, CUENTA DE DEPOSITO: CUENTA UNICA DEL TESORO"/>
    <m/>
    <m/>
    <m/>
    <m/>
    <m/>
    <m/>
    <n v="0"/>
    <n v="1650"/>
    <s v="NO_CONCILIADO"/>
    <m/>
    <m/>
  </r>
  <r>
    <x v="70"/>
    <m/>
    <x v="70"/>
    <x v="132"/>
    <s v="O21271270002"/>
    <s v="BOD"/>
    <n v="2127127"/>
    <m/>
    <s v="00283012003 DEPOSITO DE EFECTIVO, DEPOSITANTE: ARMIN PITER MARTINEZ CRUZ, CONCEPTO: DEVOLUCION DE UN VIATICO MES DE MAYO, CUENTA DE DEPOSITO: CUENTA UNICA DEL TESORO"/>
    <m/>
    <m/>
    <m/>
    <m/>
    <m/>
    <m/>
    <n v="0"/>
    <n v="1500"/>
    <s v="NO_CONCILIADO"/>
    <m/>
    <m/>
  </r>
  <r>
    <x v="2"/>
    <m/>
    <x v="2"/>
    <x v="132"/>
    <s v="Q18461860002"/>
    <s v="CRV"/>
    <n v="1846186"/>
    <m/>
    <s v="NUMERO DE LIBRETA CUT: 00046024102 OPERACIÓN E75 TRANSFERENCIA DE LA CUENTA FISCAL BUN A LA CUT EN MN TRANSFERENCIA DE FONDOS A SOLICITUD DE: GOBIERNO AUTONOMO DEPARTAMENTAL DE PANDO CITE/U.T.C.P. NÂ° 005/2023 CUENTA CUT 3987 LIBRETA NÂ° 00046024102 MS- TRANSFERENCIAS GOBERNACIONES - SEDES."/>
    <m/>
    <m/>
    <m/>
    <m/>
    <m/>
    <m/>
    <n v="0"/>
    <n v="1885.86"/>
    <s v="NO_CONCILIADO"/>
    <m/>
    <m/>
  </r>
  <r>
    <x v="1"/>
    <m/>
    <x v="1"/>
    <x v="132"/>
    <s v="O21271450002"/>
    <s v="BOD"/>
    <n v="2127145"/>
    <m/>
    <s v="00099021001 DEPOSITO DE EFECTIVO, DEPOSITANTE: CARLOS DENCEL PELAEZ PACHECO, CONCEPTO: REMUNERACION MAXIMA PERMITIDA MES JUNIO 2023, CUENTA DE DEPOSITO: CUENTA UNICA DEL TESORO"/>
    <m/>
    <m/>
    <m/>
    <m/>
    <m/>
    <m/>
    <n v="0"/>
    <n v="2631.44"/>
    <s v="NO_CONCILIADO"/>
    <m/>
    <m/>
  </r>
  <r>
    <x v="109"/>
    <m/>
    <x v="109"/>
    <x v="132"/>
    <s v="O21271460002"/>
    <s v="BOD"/>
    <n v="2127146"/>
    <m/>
    <s v="00099021001 DEPOSITO DE EFECTIVO, DEPOSITANTE: MARIA JESUS HOYOS CASTRO, CONCEPTO: PAGO POR COBRO INDEBIDO DE SEGUNDAS NUPCIAS, CUENTA DE DEPOSITO: CUENTA UNICA DEL TESORO/DJBR"/>
    <m/>
    <m/>
    <m/>
    <m/>
    <m/>
    <m/>
    <n v="0"/>
    <n v="10940"/>
    <s v="NO_CONCILIADO"/>
    <m/>
    <m/>
  </r>
  <r>
    <x v="51"/>
    <m/>
    <x v="51"/>
    <x v="132"/>
    <s v="O21271670002"/>
    <s v="BOD"/>
    <n v="2127167"/>
    <m/>
    <s v="00099021001 DEPOSITO DE EFECTIVO, DEPOSITANTE: MINISTERIO DE OBRAS PÚBLICAS SERVICIOS Y VIVIENDA, CONCEPTO: PAGO POR SERVICIO DE AGUA POTABLE DE OFICINAS DE ARCHIVO CENTRAL CORRESP AL MES DE MAYO, CUENTA DE DEPOSITO: CUENTA UNICA DEL TESORO"/>
    <m/>
    <m/>
    <m/>
    <m/>
    <m/>
    <m/>
    <n v="0"/>
    <n v="220.63"/>
    <s v="NO_CONCILIADO"/>
    <m/>
    <m/>
  </r>
  <r>
    <x v="110"/>
    <m/>
    <x v="110"/>
    <x v="132"/>
    <s v="O21271760002"/>
    <s v="BOD"/>
    <n v="2127176"/>
    <m/>
    <s v="00099021001 DEPOSITO DE EFECTIVO, DEPOSITANTE: FONDO NACIONAL DE INVERSION PRODUCTIVA Y SOCIAL, CONCEPTO: DEVOLUCION DE PASAJES, CUENTA DE DEPOSITO: CUENTA UNICA DEL TESORO"/>
    <m/>
    <m/>
    <m/>
    <m/>
    <m/>
    <m/>
    <n v="0"/>
    <n v="2789"/>
    <s v="NO_CONCILIADO"/>
    <m/>
    <m/>
  </r>
  <r>
    <x v="30"/>
    <m/>
    <x v="30"/>
    <x v="132"/>
    <s v="O21271780002"/>
    <s v="BOD"/>
    <n v="2127178"/>
    <m/>
    <s v="00099021001 DEPOSITO DE EFECTIVO, DEPOSITANTE: JUAN JOSE SANGUEZA QUINTANILLA-MMAYA, CONCEPTO: DEVOLUCION DE PASAJE, CUENTA DE DEPOSITO: CUENTA UNICA DEL TESORO"/>
    <m/>
    <m/>
    <m/>
    <m/>
    <m/>
    <m/>
    <n v="0"/>
    <n v="837"/>
    <s v="NO_CONCILIADO"/>
    <m/>
    <m/>
  </r>
  <r>
    <x v="79"/>
    <m/>
    <x v="79"/>
    <x v="132"/>
    <s v="O21271810002"/>
    <s v="BOD"/>
    <n v="2127181"/>
    <m/>
    <s v="00053014101 DEPOSITO DE EFECTIVO, DEPOSITANTE: JHILLMAR SIMONS ALARCON PIZARROSO, CONCEPTO: DEVOLUCION DE FONDOS EN AVANCE, CUENTA DE DEPOSITO: CUENTA UNICA DEL TESORO"/>
    <m/>
    <m/>
    <m/>
    <m/>
    <m/>
    <m/>
    <n v="0"/>
    <n v="900"/>
    <s v="NO_CONCILIADO"/>
    <m/>
    <m/>
  </r>
  <r>
    <x v="30"/>
    <m/>
    <x v="30"/>
    <x v="132"/>
    <s v="O21271880002"/>
    <s v="BOD"/>
    <n v="2127188"/>
    <m/>
    <s v="00086058006 DEPOSITO DE EFECTIVO, DEPOSITANTE: MMAYA /UCP-PAAP, CONCEPTO: REPOSICION DE UTILES DE ESCRITORIO, CUENTA DE DEPOSITO: CUENTA UNICA DEL TESORO"/>
    <m/>
    <m/>
    <m/>
    <m/>
    <m/>
    <m/>
    <n v="0"/>
    <n v="50"/>
    <s v="NO_CONCILIADO"/>
    <m/>
    <m/>
  </r>
  <r>
    <x v="71"/>
    <m/>
    <x v="71"/>
    <x v="132"/>
    <s v="B21270420002"/>
    <s v="BOD"/>
    <n v="2127042"/>
    <m/>
    <s v="00099021001 DEP.DE CHEQ.AJENOS,RET.DE CAM.,CONCEPTO: REVERSION POR ERROR EN DIAS TRABAJADOS MARCELA VARGAS TDJ PTS JUNIO/23 PLA 86 PREV 1182,DEP.: ORGANO JUDICIAL -DAF NACIONAL , PROCEDENCIA: BANCO UNION S.A., CHEQUE: 759, FECHA DE EMISION:17/07/2023"/>
    <m/>
    <m/>
    <m/>
    <m/>
    <m/>
    <m/>
    <n v="0"/>
    <n v="1350.74"/>
    <s v="NO_CONCILIADO"/>
    <m/>
    <m/>
  </r>
  <r>
    <x v="105"/>
    <m/>
    <x v="105"/>
    <x v="132"/>
    <s v="B21270590002"/>
    <s v="BOD"/>
    <n v="2127059"/>
    <m/>
    <s v="00078034201 DEP.DE CHEQ.AJENOS,RET.DE CAM.,CONCEPTO: DEPÓSITO DE PAGOS REALIZADOS POR LOS TALLERES CONFORME A DOC DE RECONOCIMIENTO DE DEUDA,DEP.: ENTIDAD EJECUTORA DE CONVERSION A GNV"/>
    <m/>
    <m/>
    <m/>
    <m/>
    <m/>
    <m/>
    <n v="0"/>
    <n v="28275.119999999999"/>
    <s v="NO_CONCILIADO"/>
    <m/>
    <m/>
  </r>
  <r>
    <x v="97"/>
    <m/>
    <x v="97"/>
    <x v="132"/>
    <s v="B21270740002"/>
    <s v="BOD"/>
    <n v="2127074"/>
    <m/>
    <s v="00587012001 DEP.DE CHEQ.AJENOS,RET.DE CAM.,CONCEPTO: LIQUIDACION FINAL DEVOLUCION 7% RIVERALTA,DEP.: EBC , PROCEDENCIA: BANCO UNION S.A., CHEQUE: 1876, FECHA DE EMISION:18/07/2023"/>
    <m/>
    <m/>
    <m/>
    <m/>
    <m/>
    <m/>
    <n v="0"/>
    <n v="238742.25"/>
    <s v="NO_CONCILIADO"/>
    <m/>
    <m/>
  </r>
  <r>
    <x v="40"/>
    <m/>
    <x v="40"/>
    <x v="132"/>
    <s v="B21271000002"/>
    <s v="BOD"/>
    <n v="2127100"/>
    <m/>
    <s v="00035011105 DEP.DE CHEQ.AJENOS,RET.DE CAM.,CONCEPTO: DEVOLUCION DE SUBSIDIO DE INCAPACIDAD TEMPORAL MARZO 2023 UCAS,DEP.: MEFP , PROCEDENCIA: BANCO UNION S.A., CHEQUE: 965, FECHA DE EMISION:19/07/2023"/>
    <m/>
    <m/>
    <m/>
    <m/>
    <m/>
    <m/>
    <n v="0"/>
    <n v="3857.08"/>
    <s v="NO_CONCILIADO"/>
    <m/>
    <m/>
  </r>
  <r>
    <x v="111"/>
    <m/>
    <x v="111"/>
    <x v="132"/>
    <s v="B21271100002"/>
    <s v="BOD"/>
    <n v="2127110"/>
    <m/>
    <s v="00578012002 DEP.DE CHEQ.AJENOS,RET.DE CAM.,CONCEPTO: REVERSION,DEP.: BOLIVIANA DE AVIACION , PROCEDENCIA: BANCO UNION S.A., CHEQUE: 16736, FECHA DE EMISION:18/07/2023"/>
    <m/>
    <m/>
    <m/>
    <m/>
    <m/>
    <m/>
    <n v="0"/>
    <n v="7350"/>
    <s v="NO_CONCILIADO"/>
    <m/>
    <m/>
  </r>
  <r>
    <x v="77"/>
    <m/>
    <x v="77"/>
    <x v="132"/>
    <s v="G23446780002"/>
    <s v="CRV"/>
    <n v="2344678"/>
    <m/>
    <s v="REGULARIZACION DE TRANSFERENCIA DEL EXTERIOR SEGUN SWIFT NO.11296 Y NO.11295 DE FECHA 19/07/2023 ORDENANTE: TCC DEL PERU SAC (CALLAO PERU) REF.: CRED TAB KG EXTRA VLO 28 JUN LIB. 00525012001 LBP-TRANSPORTES AEREOS BOLIVIANOS (4030001162)"/>
    <m/>
    <m/>
    <m/>
    <m/>
    <m/>
    <m/>
    <n v="0"/>
    <n v="18563.16"/>
    <s v="NO_CONCILIADO"/>
    <m/>
    <m/>
  </r>
  <r>
    <x v="36"/>
    <m/>
    <x v="36"/>
    <x v="132"/>
    <s v="G23446650001"/>
    <s v="CVD"/>
    <n v="2344665"/>
    <m/>
    <s v="COBRO COSTOS DE PAPELERIA SEGUN TRANSFERENCIA DEL EXTERIOR POR ORDEN DE COMPANHIA MATOGROSSENSE DE GAS, FECHA VALOR 19/07/2023 REF:INV EXB-MTC-17-23 GAS NATURAL LIB. 00513012007 YPFB - RECURSOS NACIONALIZACIÓN"/>
    <m/>
    <m/>
    <m/>
    <m/>
    <m/>
    <m/>
    <n v="50"/>
    <n v="0"/>
    <s v="NO_CONCILIADO"/>
    <m/>
    <m/>
  </r>
  <r>
    <x v="36"/>
    <m/>
    <x v="36"/>
    <x v="132"/>
    <s v="G23446670001"/>
    <s v="CVD"/>
    <n v="2344667"/>
    <m/>
    <s v="COBRO COSTOS DE PAPELERIA SEGUN TRANSFERENCIA DEL EXTERIOR POR ORDEN DE COMPANHIA MATOGROSSENSE DE GAS, FECHA VALOR 19/07/2023 REF:INV EXB-MT-17-23 GAS NATURAL LIB. 00513012007 YPFB - RECURSOS NACIONALIZACIÓN"/>
    <m/>
    <m/>
    <m/>
    <m/>
    <m/>
    <m/>
    <n v="50"/>
    <n v="0"/>
    <s v="NO_CONCILIADO"/>
    <m/>
    <m/>
  </r>
  <r>
    <x v="81"/>
    <m/>
    <x v="81"/>
    <x v="132"/>
    <s v="S10647340003"/>
    <s v="COB"/>
    <n v="1064734"/>
    <m/>
    <s v="||TRANSFERENCIA DE FONDOS S/G MENSAJE SWIFT NRO. 11656 DE LA FECHA Y NOTA CITE DGAC/3568/2023 DE F.15.06.2023 (HRE-TGL-9395) DE LA DIRECCION GENERAL DE AERONAUTICA CIVIL (SECTOR PÚBLICO). DEBITO DE LA LIBRETA 00117012001 DGAC, REPOSICIÓN DE ÚTILES DE ESCRITORIO."/>
    <m/>
    <m/>
    <m/>
    <m/>
    <m/>
    <m/>
    <n v="50"/>
    <n v="0"/>
    <s v="NO_CONCILIADO"/>
    <m/>
    <m/>
  </r>
  <r>
    <x v="36"/>
    <m/>
    <x v="36"/>
    <x v="132"/>
    <s v="G23446690001"/>
    <s v="CVD"/>
    <n v="2344669"/>
    <m/>
    <s v="COBRO COSTOS DE PAPELERIA SEGUN TRANSFERENCIA DEL EXTERIOR POR ORDEN DE COMPANHIA MATOGROSSENSE DE GAS, FECHA VALOR 19/07/2023 REF:INV EXB-TOPMT-05-23 GAS NATURAL LIB. 00513012007 YPFB - RECURSOS NACIONALIZACIÓN"/>
    <m/>
    <m/>
    <m/>
    <m/>
    <m/>
    <m/>
    <n v="50"/>
    <n v="0"/>
    <s v="NO_CONCILIADO"/>
    <m/>
    <m/>
  </r>
  <r>
    <x v="36"/>
    <m/>
    <x v="36"/>
    <x v="132"/>
    <s v="G23446710001"/>
    <s v="CVD"/>
    <n v="2344671"/>
    <m/>
    <s v="COBRO COSTOS DE PAPELERIA SEGUN TRANSFERENCIA DEL EXTERIOR POR ORDEN DE OILY LUBRIFICANTES E QUÍMICOS LTDA, FECHA VALOR 18/07/2023 REF:INV 011/2023 LIB. 00513062002 YPFB - EXPORTACIÓN DE GLP Y OTROS-BOLIVIANOS"/>
    <m/>
    <m/>
    <m/>
    <m/>
    <m/>
    <m/>
    <n v="50"/>
    <n v="0"/>
    <s v="NO_CONCILIADO"/>
    <m/>
    <m/>
  </r>
  <r>
    <x v="36"/>
    <m/>
    <x v="36"/>
    <x v="132"/>
    <s v="G23446730001"/>
    <s v="CVD"/>
    <n v="2344673"/>
    <m/>
    <s v="COBRO COSTOS DE PAPELERIA SEGUN TRANSFERENCIA DEL EXTERIOR POR ORDEN DE OILY LUBRIFICANTES E QUIMICOS LTDA, FECHA VALOR 18/07/2023 REF:INV 012/2023 LIB. 00513062002 YPFB - EXPORTACIÓN DE GLP Y OTROS-BOLIVIANOS"/>
    <m/>
    <m/>
    <m/>
    <m/>
    <m/>
    <m/>
    <n v="50"/>
    <n v="0"/>
    <s v="NO_CONCILIADO"/>
    <m/>
    <m/>
  </r>
  <r>
    <x v="36"/>
    <m/>
    <x v="36"/>
    <x v="132"/>
    <s v="G23446750001"/>
    <s v="CVD"/>
    <n v="2344675"/>
    <m/>
    <s v="COBRO COSTOS DE PAPELERIA SEGUN TRANSFERENCIA DEL EXTERIOR POR ORDEN DE FIDEICOMISO HERCO CKM, FECHA VALOR 19/07/2023 REF:EMB.17 YPFB 2023 12 CIST HERCO LIB. 00513062002 YPFB - EXPORTACIÓN DE GLP Y OTROS-BOLIVIANOS"/>
    <m/>
    <m/>
    <m/>
    <m/>
    <m/>
    <m/>
    <n v="50"/>
    <n v="0"/>
    <s v="NO_CONCILIADO"/>
    <m/>
    <m/>
  </r>
  <r>
    <x v="84"/>
    <m/>
    <x v="84"/>
    <x v="132"/>
    <s v="G23446870001"/>
    <s v="CVD"/>
    <n v="2344687"/>
    <m/>
    <s v="COBRO COSTOS DE PAPELERIA POR REGULARIZACION DE TRANSFERENCIA DEL EXTERIOR POR ORDEN DE CONSULADO GENERAL DE BOLIVIA EN WASHINGTON EE.UU. REF.: RECAUDACIONES GESTORÍA CONSULAR JUNIO 2023 LIB. 00010011102 MIN.RELACIONES EXTERIORES - GESTORIA CONSULAR LEY Nº 3108"/>
    <m/>
    <m/>
    <m/>
    <m/>
    <m/>
    <m/>
    <n v="50"/>
    <n v="0"/>
    <s v="NO_CONCILIADO"/>
    <m/>
    <m/>
  </r>
  <r>
    <x v="84"/>
    <m/>
    <x v="84"/>
    <x v="132"/>
    <s v="G23446810001"/>
    <s v="CVD"/>
    <n v="2344681"/>
    <m/>
    <s v="COBRO COSTOS DE PAPELERIA POR REGULARIZACION DE TRANSFERENCIA DEL EXTERIOR POR ORDEN DE CONSULADO DE BOLIVIA EN ROSARIO ARGENTINA REF.: RECAUDACIONES GESTORÍA CONSULAR DICIEMBRE 2022 A JUNIO 2023 LIB. 00010011102 MIN.RELACIONES EXTERIORES - GESTORIA CONSULAR LEY Nº 3108"/>
    <m/>
    <m/>
    <m/>
    <m/>
    <m/>
    <m/>
    <n v="50"/>
    <n v="0"/>
    <s v="NO_CONCILIADO"/>
    <m/>
    <m/>
  </r>
  <r>
    <x v="84"/>
    <m/>
    <x v="84"/>
    <x v="132"/>
    <s v="G23446830001"/>
    <s v="CVD"/>
    <n v="2344683"/>
    <m/>
    <s v="COBRO COSTOS DE PAPELERIA POR REGULARIZACION DE TRANSFERENCIA DEL EXTERIOR POR ORDEN DE CONSULADO GENERAL DE BOLIVIA EN MADRID ESPAÑA REF.: RECAUDACIONES GESTORÍA CONSULAR JUNIO 2023 LIB. 00010011102 MIN.RELACIONES EXTERIORES - GESTORIA CONSULAR LEY Nº 3108"/>
    <m/>
    <m/>
    <m/>
    <m/>
    <m/>
    <m/>
    <n v="50"/>
    <n v="0"/>
    <s v="NO_CONCILIADO"/>
    <m/>
    <m/>
  </r>
  <r>
    <x v="84"/>
    <m/>
    <x v="84"/>
    <x v="132"/>
    <s v="G23446850001"/>
    <s v="CVD"/>
    <n v="2344685"/>
    <m/>
    <s v="COBRO COSTOS DE PAPELERIA POR REGULARIZACION DE TRANSFERENCIA DEL EXTERIOR POR ORDEN DE CONSULADO GENERAL DE BOLIVIA EN ARICA CHILE REF.: RECAUDACIONES GESTORÍA CONSULAR JUNIO 2023 LIB. 00010011102 MIN.RELACIONES EXTERIORES - GESTORIA CONSULAR LEY Nº 3108"/>
    <m/>
    <m/>
    <m/>
    <m/>
    <m/>
    <m/>
    <n v="50"/>
    <n v="0"/>
    <s v="NO_CONCILIADO"/>
    <m/>
    <m/>
  </r>
  <r>
    <x v="84"/>
    <m/>
    <x v="84"/>
    <x v="132"/>
    <s v="G23446890001"/>
    <s v="CVD"/>
    <n v="2344689"/>
    <m/>
    <s v="COBRO COSTOS DE PAPELERIA POR REGULARIZACION DE TRANSFERENCIA DEL EXTERIOR POR ORDEN DE VICE CONSULADO DE BOLIVIA EN LA PLATA ARGENTINA REF.: RECAUDACIONES GESTORÍA CONSULAR JUNIO 2023 LIB. 00010011102 MIN.RELACIONES EXTERIORES - GESTORIA CONSULAR LEY Nº 3108"/>
    <m/>
    <m/>
    <m/>
    <m/>
    <m/>
    <m/>
    <n v="50"/>
    <n v="0"/>
    <s v="NO_CONCILIADO"/>
    <m/>
    <m/>
  </r>
  <r>
    <x v="84"/>
    <m/>
    <x v="84"/>
    <x v="132"/>
    <s v="G23446910001"/>
    <s v="CVD"/>
    <n v="2344691"/>
    <m/>
    <s v="COBRO COSTOS DE PAPELERIA POR REGULARIZACION DE TRANSFERENCIA DEL EXTERIOR POR ORDEN DE CONSULADO GENERAL DE BOLIVIA EN SANTIAGO CHILE REF.: RECAUDACIONES GESTORÍA CONSULAR JUNIO 2023 LIB. 00010011102 MIN.RELACIONES EXTERIORES - GESTORIA CONSULAR LEY Nº 3108"/>
    <m/>
    <m/>
    <m/>
    <m/>
    <m/>
    <m/>
    <n v="50"/>
    <n v="0"/>
    <s v="NO_CONCILIADO"/>
    <m/>
    <m/>
  </r>
  <r>
    <x v="84"/>
    <m/>
    <x v="84"/>
    <x v="132"/>
    <s v="G23446930001"/>
    <s v="CVD"/>
    <n v="2344693"/>
    <m/>
    <s v="COBRO COSTOS DE PAPELERIA POR REGULARIZACION DE TRANSFERENCIA DEL EXTERIOR POR ORDEN DE VICE CONSULADO DE BOLIVIA EN PILAR ARGENTINA REF.: RECAUDACIONES GESTORÍA CONSULAR ABRIL A JUNIO 2023 LIB. 00010011102 MIN.RELACIONES EXTERIORES - GESTORIA CONSULAR LEY Nº 3108"/>
    <m/>
    <m/>
    <m/>
    <m/>
    <m/>
    <m/>
    <n v="50"/>
    <n v="0"/>
    <s v="NO_CONCILIADO"/>
    <m/>
    <m/>
  </r>
  <r>
    <x v="84"/>
    <m/>
    <x v="84"/>
    <x v="132"/>
    <s v="G23446950001"/>
    <s v="CVD"/>
    <n v="2344695"/>
    <m/>
    <s v="COBRO COSTOS DE PAPELERIA POR REGULARIZACION DE TRANSFERENCIA DEL EXTERIOR POR ORDEN DE VICE CONSULADO DE BOLIVIA EN LA MATANZA ARGENTINA REF.: RECAUDACIONES GESTORÍA CONSULAR JUNIO 2023 LIB. 00010011102 MIN.RELACIONES EXTERIORES - GESTORIA CONSULAR LEY Nº 3108"/>
    <m/>
    <m/>
    <m/>
    <m/>
    <m/>
    <m/>
    <n v="50"/>
    <n v="0"/>
    <s v="NO_CONCILIADO"/>
    <m/>
    <m/>
  </r>
  <r>
    <x v="34"/>
    <m/>
    <x v="34"/>
    <x v="132"/>
    <s v="S10647060003"/>
    <s v="COB"/>
    <n v="1064706"/>
    <m/>
    <s v="||TRANSFERENCIA DE FONDOS S/G. MENSAJE SWIFT NRO. 11640 DE LA FECHA, Y NOTA REMITIDA POR NAVEGACIÓN AEREA Y AEROPUERTOS BOLIVIANOS CITE: CAR/DGE-DNAF N°0120/2023 DE FECHA 20/06/2022 (HRE-TGL-9614) (SECTOR PÚBLICO). DÉBITO DE LA LIBRETA 00389012001 NAABOL-ADMINISTRACION, REPOSICIÓN ÚTILES DE ESCRITORIO."/>
    <m/>
    <m/>
    <m/>
    <m/>
    <m/>
    <m/>
    <n v="50"/>
    <n v="0"/>
    <s v="NO_CONCILIADO"/>
    <m/>
    <m/>
  </r>
  <r>
    <x v="81"/>
    <m/>
    <x v="81"/>
    <x v="132"/>
    <s v="S10647170003"/>
    <s v="COB"/>
    <n v="1064717"/>
    <m/>
    <s v="||TRANSFERENCIAS DEL EXTERIOR SEGUN MENSAJES SWIFT NRO. 11634 DE LA FECHA Y NOTA CITE: DGAC/3568/2023 DE FECHA 15/06/2023. (HRE-TGL-9395) REMITIDA POR LA DIRECCIÓN GENERAL DE AERONAUTICA CIVIL. (SECTOR PÚBLICO). DEBITO DE LA LIBRETA 00117012001 DGAC, REPOSICIÓN DE ÚTILES DE ESCRITORIO."/>
    <m/>
    <m/>
    <m/>
    <m/>
    <m/>
    <m/>
    <n v="50"/>
    <n v="0"/>
    <s v="NO_CONCILIADO"/>
    <m/>
    <m/>
  </r>
  <r>
    <x v="30"/>
    <m/>
    <x v="30"/>
    <x v="133"/>
    <s v="O21273540002"/>
    <s v="BOD"/>
    <n v="2127354"/>
    <m/>
    <s v="00086014407 DEPOSITO DE EFECTIVO, DEPOSITANTE: G.A.M. DE VILLA AZURDUY, CONCEPTO: DEVOLUCION DEL PROYECTO IMPLEMENTACION MIC CIMIENTOS FINANCIADO POR EL MMAYA, CUENTA DE DEPOSITO: CUENTA UNICA DEL TESORO"/>
    <m/>
    <m/>
    <m/>
    <m/>
    <m/>
    <m/>
    <n v="0"/>
    <n v="63543.6"/>
    <s v="NO_CONCILIADO"/>
    <m/>
    <m/>
  </r>
  <r>
    <x v="20"/>
    <m/>
    <x v="20"/>
    <x v="133"/>
    <s v="O21273550002"/>
    <s v="BOD"/>
    <n v="2127355"/>
    <m/>
    <s v="00099021001 DEPOSITO DE EFECTIVO, DEPOSITANTE: EDDY SUAREZ SERRANO, CONCEPTO: DEVOLUCION EXAMEN PREOCUPACIONAL, CUENTA DE DEPOSITO: CUENTA UNICA DEL TESORO/DJBR"/>
    <m/>
    <m/>
    <m/>
    <m/>
    <m/>
    <m/>
    <n v="0"/>
    <n v="100"/>
    <s v="NO_CONCILIADO"/>
    <m/>
    <m/>
  </r>
  <r>
    <x v="71"/>
    <m/>
    <x v="71"/>
    <x v="133"/>
    <s v="O21273600002"/>
    <s v="BOD"/>
    <n v="2127360"/>
    <m/>
    <s v="00099021001 DEPOSITO DE EFECTIVO, DEPOSITANTE: OMAR CABRERA VILLCA, CONCEPTO: EXAMENES PREOCUPACIONALES, CUENTA DE DEPOSITO: CUENTA UNICA DEL TESORO/DJBR"/>
    <m/>
    <m/>
    <m/>
    <m/>
    <m/>
    <m/>
    <n v="0"/>
    <n v="100"/>
    <s v="NO_CONCILIADO"/>
    <m/>
    <m/>
  </r>
  <r>
    <x v="0"/>
    <m/>
    <x v="0"/>
    <x v="133"/>
    <s v="O21273660002"/>
    <s v="BOD"/>
    <n v="2127366"/>
    <m/>
    <s v="00099021001 DEPOSITO DE EFECTIVO, DEPOSITANTE: LOURDES ALIAGA ZAPATA, CONCEPTO: DOBLE PERCEPCION DEL MES DE JULIO 2023, CUENTA DE DEPOSITO: CUENTA UNICA DEL TESORO"/>
    <m/>
    <m/>
    <m/>
    <m/>
    <m/>
    <m/>
    <n v="0"/>
    <n v="2000"/>
    <s v="NO_CONCILIADO"/>
    <m/>
    <m/>
  </r>
  <r>
    <x v="51"/>
    <m/>
    <x v="51"/>
    <x v="133"/>
    <s v="O21273690002"/>
    <s v="BOD"/>
    <n v="2127369"/>
    <m/>
    <s v="00099021001 DEPOSITO DE EFECTIVO, DEPOSITANTE: WILBER VEDIA MAITA, CONCEPTO: DEVOLUCION DE PASAJE AEREO 9302A08806946, CUENTA DE DEPOSITO: CUENTA UNICA DEL TESORO/DJBR"/>
    <m/>
    <m/>
    <m/>
    <m/>
    <m/>
    <m/>
    <n v="0"/>
    <n v="646"/>
    <s v="NO_CONCILIADO"/>
    <m/>
    <m/>
  </r>
  <r>
    <x v="51"/>
    <m/>
    <x v="51"/>
    <x v="133"/>
    <s v="O21273720002"/>
    <s v="BOD"/>
    <n v="2127372"/>
    <m/>
    <s v="00081011101 DEPOSITO DE EFECTIVO, DEPOSITANTE: LORENZA SORIA QUISPE, CONCEPTO: REPOSICION DE CREDENCIAL, CUENTA DE DEPOSITO: CUENTA UNICA DEL TESORO"/>
    <m/>
    <m/>
    <m/>
    <m/>
    <m/>
    <m/>
    <n v="0"/>
    <n v="25"/>
    <s v="NO_CONCILIADO"/>
    <m/>
    <m/>
  </r>
  <r>
    <x v="0"/>
    <m/>
    <x v="0"/>
    <x v="133"/>
    <s v="O21273790002"/>
    <s v="BOD"/>
    <n v="2127379"/>
    <m/>
    <s v="00099021001 DEPOSITO DE EFECTIVO, DEPOSITANTE: WENDY MARIN MENDOZA, CONCEPTO: DEVOLUCION, CUENTA DE DEPOSITO: CUENTA UNICA DEL TESORO"/>
    <m/>
    <m/>
    <m/>
    <m/>
    <m/>
    <m/>
    <n v="0"/>
    <n v="550"/>
    <s v="NO_CONCILIADO"/>
    <m/>
    <m/>
  </r>
  <r>
    <x v="78"/>
    <m/>
    <x v="78"/>
    <x v="133"/>
    <s v="O21273860002"/>
    <s v="BOD"/>
    <n v="2127386"/>
    <m/>
    <s v="00099021001 DEPOSITO DE EFECTIVO, DEPOSITANTE: CRISTHIAN MAURICIO SILVA CLAVIJO, CONCEPTO: DEVOLUCION POR SALDO NO UTILIZADO DEL PREVENTIVO C31-623/2023 A FAVOR DEL INIAF, CUENTA DE DEPOSITO: CUENTA UNICA DEL TESORO"/>
    <m/>
    <m/>
    <m/>
    <m/>
    <m/>
    <m/>
    <n v="0"/>
    <n v="3387.43"/>
    <s v="NO_CONCILIADO"/>
    <m/>
    <m/>
  </r>
  <r>
    <x v="0"/>
    <m/>
    <x v="0"/>
    <x v="133"/>
    <s v="O21273890002"/>
    <s v="BOD"/>
    <n v="2127389"/>
    <m/>
    <s v="00099021001 DEPOSITO DE EFECTIVO, DEPOSITANTE: PORFIRIO LIMACHI POMA, CONCEPTO: COBRO INDEBIDO DEVOLUCION, CUENTA DE DEPOSITO: CUENTA UNICA DEL TESORO"/>
    <m/>
    <m/>
    <m/>
    <m/>
    <m/>
    <m/>
    <n v="0"/>
    <n v="950"/>
    <s v="NO_CONCILIADO"/>
    <m/>
    <m/>
  </r>
  <r>
    <x v="96"/>
    <m/>
    <x v="96"/>
    <x v="133"/>
    <s v="O21274050002"/>
    <s v="BOD"/>
    <n v="2127405"/>
    <m/>
    <s v="00099021001 DEPOSITO DE EFECTIVO, DEPOSITANTE: KELLY WINY CASSO GOMEZ, CONCEPTO: DEVOLUCION PAGO EN DEMASÍA POR VACACIONES MINISTERIO DE PLANIFICACIÓN DEL DESARROLLO, CUENTA DE DEPOSITO: CUENTA UNICA DEL TESORO"/>
    <m/>
    <m/>
    <m/>
    <m/>
    <m/>
    <m/>
    <n v="0"/>
    <n v="1759.03"/>
    <s v="NO_CONCILIADO"/>
    <m/>
    <m/>
  </r>
  <r>
    <x v="89"/>
    <m/>
    <x v="89"/>
    <x v="133"/>
    <s v="O21274070002"/>
    <s v="BOD"/>
    <n v="2127407"/>
    <m/>
    <s v="00290022001 DEPOSITO DE EFECTIVO, DEPOSITANTE: ISAAC JORGE ALCAZAR ROJAS, CONCEPTO: DEVOLUCION, CUENTA DE DEPOSITO: CUENTA UNICA DEL TESORO"/>
    <m/>
    <m/>
    <m/>
    <m/>
    <m/>
    <m/>
    <n v="0"/>
    <n v="222"/>
    <s v="NO_CONCILIADO"/>
    <m/>
    <m/>
  </r>
  <r>
    <x v="0"/>
    <m/>
    <x v="0"/>
    <x v="133"/>
    <s v="O21274080002"/>
    <s v="BOD"/>
    <n v="2127408"/>
    <m/>
    <s v="00099021001 DEPOSITO DE EFECTIVO, DEPOSITANTE: VANNIA YUJRA CORES, CONCEPTO: DEVOLUCION EXAMEN PREOCUPACIONAL, CUENTA DE DEPOSITO: CUENTA UNICA DEL TESORO"/>
    <m/>
    <m/>
    <m/>
    <m/>
    <m/>
    <m/>
    <n v="0"/>
    <n v="100"/>
    <s v="NO_CONCILIADO"/>
    <m/>
    <m/>
  </r>
  <r>
    <x v="69"/>
    <m/>
    <x v="69"/>
    <x v="133"/>
    <s v="O21274190002"/>
    <s v="BOD"/>
    <n v="2127419"/>
    <m/>
    <s v="00099021001 DEPOSITO DE EFECTIVO, DEPOSITANTE: COMANJEFE-LUIS MARTINEZ VELASCO, CONCEPTO: REVERSION PREVENTIVO 13, COMBUSTIBLE GASOLINA, JUNIO 2023, CUENTA DE DEPOSITO: CUENTA UNICA DEL TESORO/DJBR"/>
    <m/>
    <m/>
    <m/>
    <m/>
    <m/>
    <m/>
    <n v="0"/>
    <n v="74.8"/>
    <s v="NO_CONCILIADO"/>
    <m/>
    <m/>
  </r>
  <r>
    <x v="78"/>
    <m/>
    <x v="78"/>
    <x v="133"/>
    <s v="O21274230002"/>
    <s v="BOD"/>
    <n v="2127423"/>
    <m/>
    <s v="00099021001 DEPOSITO DE EFECTIVO, DEPOSITANTE: CARDOZO ARAMAYO CLAUDIO FERNANDO, CONCEPTO: DEVOLUCION DE SALDOS NO UTILIZADOS DE C-31 (2693) INIAF, CUENTA DE DEPOSITO: CUENTA UNICA DEL TESORO"/>
    <m/>
    <m/>
    <m/>
    <m/>
    <m/>
    <m/>
    <n v="0"/>
    <n v="966.52"/>
    <s v="NO_CONCILIADO"/>
    <m/>
    <m/>
  </r>
  <r>
    <x v="2"/>
    <m/>
    <x v="2"/>
    <x v="133"/>
    <s v="O21274260002"/>
    <s v="BOD"/>
    <n v="2127426"/>
    <m/>
    <s v="00046031102 DEPOSITO DE EFECTIVO, DEPOSITANTE: MAKIBER S.A. SUCURSAL BOLIVIA, CONCEPTO: PAGO DE CONSUMO DE AGUA CORRESP DEL 19/03/2023 AL 18/04/2023 SEGÚN NOTA DE DEBITO N°7247, CUENTA DE DEPOSITO: CUENTA UNICA DEL TESORO"/>
    <m/>
    <m/>
    <m/>
    <m/>
    <m/>
    <m/>
    <n v="0"/>
    <n v="29341.89"/>
    <s v="NO_CONCILIADO"/>
    <m/>
    <m/>
  </r>
  <r>
    <x v="32"/>
    <m/>
    <x v="32"/>
    <x v="133"/>
    <s v="O21274460002"/>
    <s v="BOD"/>
    <n v="2127446"/>
    <m/>
    <s v="00099021001 DEPOSITO DE EFECTIVO, DEPOSITANTE: EDSON RAMIRO MEDRANO COPA-ASFI, CONCEPTO: DEVOLUCION DE VIATICOS, CUENTA DE DEPOSITO: CUENTA UNICA DEL TESORO"/>
    <m/>
    <m/>
    <m/>
    <m/>
    <m/>
    <m/>
    <n v="0"/>
    <n v="519.4"/>
    <s v="NO_CONCILIADO"/>
    <m/>
    <m/>
  </r>
  <r>
    <x v="0"/>
    <m/>
    <x v="0"/>
    <x v="133"/>
    <s v="O21274470002"/>
    <s v="BOD"/>
    <n v="2127447"/>
    <m/>
    <s v="00099021001 DEPOSITO DE EFECTIVO, DEPOSITANTE: RENE ABEL ZACONETA COLQUE, CONCEPTO: DEVOLUCION PAGO DE VACACIONES DIAS QUE NO CORRESPONDEN, CUENTA DE DEPOSITO: CUENTA UNICA DEL TESORO"/>
    <m/>
    <m/>
    <m/>
    <m/>
    <m/>
    <m/>
    <n v="0"/>
    <n v="373.35"/>
    <s v="NO_CONCILIADO"/>
    <m/>
    <m/>
  </r>
  <r>
    <x v="85"/>
    <m/>
    <x v="85"/>
    <x v="133"/>
    <s v="O21274340002"/>
    <s v="BOD"/>
    <n v="2127434"/>
    <m/>
    <s v="00155012001 DEPOSITO DE EFECTIVO, DEPOSITANTE: LUIS RIVERO QUISBERT, CONCEPTO: RECUPERACION POR CONCEPTO DE MULTAS CON AFP Y CPS POR INTERINATO ABG RODRIGO ALCON Q., CUENTA DE DEPOSITO: CUENTA UNICA DEL TESORO"/>
    <m/>
    <m/>
    <m/>
    <m/>
    <m/>
    <m/>
    <n v="0"/>
    <n v="1925.25"/>
    <s v="NO_CONCILIADO"/>
    <m/>
    <m/>
  </r>
  <r>
    <x v="76"/>
    <m/>
    <x v="76"/>
    <x v="133"/>
    <s v="O21274350002"/>
    <s v="BOD"/>
    <n v="2127435"/>
    <m/>
    <s v="00213012001 DEPOSITO DE EFECTIVO, DEPOSITANTE: OSCAR NAIN PUITA RODRIGUEZ, CONCEPTO: DEVOLUCION DE FONDOS EN AVANCE, CUENTA DE DEPOSITO: CUENTA UNICA DEL TESORO"/>
    <m/>
    <m/>
    <m/>
    <m/>
    <m/>
    <m/>
    <n v="0"/>
    <n v="1606.91"/>
    <s v="NO_CONCILIADO"/>
    <m/>
    <m/>
  </r>
  <r>
    <x v="44"/>
    <m/>
    <x v="44"/>
    <x v="133"/>
    <s v="O21274430002"/>
    <s v="BOD"/>
    <n v="2127443"/>
    <m/>
    <s v="00099021001 DEPOSITO DE EFECTIVO, DEPOSITANTE: JORGE PIZA QUISPE, CONCEPTO: REVERSION PARCIAL, CUENTA DE DEPOSITO: CUENTA UNICA DEL TESORO/DJBR"/>
    <m/>
    <m/>
    <m/>
    <m/>
    <m/>
    <m/>
    <n v="0"/>
    <n v="4771.71"/>
    <s v="NO_CONCILIADO"/>
    <m/>
    <m/>
  </r>
  <r>
    <x v="112"/>
    <m/>
    <x v="112"/>
    <x v="133"/>
    <s v="F0013435"/>
    <s v="NTE"/>
    <n v="6099897"/>
    <m/>
    <s v="A:00862012001 TRANSFERENCIA DE RECUPERACIONES SEGÚN NOTA INTERNA GEF-LCR-DYF-0780-NOT/23, POR REMUNERACION DE ADMINISTRACION QUE CORRESPONDE AL FNDR DE ACUERDO A CONTRATO DE FIDEICOMISO “CONTRAPARTES LOCALES” DEL GAM DE QUIRUSILLAS (RECUPERACION JULIO-2023)"/>
    <m/>
    <m/>
    <m/>
    <m/>
    <m/>
    <m/>
    <n v="0"/>
    <n v="1058.22"/>
    <s v="NO_CONCILIADO"/>
    <m/>
    <m/>
  </r>
  <r>
    <x v="112"/>
    <m/>
    <x v="112"/>
    <x v="133"/>
    <s v="F0013435"/>
    <s v="NTE"/>
    <n v="6099951"/>
    <m/>
    <s v="A:00862012001 TRANSFERENCIA DE RECUPERACIONES SEGÚN NOTA INTERNA GEF-LCR-DYF-0780-NOT/23, POR REMUNERACION DE ADMINISTRACION QUE CORRESPONDE AL FNDR DE ACUERDO A CONTRATO DE FIDEICOMISO “CONTRAPARTES LOCALES” DEL GAM DE SANTIAGO DE ANDAMARCA (RECUPERACION JULIO-2023)"/>
    <m/>
    <m/>
    <m/>
    <m/>
    <m/>
    <m/>
    <n v="0"/>
    <n v="255.61"/>
    <s v="NO_CONCILIADO"/>
    <m/>
    <m/>
  </r>
  <r>
    <x v="112"/>
    <m/>
    <x v="112"/>
    <x v="133"/>
    <s v="F0013435"/>
    <s v="NTE"/>
    <n v="6099887"/>
    <m/>
    <s v="A:00862012001 TRANSFERENCIA DE RECUPERACIONES SEGÚN NOTA INTERNA GEF-LCR-DYF-0780-NOT/23, POR REMUNERACION DE ADMINISTRACION QUE CORRESPONDE AL FNDR DE ACUERDO A CONTRATO DE FIDEICOMISO “CONTRAPARTES LOCALES” DEL GAM DE INDEPENDENCIA (RECUPERACION JULIO-2023)"/>
    <m/>
    <m/>
    <m/>
    <m/>
    <m/>
    <m/>
    <n v="0"/>
    <n v="1381"/>
    <s v="NO_CONCILIADO"/>
    <m/>
    <m/>
  </r>
  <r>
    <x v="112"/>
    <m/>
    <x v="112"/>
    <x v="133"/>
    <s v="F0013435"/>
    <s v="NTE"/>
    <n v="6099956"/>
    <m/>
    <s v="A:00862012001 TRANSFERENCIA DE RECUPERACIONES SEGÚN NOTA INTERNA GEF-LCR-DYF-0780-NOT/23, POR REMUNERACION DE ADMINISTRACION QUE CORRESPONDE AL FNDR DE ACUERDO A CONTRATO DE FIDEICOMISO “CONTRAPARTES LOCALES” DEL GAM DE SANTIAGO DE ANDAMARCA (RECUPERACION JULIO-2023)"/>
    <m/>
    <m/>
    <m/>
    <m/>
    <m/>
    <m/>
    <n v="0"/>
    <n v="238.88"/>
    <s v="NO_CONCILIADO"/>
    <m/>
    <m/>
  </r>
  <r>
    <x v="112"/>
    <m/>
    <x v="112"/>
    <x v="133"/>
    <s v="F0013435"/>
    <s v="NTE"/>
    <n v="6099965"/>
    <m/>
    <s v="A:00862012001 TRANSFERENCIA DE RECUPERACIONES SEGÚN NOTA INTERNA GEF-LCR-DYF-0780-NOT/23, POR REMUNERACION DE ADMINISTRACION QUE CORRESPONDE AL FNDR DE ACUERDO A CONTRATO DE FIDEICOMISO “CONTRAPARTES LOCALES” DEL GAM DE VILLA CHARCAS (RECUPERACION JULIO-2023)"/>
    <m/>
    <m/>
    <m/>
    <m/>
    <m/>
    <m/>
    <n v="0"/>
    <n v="1873.93"/>
    <s v="NO_CONCILIADO"/>
    <m/>
    <m/>
  </r>
  <r>
    <x v="112"/>
    <m/>
    <x v="112"/>
    <x v="133"/>
    <s v="F0013435"/>
    <s v="NTE"/>
    <n v="6099959"/>
    <m/>
    <s v="A:00862012001 TRANSFERENCIA DE RECUPERACIONES SEGÚN NOTA INTERNA GEF-LCR-DYF-0780-NOT/23, POR REMUNERACION DE ADMINISTRACION QUE CORRESPONDE AL FNDR DE ACUERDO A CONTRATO DE FIDEICOMISO “CONTRAPARTES LOCALES” DEL GAM DE ALCALA (RECUPERACION JULIO-2023)"/>
    <m/>
    <m/>
    <m/>
    <m/>
    <m/>
    <m/>
    <n v="0"/>
    <n v="1117.3599999999999"/>
    <s v="NO_CONCILIADO"/>
    <m/>
    <m/>
  </r>
  <r>
    <x v="112"/>
    <m/>
    <x v="112"/>
    <x v="133"/>
    <s v="F0013435"/>
    <s v="NTE"/>
    <n v="6099902"/>
    <m/>
    <s v="A:00862012001 TRANSFERENCIA DE RECUPERACIONES SEGÚN NOTA INTERNA GEF-LCR-DYF-0780-NOT/23, POR REMUNERACION DE ADMINISTRACION QUE CORRESPONDE AL FNDR DE ACUERDO A CONTRATO DE FIDEICOMISO “CONTRAPARTES LOCALES” DEL GAM DE SAN LORENZO (RECUPERACION JULIO-2023)"/>
    <m/>
    <m/>
    <m/>
    <m/>
    <m/>
    <m/>
    <n v="0"/>
    <n v="8760.48"/>
    <s v="NO_CONCILIADO"/>
    <m/>
    <m/>
  </r>
  <r>
    <x v="112"/>
    <m/>
    <x v="112"/>
    <x v="133"/>
    <s v="F0013435"/>
    <s v="NTE"/>
    <n v="6099702"/>
    <m/>
    <s v="A:00862012001 TRANSFERENCIA DE RECUPERACIONES SEGÚN NOTA INTERNA GEF-LCR-DYF-0528-NOT/23, POR REMUNERACION DE ADMINISTRACION QUE CORRESPONDE AL FNDR DE ACUERDO A CONTRATO DE FIDEICOMISO “CONTRAPARTES LOCALES” DEL GAM DE CARAPARI (RECUPERACION JULIO-2023)"/>
    <m/>
    <m/>
    <m/>
    <m/>
    <m/>
    <m/>
    <n v="0"/>
    <n v="2570.17"/>
    <s v="NO_CONCILIADO"/>
    <m/>
    <m/>
  </r>
  <r>
    <x v="112"/>
    <m/>
    <x v="112"/>
    <x v="133"/>
    <s v="F0013435"/>
    <s v="NTE"/>
    <n v="6099710"/>
    <m/>
    <s v="A:00862012001 TRANSFERENCIA DE RECUPERACIONES SEGÚN NOTA INTERNA GEF-LCR-DYF-0780-NOT/23, POR REMUNERACION DE ADMINISTRACION QUE CORRESPONDE AL FNDR DE ACUERDO A CONTRATO DE FIDEICOMISO “CONTRAPARTES LOCALES” DEL GAM DE CHAQUI (RECUPERACION JULIO-2023)"/>
    <m/>
    <m/>
    <m/>
    <m/>
    <m/>
    <m/>
    <n v="0"/>
    <n v="919.62"/>
    <s v="NO_CONCILIADO"/>
    <m/>
    <m/>
  </r>
  <r>
    <x v="112"/>
    <m/>
    <x v="112"/>
    <x v="133"/>
    <s v="F0013435"/>
    <s v="NTE"/>
    <n v="6099765"/>
    <m/>
    <s v="A:00862012001 TRANSFERENCIA DE RECUPERACIONES SEGÚN NOTA INTERNA GEF-LCR-DYF-0780-NOT/23, POR REMUNERACION DE ADMINISTRACION QUE CORRESPONDE AL FNDR DE ACUERDO A CONTRATO DE FIDEICOMISO “CONTRAPARTES LOCALES” DEL GAM DE ESMERALDA (RECUPERACION JULIO-2023)"/>
    <m/>
    <m/>
    <m/>
    <m/>
    <m/>
    <m/>
    <n v="0"/>
    <n v="223.99"/>
    <s v="NO_CONCILIADO"/>
    <m/>
    <m/>
  </r>
  <r>
    <x v="112"/>
    <m/>
    <x v="112"/>
    <x v="133"/>
    <s v="F0013435"/>
    <s v="NTE"/>
    <n v="6099738"/>
    <m/>
    <s v="A:00862012001 TRANSFERENCIA DE RECUPERACIONES SEGÚN NOTA INTERNA GEF-LCR-DYF-0780-NOT/23, POR REMUNERACION DE ADMINISTRACION QUE CORRESPONDE AL FNDR DE ACUERDO A CONTRATO DE FIDEICOMISO “CONTRAPARTES LOCALES” DEL GAM DE CHIMORE (RECUPERACION JULIO-2023)"/>
    <m/>
    <m/>
    <m/>
    <m/>
    <m/>
    <m/>
    <n v="0"/>
    <n v="2988.34"/>
    <s v="NO_CONCILIADO"/>
    <m/>
    <m/>
  </r>
  <r>
    <x v="2"/>
    <m/>
    <x v="2"/>
    <x v="133"/>
    <s v="O21274550002"/>
    <s v="BOD"/>
    <n v="2127455"/>
    <m/>
    <s v="00046021109 DEPOSITO DE EFECTIVO, DEPOSITANTE: VLADIMIR CHOQUEVILLCA HURTADO, CONCEPTO: DEVOLUCION SALDO DE VIATICOS, CUENTA DE DEPOSITO: CUENTA UNICA DEL TESORO"/>
    <m/>
    <m/>
    <m/>
    <m/>
    <m/>
    <m/>
    <n v="0"/>
    <n v="0.2"/>
    <s v="NO_CONCILIADO"/>
    <m/>
    <m/>
  </r>
  <r>
    <x v="78"/>
    <m/>
    <x v="78"/>
    <x v="133"/>
    <s v="O21274560002"/>
    <s v="BOD"/>
    <n v="2127456"/>
    <m/>
    <s v="00222012001 DEPOSITO DE EFECTIVO, DEPOSITANTE: LUPE GLORIA CRUZ PUCHO, CONCEPTO: DEVOLUCION DE DEBITO FISCAL DE LA FACTURA DE VENTA N 537 POR ERROR EN LA EMISION, CUENTA DE DEPOSITO: CUENTA UNICA DEL TESORO"/>
    <m/>
    <m/>
    <m/>
    <m/>
    <m/>
    <m/>
    <n v="0"/>
    <n v="26"/>
    <s v="NO_CONCILIADO"/>
    <m/>
    <m/>
  </r>
  <r>
    <x v="78"/>
    <m/>
    <x v="78"/>
    <x v="133"/>
    <s v="O21274570002"/>
    <s v="BOD"/>
    <n v="2127457"/>
    <m/>
    <s v="00222012001 DEPOSITO DE EFECTIVO, DEPOSITANTE: LUPE GLORIA CRUZ PUCHO, CONCEPTO: DEVOLUCION DEL DEBITO FISCAL DE LA VENTA DE LA FACTURA DE VENTAS N 255 POR ERROR EN EMISION, CUENTA DE DEPOSITO: CUENTA UNICA DEL TESORO"/>
    <m/>
    <m/>
    <m/>
    <m/>
    <m/>
    <m/>
    <n v="0"/>
    <n v="144.6"/>
    <s v="NO_CONCILIADO"/>
    <m/>
    <m/>
  </r>
  <r>
    <x v="78"/>
    <m/>
    <x v="78"/>
    <x v="133"/>
    <s v="O21274580002"/>
    <s v="BOD"/>
    <n v="2127458"/>
    <m/>
    <s v="00222012001 DEPOSITO DE EFECTIVO, DEPOSITANTE: LUPE GLORIA CRUZ PUCHO, CONCEPTO: DEVOLUCION DEL DEBITO FISCAL DE LA FACTURA DE VENTA N 530, CUENTA DE DEPOSITO: CUENTA UNICA DEL TESORO"/>
    <m/>
    <m/>
    <m/>
    <m/>
    <m/>
    <m/>
    <n v="0"/>
    <n v="19.5"/>
    <s v="NO_CONCILIADO"/>
    <m/>
    <m/>
  </r>
  <r>
    <x v="36"/>
    <m/>
    <x v="36"/>
    <x v="133"/>
    <s v="G23457850001"/>
    <s v="CVD"/>
    <n v="2345785"/>
    <m/>
    <s v="COBRO COSTOS DE PAPELERIA SEGUN TRANSFERENCIA DEL EXTERIOR POR ORDEN DE SUPERGASBRAS ENERGIA LTDA. (BRAZIL RIO DE JANEIRO) REF.: CRED INV 564/2023, 569/2023 FECHA VALOR 19/07/2023 LIB. 00513062002 YPFB - EXPORTACIÓN DE GLP Y OTROS-BOLIVIANOS"/>
    <m/>
    <m/>
    <m/>
    <m/>
    <m/>
    <m/>
    <n v="50"/>
    <n v="0"/>
    <s v="NO_CONCILIADO"/>
    <m/>
    <m/>
  </r>
  <r>
    <x v="90"/>
    <m/>
    <x v="90"/>
    <x v="133"/>
    <s v="B21273630002"/>
    <s v="BOD"/>
    <n v="2127363"/>
    <m/>
    <s v="00291014327 DEP.DE CHEQ.AJENOS,RET.DE CAM.,CONCEPTO: INDEMNIZACION PAGO DE SINIESTRO ABC,DEP.: NACIONAL SEGUROS PATRIMONIALES Y FIANZAS SA , PROCEDENCIA: BANCO NACIONAL DE BOLIVIA S.A., CHEQUE: 315001, FECHA DE EMISION:18/07/2023"/>
    <m/>
    <m/>
    <m/>
    <m/>
    <m/>
    <m/>
    <n v="0"/>
    <n v="28520460.32"/>
    <s v="NO_CONCILIADO"/>
    <m/>
    <m/>
  </r>
  <r>
    <x v="1"/>
    <m/>
    <x v="1"/>
    <x v="133"/>
    <s v="B21273640002"/>
    <s v="BOD"/>
    <n v="2127364"/>
    <m/>
    <s v="00099021001 DEP.DE CHEQ.AJENOS,RET.DE CAM.,CONCEPTO: PAGO POR DESCUENTO RECURSOS PUBLICOS,DEP.: CAJA NACIONAL DE SALUD , PROCEDENCIA: BANCO UNION S.A., CHEQUE: 69178, FECHA DE EMISION:20/07/2023"/>
    <m/>
    <m/>
    <m/>
    <m/>
    <m/>
    <m/>
    <n v="0"/>
    <n v="12790.75"/>
    <s v="NO_CONCILIADO"/>
    <m/>
    <m/>
  </r>
  <r>
    <x v="34"/>
    <m/>
    <x v="34"/>
    <x v="133"/>
    <s v="B21273650002"/>
    <s v="BOD"/>
    <n v="2127365"/>
    <m/>
    <s v="00389012001 DEP.DE CHEQ.AJENOS,RET.DE CAM.,CONCEPTO: DEPÓSITO DE GARANTIAS REG. LA PAZ,DEP.: NAABOL/LPZ/GARANTIAS , PROCEDENCIA: BANCO UNION S.A., CHEQUE: 321, FECHA DE EMISION:19/07/2023"/>
    <m/>
    <m/>
    <m/>
    <m/>
    <m/>
    <m/>
    <n v="0"/>
    <n v="46468.09"/>
    <s v="NO_CONCILIADO"/>
    <m/>
    <m/>
  </r>
  <r>
    <x v="97"/>
    <m/>
    <x v="97"/>
    <x v="133"/>
    <s v="B21273750002"/>
    <s v="BOD"/>
    <n v="2127375"/>
    <m/>
    <s v="00587012001 DEP.DE CHEQ.AJENOS,RET.DE CAM.,CONCEPTO: CERT. DE PAGO 1-JUNIO/2023-CMNYR ACHUMANI,DEP.: E.B.C. , PROCEDENCIA: BANCO UNION S.A., CHEQUE: 1878, FECHA DE EMISION:20/07/2023"/>
    <m/>
    <m/>
    <m/>
    <m/>
    <m/>
    <m/>
    <n v="0"/>
    <n v="661483.11"/>
    <s v="NO_CONCILIADO"/>
    <m/>
    <m/>
  </r>
  <r>
    <x v="36"/>
    <m/>
    <x v="36"/>
    <x v="133"/>
    <s v="S10647580001"/>
    <s v="COB"/>
    <n v="1064758"/>
    <m/>
    <s v="'COBRO DE'||UTILES DE ESCRITORIO POR EL COMPROBANTE NRO.1064757 DE LA FECHA, S/G GAFC-1619/DFC/URTE-0264/2023 DE FECHA 7/7/2023 (HRE-TGL-2023-10587) ENVIADO POR YACIMIENTOS PETROLIFEROS FISCALES BOLIVIANOS. DÉBITO DE LA LIBRETA 00513022001 YPFB-&quot;OPERACIONES&quot; COBRO DE ÚTILES DE ESCRITORIO."/>
    <m/>
    <m/>
    <m/>
    <m/>
    <m/>
    <m/>
    <n v="50"/>
    <n v="0"/>
    <s v="NO_CONCILIADO"/>
    <m/>
    <m/>
  </r>
  <r>
    <x v="81"/>
    <m/>
    <x v="81"/>
    <x v="133"/>
    <s v="S10647770003"/>
    <s v="COB"/>
    <n v="1064777"/>
    <m/>
    <s v="||TRANSFERENCIA DE FONDOS S/G. MENSAJES SWIFT NROS. 11704 DE LA FECHA, Y NOTA REMITIDA POR LA DIRECCIÓN GENERAL DE AERONAUTICA CIVIL CITE: DGAC/3568/2023 DE FECHA 15/06/2023 (HRE-TGL-9395) (SECTOR PÚBLICO). DÉBITO DE LA LIBRETA 0117012001 DGAC, REPOSICIÓN ÚTILES DE ESCRITORIO."/>
    <m/>
    <m/>
    <m/>
    <m/>
    <m/>
    <m/>
    <n v="50"/>
    <n v="0"/>
    <s v="NO_CONCILIADO"/>
    <m/>
    <m/>
  </r>
  <r>
    <x v="81"/>
    <m/>
    <x v="81"/>
    <x v="133"/>
    <s v="S10647940003"/>
    <s v="COB"/>
    <n v="1064794"/>
    <m/>
    <s v="||REGULARIZACIÓN DE NUESTRA OPERACIÓN NRO.1064523 DE F.18/07/2023 EN ATENCIÓN A NOTAS CITE DGAC/4136/2023 DE LA FECHA (HRE-TSO-1018) Y DGAC/3568/2023 DE F.15.06.2023 ENVIADAS POR LA DIRECCION GENERAL DE AERONAUTICA CIVIL DEBITO DE LA LIBRETA 0117012001 DGAC, REPOSICIÓN DE ÚTILES DE ESCRITORIO."/>
    <m/>
    <m/>
    <m/>
    <m/>
    <m/>
    <m/>
    <n v="50"/>
    <n v="0"/>
    <s v="NO_CONCILIADO"/>
    <m/>
    <m/>
  </r>
  <r>
    <x v="81"/>
    <m/>
    <x v="81"/>
    <x v="133"/>
    <s v="S10647930003"/>
    <s v="COB"/>
    <n v="1064793"/>
    <m/>
    <s v="||REGULARIZACION DE NUESTRA OPERACION N°1064573 DE F.18/7/2023 S/G NOTAS CITE: DGAC/4136/2023 DE F.20/7/2023 (HRE-TSO-1018) Y CITE: DGAC/3568/2023 DE F.15/6/2023 (HRE-TGL-9395) (ORIG. CURSA EN CBTE N°1064794) REMITIDAS POR LA DIRECCIÓN GENERAL DE AERONAUTICA CIVIL. (SECTOR PÚBLICO). DEBITO DE LA LIBRETA 00117012001 DGAC, REPOSICIÓN DE ÚTILES DE ESCRITORIO."/>
    <m/>
    <m/>
    <m/>
    <m/>
    <m/>
    <m/>
    <n v="50"/>
    <n v="0"/>
    <s v="NO_CONCILIADO"/>
    <m/>
    <m/>
  </r>
  <r>
    <x v="20"/>
    <m/>
    <x v="20"/>
    <x v="134"/>
    <s v="O21276270002"/>
    <s v="BOD"/>
    <n v="2127627"/>
    <m/>
    <s v="00099021001 DEPOSITO DE EFECTIVO, DEPOSITANTE: CAMARA DE SENADORES-BRAULIO GONZALEZ RAMOS, CONCEPTO: DEVOLUCION EXAMEN PREOCUPACIONAL GESTION 2023, CUENTA DE DEPOSITO: CUENTA UNICA DEL TESORO"/>
    <m/>
    <m/>
    <m/>
    <m/>
    <m/>
    <m/>
    <n v="0"/>
    <n v="100"/>
    <s v="NO_CONCILIADO"/>
    <m/>
    <m/>
  </r>
  <r>
    <x v="69"/>
    <m/>
    <x v="69"/>
    <x v="134"/>
    <s v="O21276290002"/>
    <s v="BOD"/>
    <n v="2127629"/>
    <m/>
    <s v="00020051101 DEPOSITO DE EFECTIVO, DEPOSITANTE: RAMIRO IGMAR SANABRIA MUÑOZ, CONCEPTO: REVERSION, CUENTA DE DEPOSITO: CUENTA UNICA DEL TESORO"/>
    <m/>
    <m/>
    <m/>
    <m/>
    <m/>
    <m/>
    <n v="0"/>
    <n v="4450"/>
    <s v="NO_CONCILIADO"/>
    <m/>
    <m/>
  </r>
  <r>
    <x v="31"/>
    <m/>
    <x v="31"/>
    <x v="134"/>
    <s v="O21276530002"/>
    <s v="BOD"/>
    <n v="2127653"/>
    <m/>
    <s v="00548012001 DEPOSITO DE EFECTIVO, DEPOSITANTE: ANA ROSA HEREDIA MALDONADO, CONCEPTO: DEVOLUCION DE VIATICOS, CUENTA DE DEPOSITO: CUENTA UNICA DEL TESORO"/>
    <m/>
    <m/>
    <m/>
    <m/>
    <m/>
    <m/>
    <n v="0"/>
    <n v="96"/>
    <s v="NO_CONCILIADO"/>
    <m/>
    <m/>
  </r>
  <r>
    <x v="20"/>
    <m/>
    <x v="20"/>
    <x v="134"/>
    <s v="O21276760002"/>
    <s v="BOD"/>
    <n v="2127676"/>
    <m/>
    <s v="00099021001 DEPOSITO DE EFECTIVO, DEPOSITANTE: SELENE QUISPE ARZABE, CONCEPTO: DEVOLUCION EXAMEN PREOCUPACIONAL GESTION 2023, CUENTA DE DEPOSITO: CUENTA UNICA DEL TESORO/DJBR"/>
    <m/>
    <m/>
    <m/>
    <m/>
    <m/>
    <m/>
    <n v="0"/>
    <n v="100"/>
    <s v="NO_CONCILIADO"/>
    <m/>
    <m/>
  </r>
  <r>
    <x v="32"/>
    <m/>
    <x v="32"/>
    <x v="134"/>
    <s v="O21277000002"/>
    <s v="BOD"/>
    <n v="2127700"/>
    <m/>
    <s v="00099021001 DEPOSITO DE EFECTIVO, DEPOSITANTE: EDUARDO ANGEL APAZA GIRONDA CI 5956730LP, CONCEPTO: FACTURAS NAABOL, CUENTA DE DEPOSITO: CUENTA UNICA DEL TESORO/DJBR"/>
    <m/>
    <m/>
    <m/>
    <m/>
    <m/>
    <m/>
    <n v="0"/>
    <n v="15"/>
    <s v="NO_CONCILIADO"/>
    <m/>
    <m/>
  </r>
  <r>
    <x v="32"/>
    <m/>
    <x v="32"/>
    <x v="134"/>
    <s v="O21277020002"/>
    <s v="BOD"/>
    <n v="2127702"/>
    <m/>
    <s v="00099021001 DEPOSITO DE EFECTIVO, DEPOSITANTE: EDUARDO ANGEL APAZA GIRONDA CI 5956730LP, CONCEPTO: FACTURAS NAABOL, CUENTA DE DEPOSITO: CUENTA UNICA DEL TESORO/DJBR"/>
    <m/>
    <m/>
    <m/>
    <m/>
    <m/>
    <m/>
    <n v="0"/>
    <n v="15"/>
    <s v="NO_CONCILIADO"/>
    <m/>
    <m/>
  </r>
  <r>
    <x v="30"/>
    <m/>
    <x v="30"/>
    <x v="134"/>
    <s v="O21277210002"/>
    <s v="BOD"/>
    <n v="2127721"/>
    <m/>
    <s v="00099021001 DEPOSITO DE EFECTIVO, DEPOSITANTE: LUIS ALFREDO ZARATE ENTRAMBASAGUAS, CONCEPTO: DEVOLUCION PASAJES AEREOS, CUENTA DE DEPOSITO: CUENTA UNICA DEL TESORO/DJBR"/>
    <m/>
    <m/>
    <m/>
    <m/>
    <m/>
    <m/>
    <n v="0"/>
    <n v="1379"/>
    <s v="NO_CONCILIADO"/>
    <m/>
    <m/>
  </r>
  <r>
    <x v="0"/>
    <m/>
    <x v="0"/>
    <x v="134"/>
    <s v="O21277700002"/>
    <s v="BOD"/>
    <n v="2127770"/>
    <m/>
    <s v="00099021001 DEPOSITO DE EFECTIVO, DEPOSITANTE: LUCRECIA VELARDE VDA DE FLORES, CONCEPTO: NUEVAS NUPCIAS, CUENTA DE DEPOSITO: CUENTA UNICA DEL TESORO"/>
    <m/>
    <m/>
    <m/>
    <m/>
    <m/>
    <m/>
    <n v="0"/>
    <n v="1500"/>
    <s v="NO_CONCILIADO"/>
    <m/>
    <m/>
  </r>
  <r>
    <x v="90"/>
    <m/>
    <x v="90"/>
    <x v="134"/>
    <s v="Q18478320002"/>
    <s v="CRV"/>
    <n v="1847832"/>
    <m/>
    <s v="NUMERO DE LIBRETA CUT: 00291012006 OPERACIÓN E18 TRANSFERENCIA DEL SISTEMA FINANCIERO POR CUENTA DE TERCEROS A LA CUT TRANSFERENCIA DERECHO USO DE VIA CH2307-2901S-GAF639/2023 SOLICITUD YPFB CHACO SA"/>
    <m/>
    <m/>
    <m/>
    <m/>
    <m/>
    <m/>
    <n v="0"/>
    <n v="27783.55"/>
    <s v="NO_CONCILIADO"/>
    <m/>
    <m/>
  </r>
  <r>
    <x v="34"/>
    <m/>
    <x v="34"/>
    <x v="134"/>
    <s v="S10648100003"/>
    <s v="COB"/>
    <n v="1064810"/>
    <m/>
    <s v="||REGULARIZACION DE NUESTRA OPERACION NRO.1064570 DE F.18.07.2023 EN ATENCION A NOTA CITE: CAR/DGE-UNC N°0133/2023 (HRE-TGL-11266) ENVIADA POR LA NAVEGACION AEREA Y AEROPUERTOS BOLIVIANOS, RECIBIDA EN LA FECHA ORIGINAL CURSA EN COMPROBANTE NRO.1064819 DEBITO DE LA LIB. 00389012001 NAABOL- ADMINISTRACIÓN , REPOSICIÓN DE ÚTILES DE ESCRITORIO"/>
    <m/>
    <m/>
    <m/>
    <m/>
    <m/>
    <m/>
    <n v="50"/>
    <n v="0"/>
    <s v="NO_CONCILIADO"/>
    <m/>
    <m/>
  </r>
  <r>
    <x v="85"/>
    <m/>
    <x v="85"/>
    <x v="134"/>
    <s v="B21276230002"/>
    <s v="BOD"/>
    <n v="2127623"/>
    <m/>
    <s v="00155012001 DEP.DE CHEQ.AJENOS,RET.DE CAM.,CONCEPTO: SANCION DISCIPLINARIA A NOTARIOS DE FE PUBLICA,DEP.: DIRNOPLU , PROCEDENCIA: BANCO UNION S.A., CHEQUE: 840, FECHA DE EMISION:19/07/2023"/>
    <m/>
    <m/>
    <m/>
    <m/>
    <m/>
    <m/>
    <n v="0"/>
    <n v="30706"/>
    <s v="NO_CONCILIADO"/>
    <m/>
    <m/>
  </r>
  <r>
    <x v="20"/>
    <m/>
    <x v="20"/>
    <x v="134"/>
    <s v="B21276240002"/>
    <s v="BOD"/>
    <n v="2127624"/>
    <m/>
    <s v="00099021001 DEP.DE CHEQ.AJENOS,RET.DE CAM.,CONCEPTO: DEVOLUCION DE PASAJE NO UTILIZADO Y SALDO NO EJECUTADO DE FONFDO EN AVANCE,DEP.: CAMARA DE DIPUTADOS , PROCEDENCIA: BANCO UNION S.A., CHEQUE: 1221, FECHA DE EMISION:20/07/2023"/>
    <m/>
    <m/>
    <m/>
    <m/>
    <m/>
    <m/>
    <n v="0"/>
    <n v="528"/>
    <s v="NO_CONCILIADO"/>
    <m/>
    <m/>
  </r>
  <r>
    <x v="97"/>
    <m/>
    <x v="97"/>
    <x v="134"/>
    <s v="B21276500002"/>
    <s v="BOD"/>
    <n v="2127650"/>
    <m/>
    <s v="00587012019 DEP.DE CHEQ.AJENOS,RET.DE CAM.,CONCEPTO: CERT. DE AVANCE N°8 Y N°9-ABRIL/23, MAYO/23-PAILON,DEP.: E.B.C. , PROCEDENCIA: BANCO UNION S.A., CHEQUE: 1880, FECHA DE EMISION:21/07/2023"/>
    <m/>
    <m/>
    <m/>
    <m/>
    <m/>
    <m/>
    <n v="0"/>
    <n v="1619986.35"/>
    <s v="NO_CONCILIADO"/>
    <m/>
    <m/>
  </r>
  <r>
    <x v="1"/>
    <m/>
    <x v="1"/>
    <x v="134"/>
    <s v="B21276620002"/>
    <s v="BOD"/>
    <n v="2127662"/>
    <m/>
    <s v="00099021001 DEP.DE CHEQ.AJENOS,RET.DE CAM.,CONCEPTO: REEMBOLSO POR CONCEPTO DE SUBSIDIO POR INCAPACIDAD TEMPORAL DE LA CAJA DE SALUD CORDES,DEP.: DIRECCION DEPARTAMENTAL DE EDUCACION COCHABAMBA"/>
    <m/>
    <m/>
    <m/>
    <m/>
    <m/>
    <m/>
    <n v="0"/>
    <n v="923.2"/>
    <s v="NO_CONCILIADO"/>
    <m/>
    <m/>
  </r>
  <r>
    <x v="0"/>
    <m/>
    <x v="0"/>
    <x v="134"/>
    <s v="B21276730002"/>
    <s v="BOD"/>
    <n v="2127673"/>
    <m/>
    <s v="00099021001 DEP.DE CHEQ.AJENOS,RET.DE CAM.,CONCEPTO: RUBEN LAZCANO ALANDIA,DEP.: BANCO UNION S.A. , PROCEDENCIA: BANCO UNION S.A., CHEQUE: 191555, FECHA DE EMISION:21/07/2023"/>
    <m/>
    <m/>
    <m/>
    <m/>
    <m/>
    <m/>
    <n v="0"/>
    <n v="232.25"/>
    <s v="NO_CONCILIADO"/>
    <m/>
    <m/>
  </r>
  <r>
    <x v="71"/>
    <m/>
    <x v="71"/>
    <x v="134"/>
    <s v="B21276780002"/>
    <s v="BOD"/>
    <n v="2127678"/>
    <m/>
    <s v="00660032001 DEP.DE CHEQ.AJENOS,RET.DE CAM.,CONCEPTO: DEVOLUCION DE VIATICOS DE LA GESTION 2023,DEP.: ORGANO JUDICIAL-CONSEJO DE LA MAGISTRATURA , PROCEDENCIA: BANCO UNION S.A., CHEQUE: 199, FECHA DE EMISION:20/07/2023"/>
    <m/>
    <m/>
    <m/>
    <m/>
    <m/>
    <m/>
    <n v="0"/>
    <n v="5376"/>
    <s v="NO_CONCILIADO"/>
    <m/>
    <m/>
  </r>
  <r>
    <x v="1"/>
    <m/>
    <x v="1"/>
    <x v="134"/>
    <s v="B21276810002"/>
    <s v="BOD"/>
    <n v="2127681"/>
    <m/>
    <s v="00099021001 DEP.DE CHEQ.AJENOS,RET.DE CAM.,CONCEPTO: REEMBOLS SUBSIDIO INCAPACIDAD TEMPORAL -COCHABAMBA,DEP.: CONTRALORIA GENERAL DEL ESTADO , PROCEDENCIA: BANCO NACIONAL DE BOLIVIA S.A., CHEQUE: 7235563, FECHA DE EMISION:05/07/2023"/>
    <m/>
    <m/>
    <m/>
    <m/>
    <m/>
    <m/>
    <n v="0"/>
    <n v="88.17"/>
    <s v="NO_CONCILIADO"/>
    <m/>
    <m/>
  </r>
  <r>
    <x v="1"/>
    <m/>
    <x v="1"/>
    <x v="134"/>
    <s v="B21276820002"/>
    <s v="BOD"/>
    <n v="2127682"/>
    <m/>
    <s v="00099021001 DEP.DE CHEQ.AJENOS,RET.DE CAM.,CONCEPTO: REEMBOLSO SUBSIDIO DE INCAPACIDAD TEMPORAL -COCHABAMBA,DEP.: CONTRALORIA GENERAL DEL ESTADO , PROCEDENCIA: BANCO NACIONAL DE BOLIVIA S.A., CHEQUE: 7235562, FECHA DE EMISION:05/07/2023"/>
    <m/>
    <m/>
    <m/>
    <m/>
    <m/>
    <m/>
    <n v="0"/>
    <n v="2288.7399999999998"/>
    <s v="NO_CONCILIADO"/>
    <m/>
    <m/>
  </r>
  <r>
    <x v="42"/>
    <m/>
    <x v="42"/>
    <x v="134"/>
    <s v="B21276890002"/>
    <s v="BOD"/>
    <n v="2127689"/>
    <m/>
    <s v="00016014201 DEP.DE CHEQ.AJENOS,RET.DE CAM.,CONCEPTO: DIPLOMAS DE BACHILLER GAD COCHABAMBA,DEP.: GOBIERNO AUTONOMO DEPARTAMENTAL DE COCHABAMBA , PROCEDENCIA: BANCO UNION S.A., CHEQUE: 604, FECHA DE EMISION:19/07/2023"/>
    <m/>
    <m/>
    <m/>
    <m/>
    <m/>
    <m/>
    <n v="0"/>
    <n v="350000"/>
    <s v="NO_CONCILIADO"/>
    <m/>
    <m/>
  </r>
  <r>
    <x v="42"/>
    <m/>
    <x v="42"/>
    <x v="134"/>
    <s v="B21276920002"/>
    <s v="BOD"/>
    <n v="2127692"/>
    <m/>
    <s v="00016181101 DEP.DE CHEQ.AJENOS,RET.DE CAM.,CONCEPTO: DEPÓSITO RECURSOS,DEP.: FRANZ TAMAYO VILLA SERRANO , PROCEDENCIA: BANCO UNION S.A., CHEQUE: 605, FECHA DE EMISION:19/07/2023"/>
    <m/>
    <m/>
    <m/>
    <m/>
    <m/>
    <m/>
    <n v="0"/>
    <n v="220251.73"/>
    <s v="NO_CONCILIADO"/>
    <m/>
    <m/>
  </r>
  <r>
    <x v="83"/>
    <m/>
    <x v="83"/>
    <x v="134"/>
    <s v="Q18478650002"/>
    <s v="CRV"/>
    <n v="1847865"/>
    <m/>
    <s v="NUMERO DE LIBRETA CUT: 00373024105 OPERACIÓN E75 TRANSFERENCIA DE LA CUENTA FISCAL BUN A LA CUT EN MN TRANSFERENCIA DE FONDOS A SOLICITUD DE: GOBIERNO AUTONOMO MCPAL. ENTRE RIOS CITE : INST-G.A.M.E.R. NÂ° 360/2023 CUENTA CUT 3987069001 LIBRETA NÂ° 00373024105 &quot;FDI-TRANSFERENCIAS PROGRAMADAS Y/O P"/>
    <m/>
    <m/>
    <m/>
    <m/>
    <m/>
    <m/>
    <n v="0"/>
    <n v="65115.4"/>
    <s v="NO_CONCILIADO"/>
    <m/>
    <m/>
  </r>
  <r>
    <x v="34"/>
    <m/>
    <x v="34"/>
    <x v="134"/>
    <s v="S10648190003"/>
    <s v="COB"/>
    <n v="1064819"/>
    <m/>
    <s v="||REGULARIZACION DE NUESTRA OPERACIÓN NRO. NRO.1064580 DE F.18/7/2023 EN ATENCION A NOTA CAR/DGE-UNC N°0133/2023 DE FECHA 20/7/2023 (HRE-TGL-11266), ENVIADA POR NAVEGACION AEREA Y AEROPUERTOS BOLIVIANOS. DEBITO DE LA LIBRETA 00389012001 NAABOL-ADMINISTRACION CENTRAL, COBRO DE ÚTILES DE ESCRITORIO."/>
    <m/>
    <m/>
    <m/>
    <m/>
    <m/>
    <m/>
    <n v="50"/>
    <n v="0"/>
    <s v="NO_CONCILIADO"/>
    <m/>
    <m/>
  </r>
  <r>
    <x v="34"/>
    <m/>
    <x v="34"/>
    <x v="134"/>
    <s v="S10648120003"/>
    <s v="COB"/>
    <n v="1064812"/>
    <m/>
    <s v="||REGULARIZACION DE NUESTRA OPERACION NRO.1064572 DE F.18.07.2023 EN ATENCION A NOTA CITE: CAR/DGE-UNC N°0133/2023 (HRE-TGL-11266) ENVIADA POR LA NAVEGACION AEREA Y AEROPUERTOS BOLIVIANOS, RECIBIDA EN LA FECHA ORIGINAL CURSA EN COMPROBANTE NRO.1064819 DEBITO DE LA LIB. 00389012001 NAABOL- ADMINISTRACIÓN, REPOSICIÓN DE ÚTILES DE ESCRITORIO"/>
    <m/>
    <m/>
    <m/>
    <m/>
    <m/>
    <m/>
    <n v="50"/>
    <n v="0"/>
    <s v="NO_CONCILIADO"/>
    <m/>
    <m/>
  </r>
  <r>
    <x v="90"/>
    <m/>
    <x v="90"/>
    <x v="134"/>
    <s v="G23475120003"/>
    <s v="COB"/>
    <n v="2347512"/>
    <m/>
    <s v="TRANSFERENCIA RECIBIDA DEL EXTERIOR SEGÚN MENSAJES SWIFT Nos. 11834-11833 (REM.EXT.) DE FECHA 21-07-2023 POR DESEMBOLSO DE IDA PRÉSTAMO 4923-BO ABC042 LIBRETA N° 00291012002 ABC-RECURSOS PROPIOS REF.: UTILES DE ESCRITORIO"/>
    <m/>
    <m/>
    <m/>
    <m/>
    <m/>
    <m/>
    <n v="50"/>
    <n v="0"/>
    <s v="NO_CONCILIADO"/>
    <m/>
    <m/>
  </r>
  <r>
    <x v="84"/>
    <m/>
    <x v="84"/>
    <x v="134"/>
    <s v="G23475140001"/>
    <s v="CVD"/>
    <n v="2347514"/>
    <m/>
    <s v="COBRO COSTOS DE PAPELERIA POR REGULARIZACION DE TRANSFERENCIA DEL EXTERIOR POR ORDEN DE CONSULADO DE BOLIVIA EN ANTOFAGASTA CHILE REF.: RECAUDACIONES GESTORÍA CONSULAR JUNIO 2023 LIB. 00010011102 MIN.RELACIONES EXTERIORES - GESTORIA CONSULAR LEY Nº 3108"/>
    <m/>
    <m/>
    <m/>
    <m/>
    <m/>
    <m/>
    <n v="50"/>
    <n v="0"/>
    <s v="NO_CONCILIADO"/>
    <m/>
    <m/>
  </r>
  <r>
    <x v="84"/>
    <m/>
    <x v="84"/>
    <x v="134"/>
    <s v="G23475160001"/>
    <s v="CVD"/>
    <n v="2347516"/>
    <m/>
    <s v="COBRO COSTOS DE PAPELERIA POR REGULARIZACION DE TRANSFERENCIA DEL EXTERIOR POR ORDEN DE CONSULADO DE BOLIVIA EN SAO PAULO BRASIL REF.: RECAUDACION GESTORÍA CONSULAR POR EL MES DE JUNIO 2023 LIB. 00010011102 MIN.RELACIONES EXTERIORES - GESTORIA CONSULAR LEY Nº 3108"/>
    <m/>
    <m/>
    <m/>
    <m/>
    <m/>
    <m/>
    <n v="50"/>
    <n v="0"/>
    <s v="NO_CONCILIADO"/>
    <m/>
    <m/>
  </r>
  <r>
    <x v="84"/>
    <m/>
    <x v="84"/>
    <x v="134"/>
    <s v="G23475180001"/>
    <s v="CVD"/>
    <n v="2347518"/>
    <m/>
    <s v="COBRO COSTOS DE PAPELERIA POR REGULARIZACION DE TRANSFERENCIA DEL EXTERIOR POR ORDEN DE CONSULADO DE BOLIVIA EN VALENCIA ESPAÑA REF.: RECAUDACION GESTORÍA CONSULAR POR EL MES DE JUNIO 2023 LIB. 00010011102 MIN.RELACIONES EXTERIORES - GESTORIA CONSULAR LEY Nº 3108"/>
    <m/>
    <m/>
    <m/>
    <m/>
    <m/>
    <m/>
    <n v="50"/>
    <n v="0"/>
    <s v="NO_CONCILIADO"/>
    <m/>
    <m/>
  </r>
  <r>
    <x v="84"/>
    <m/>
    <x v="84"/>
    <x v="134"/>
    <s v="G23475200001"/>
    <s v="CVD"/>
    <n v="2347520"/>
    <m/>
    <s v="COBRO COSTOS DE PAPELERIA POR REGULARIZACION DE TRANSFERENCIA DEL EXTERIOR POR ORDEN DE EMBAJADA DE BOLIVIA EN PARIS FRANCIA REF.: RECAUDACION GESTORÍA CONSULAR POR EL MES DE JUNIO 2023 LIB. 00010011102 MIN.RELACIONES EXTERIORES - GESTORIA CONSULAR LEY Nº 3108"/>
    <m/>
    <m/>
    <m/>
    <m/>
    <m/>
    <m/>
    <n v="50"/>
    <n v="0"/>
    <s v="NO_CONCILIADO"/>
    <m/>
    <m/>
  </r>
  <r>
    <x v="84"/>
    <m/>
    <x v="84"/>
    <x v="134"/>
    <s v="G23475220001"/>
    <s v="CVD"/>
    <n v="2347522"/>
    <m/>
    <s v="COBRO COSTOS DE PAPELERIA POR REGULARIZACION DE TRANSFERENCIA DEL EXTERIOR POR ORDEN DE CONSULADO DE BOLIVIA EN RIO DE JANEIRO REF.: RECAUDACION GESTORÍA CONSULAR POR EL MES DE JUNIO 2023 LIB. 00010011102 MIN.RELACIONES EXTERIORES - GESTORIA CONSULAR LEY Nº 3108"/>
    <m/>
    <m/>
    <m/>
    <m/>
    <m/>
    <m/>
    <n v="50"/>
    <n v="0"/>
    <s v="NO_CONCILIADO"/>
    <m/>
    <m/>
  </r>
  <r>
    <x v="113"/>
    <m/>
    <x v="113"/>
    <x v="134"/>
    <s v="S10648230001"/>
    <s v="DEV"/>
    <n v="1064823"/>
    <m/>
    <s v="||PAGO A EXIMBANK CHINA POPULAR PRÉSTAMO PBC 2017 (31) 457 VCTO. 21-07-2023 POR CUENTA DE ES-MUTUN, SEGÚN CITE: ESM/GAF/UCPT/169/2023, DE FECHA 10 DE JULIO DE 2023 INTERESES USD 4.645.454,84 COMISIONES USD 221.594,39 LIBRETA 00573019201 ES MUTUN FIDEICOMISO"/>
    <m/>
    <m/>
    <m/>
    <m/>
    <m/>
    <m/>
    <n v="33874662.640000001"/>
    <n v="0"/>
    <s v="NO_CONCILIADO"/>
    <m/>
    <m/>
  </r>
  <r>
    <x v="113"/>
    <m/>
    <x v="113"/>
    <x v="134"/>
    <s v="S10648230003"/>
    <s v="COB"/>
    <n v="1064823"/>
    <m/>
    <s v="||PAGO A EXIMBANK CHINA POPULAR PRÉSTAMO PBC 2017 (31) 457 VCTO. 21-07-2023 POR CUENTA DE ES-MUTUN, SEGÚN CITE: ESM/GAF/UCPT/169/2023, DE FECHA 10 DE JULIO DE 2023 INTERESES USD 4.645.454,84 COMISIONES USD 221.594,39 LIBRETA 00573012001 EMPRESA SIDERÚRGICA DEL MUTÚN-RECURSOS PROPIOS REF.: COMISIONES BANCARIAS"/>
    <m/>
    <m/>
    <m/>
    <m/>
    <m/>
    <m/>
    <n v="23641.54"/>
    <n v="0"/>
    <s v="NO_CONCILIADO"/>
    <m/>
    <m/>
  </r>
  <r>
    <x v="113"/>
    <m/>
    <x v="113"/>
    <x v="134"/>
    <s v="S10648300001"/>
    <s v="COB"/>
    <n v="1064830"/>
    <m/>
    <s v="||COMPLEMENTO A NUESTRO CPBTE. S-1064823 DE LA FECHA, POR PAGO AL EXIMBANK CHINA POPULAR PRÉSTAMO PBC 2017 (31) 457 POR CUENTA DE LA ES. DEL MUTÚN, COBRO DE COMISIONES DEL BANQUERO USD10, SEGÚN NOTA CITE ESM/GAF/UCPT/169/2023, DE FECHA 10-JUL-2023 DE LA ES. DEL MUTÚN. LIBRETA N° 00573012001 EMPRESA SIDERÚRGICA DEL MUTÚN-RECURSOS PROPIOS"/>
    <m/>
    <m/>
    <m/>
    <m/>
    <m/>
    <m/>
    <n v="69.599999999999994"/>
    <n v="0"/>
    <s v="NO_CONCILIADO"/>
    <m/>
    <m/>
  </r>
  <r>
    <x v="2"/>
    <m/>
    <x v="2"/>
    <x v="134"/>
    <s v="F0013445"/>
    <s v="DAU"/>
    <n v="6109403"/>
    <m/>
    <s v="A:00046058003 Débito Automático por incumplimiento del Gobierno Autónomo Municipal de Batallas (GAM BAT), al Convenio Interinstitucional N°0032 de 03 de noviembre de 2010 y sus tres Enmiendas de 31 de diciembre de 2012, 2013 y 2014, respectivamente, suscritos entre la Ministerio de Salud y Deporte y el GAM BAT."/>
    <m/>
    <m/>
    <m/>
    <m/>
    <m/>
    <m/>
    <n v="0"/>
    <n v="16363"/>
    <s v="NO_CONCILIADO"/>
    <m/>
    <m/>
  </r>
  <r>
    <x v="2"/>
    <m/>
    <x v="2"/>
    <x v="134"/>
    <s v="F0013445"/>
    <s v="DAU"/>
    <n v="6101930"/>
    <m/>
    <s v="A:00046058003 Débito Automático por incumplimiento del Gobierno Autónomo Municipal de Umala (GAM UMA), al Convenio Interinstitucional N°0014 de 07 de febrero de 2011 y sus tres Enmiendas de 31 de diciembre de 2012, 2013 y 2014, suscritos entre la Ministerio de Salud y Deporte y el GAM UMA."/>
    <m/>
    <m/>
    <m/>
    <m/>
    <m/>
    <m/>
    <n v="0"/>
    <n v="177025"/>
    <s v="NO_CONCILIADO"/>
    <m/>
    <m/>
  </r>
  <r>
    <x v="2"/>
    <m/>
    <x v="2"/>
    <x v="134"/>
    <s v="F0013445"/>
    <s v="DAU"/>
    <n v="6108105"/>
    <m/>
    <s v="A:00046058003 Débito Automático por incumplimiento del Gobierno Autónomo Municipal de Achacachi (GAM AHÍ), al Convenio Interinstitucional N°0010 de 19 de enero de 2012 y sus seis Enmiendas de 31 de diciembre de 2013, 2014, 2015, 30 de diciembre de 2016 y 29 de diciembre de 2017, respectivamente, suscritos entre la Ministerio de Salud y Deporte y el GAM AHÍ."/>
    <m/>
    <m/>
    <m/>
    <m/>
    <m/>
    <m/>
    <n v="0"/>
    <n v="350000"/>
    <s v="NO_CONCILIADO"/>
    <m/>
    <m/>
  </r>
  <r>
    <x v="2"/>
    <m/>
    <x v="2"/>
    <x v="134"/>
    <s v="F0013445"/>
    <s v="DAU"/>
    <n v="6102197"/>
    <m/>
    <s v="A:00046058003 Débito Automático por incumplimiento del Gobierno Autónomo Municipal de Villa Vaca Guzmán (GAM MUY), al Convenio Interinstitucional N°0145 de 22 de noviembre de 2011 y sus cinco Enmiendas de 31 de diciembre de 2012, 2013, 2014, 2015 y 2016, respectivamente, suscritos entre la Ministerio de Salud y Deporte y el GAM MUY."/>
    <m/>
    <m/>
    <m/>
    <m/>
    <m/>
    <m/>
    <n v="0"/>
    <n v="96537"/>
    <s v="NO_CONCILIADO"/>
    <m/>
    <m/>
  </r>
  <r>
    <x v="34"/>
    <m/>
    <x v="34"/>
    <x v="134"/>
    <s v="S10648420003"/>
    <s v="COB"/>
    <n v="1064842"/>
    <m/>
    <s v="||TRANSFERENCIA DE FONDOS S/G MENSAJES SWIFT NROS.11786 Y 11784 NOTA ENVIADA POR NAABOL CITE: CAR/DGE-DNAF N°0120/2023 DE F.20.06.2023. (HRE-TGL-9614) (SECTOR PÚBLICO). DEBITO DE LA LIB. 00389012001 NAABOL- ADMINISTRACIÓN , REPOSICIÓN DE ÚTILES DE ESCRITORIO"/>
    <m/>
    <m/>
    <m/>
    <m/>
    <m/>
    <m/>
    <n v="50"/>
    <n v="0"/>
    <s v="NO_CONCILIADO"/>
    <m/>
    <m/>
  </r>
  <r>
    <x v="81"/>
    <m/>
    <x v="81"/>
    <x v="134"/>
    <s v="S10648440003"/>
    <s v="COB"/>
    <n v="1064844"/>
    <m/>
    <s v="||TRANSFERENCIA DE FONDOS S/G MENSAJES SWIFT NROS.11788 Y 11785 DE LA FECHA Y NOTA CITE DGAC/3568/2023 DE F.15.06.2023 (HRE-TGL-9395) DE LA DIRECCION GENERAL DE AERONAUTICA CIVIL (SECTOR PÚBLICO). DEBITO DE LA LIBRETA 0117012001 DGAC, REPOSICIÓN DE ÚTILES DE ESCRITORIO."/>
    <m/>
    <m/>
    <m/>
    <m/>
    <m/>
    <m/>
    <n v="50"/>
    <n v="0"/>
    <s v="NO_CONCILIADO"/>
    <m/>
    <m/>
  </r>
  <r>
    <x v="25"/>
    <m/>
    <x v="25"/>
    <x v="134"/>
    <s v="G23478130002"/>
    <s v="CRV"/>
    <n v="2347813"/>
    <m/>
    <s v="TRANSFERENCIA DEL EXTERIOR SEGUN SWIFT NO.11860 Y NO.11859 DE FECHA 21/07/2023 ORDENANTE: YASTER TRADING S.A. (URUGUAY) REF.: CRED OV-132-3000 TM KCL LIB. 00597012001 RECURSOS PROPIOS VENTAS YLB"/>
    <m/>
    <m/>
    <m/>
    <m/>
    <m/>
    <m/>
    <n v="0"/>
    <n v="3704400"/>
    <s v="NO_CONCILIADO"/>
    <m/>
    <m/>
  </r>
  <r>
    <x v="83"/>
    <m/>
    <x v="83"/>
    <x v="134"/>
    <s v="J05574080002"/>
    <s v="NTE"/>
    <n v="6111394"/>
    <m/>
    <s v="A:00373024105 A: 00373024105 Transferencia de recursos del Fondo de Desarrollo Indígena con nota CITE: FDI/DGE/EXT/ N°0326/2023 correspondiente a devolución de recursos transferidos por el FDI para el proy. Construcción Sistema de Riego Paria Chico y Achacana- Arque Depto de Cochabamba en virtud y NI MEFP/VPCF/DGCF/UCI/N°100/2023 de la DGCF e informe MEFP/VTCP/DGPOT/UPCFTGN/INF/N° 67/2023, H.R.6-13779-R"/>
    <m/>
    <m/>
    <m/>
    <m/>
    <m/>
    <m/>
    <n v="0"/>
    <n v="1062539.6599999999"/>
    <s v="NO_CONCILIADO"/>
    <m/>
    <m/>
  </r>
  <r>
    <x v="1"/>
    <m/>
    <x v="1"/>
    <x v="134"/>
    <s v="J05574090002"/>
    <s v="NTE"/>
    <n v="6114580"/>
    <m/>
    <s v="A:00099021001 Transferencia que realizamos a solicitud de la Unidad de Administración e Información Salarial mediante nota CITE: MEFP/VTCP/DGPOT/UAIS/No.1146/2023, informe MEFP/VTCP/DGPOT/ UAIS/No.89/2023 correspondiente a reversión definitivas de 11 boletas consignadas en el comprobante de pago N°19040 (HR 6-7025-R)"/>
    <m/>
    <m/>
    <m/>
    <m/>
    <m/>
    <m/>
    <n v="0"/>
    <n v="1189567.04"/>
    <s v="NO_CONCILIADO"/>
    <m/>
    <m/>
  </r>
  <r>
    <x v="81"/>
    <m/>
    <x v="81"/>
    <x v="134"/>
    <s v="S10648800003"/>
    <s v="COB"/>
    <n v="1064880"/>
    <m/>
    <s v="||TRANSFERENCIA DE FONDOS S/G MENSAJES SWIFT NROS.11862 Y11861 DE LA FECHA Y NOTA CITE DGAC/3568/2023 DE F.15.06.2023 (HRE-TGL-9395) DE LA DIRECCION GENERAL DE AERONAUTICA CIVIL (SECTOR PÚBLICO). DEBITO DE LA LIBRETA 0117012001 DGAC, REPOSICIÓN DE ÚTILES DE ESCRITORIO."/>
    <m/>
    <m/>
    <m/>
    <m/>
    <m/>
    <m/>
    <n v="50"/>
    <n v="0"/>
    <s v="NO_CONCILIADO"/>
    <m/>
    <m/>
  </r>
  <r>
    <x v="81"/>
    <m/>
    <x v="81"/>
    <x v="134"/>
    <s v="S10648790003"/>
    <s v="COB"/>
    <n v="1064879"/>
    <m/>
    <s v="||TRANSFERENCIA DE FONDOS S/G MENSAJES SWIFTS NROS.11863-11864 EN ATENCION A NOTA: DGAC/3568/2023 DE F.15/6/2023 (HRE-TGL-9395) ENVIADO POR LA DIRECCION GENERAL DE AERONAUTICA CIVIL (SECTOR PÚBLICO). DEBITO DE LA LIBRETA 00117012001 DGAC, REPOSICION ÚTILES DE ESCRITORIO."/>
    <m/>
    <m/>
    <m/>
    <m/>
    <m/>
    <m/>
    <n v="50"/>
    <n v="0"/>
    <s v="NO_CONCILIADO"/>
    <m/>
    <m/>
  </r>
  <r>
    <x v="36"/>
    <m/>
    <x v="36"/>
    <x v="134"/>
    <s v="S10648560001"/>
    <s v="COB"/>
    <n v="1064856"/>
    <m/>
    <s v="'COBRO DE'||UTILES DE ESCRITORIO POR EL COMPROBANTE NRO. 1064854 DE LA FECHA, S/G.NOTA PRS/GAFC-1382-DFC-423/2023 DE FECHA 14/6/2023 (HRE-TGL-2023-9344) ENVIADO POR YACIMIENTOS PETROLIFEROS FISCALES BOLIVIANOS. DÉBITO DE LA LIBRETA 00513022001 YPFB-&quot;OPERACIONES&quot; COBRO DE ÚTILES DE ESCRITORIO."/>
    <m/>
    <m/>
    <m/>
    <m/>
    <m/>
    <m/>
    <n v="50"/>
    <n v="0"/>
    <s v="NO_CONCILIADO"/>
    <m/>
    <m/>
  </r>
  <r>
    <x v="34"/>
    <m/>
    <x v="34"/>
    <x v="134"/>
    <s v="S10648520003"/>
    <s v="COB"/>
    <n v="1064852"/>
    <m/>
    <s v="||TRANSFERENCIA DE FONDOS S/G MENSAJE SWIFT NRO.11706 Y NOTA CITE: CAR/DGE-DNAF N°0120/2023 DE FECHA 20/06/2023 (HRE-TGL-9614) ENVIADA POR NAVEGACION AEREA Y AEROPUERTOS BOLIVIANOS (SECTOR PÚBLICO). DEBITO DE LA LIBRETA 00389012001 NAABOL-ADMINISTRACION CENTRAL, REPOSICION ÚTILES DE ESCRITORIO."/>
    <m/>
    <m/>
    <m/>
    <m/>
    <m/>
    <m/>
    <n v="50"/>
    <n v="0"/>
    <s v="NO_CONCILIADO"/>
    <m/>
    <m/>
  </r>
  <r>
    <x v="34"/>
    <m/>
    <x v="34"/>
    <x v="134"/>
    <s v="S10648500003"/>
    <s v="COB"/>
    <n v="1064850"/>
    <m/>
    <s v="||TRANSFERENCIA DE FONDOS S/G MENSAJE SWIFT NRO.11850 Y NOTA CITE: CAR/DGE-DNAF N°0120/2023 DE FECHA 20/06/2023 (HRE-TGL-9614) ENVIADAS POR NAVEGACION AEREA Y AEROPUERTOS BOLIVIANOS (SECTOR PÚBLICO). DEBITO DE LA LIBRETA 00389012001 NAABOL-ADMINISTRACION CENTRAL, REPOSICION ÚTILES DE ESCRITORIO."/>
    <m/>
    <m/>
    <m/>
    <m/>
    <m/>
    <m/>
    <n v="50"/>
    <n v="0"/>
    <s v="NO_CONCILIADO"/>
    <m/>
    <m/>
  </r>
  <r>
    <x v="25"/>
    <m/>
    <x v="25"/>
    <x v="134"/>
    <s v="G23478140001"/>
    <s v="CVD"/>
    <n v="2347814"/>
    <m/>
    <s v="COBRO COSTOS DE PAPELERIA SEGUN TRANSFERENCIA DEL EXTERIOR POR ORDEN DE YASTER TRADING S.A. (URUGUAY) REF.: CRED OV-132-3000 TM KCL LIB. 00597012001 RECURSOS PROPIOS VENTAS YLB"/>
    <m/>
    <m/>
    <m/>
    <m/>
    <m/>
    <m/>
    <n v="50"/>
    <n v="0"/>
    <s v="NO_CONCILIADO"/>
    <m/>
    <m/>
  </r>
  <r>
    <x v="81"/>
    <m/>
    <x v="81"/>
    <x v="134"/>
    <s v="S10648510003"/>
    <s v="COB"/>
    <n v="1064851"/>
    <m/>
    <s v="||TRANSFERENCIA DE FONDOS S/G MENSAJE SWIFT NRO.11851 DE LA FECHA Y NOTA CITE DGAC/3568/2023 DE F.15.06.2023 (HRE-TGL-9395) DE LA DIRECCION GENERAL DE AERONAUTICA CIVIL (SECTOR PÚBLICO). DEBITO DE LA LIBRETA 0117012001 DGAC, REPOSICIÓN DE ÚTILES DE ESCRITORIO."/>
    <m/>
    <m/>
    <m/>
    <m/>
    <m/>
    <m/>
    <n v="50"/>
    <n v="0"/>
    <s v="NO_CONCILIADO"/>
    <m/>
    <m/>
  </r>
  <r>
    <x v="25"/>
    <m/>
    <x v="25"/>
    <x v="134"/>
    <s v="S10648150001"/>
    <s v="COB"/>
    <n v="1064815"/>
    <m/>
    <s v="||REGISTRO COBRO COMISION AVISO ENMIENDA CARTA DE CREDITO STANDBY BS220.-Y EMISION COMP.CONTABLE BS50.-REF.:GC0226718000349 (BCB:SB-R-2018-18) A/F YACIMIENTOS DE LITIO BOLIVIANOS,S/G SWIFT NO.11688,20/07/2023. LIB.00597019202 YLB-DES.INT.SALMUERA SALAR DE UYUNI PLANTA IND.RF.:COMIS.ENM.SBLC GC0226718000349"/>
    <m/>
    <m/>
    <m/>
    <m/>
    <m/>
    <m/>
    <n v="270"/>
    <n v="0"/>
    <s v="NO_CONCILIADO"/>
    <m/>
    <m/>
  </r>
  <r>
    <x v="25"/>
    <m/>
    <x v="25"/>
    <x v="134"/>
    <s v="S10648080004"/>
    <s v="COB"/>
    <n v="1064808"/>
    <m/>
    <s v="||VTA.DIV.S/G NOTA YLB-PEE-0769-2023,12/07/23 Y AUT.VTA.DIV.EFECT.P/MEFP DE 20/07/23.REF.:INCREMENTO CARTA DE CREDITO I-2019-35,COMISION EMISION L/C 0,15% S/USD1.308.908,05.-POR 41 DIAS,COMIS.ENMIENDA BS220.-,REEMB.GSTS.COMUNICACION BS220.-Y EMISION COMP.CONTABLE BS50.- LIB.00597029201 YLB- PRODUCCION PLANTA INDUSTRIAL DES.INT.SALAR UYUNI REF.:COMIS.ENM.7 LC I-2019-35"/>
    <m/>
    <m/>
    <m/>
    <m/>
    <m/>
    <m/>
    <n v="2023.96"/>
    <n v="0"/>
    <s v="NO_CONCILIADO"/>
    <m/>
    <m/>
  </r>
  <r>
    <x v="42"/>
    <m/>
    <x v="42"/>
    <x v="135"/>
    <s v="O21279450002"/>
    <s v="BOD"/>
    <n v="2127945"/>
    <m/>
    <s v="00099021001 DEPOSITO DE EFECTIVO, DEPOSITANTE: RONALD CONDORI MARCA, CONCEPTO: DEVOLUCION DE PAGO DEL MES DE ABRIL RONALD CONDORI MARCA DEL AÑO 2023, CUENTA DE DEPOSITO: CUENTA UNICA DEL TESORO/DJBR"/>
    <m/>
    <m/>
    <m/>
    <m/>
    <m/>
    <m/>
    <n v="0"/>
    <n v="2609"/>
    <s v="NO_CONCILIADO"/>
    <m/>
    <m/>
  </r>
  <r>
    <x v="31"/>
    <m/>
    <x v="31"/>
    <x v="135"/>
    <s v="O21279590002"/>
    <s v="BOD"/>
    <n v="2127959"/>
    <m/>
    <s v="00548132001 DEPOSITO DE EFECTIVO, DEPOSITANTE: VLADIMIR TROCHE QUISPE, CONCEPTO: DEVOLUCION DEL 13% POR VIATICOS, CUENTA DE DEPOSITO: CUENTA UNICA DEL TESORO"/>
    <m/>
    <m/>
    <m/>
    <m/>
    <m/>
    <m/>
    <n v="0"/>
    <n v="58"/>
    <s v="NO_CONCILIADO"/>
    <m/>
    <m/>
  </r>
  <r>
    <x v="31"/>
    <m/>
    <x v="31"/>
    <x v="135"/>
    <s v="O21279560002"/>
    <s v="BOD"/>
    <n v="2127956"/>
    <m/>
    <s v="00548132001 DEPOSITO DE EFECTIVO, DEPOSITANTE: OSCAR ELIAS ADUVIRI QUISPE, CONCEPTO: DEVOLUCION DEL 13% POR VIATICOS, CUENTA DE DEPOSITO: CUENTA UNICA DEL TESORO"/>
    <m/>
    <m/>
    <m/>
    <m/>
    <m/>
    <m/>
    <n v="0"/>
    <n v="193"/>
    <s v="NO_CONCILIADO"/>
    <m/>
    <m/>
  </r>
  <r>
    <x v="31"/>
    <m/>
    <x v="31"/>
    <x v="135"/>
    <s v="O21279570002"/>
    <s v="BOD"/>
    <n v="2127957"/>
    <m/>
    <s v="00548132001 DEPOSITO DE EFECTIVO, DEPOSITANTE: VLADIMIR TROCHE QUISPE, CONCEPTO: DEVOLUCION DEL 13% POR VIATICOS, CUENTA DE DEPOSITO: CUENTA UNICA DEL TESORO"/>
    <m/>
    <m/>
    <m/>
    <m/>
    <m/>
    <m/>
    <n v="0"/>
    <n v="96"/>
    <s v="NO_CONCILIADO"/>
    <m/>
    <m/>
  </r>
  <r>
    <x v="20"/>
    <m/>
    <x v="20"/>
    <x v="135"/>
    <s v="O21279580002"/>
    <s v="BOD"/>
    <n v="2127958"/>
    <m/>
    <s v="00099021001 DEPOSITO DE EFECTIVO, DEPOSITANTE: INGRID TABATA ILLANES ARTEAGA, CONCEPTO: REPOSICION DE TARJETA MAGNETICA, CUENTA DE DEPOSITO: CUENTA UNICA DEL TESORO/DJBR"/>
    <m/>
    <m/>
    <m/>
    <m/>
    <m/>
    <m/>
    <n v="0"/>
    <n v="120"/>
    <s v="NO_CONCILIADO"/>
    <m/>
    <m/>
  </r>
  <r>
    <x v="31"/>
    <m/>
    <x v="31"/>
    <x v="135"/>
    <s v="O21279610002"/>
    <s v="BOD"/>
    <n v="2127961"/>
    <m/>
    <s v="00548132001 DEPOSITO DE EFECTIVO, DEPOSITANTE: MARCELINO LARUTA ESPINO, CONCEPTO: DEVOLUCION DEL 13% POR VIATICOS, CUENTA DE DEPOSITO: CUENTA UNICA DEL TESORO"/>
    <m/>
    <m/>
    <m/>
    <m/>
    <m/>
    <m/>
    <n v="0"/>
    <n v="39"/>
    <s v="NO_CONCILIADO"/>
    <m/>
    <m/>
  </r>
  <r>
    <x v="31"/>
    <m/>
    <x v="31"/>
    <x v="135"/>
    <s v="O21279620002"/>
    <s v="BOD"/>
    <n v="2127962"/>
    <m/>
    <s v="00548132001 DEPOSITO DE EFECTIVO, DEPOSITANTE: LUIS GERMAN AJNO CRUZ, CONCEPTO: DEVOLUCION DEL 13% POR VIATICOS, CUENTA DE DEPOSITO: CUENTA UNICA DEL TESORO"/>
    <m/>
    <m/>
    <m/>
    <m/>
    <m/>
    <m/>
    <n v="0"/>
    <n v="39"/>
    <s v="NO_CONCILIADO"/>
    <m/>
    <m/>
  </r>
  <r>
    <x v="2"/>
    <m/>
    <x v="2"/>
    <x v="135"/>
    <s v="O21279740002"/>
    <s v="BOD"/>
    <n v="2127974"/>
    <m/>
    <s v="00099021001 DEPOSITO DE EFECTIVO, DEPOSITANTE: DULIA ALCIDA RIVERO SANDOVAL, CONCEPTO: DEVOLUCION DE SUELDOS Y SALARIOS, CUENTA DE DEPOSITO: CUENTA UNICA DEL TESORO/DJBR"/>
    <m/>
    <m/>
    <m/>
    <m/>
    <m/>
    <m/>
    <n v="0"/>
    <n v="3690"/>
    <s v="NO_CONCILIADO"/>
    <m/>
    <m/>
  </r>
  <r>
    <x v="30"/>
    <m/>
    <x v="30"/>
    <x v="135"/>
    <s v="O21279840002"/>
    <s v="BOD"/>
    <n v="2127984"/>
    <m/>
    <s v="00099021001 DEPOSITO DE EFECTIVO, DEPOSITANTE: EDWIN CARLOS CHAVEZ VARGAS, CONCEPTO: DEVOLUCION DE SALDO POR FONDOS EN AVANCE POR LA COMPRA DE COMBUSTIBLE PARA VEHICULOS DEL MMAYA, CUENTA DE DEPOSITO: CUENTA UNICA DEL TESORO/DJBR"/>
    <m/>
    <m/>
    <m/>
    <m/>
    <m/>
    <m/>
    <n v="0"/>
    <n v="141.6"/>
    <s v="NO_CONCILIADO"/>
    <m/>
    <m/>
  </r>
  <r>
    <x v="79"/>
    <m/>
    <x v="79"/>
    <x v="135"/>
    <s v="O21279870002"/>
    <s v="BOD"/>
    <n v="2127987"/>
    <m/>
    <s v="00099021001 DEPOSITO DE EFECTIVO, DEPOSITANTE: MCDYD - M.C., CONCEPTO: DEVOLUCION DE RETENCION, CUENTA DE DEPOSITO: CUENTA UNICA DEL TESORO"/>
    <m/>
    <m/>
    <m/>
    <m/>
    <m/>
    <m/>
    <n v="0"/>
    <n v="201"/>
    <s v="NO_CONCILIADO"/>
    <m/>
    <m/>
  </r>
  <r>
    <x v="78"/>
    <m/>
    <x v="78"/>
    <x v="135"/>
    <s v="O21279970002"/>
    <s v="BOD"/>
    <n v="2127997"/>
    <m/>
    <s v="00099021001 DEPOSITO DE EFECTIVO, DEPOSITANTE: FLORES QUINO MONICA, CONCEPTO: DEVOLUCION DE SADOS NO UTILIZADOS DE C-31 (3944) INIAF, CUENTA DE DEPOSITO: CUENTA UNICA DEL TESORO"/>
    <m/>
    <m/>
    <m/>
    <m/>
    <m/>
    <m/>
    <n v="0"/>
    <n v="10800"/>
    <s v="NO_CONCILIADO"/>
    <m/>
    <m/>
  </r>
  <r>
    <x v="74"/>
    <m/>
    <x v="74"/>
    <x v="135"/>
    <s v="O21280010002"/>
    <s v="BOD"/>
    <n v="2128001"/>
    <m/>
    <s v="00670012002 DEPOSITO DE EFECTIVO, DEPOSITANTE: VERONICA MAGDALENA VALDA MUJICA, CONCEPTO: DEVOLUCION DE VIATICOS VIAJE A SANTA CRUZ, CUENTA DE DEPOSITO: CUENTA UNICA DEL TESORO"/>
    <m/>
    <m/>
    <m/>
    <m/>
    <m/>
    <m/>
    <n v="0"/>
    <n v="185.5"/>
    <s v="NO_CONCILIADO"/>
    <m/>
    <m/>
  </r>
  <r>
    <x v="54"/>
    <m/>
    <x v="54"/>
    <x v="135"/>
    <s v="O21280150002"/>
    <s v="BOD"/>
    <n v="2128015"/>
    <m/>
    <s v="00015011108 DEPOSITO DE EFECTIVO, DEPOSITANTE: JUBILADOS BANCA PRIVADA, CONCEPTO: PAGO SERVICIO DE AGUA POTABLE 20% FACTURA MES JULIO, CUENTA DE DEPOSITO: CUENTA UNICA DEL TESORO"/>
    <m/>
    <m/>
    <m/>
    <m/>
    <m/>
    <m/>
    <n v="0"/>
    <n v="218.62"/>
    <s v="NO_CONCILIADO"/>
    <m/>
    <m/>
  </r>
  <r>
    <x v="2"/>
    <m/>
    <x v="2"/>
    <x v="135"/>
    <s v="O21280160002"/>
    <s v="BOD"/>
    <n v="2128016"/>
    <m/>
    <s v="00046134201 DEPOSITO DE EFECTIVO, DEPOSITANTE: RODRIGO ZURITA AREVALO CI. 8010992 CB, CONCEPTO: DEVOLUCION DE FONDOS NO EJECUTADOS PNFRESS-MSYD, CUENTA DE DEPOSITO: CUENTA UNICA DEL TESORO"/>
    <m/>
    <m/>
    <m/>
    <m/>
    <m/>
    <m/>
    <n v="0"/>
    <n v="889.46"/>
    <s v="NO_CONCILIADO"/>
    <m/>
    <m/>
  </r>
  <r>
    <x v="71"/>
    <m/>
    <x v="71"/>
    <x v="135"/>
    <s v="O21280170002"/>
    <s v="BOD"/>
    <n v="2128017"/>
    <m/>
    <s v="00660072001 DEPOSITO DE EFECTIVO, DEPOSITANTE: JHONNY OMAR QUIROZ BUSTILLOS, CONCEPTO: DEVOLUCION DE VIATICOS-VIAJE A CAJUATA DEL 13 AL 15/03/2023, CUENTA DE DEPOSITO: CUENTA UNICA DEL TESORO"/>
    <m/>
    <m/>
    <m/>
    <m/>
    <m/>
    <m/>
    <n v="0"/>
    <n v="180"/>
    <s v="NO_CONCILIADO"/>
    <m/>
    <m/>
  </r>
  <r>
    <x v="32"/>
    <m/>
    <x v="32"/>
    <x v="135"/>
    <s v="O21280310002"/>
    <s v="BOD"/>
    <n v="2128031"/>
    <m/>
    <s v="00099021001 DEPOSITO DE EFECTIVO, DEPOSITANTE: RONALD COOPER LIRA CUSICANQUI, CONCEPTO: FACTURAS NAABOL NO DECLARADAS EN LIBRO COMPRAS IVA, CUENTA DE DEPOSITO: CUENTA UNICA DEL TESORO/DJBR"/>
    <m/>
    <m/>
    <m/>
    <m/>
    <m/>
    <m/>
    <n v="0"/>
    <n v="30"/>
    <s v="NO_CONCILIADO"/>
    <m/>
    <m/>
  </r>
  <r>
    <x v="32"/>
    <m/>
    <x v="32"/>
    <x v="135"/>
    <s v="O21280410002"/>
    <s v="BOD"/>
    <n v="2128041"/>
    <m/>
    <s v="00099021001 DEPOSITO DE EFECTIVO, DEPOSITANTE: KARINA CECILIA AGUIRRE AVILA, CONCEPTO: FACTURA NAABOL DE FECHA 09/06/2023 NO PRESENTADA, CUENTA DE DEPOSITO: CUENTA UNICA DEL TESORO/DJBR"/>
    <m/>
    <m/>
    <m/>
    <m/>
    <m/>
    <m/>
    <n v="0"/>
    <n v="15"/>
    <s v="NO_CONCILIADO"/>
    <m/>
    <m/>
  </r>
  <r>
    <x v="8"/>
    <m/>
    <x v="8"/>
    <x v="135"/>
    <s v="G23491840003"/>
    <s v="COB"/>
    <n v="17609"/>
    <m/>
    <s v="PAGO A BID PRÉSTAMO 3181/BL-BO VCTO. 23-07-2023 POR CUENTA DE TGN , NTI. 017609 VALOR 24-07-2023 CAPITAL USD 1.766.666,67 INTERESES USD 1.484.231,36 CTA. 3987 CUENTA UNICA DEL TESORO LIB. 00099021001 REF.: COMISIONES BANCARIAS"/>
    <m/>
    <m/>
    <m/>
    <m/>
    <m/>
    <m/>
    <n v="15880.82"/>
    <n v="0"/>
    <s v="NO_CONCILIADO"/>
    <m/>
    <m/>
  </r>
  <r>
    <x v="8"/>
    <m/>
    <x v="8"/>
    <x v="135"/>
    <s v="G23491850003"/>
    <s v="COB"/>
    <n v="17590"/>
    <m/>
    <s v="PAGO A BID PRÉSTAMO 3181/BL-BO VCTO. 23-07-2023 POR CUENTA DE TGN , NTI. 017590 VALOR 24-07-2023 INTERESES USD 26.282,19 CTA. 3987 CUENTA UNICA DEL TESORO LIB. 00099021001 REF.: COMISIONES BANCARIAS"/>
    <m/>
    <m/>
    <m/>
    <m/>
    <m/>
    <m/>
    <n v="396.22"/>
    <n v="0"/>
    <s v="NO_CONCILIADO"/>
    <m/>
    <m/>
  </r>
  <r>
    <x v="96"/>
    <m/>
    <x v="96"/>
    <x v="135"/>
    <s v="F0013462"/>
    <s v="NTE"/>
    <n v="6130539"/>
    <m/>
    <s v="A:00099021001 TRANSFERENCIA DE RECUPERACIONES SEGÚN NOTA GEF-LCR-CMD-0831-NOT/23 POR CONCEPTO DE PAGO DE CAPITAL E INTERES DE ACUERDO A CONTRATO DE FIDEICOMISO “PROGRAMA APOYO A LA EJECUCION DE LA INVERSION PUBLICA” FIRMADO ENTRE MINISTERIO DE PLANIFICACION Y EL FNDR, CORRESPONDIENTE AL GAM DE PORTACHUELO."/>
    <m/>
    <m/>
    <m/>
    <m/>
    <m/>
    <m/>
    <n v="0"/>
    <n v="83773.399999999994"/>
    <s v="NO_CONCILIADO"/>
    <m/>
    <m/>
  </r>
  <r>
    <x v="112"/>
    <m/>
    <x v="112"/>
    <x v="135"/>
    <s v="B21279800002"/>
    <s v="BOD"/>
    <n v="2127980"/>
    <m/>
    <s v="00862012001 DEP.DE CHEQ.AJENOS,RET.DE CAM.,CONCEPTO: DEVOLUCION DE PRIMA,DEP.: CREDINFORM INTERNATIONAL S.A. , PROCEDENCIA: BANCO MERCANTIL SANTA CRUZ S.A., CHEQUE: 128945, FECHA DE EMISION:20/07/2023"/>
    <m/>
    <m/>
    <m/>
    <m/>
    <m/>
    <m/>
    <n v="0"/>
    <n v="2237.71"/>
    <s v="NO_CONCILIADO"/>
    <m/>
    <m/>
  </r>
  <r>
    <x v="1"/>
    <m/>
    <x v="1"/>
    <x v="135"/>
    <s v="B21279850002"/>
    <s v="BOD"/>
    <n v="2127985"/>
    <m/>
    <s v="00099021001 DEP.DE CHEQ.AJENOS,RET.DE CAM.,CONCEPTO: PAGO DE INCAPACIDADES TEMPORALES(REEMBOLSO MINISTERIO DE ECONOMIA Y FINANZAS PÚBLICAS,DEP.: CAJA NACIONAL DE SALUD , PROCEDENCIA: BANCO UNION S.A., CHEQUE: 32778, FECHA DE EMISION:24/07/2023"/>
    <m/>
    <m/>
    <m/>
    <m/>
    <m/>
    <m/>
    <n v="0"/>
    <n v="115677.56"/>
    <s v="NO_CONCILIADO"/>
    <m/>
    <m/>
  </r>
  <r>
    <x v="0"/>
    <m/>
    <x v="0"/>
    <x v="135"/>
    <s v="B21279920002"/>
    <s v="BOD"/>
    <n v="2127992"/>
    <m/>
    <s v="00099021001 DEP.DE CHEQ.AJENOS,RET.DE CAM.,CONCEPTO: LUIS RUDY GUTIERREZ CALLIZAYA,DEP.: BANCO UNION S.A. , PROCEDENCIA: BANCO UNION S.A., CHEQUE: 191556, FECHA DE EMISION:24/07/2023"/>
    <m/>
    <m/>
    <m/>
    <m/>
    <m/>
    <m/>
    <n v="0"/>
    <n v="3009"/>
    <s v="NO_CONCILIADO"/>
    <m/>
    <m/>
  </r>
  <r>
    <x v="0"/>
    <m/>
    <x v="0"/>
    <x v="135"/>
    <s v="B21279940002"/>
    <s v="BOD"/>
    <n v="2127994"/>
    <m/>
    <s v="00099021001 DEP.DE CHEQ.AJENOS,RET.DE CAM.,CONCEPTO: JUAN PABLO VALVERDE TAVERA,DEP.: BANCO UNION S.A. , PROCEDENCIA: BANCO UNION S.A., CHEQUE: 191557, FECHA DE EMISION:24/07/2023"/>
    <m/>
    <m/>
    <m/>
    <m/>
    <m/>
    <m/>
    <n v="0"/>
    <n v="4747.96"/>
    <s v="NO_CONCILIADO"/>
    <m/>
    <m/>
  </r>
  <r>
    <x v="89"/>
    <m/>
    <x v="89"/>
    <x v="135"/>
    <s v="B21279950002"/>
    <s v="BOD"/>
    <n v="2127995"/>
    <m/>
    <s v="00290012001 DEP.DE CHEQ.AJENOS,RET.DE CAM.,CONCEPTO: TRAMITE N°9276618 OTROS INGRESOS,DEP.: SERVICIO DE IMPUSTOS NACIONALES , PROCEDENCIA: BANCO UNION S.A., CHEQUE: 7196, FECHA DE EMISION:12/07/2023"/>
    <m/>
    <m/>
    <m/>
    <m/>
    <m/>
    <m/>
    <n v="0"/>
    <n v="378"/>
    <s v="NO_CONCILIADO"/>
    <m/>
    <m/>
  </r>
  <r>
    <x v="89"/>
    <m/>
    <x v="89"/>
    <x v="135"/>
    <s v="B21279960002"/>
    <s v="BOD"/>
    <n v="2127996"/>
    <m/>
    <s v="00290012001 DEP.DE CHEQ.AJENOS,RET.DE CAM.,CONCEPTO: TRAMITE N°9262364 OTROS INGRESOS,DEP.: SERVICIO DE IMPUSTOS NACIONALES , PROCEDENCIA: BANCO UNION S.A., CHEQUE: 7197, FECHA DE EMISION:12/07/2023"/>
    <m/>
    <m/>
    <m/>
    <m/>
    <m/>
    <m/>
    <n v="0"/>
    <n v="2304"/>
    <s v="NO_CONCILIADO"/>
    <m/>
    <m/>
  </r>
  <r>
    <x v="94"/>
    <m/>
    <x v="94"/>
    <x v="135"/>
    <s v="B21280100002"/>
    <s v="BOD"/>
    <n v="2128010"/>
    <m/>
    <s v="00580012001 DEP.DE CHEQ.AJENOS,RET.DE CAM.,CONCEPTO: PAGO MULTAS SUBARRENDATARIOS MESES ABRIL Y JUNIO 2023,DEP.: DEPÓSITOS ADUANEROS BOLIVIANOS , PROCEDENCIA: BANCO UNION S.A., CHEQUE: 1079, FECHA DE EMISION:19/07/2023"/>
    <m/>
    <m/>
    <m/>
    <m/>
    <m/>
    <m/>
    <n v="0"/>
    <n v="198.65"/>
    <s v="NO_CONCILIADO"/>
    <m/>
    <m/>
  </r>
  <r>
    <x v="1"/>
    <m/>
    <x v="1"/>
    <x v="135"/>
    <s v="B21280110002"/>
    <s v="BOD"/>
    <n v="2128011"/>
    <m/>
    <s v="00099021001 DEP.DE CHEQ.AJENOS,RET.DE CAM.,CONCEPTO: PAGO INCAPACIDADES TEMPORALES (REEMBOLSO MINISTERIO DE ECONOMIA Y FINANZAS PÚBLICAS),DEP.: CAJA NACIONAL DE SALUD , PROCEDENCIA: BANCO UNION S.A., CHEQUE: 32803, FECHA DE EMISION:24/07/2023"/>
    <m/>
    <m/>
    <m/>
    <m/>
    <m/>
    <m/>
    <n v="0"/>
    <n v="737980.69"/>
    <s v="NO_CONCILIADO"/>
    <m/>
    <m/>
  </r>
  <r>
    <x v="114"/>
    <m/>
    <x v="114"/>
    <x v="135"/>
    <s v="G23493600004"/>
    <s v="DVD"/>
    <n v="18780"/>
    <m/>
    <s v="VENTA DE DIVISAS CON TRANSFERENCIA DE FONDOS A SOLICITUD DE EMPRESA PUBLICA PRODUCTIVA CARTONES DE BOLIVIA-CARTONBOL SEGUN SOLICITUD 18780 REF: TRANSFERENCIA DE RECURSOS AL BCB POR PAGO A EMPRESA TOOLS CORRUGATED S L U POR ADQUISICION DE TROQUEL ROTATIVO INE SEGUN ORDEN DE COMPRA SEDEM GG CB N 35 LIB. 00576012002 CARTONBOL - RECAUDADORA POR DIFERENCIAL CAMBIARIO"/>
    <m/>
    <m/>
    <m/>
    <m/>
    <m/>
    <m/>
    <n v="130.91999999999999"/>
    <n v="0"/>
    <s v="NO_CONCILIADO"/>
    <m/>
    <m/>
  </r>
  <r>
    <x v="115"/>
    <m/>
    <x v="115"/>
    <x v="135"/>
    <s v="S10649540002"/>
    <s v="CRV"/>
    <n v="4021"/>
    <m/>
    <s v="||LIBRETA CUT N°00572019203 DESEMBOLSO DEL PRESTAMO DE DINERO DEL FIDEICOMISO DEL FINPRO N°026 CON LA EMPRESA EMAPA  PROYECTO IMPLEMENTACION PLANTA PISCICOLA EN EL LAGO TITICACA S/NOTA BDP/GO/JNPC/4021/2023."/>
    <m/>
    <m/>
    <m/>
    <m/>
    <m/>
    <m/>
    <n v="0"/>
    <n v="11353999.970000001"/>
    <s v="NO_CONCILIADO"/>
    <m/>
    <m/>
  </r>
  <r>
    <x v="115"/>
    <m/>
    <x v="115"/>
    <x v="135"/>
    <s v="S10649550002"/>
    <s v="CRV"/>
    <n v="4018"/>
    <m/>
    <s v="||LIBRETA CUT N°00572019202 DESEMBOLSO DEL PRESTAMO DE DINERO DEL FIDEICOMISO DEL FINPRO N°025 CON LA EMPRESA EMAPA  PROYECTO IMPLEMENTACION PLANTA PISICOLA EN LA AMAZONIA S/NOTA BDP/GO/JNPC/4018/2023."/>
    <m/>
    <m/>
    <m/>
    <m/>
    <m/>
    <m/>
    <n v="0"/>
    <n v="11465840.939999999"/>
    <s v="NO_CONCILIADO"/>
    <m/>
    <m/>
  </r>
  <r>
    <x v="111"/>
    <m/>
    <x v="111"/>
    <x v="135"/>
    <s v="S10649560002"/>
    <s v="CRV"/>
    <n v="4016"/>
    <m/>
    <s v="||LIBRETA CUT N°00578019201DESEMBOLSO DEL PRESTAMO DE DINERO DEL FIDEICOMISO DEL FINPRO N°021 CON LA EMPRESA BOA  PROYECTO INCENTIVO PARA EL DESARROLLO TURISTICO A TRAVEZ DE LA MEJORA EN LA DISPONIBILIDAD DE FLOTA AERONAVES  S/NOTA BDP/GO/JNPC/4016/2023."/>
    <m/>
    <m/>
    <m/>
    <m/>
    <m/>
    <m/>
    <n v="0"/>
    <n v="7757103.5499999998"/>
    <s v="NO_CONCILIADO"/>
    <m/>
    <m/>
  </r>
  <r>
    <x v="84"/>
    <m/>
    <x v="84"/>
    <x v="135"/>
    <s v="G23496360001"/>
    <s v="CVD"/>
    <n v="2349636"/>
    <m/>
    <s v="COBRO COSTOS DE PAPELERIA POR REGULARIZACION DE TRANSFERENCIA DEL EXTERIOR POR ORDEN DE CONSULADO DE BOLIVIA EN MURCIA - ESPAÑA REF: GESTORIA CONSULAR JUNIO 2023 LIB. 00010011102 MIN.RELACIONES EXTERIORES - GESTORIA CONSULAR LEY Nº 3108"/>
    <m/>
    <m/>
    <m/>
    <m/>
    <m/>
    <m/>
    <n v="50"/>
    <n v="0"/>
    <s v="NO_CONCILIADO"/>
    <m/>
    <m/>
  </r>
  <r>
    <x v="84"/>
    <m/>
    <x v="84"/>
    <x v="135"/>
    <s v="G23496380001"/>
    <s v="CVD"/>
    <n v="2349638"/>
    <m/>
    <s v="COBRO COSTOS DE PAPELERIA POR REGULARIZACION DE TRANSFERENCIA DEL EXTERIOR POR ORDEN DE CONSULADO DE BOLIVIA EN BILBAO - ESPAÑA REF:GESTORIA CONSULAR JUNIO 2023 LIB. 00010011102 MIN.RELACIONES EXTERIORES - GESTORIA CONSULAR LEY Nº 3108"/>
    <m/>
    <m/>
    <m/>
    <m/>
    <m/>
    <m/>
    <n v="50"/>
    <n v="0"/>
    <s v="NO_CONCILIADO"/>
    <m/>
    <m/>
  </r>
  <r>
    <x v="84"/>
    <m/>
    <x v="84"/>
    <x v="135"/>
    <s v="G23496400001"/>
    <s v="CVD"/>
    <n v="2349640"/>
    <m/>
    <s v="COBRO COSTOS DE PAPELERIA POR REGULARIZACION DE TRANSFERENCIA DEL EXTERIOR POR ORDEN DE SEZIONE CONSOLARE AMBASCIATA DI BOLIVIA REF:GESTORIA CONSULAR JUNIO 2023 LIB. 00010011102 MIN.RELACIONES EXTERIORES - GESTORIA CONSULAR LEY Nº 3108"/>
    <m/>
    <m/>
    <m/>
    <m/>
    <m/>
    <m/>
    <n v="50"/>
    <n v="0"/>
    <s v="NO_CONCILIADO"/>
    <m/>
    <m/>
  </r>
  <r>
    <x v="36"/>
    <m/>
    <x v="36"/>
    <x v="135"/>
    <s v="S10649590001"/>
    <s v="COB"/>
    <n v="1064959"/>
    <m/>
    <s v="'COBRO DE'||ÚTILES DE ESCRITORIO POR EL COMPROBANTE NRO.1064958 DE LA FECHA S/G. NOTA CITE PRS/GAFC-1382 DFC-423/2023 DE F.14.06.2023 (HRE-TGL-9344), ENVIADA POR YACIMIENTOS PETROLIFEROS FISCALES BOLIVIANOS DEBITO DE LA LIBRETA 00513022001 YPFB  OPERACIONES"/>
    <m/>
    <m/>
    <m/>
    <m/>
    <m/>
    <m/>
    <n v="50"/>
    <n v="0"/>
    <s v="NO_CONCILIADO"/>
    <m/>
    <m/>
  </r>
  <r>
    <x v="34"/>
    <m/>
    <x v="34"/>
    <x v="135"/>
    <s v="S10649830003"/>
    <s v="COB"/>
    <n v="1064983"/>
    <m/>
    <s v="||TRANSFERENCIA DE FONDOS S/G. MENSAJE SWIFT NRO. 12024 DE LA FECHA, Y NOTA REMITIDA POR NAVEGACIÓN AEREA Y AEROPUERTOS BOLIVIANOS CITE: CAR/DGE-DNAF N°0120/2023 DE FECHA 20/06/2022 (HRE-TGL-9614) (SECTOR PÚBLICO). DÉBITO DE LA LIBRETA 00389012001 NAABOL-ADMINISTRACION, REPOSICIÓN ÚTILES DE ESCRITORIO."/>
    <m/>
    <m/>
    <m/>
    <m/>
    <m/>
    <m/>
    <n v="50"/>
    <n v="0"/>
    <s v="NO_CONCILIADO"/>
    <m/>
    <m/>
  </r>
  <r>
    <x v="36"/>
    <m/>
    <x v="36"/>
    <x v="135"/>
    <s v="S10649670001"/>
    <s v="COB"/>
    <n v="1064967"/>
    <m/>
    <s v="'COBRO DE'||ÚTILES DE ESCRITORIO POR EL COMPROBANTE NRO. 1064966 DE LA FECHA, S/G. NOTA CITE PRS/GAFC-1382 DFC-423/2023 DE FECHA 14/06/2023 (HRE-TGL-9344) ENVIADA POR YACIMIENTOS PETROLIFEROS FISCALES BOLIVIANOS. DEBITO DE LA LIBRETA 00513022001 YPFB  OPERACIONES."/>
    <m/>
    <m/>
    <m/>
    <m/>
    <m/>
    <m/>
    <n v="50"/>
    <n v="0"/>
    <s v="NO_CONCILIADO"/>
    <m/>
    <m/>
  </r>
  <r>
    <x v="34"/>
    <m/>
    <x v="34"/>
    <x v="135"/>
    <s v="S10649710003"/>
    <s v="COB"/>
    <n v="1064971"/>
    <m/>
    <s v="||TRANSFERENCIAS DEL EXTERIOR SEGUN MENSAJE SWIFT NRO. 12006 DE LA FECHA Y NOTA CITE: CAR/DGE-DNAF N° 0120/2023 DE FECHA 20/06/2023 (HRE-TGL-9614). REMITIDA POR NAVEGACIÓN AÉREA Y AEROPUERTOS BOLIVIANOS. (SECTOR PÚBLICO). DEBITO DE LA LIBRETA 00389012001 NAABOL-ADMINISTRACION, REPOSICIÓN ÚTILES DE ESCRITORIO."/>
    <m/>
    <m/>
    <m/>
    <m/>
    <m/>
    <m/>
    <n v="50"/>
    <n v="0"/>
    <s v="NO_CONCILIADO"/>
    <m/>
    <m/>
  </r>
  <r>
    <x v="81"/>
    <m/>
    <x v="81"/>
    <x v="135"/>
    <s v="S10649720003"/>
    <s v="COB"/>
    <n v="1064972"/>
    <m/>
    <s v="||TRANSFERENCIAS DEL EXTERIOR SEGUN MENSAJE SWIFT N° 12025 DE LA FECHA Y NOTA CITE: DGAC/3568/2023 DE FECHA 15/06/2023. (HRE-TGL-9395). REMITIDA POR LA DIRECCIÓN GENERAL DE AERONAUTICA CIVIL. (SECTOR PÚBLICO). DEBITO DE LA LIBRETA 00117012001 DGAC, REPOSICIÓN DE ÚTILES DE ESCRITORIO."/>
    <m/>
    <m/>
    <m/>
    <m/>
    <m/>
    <m/>
    <n v="50"/>
    <n v="0"/>
    <s v="NO_CONCILIADO"/>
    <m/>
    <m/>
  </r>
  <r>
    <x v="36"/>
    <m/>
    <x v="36"/>
    <x v="135"/>
    <s v="S10649770001"/>
    <s v="COB"/>
    <n v="1064977"/>
    <m/>
    <s v="'COBRO DE'||UTILES DE ESCRITORIO POR EL COMPROBANTE NRO. 1064976 DE LA FECHA, S/G.NOTA PRS/GAFC-1382-DFC-423/2023 DE FECHA 14/6/2023 (HRE-TGL-2023-9344) ENVIADO POR YACIMIENTOS PETROLIFEROS FISCALES BOLIVIANOS. DÉBITO DE LA LIBRETA 00513022001 YPFB-&quot;OPERACIONES&quot; COBRO DE ÚTILES DE ESCRITORIO."/>
    <m/>
    <m/>
    <m/>
    <m/>
    <m/>
    <m/>
    <n v="50"/>
    <n v="0"/>
    <s v="NO_CONCILIADO"/>
    <m/>
    <m/>
  </r>
  <r>
    <x v="81"/>
    <m/>
    <x v="81"/>
    <x v="135"/>
    <s v="S10649600003"/>
    <s v="COB"/>
    <n v="1064960"/>
    <m/>
    <s v="||TRANSFERENCIA DE FONDOS SEGÚN MENSAJES SWIFT N°12005 Y 12002 DE LA FECHA Y NOTA CITE: DGAC/3568/2023 (HRE-TGL-9395) DE FECHA 15/06/2023 DE LA DIRECCIÓN GENERAL DE AERONÁUTICA CIVIL. (SECTOR PÚBLICO). DÉBITO DE LA LIBRETA 00117012001 DGAC, REPOSICIÓN DE ÚTILES DE ESCRITORIO."/>
    <m/>
    <m/>
    <m/>
    <m/>
    <m/>
    <m/>
    <n v="50"/>
    <n v="0"/>
    <s v="NO_CONCILIADO"/>
    <m/>
    <m/>
  </r>
  <r>
    <x v="76"/>
    <m/>
    <x v="76"/>
    <x v="136"/>
    <s v="O21282440002"/>
    <s v="BOD"/>
    <n v="2128244"/>
    <m/>
    <s v="00213012001 DEPOSITO DE EFECTIVO, DEPOSITANTE: WILDER ALDY RAMIREZ HUANCA, CONCEPTO: DEVOLUCION DE PASAJES, CUENTA DE DEPOSITO: CUENTA UNICA DEL TESORO"/>
    <m/>
    <m/>
    <m/>
    <m/>
    <m/>
    <m/>
    <n v="0"/>
    <n v="20"/>
    <s v="NO_CONCILIADO"/>
    <m/>
    <m/>
  </r>
  <r>
    <x v="70"/>
    <m/>
    <x v="70"/>
    <x v="136"/>
    <s v="O21282460002"/>
    <s v="BOD"/>
    <n v="2128246"/>
    <m/>
    <s v="00283012003 DEPOSITO DE EFECTIVO, DEPOSITANTE: ARMIN PITER MARTINEZ CRUZ, CONCEPTO: DEVOLUCION DE VIATICO DEL MES DE MARZO, CUENTA DE DEPOSITO: CUENTA UNICA DEL TESORO"/>
    <m/>
    <m/>
    <m/>
    <m/>
    <m/>
    <m/>
    <n v="0"/>
    <n v="1800"/>
    <s v="NO_CONCILIADO"/>
    <m/>
    <m/>
  </r>
  <r>
    <x v="99"/>
    <m/>
    <x v="99"/>
    <x v="136"/>
    <s v="O21282490002"/>
    <s v="BOD"/>
    <n v="2128249"/>
    <m/>
    <s v="00070057001 DEPOSITO DE EFECTIVO, DEPOSITANTE: FERNANDO CANAZA CHURATA, CONCEPTO: DEVOLUCION DE FONDOS, CUENTA DE DEPOSITO: CUENTA UNICA DEL TESORO"/>
    <m/>
    <m/>
    <m/>
    <m/>
    <m/>
    <m/>
    <n v="0"/>
    <n v="257.39999999999998"/>
    <s v="NO_CONCILIADO"/>
    <m/>
    <m/>
  </r>
  <r>
    <x v="32"/>
    <m/>
    <x v="32"/>
    <x v="136"/>
    <s v="O21282500002"/>
    <s v="BOD"/>
    <n v="2128250"/>
    <m/>
    <s v="00099021001 DEPOSITO DE EFECTIVO, DEPOSITANTE: ARIEL VILLENA RUIZ, CONCEPTO: DEVOLUCION FACTURA NAABOL-ARIEL VILLENA, CUENTA DE DEPOSITO: CUENTA UNICA DEL TESORO/DJBR"/>
    <m/>
    <m/>
    <m/>
    <m/>
    <m/>
    <m/>
    <n v="0"/>
    <n v="15"/>
    <s v="NO_CONCILIADO"/>
    <m/>
    <m/>
  </r>
  <r>
    <x v="32"/>
    <m/>
    <x v="32"/>
    <x v="136"/>
    <s v="O21282510002"/>
    <s v="BOD"/>
    <n v="2128251"/>
    <m/>
    <s v="00099021001 DEPOSITO DE EFECTIVO, DEPOSITANTE: JOSE FREDDY FERNANDEZ RODRIGUEZ, CONCEPTO: FACTURAS NAABOL 24 Y 27 ABRIL 2023, CUENTA DE DEPOSITO: CUENTA UNICA DEL TESORO/DJBR"/>
    <m/>
    <m/>
    <m/>
    <m/>
    <m/>
    <m/>
    <n v="0"/>
    <n v="30"/>
    <s v="NO_CONCILIADO"/>
    <m/>
    <m/>
  </r>
  <r>
    <x v="112"/>
    <m/>
    <x v="112"/>
    <x v="136"/>
    <s v="F0013470"/>
    <s v="NTE"/>
    <n v="6117907"/>
    <m/>
    <s v="A:00862012001 TRANSFERENCIA DE RECUPERACIONES SEGÚN NOTA INTERNA GEF-LCR-DYF-0780-NOT/23, POR REMUNERACION DE ADMINISTRACION QUE CORRESPONDE AL FNDR DE ACUERDO A CONTRATO DE FIDEICOMISO “CONTRAPARTES LOCALES” DEL GAM DE PAPEL PAMPA (RECUPERACION JULIO-2023)"/>
    <m/>
    <m/>
    <m/>
    <m/>
    <m/>
    <m/>
    <n v="0"/>
    <n v="819.78"/>
    <s v="NO_CONCILIADO"/>
    <m/>
    <m/>
  </r>
  <r>
    <x v="112"/>
    <m/>
    <x v="112"/>
    <x v="136"/>
    <s v="F0013470"/>
    <s v="NTE"/>
    <n v="6117929"/>
    <m/>
    <s v="A:00862012001 TRANSFERENCIA DE RECUPERACIONES SEGÚN NOTA INTERNA GEF-LCR-DYF-0780-NOT/23, POR REMUNERACION DE ADMINISTRACION QUE CORRESPONDE AL FNDR DE ACUERDO A CONTRATO DE FIDEICOMISO “CONTRAPARTES LOCALES” DEL GAM DE TOMINA (RECUPERACION JULIO-2023)"/>
    <m/>
    <m/>
    <m/>
    <m/>
    <m/>
    <m/>
    <n v="0"/>
    <n v="3240.41"/>
    <s v="NO_CONCILIADO"/>
    <m/>
    <m/>
  </r>
  <r>
    <x v="68"/>
    <m/>
    <x v="68"/>
    <x v="136"/>
    <s v="O21282570002"/>
    <s v="BOD"/>
    <n v="2128257"/>
    <m/>
    <s v="00099021001 DEPOSITO DE EFECTIVO, DEPOSITANTE: MINISTERIO DE DESARROLLO RURAL Y TIERRAS UE POZOS, CONCEPTO: DEVOLUCION POR ERROR DE PAGO EN DEVOLUCION DE RETENCION DE EDWIN FLORES VASQUEZ, CUENTA DE DEPOSITO: CUENTA UNICA DEL TESORO"/>
    <m/>
    <m/>
    <m/>
    <m/>
    <m/>
    <m/>
    <n v="0"/>
    <n v="42"/>
    <s v="NO_CONCILIADO"/>
    <m/>
    <m/>
  </r>
  <r>
    <x v="68"/>
    <m/>
    <x v="68"/>
    <x v="136"/>
    <s v="O21282590002"/>
    <s v="BOD"/>
    <n v="2128259"/>
    <m/>
    <s v="00099021001 DEPOSITO DE EFECTIVO, DEPOSITANTE: MINISTERIO DE DESARROLLO RURAL Y TIERRAS UE POZOS, CONCEPTO: DEVOLUCION POR ERROR DE PAGO EN DEVOLUCION DE RETENCION DE JUAN JOSE LIMACHI YANA, CUENTA DE DEPOSITO: CUENTA UNICA DEL TESORO"/>
    <m/>
    <m/>
    <m/>
    <m/>
    <m/>
    <m/>
    <n v="0"/>
    <n v="42"/>
    <s v="NO_CONCILIADO"/>
    <m/>
    <m/>
  </r>
  <r>
    <x v="82"/>
    <m/>
    <x v="82"/>
    <x v="136"/>
    <s v="O21282710002"/>
    <s v="BOD"/>
    <n v="2128271"/>
    <m/>
    <s v="00190012004 DEPOSITO DE EFECTIVO, DEPOSITANTE: JORGE RAMIRO MICHEL ALVAREZ, CONCEPTO: DEVOLUCION DE VIATICOS POR VIAJE AL MUNICIPIO MAPIRI, CUENTA DE DEPOSITO: CUENTA UNICA DEL TESORO"/>
    <m/>
    <m/>
    <m/>
    <m/>
    <m/>
    <m/>
    <n v="0"/>
    <n v="444"/>
    <s v="NO_CONCILIADO"/>
    <m/>
    <m/>
  </r>
  <r>
    <x v="32"/>
    <m/>
    <x v="32"/>
    <x v="136"/>
    <s v="O21282720002"/>
    <s v="BOD"/>
    <n v="2128272"/>
    <m/>
    <s v="00099021001 DEPOSITO DE EFECTIVO, DEPOSITANTE: FELIX QUISPE HUANCA, CONCEPTO: FACTURA NAABOL EMITIDA EN FECHA 25/04/2023, CUENTA DE DEPOSITO: CUENTA UNICA DEL TESORO/DJBR"/>
    <m/>
    <m/>
    <m/>
    <m/>
    <m/>
    <m/>
    <n v="0"/>
    <n v="15"/>
    <s v="NO_CONCILIADO"/>
    <m/>
    <m/>
  </r>
  <r>
    <x v="82"/>
    <m/>
    <x v="82"/>
    <x v="136"/>
    <s v="O21282730002"/>
    <s v="BOD"/>
    <n v="2128273"/>
    <m/>
    <s v="00190012004 DEPOSITO DE EFECTIVO, DEPOSITANTE: PABLO REYNALDO VILLCA PELAEZ, CONCEPTO: DEVOLUCION DE VIATICOS, CUENTA DE DEPOSITO: CUENTA UNICA DEL TESORO"/>
    <m/>
    <m/>
    <m/>
    <m/>
    <m/>
    <m/>
    <n v="0"/>
    <n v="1855"/>
    <s v="NO_CONCILIADO"/>
    <m/>
    <m/>
  </r>
  <r>
    <x v="8"/>
    <m/>
    <x v="8"/>
    <x v="136"/>
    <s v="G23500200003"/>
    <s v="COB"/>
    <n v="17575"/>
    <m/>
    <s v="PAGO A BID PRÉSTAMO 1098-SF-BO VCTO. 25-07-2023 POR CUENTA DE TGN , NTI. 017575 VALOR 25-07-2023 CAPITAL USD 123.951,36 INTERESES USD 46.714,38 CTA. 3987 CUENTA UNICA DEL TESORO LIB. 00099021001 REF.: COMISIONES BANCARIAS"/>
    <m/>
    <m/>
    <m/>
    <m/>
    <m/>
    <m/>
    <n v="1089.56"/>
    <n v="0"/>
    <s v="NO_CONCILIADO"/>
    <m/>
    <m/>
  </r>
  <r>
    <x v="82"/>
    <m/>
    <x v="82"/>
    <x v="136"/>
    <s v="O21282740002"/>
    <s v="BOD"/>
    <n v="2128274"/>
    <m/>
    <s v="00190012004 DEPOSITO DE EFECTIVO, DEPOSITANTE: LOURDES TIBURCIA QUISPE QUISPE, CONCEPTO: DEVOLUCION DE VIATICOS DEL 24 AL 28 JULIO, CUENTA DE DEPOSITO: CUENTA UNICA DEL TESORO"/>
    <m/>
    <m/>
    <m/>
    <m/>
    <m/>
    <m/>
    <n v="0"/>
    <n v="377"/>
    <s v="NO_CONCILIADO"/>
    <m/>
    <m/>
  </r>
  <r>
    <x v="82"/>
    <m/>
    <x v="82"/>
    <x v="136"/>
    <s v="O21282750002"/>
    <s v="BOD"/>
    <n v="2128275"/>
    <m/>
    <s v="00190012004 DEPOSITO DE EFECTIVO, DEPOSITANTE: LOURDES TIBURCIA QUISPE QUISPE, CONCEPTO: DEVOLUCION DE VIATICOS POR VIAJE A QUIME, ICHOCA E INQUISIVI, CUENTA DE DEPOSITO: CUENTA UNICA DEL TESORO"/>
    <m/>
    <m/>
    <m/>
    <m/>
    <m/>
    <m/>
    <n v="0"/>
    <n v="155"/>
    <s v="NO_CONCILIADO"/>
    <m/>
    <m/>
  </r>
  <r>
    <x v="69"/>
    <m/>
    <x v="69"/>
    <x v="136"/>
    <s v="O21283040002"/>
    <s v="BOD"/>
    <n v="2128304"/>
    <m/>
    <s v="00020051101 DEPOSITO DE EFECTIVO, DEPOSITANTE: ESCUELA DE IDIOMAS FILIAL TRINIDAD, CONCEPTO: REVERSION PARCIAL E. ELECTRICA MAYL/23, CUENTA DE DEPOSITO: CUENTA UNICA DEL TESORO"/>
    <m/>
    <m/>
    <m/>
    <m/>
    <m/>
    <m/>
    <n v="0"/>
    <n v="12"/>
    <s v="NO_CONCILIADO"/>
    <m/>
    <m/>
  </r>
  <r>
    <x v="76"/>
    <m/>
    <x v="76"/>
    <x v="136"/>
    <s v="O21283170002"/>
    <s v="BOD"/>
    <n v="2128317"/>
    <m/>
    <s v="00213012001 DEPOSITO DE EFECTIVO, DEPOSITANTE: GIELDA MAMANI CHAMBI, CONCEPTO: DEVOLUCION DE FONDOS, CUENTA DE DEPOSITO: CUENTA UNICA DEL TESORO"/>
    <m/>
    <m/>
    <m/>
    <m/>
    <m/>
    <m/>
    <n v="0"/>
    <n v="80"/>
    <s v="NO_CONCILIADO"/>
    <m/>
    <m/>
  </r>
  <r>
    <x v="43"/>
    <m/>
    <x v="43"/>
    <x v="136"/>
    <s v="G23501730004"/>
    <s v="DVD"/>
    <n v="18819"/>
    <m/>
    <s v="VENTA DE DIVISAS CON TRANSFERENCIA DE FONDOS A SOLICITUD DE SERVICIO DESARROLLO EMPRESAS PUBLICAS PRODUCTIVAS SEGUN SOLICITUD 18819 REF: TRANSFERENCIA INTERNACIONAL DE PAGO A LA EMPRESA VIDROMECANICA METALOMECANICA VIDREIRA S.A. POR LA ADQUISICION DE CADENA DEL RASCADOR DE VIDRIO EN CALIENTE DE ACUE LIB. 00132072001 SEDEM-ADMINISTRACION RECAUDACION ENVIBOL EN BOLIVIANOS POR DIFERENCIAL CAMBIARIO"/>
    <m/>
    <m/>
    <m/>
    <m/>
    <m/>
    <m/>
    <n v="933.14"/>
    <n v="0"/>
    <s v="NO_CONCILIADO"/>
    <m/>
    <m/>
  </r>
  <r>
    <x v="76"/>
    <m/>
    <x v="76"/>
    <x v="136"/>
    <s v="O21283190002"/>
    <s v="BOD"/>
    <n v="2128319"/>
    <m/>
    <s v="00213012001 DEPOSITO DE EFECTIVO, DEPOSITANTE: FREDY COLQUE MAMANI, CONCEPTO: DEVOLUCION DE VIATICOS, CUENTA DE DEPOSITO: CUENTA UNICA DEL TESORO"/>
    <m/>
    <m/>
    <m/>
    <m/>
    <m/>
    <m/>
    <n v="0"/>
    <n v="2655"/>
    <s v="NO_CONCILIADO"/>
    <m/>
    <m/>
  </r>
  <r>
    <x v="76"/>
    <m/>
    <x v="76"/>
    <x v="136"/>
    <s v="O21283200002"/>
    <s v="BOD"/>
    <n v="2128320"/>
    <m/>
    <s v="00213012001 DEPOSITO DE EFECTIVO, DEPOSITANTE: GUTIERREZ PEREZ RAUL JAVIER, CONCEPTO: DEVOLUCION DE FONDOS COMBUSTIBLE, CUENTA DE DEPOSITO: CUENTA UNICA DEL TESORO"/>
    <m/>
    <m/>
    <m/>
    <m/>
    <m/>
    <m/>
    <n v="0"/>
    <n v="13.5"/>
    <s v="NO_CONCILIADO"/>
    <m/>
    <m/>
  </r>
  <r>
    <x v="76"/>
    <m/>
    <x v="76"/>
    <x v="136"/>
    <s v="O21283220002"/>
    <s v="BOD"/>
    <n v="2128322"/>
    <m/>
    <s v="00213012001 DEPOSITO DE EFECTIVO, DEPOSITANTE: GUTIERREZ PEREZ RAUL JAVIER, CONCEPTO: DEVOLUCION DE FONDOS, CUENTA DE DEPOSITO: CUENTA UNICA DEL TESORO"/>
    <m/>
    <m/>
    <m/>
    <m/>
    <m/>
    <m/>
    <n v="0"/>
    <n v="2"/>
    <s v="NO_CONCILIADO"/>
    <m/>
    <m/>
  </r>
  <r>
    <x v="76"/>
    <m/>
    <x v="76"/>
    <x v="136"/>
    <s v="O21283270002"/>
    <s v="BOD"/>
    <n v="2128327"/>
    <m/>
    <s v="00213012001 DEPOSITO DE EFECTIVO, DEPOSITANTE: PINTO SENCKA JOSE LUIS, CONCEPTO: DEVOLUCION DE TASAS, CUENTA DE DEPOSITO: CUENTA UNICA DEL TESORO"/>
    <m/>
    <m/>
    <m/>
    <m/>
    <m/>
    <m/>
    <n v="0"/>
    <n v="10"/>
    <s v="NO_CONCILIADO"/>
    <m/>
    <m/>
  </r>
  <r>
    <x v="2"/>
    <m/>
    <x v="2"/>
    <x v="136"/>
    <s v="O21283300002"/>
    <s v="BOD"/>
    <n v="2128330"/>
    <m/>
    <s v="00046171101 DEPOSITO DE EFECTIVO, DEPOSITANTE: D-IMPORT, CONCEPTO: SANCION POR INCUMPLIMIENTO A RESOLUCION, CUENTA DE DEPOSITO: CUENTA UNICA DEL TESORO"/>
    <m/>
    <m/>
    <m/>
    <m/>
    <m/>
    <m/>
    <n v="0"/>
    <n v="2500"/>
    <s v="NO_CONCILIADO"/>
    <m/>
    <m/>
  </r>
  <r>
    <x v="0"/>
    <m/>
    <x v="0"/>
    <x v="136"/>
    <s v="O21283320002"/>
    <s v="BOD"/>
    <n v="2128332"/>
    <m/>
    <s v="00099021001 DEPOSITO DE EFECTIVO, DEPOSITANTE: YELIZABAD RAFITA MATELJAN CLAROS DE LAFORCADA, CONCEPTO: REGULARIZACIÓN DEL TOPE SALARIAL JUNIO, CUENTA DE DEPOSITO: CUENTA UNICA DEL TESORO"/>
    <m/>
    <m/>
    <m/>
    <m/>
    <m/>
    <m/>
    <n v="0"/>
    <n v="459.22"/>
    <s v="NO_CONCILIADO"/>
    <m/>
    <m/>
  </r>
  <r>
    <x v="20"/>
    <m/>
    <x v="20"/>
    <x v="136"/>
    <s v="O21283340002"/>
    <s v="BOD"/>
    <n v="2128334"/>
    <m/>
    <s v="00099021001 DEPOSITO DE EFECTIVO, DEPOSITANTE: SEBASTIAN RODRIGO GUERRERO ALARCON, CONCEPTO: DEVOLUCION EXAMEN PREOCUPACIONAL GESTION 2023, CUENTA DE DEPOSITO: CUENTA UNICA DEL TESORO/DJBR"/>
    <m/>
    <m/>
    <m/>
    <m/>
    <m/>
    <m/>
    <n v="0"/>
    <n v="100"/>
    <s v="NO_CONCILIADO"/>
    <m/>
    <m/>
  </r>
  <r>
    <x v="33"/>
    <m/>
    <x v="33"/>
    <x v="136"/>
    <s v="O21283350002"/>
    <s v="BOD"/>
    <n v="2128335"/>
    <m/>
    <s v="00099021001 DEPOSITO DE EFECTIVO, DEPOSITANTE: MARCO WILDER BAUTISTA RODAS, CONCEPTO: DEVOLUCION DE UN DIA DE VIATICOS, CUENTA DE DEPOSITO: CUENTA UNICA DEL TESORO/DJBR"/>
    <m/>
    <m/>
    <m/>
    <m/>
    <m/>
    <m/>
    <n v="0"/>
    <n v="371"/>
    <s v="NO_CONCILIADO"/>
    <m/>
    <m/>
  </r>
  <r>
    <x v="83"/>
    <m/>
    <x v="83"/>
    <x v="136"/>
    <s v="Q18491140002"/>
    <s v="CRV"/>
    <n v="1849114"/>
    <m/>
    <s v="NUMERO DE LIBRETA CUT: 00373024105 OPERACIÓN E75 TRANSFERENCIA DE LA CUENTA FISCAL BUN A LA CUT EN MN TRANSFERENCIA DE FONDOS A SOLICITUD DE: GOBIERNO AUTONOMO MUNICIPAL DE CORIPATA CITE: GAMC/MAE-JSB/NÂ°402/2023 CUENTA CUT 3987 LIBRETA NÂ° 00373024105 FDI-TRASFERENCIAS PROGRAMADAS Y/O PROYECTOS"/>
    <m/>
    <m/>
    <m/>
    <m/>
    <m/>
    <m/>
    <n v="0"/>
    <n v="15802.5"/>
    <s v="NO_CONCILIADO"/>
    <m/>
    <m/>
  </r>
  <r>
    <x v="32"/>
    <m/>
    <x v="32"/>
    <x v="136"/>
    <s v="O21283450002"/>
    <s v="BOD"/>
    <n v="2128345"/>
    <m/>
    <s v="00099021001 DEPOSITO DE EFECTIVO, DEPOSITANTE: JIMENA LOURDES ALVAREZ VASQUEZ, CONCEPTO: FACTURA NAABOL 29 DE MAYO 2023, CUENTA DE DEPOSITO: CUENTA UNICA DEL TESORO/DJBR"/>
    <m/>
    <m/>
    <m/>
    <m/>
    <m/>
    <m/>
    <n v="0"/>
    <n v="15"/>
    <s v="NO_CONCILIADO"/>
    <m/>
    <m/>
  </r>
  <r>
    <x v="32"/>
    <m/>
    <x v="32"/>
    <x v="136"/>
    <s v="O21283470002"/>
    <s v="BOD"/>
    <n v="2128347"/>
    <m/>
    <s v="00099021001 DEPOSITO DE EFECTIVO, DEPOSITANTE: CARLOS ALBERTO QUISPE VARGAS, CONCEPTO: FACTURA NAABOL DE PASAJES AEREO DE FECHA 22 DE MAYO DE 2023, CUENTA DE DEPOSITO: CUENTA UNICA DEL TESORO/DJBR"/>
    <m/>
    <m/>
    <m/>
    <m/>
    <m/>
    <m/>
    <n v="0"/>
    <n v="15"/>
    <s v="NO_CONCILIADO"/>
    <m/>
    <m/>
  </r>
  <r>
    <x v="32"/>
    <m/>
    <x v="32"/>
    <x v="136"/>
    <s v="O21283480002"/>
    <s v="BOD"/>
    <n v="2128348"/>
    <m/>
    <s v="00099021001 DEPOSITO DE EFECTIVO, DEPOSITANTE: CARLOS ALBERTO QUISPE VARGAS, CONCEPTO: FACTURA NAABOL DE PASAJES AEREO DE FECHA 19 DE MAYO DE 2023, CUENTA DE DEPOSITO: CUENTA UNICA DEL TESORO/DJBR"/>
    <m/>
    <m/>
    <m/>
    <m/>
    <m/>
    <m/>
    <n v="0"/>
    <n v="15"/>
    <s v="NO_CONCILIADO"/>
    <m/>
    <m/>
  </r>
  <r>
    <x v="116"/>
    <m/>
    <x v="116"/>
    <x v="136"/>
    <s v="O21283540002"/>
    <s v="BOD"/>
    <n v="2128354"/>
    <m/>
    <s v="00865012001 DEPOSITO DE EFECTIVO, DEPOSITANTE: GERMAN QUISPE TITO, CONCEPTO: DEVOLUCION DE APORTES LABORALES Y PATRONALES CORRESPONDIENTE AL MES DE JUNIO 2023 POR PERMISO, CUENTA DE DEPOSITO: CUENTA UNICA DEL TESORO"/>
    <m/>
    <m/>
    <m/>
    <m/>
    <m/>
    <m/>
    <n v="0"/>
    <n v="40.67"/>
    <s v="NO_CONCILIADO"/>
    <m/>
    <m/>
  </r>
  <r>
    <x v="3"/>
    <m/>
    <x v="3"/>
    <x v="136"/>
    <s v="Q18492090002"/>
    <s v="CRV"/>
    <n v="1849209"/>
    <m/>
    <s v="NUMERO DE LIBRETA CUT: 00344018001 OPERACIÓN E18 TRANSFERENCIA DEL SISTEMA FINANCIERO POR CUENTA DE TERCEROS A LA CUT UNICEF PAYMENT NUMBER 3987069001 INSTITUTO PLURINACIONAL DE ESTUDIO DE LENGUAS Y CULTURAS IPELC"/>
    <m/>
    <m/>
    <m/>
    <m/>
    <m/>
    <m/>
    <n v="0"/>
    <n v="143100"/>
    <s v="NO_CONCILIADO"/>
    <m/>
    <m/>
  </r>
  <r>
    <x v="74"/>
    <m/>
    <x v="74"/>
    <x v="136"/>
    <s v="O21283710002"/>
    <s v="BOD"/>
    <n v="2128371"/>
    <m/>
    <s v="00670012002 DEPOSITO DE EFECTIVO, DEPOSITANTE: RICARDO ALI MENDOZA-OEP, CONCEPTO: DEVOLUCION DE VIATICOS N°2126740, CUENTA DE DEPOSITO: CUENTA UNICA DEL TESORO"/>
    <m/>
    <m/>
    <m/>
    <m/>
    <m/>
    <m/>
    <n v="0"/>
    <n v="666"/>
    <s v="NO_CONCILIADO"/>
    <m/>
    <m/>
  </r>
  <r>
    <x v="110"/>
    <m/>
    <x v="110"/>
    <x v="136"/>
    <s v="O21283720002"/>
    <s v="BOD"/>
    <n v="2128372"/>
    <m/>
    <s v="00099021001 DEPOSITO DE EFECTIVO, DEPOSITANTE: F.P.S., CONCEPTO: DEVOLUCION DE PASAJES, CUENTA DE DEPOSITO: CUENTA UNICA DEL TESORO"/>
    <m/>
    <m/>
    <m/>
    <m/>
    <m/>
    <m/>
    <n v="0"/>
    <n v="348"/>
    <s v="NO_CONCILIADO"/>
    <m/>
    <m/>
  </r>
  <r>
    <x v="1"/>
    <m/>
    <x v="1"/>
    <x v="136"/>
    <s v="B21282370002"/>
    <s v="BOD"/>
    <n v="2128237"/>
    <m/>
    <s v="00099021001 DEP.DE CHEQ.AJENOS,RET.DE CAM.,CONCEPTO: PAGO INCAPACIDADES TEMPORALES (REEMBOLSO MINISTERIO DE ECONOMIA Y FINANZAS PUBLICAS),DEP.: CAJA NACIONAL DE SALUD , PROCEDENCIA: BANCO UNION S.A., CHEQUE: 32822, FECHA DE EMISION:24/07/2023"/>
    <m/>
    <m/>
    <m/>
    <m/>
    <m/>
    <m/>
    <n v="0"/>
    <n v="456205.05"/>
    <s v="NO_CONCILIADO"/>
    <m/>
    <m/>
  </r>
  <r>
    <x v="0"/>
    <m/>
    <x v="0"/>
    <x v="136"/>
    <s v="B21282680002"/>
    <s v="BOD"/>
    <n v="2128268"/>
    <m/>
    <s v="00099021001 DEP.DE CHEQ.AJENOS,RET.DE CAM.,CONCEPTO: CIRILO JANKO CONDORI,DEP.: BANCO UNION SA , PROCEDENCIA: BANCO UNION S.A., CHEQUE: 191558, FECHA DE EMISION:25/07/2023"/>
    <m/>
    <m/>
    <m/>
    <m/>
    <m/>
    <m/>
    <n v="0"/>
    <n v="19"/>
    <s v="NO_CONCILIADO"/>
    <m/>
    <m/>
  </r>
  <r>
    <x v="71"/>
    <m/>
    <x v="71"/>
    <x v="136"/>
    <s v="B21282940002"/>
    <s v="BOD"/>
    <n v="2128294"/>
    <m/>
    <s v="00660012006 DEP.DE CHEQ.AJENOS,RET.DE CAM.,CONCEPTO: DEVOLUCION DE REPOSICION DE CREDENCIAL DE CLAUDIA RIBERA, GESTION 2023,DEP.: ORGANO JUDICIAL-DISTRITO CHUQUISACA , PROCEDENCIA: BANCO UNION S.A., CHEQUE: 288, FECHA DE EMISION:21/07/2023"/>
    <m/>
    <m/>
    <m/>
    <m/>
    <m/>
    <m/>
    <n v="0"/>
    <n v="70"/>
    <s v="NO_CONCILIADO"/>
    <m/>
    <m/>
  </r>
  <r>
    <x v="68"/>
    <m/>
    <x v="68"/>
    <x v="136"/>
    <s v="B21283020002"/>
    <s v="BOD"/>
    <n v="2128302"/>
    <m/>
    <s v="00047137003 DEP.DE CHEQ.AJENOS,RET.DE CAM.,CONCEPTO: DEVOLUCION ASOCIACION MOMENE BNI 545 CON/BN/20/20 C31 N°4314 DE 2021,DEP.: PROYECTO DE ALIANZAS RURALES , PROCEDENCIA: BANCO UNION S.A., CHEQUE: 770, FECHA DE EMISION:24/07/2023"/>
    <m/>
    <m/>
    <m/>
    <m/>
    <m/>
    <m/>
    <n v="0"/>
    <n v="19466.400000000001"/>
    <s v="NO_CONCILIADO"/>
    <m/>
    <m/>
  </r>
  <r>
    <x v="25"/>
    <m/>
    <x v="25"/>
    <x v="136"/>
    <s v="S10650170002"/>
    <s v="CRV"/>
    <n v="1065017"/>
    <m/>
    <s v="||TRANSF. DE FONDOS DEL EXTERIOR SEGUN SWIFT NOS. 10644-10621 DE 3/07/2023 ORDENANTE FERROSALT S.A. A FAVOR DE YACIMIENTOS DE LITIO REF:ROC/4990792181FS URI COTIZACION 96. LIBRETA NO.00597012001 RECURSOS PROPIOS VENTAS YLB"/>
    <m/>
    <m/>
    <m/>
    <m/>
    <m/>
    <m/>
    <n v="0"/>
    <n v="1179.92"/>
    <s v="NO_CONCILIADO"/>
    <m/>
    <m/>
  </r>
  <r>
    <x v="25"/>
    <m/>
    <x v="25"/>
    <x v="136"/>
    <s v="S10650170003"/>
    <s v="COB"/>
    <n v="1065017"/>
    <m/>
    <s v="||TRANSF. DE FONDOS DEL EXTERIOR SEGUN SWIFT NOS. 10644-10621 DE 3/07/2023 ORDENANTE FERROSALT S.A. A FAVOR DE YACIMIENTOS DE LITIO REF:ROC/4990792181FS URI COTIZACION 96. CGO. LIBRETA NO.00597012001 RECURSOS PROPIOS VENTAS YLB (UTILES DE ESCRITORIO)"/>
    <m/>
    <m/>
    <m/>
    <m/>
    <m/>
    <m/>
    <n v="50"/>
    <n v="0"/>
    <s v="NO_CONCILIADO"/>
    <m/>
    <m/>
  </r>
  <r>
    <x v="81"/>
    <m/>
    <x v="81"/>
    <x v="136"/>
    <s v="S10650560003"/>
    <s v="COB"/>
    <n v="1065056"/>
    <m/>
    <s v="||TRANSFERENCIA DE FONDOS SEGÚN MENSAJES SWIFT N°12088 Y 12087 DE LA FECHA Y NOTA CITE: DGAC/3568/2023 (HRE-TGL-9395) DE FECHA 15/06/2023 DE LA DIRECCIÓN GENERAL DE AERONÁUTICA CIVIL. (SECTOR PÚBLICO). DÉBITO DE LA LIBRETA 00117012001 DGAC, REPOSICIÓN DE ÚTILES DE ESCRITORIO."/>
    <m/>
    <m/>
    <m/>
    <m/>
    <m/>
    <m/>
    <n v="50"/>
    <n v="0"/>
    <s v="NO_CONCILIADO"/>
    <m/>
    <m/>
  </r>
  <r>
    <x v="36"/>
    <m/>
    <x v="36"/>
    <x v="136"/>
    <s v="S10650580001"/>
    <s v="COB"/>
    <n v="1065058"/>
    <m/>
    <s v="'COBRO DE'||ÚTILES DE ESCRITORIO POR EL COMPROBANTE N°1065057 SEGÚN NOTA CITE: GAFC-1734 DFC/URTE-278/2023 DE FECHA 24/07/2023 (HRE-TGL-11398) DE YACIMIENTOS PETROLÍFEROS FISCALES BOLIVIANOS. (SECTOR PÚBLICO). DÉBITO DE LA LIBRETA 00513022001 YPFB - OPERACIONES, REPOSICIÓN DE ÚTILES DE ESCRITORIO."/>
    <m/>
    <m/>
    <m/>
    <m/>
    <m/>
    <m/>
    <n v="50"/>
    <n v="0"/>
    <s v="NO_CONCILIADO"/>
    <m/>
    <m/>
  </r>
  <r>
    <x v="36"/>
    <m/>
    <x v="36"/>
    <x v="136"/>
    <s v="S10650710001"/>
    <s v="COB"/>
    <n v="1065071"/>
    <m/>
    <s v="'COBRO DE'||ÚTILES DE ESCRITORIO POR EL COMPROBANTE NRO.1065067 DE LA FECHA S/G. NOTA CITE GAFC-1734/DFC/URTE-278/2023 DE F.24.07.2023 (HRE-TGL-11398), ENVIADA POR YACIMIENTOS PETROLIFEROS FISCALES BOLIVIANOS DEBITO DE LA LIBRETA 00513022001 YPFB  OPERACIONES"/>
    <m/>
    <m/>
    <m/>
    <m/>
    <m/>
    <m/>
    <n v="50"/>
    <n v="0"/>
    <s v="NO_CONCILIADO"/>
    <m/>
    <m/>
  </r>
  <r>
    <x v="2"/>
    <m/>
    <x v="2"/>
    <x v="136"/>
    <s v="F0013478"/>
    <s v="DAU"/>
    <n v="6123549"/>
    <m/>
    <s v="A:00046058003 Débito Automático por incumplimiento del Gobierno Autónomo Municipal de Caquiaviri (GAM CAQ), al Convenio Interinstitucional N°0056 de 03 de agosto de 2011 y sus tres Enmiendas de 31 de diciembre de 2012, 2013 y 2014, respectivamente, suscritos entre la Ministerio de Salud y Deporte y el GAM CAQ."/>
    <m/>
    <m/>
    <m/>
    <m/>
    <m/>
    <m/>
    <n v="0"/>
    <n v="350000"/>
    <s v="NO_CONCILIADO"/>
    <m/>
    <m/>
  </r>
  <r>
    <x v="8"/>
    <m/>
    <x v="8"/>
    <x v="136"/>
    <s v="F0013478"/>
    <s v="NTE"/>
    <n v="6124370"/>
    <m/>
    <s v="A:00099021001 TRANSFERENCIA DE RECUPERACIONES SEGÚN NOTA GEF-LCR-DYF-0779-NOT/23 POR CONCEPTO DE PAGO DE INTERES DE ACUERDO A CONTRATO DE FIDEICOMISO “ACCESOS SEGUROS VIVIR BIEN” CORRESPONDIENTE AL GAD COCHABAMBA."/>
    <m/>
    <m/>
    <m/>
    <m/>
    <m/>
    <m/>
    <n v="0"/>
    <n v="317990.55"/>
    <s v="NO_CONCILIADO"/>
    <m/>
    <m/>
  </r>
  <r>
    <x v="112"/>
    <m/>
    <x v="112"/>
    <x v="136"/>
    <s v="F0013478"/>
    <s v="NTE"/>
    <n v="6116584"/>
    <m/>
    <s v="A:00862012001 TRANSFERENCIA DE RECUPERACIONES SEGÚN NOTA INTERNA GEF-LCR-DYF-0780-NOT/23, POR REMUNERACION DE ADMINISTRACION QUE CORRESPONDE AL FNDR DE ACUERDO A CONTRATO DE FIDEICOMISO “CONTRAPARTES LOCALES” DEL GAM DE TARIJA (RECUPERACION JULIO-2023)"/>
    <m/>
    <m/>
    <m/>
    <m/>
    <m/>
    <m/>
    <n v="0"/>
    <n v="33885.18"/>
    <s v="NO_CONCILIADO"/>
    <m/>
    <m/>
  </r>
  <r>
    <x v="112"/>
    <m/>
    <x v="112"/>
    <x v="136"/>
    <s v="F0013478"/>
    <s v="NTE"/>
    <n v="6116839"/>
    <m/>
    <s v="A:00862012001 TRANSFERENCIA DE RECUPERACIONES SEGÚN NOTA INTERNA GEF-LCR-DYF-0780-NOT/23, POR REMUNERACION DE ADMINISTRACION QUE CORRESPONDE AL FNDR DE ACUERDO A CONTRATO DE FIDEICOMISO “CONTRAPARTES LOCALES” DEL GAM DE ORURO (RECUPERACION JULIO-2023)"/>
    <m/>
    <m/>
    <m/>
    <m/>
    <m/>
    <m/>
    <n v="0"/>
    <n v="51434.64"/>
    <s v="NO_CONCILIADO"/>
    <m/>
    <m/>
  </r>
  <r>
    <x v="112"/>
    <m/>
    <x v="112"/>
    <x v="136"/>
    <s v="F0013478"/>
    <s v="NTE"/>
    <n v="6124070"/>
    <m/>
    <s v="A:00862012001 TRANSFERENCIA DE RECUPERACIONES SEGÚN NOTA INTERNA GEF-LCR-DYF-0780-NOT/23, POR REMUNERACION DE ADMINISTRACION QUE CORRESPONDE AL FNDR DE ACUERDO A CONTRATO DE FIDEICOMISO “CONTRAPARTES LOCALES” DEL GAM DE YUNCHARA (RECUPERACION JULIO-2023)"/>
    <m/>
    <m/>
    <m/>
    <m/>
    <m/>
    <m/>
    <n v="0"/>
    <n v="356.6"/>
    <s v="NO_CONCILIADO"/>
    <m/>
    <m/>
  </r>
  <r>
    <x v="112"/>
    <m/>
    <x v="112"/>
    <x v="136"/>
    <s v="F0013478"/>
    <s v="NTE"/>
    <n v="6124371"/>
    <m/>
    <s v="A:00862012001 TRANSFERENCIA DE RECUPERACIONES SEGÚN NOTA GEF-LCR-DYF-0779-NOT/23 POR CONCEPTO DE REMUNERACION POR ADMINISTRACION DEL FIDEICOMISO QUE CORRESPONDE AL FNDR DE ACUERDO A CONTRATO DE FIDEICOMISO “ACCESOS SEGUROS VIVIR BIEN”. GAD COCHABAMBA."/>
    <m/>
    <m/>
    <m/>
    <m/>
    <m/>
    <m/>
    <n v="0"/>
    <n v="635981.1"/>
    <s v="NO_CONCILIADO"/>
    <m/>
    <m/>
  </r>
  <r>
    <x v="112"/>
    <m/>
    <x v="112"/>
    <x v="136"/>
    <s v="F0013478"/>
    <s v="NTE"/>
    <n v="6116848"/>
    <m/>
    <s v="A:00862012001 TRANSFERENCIA DE RECUPERACIONES SEGÚN NOTA INTERNA GEF-LCR-DYF-0780-NOT/23, POR REMUNERACION DE ADMINISTRACION QUE CORRESPONDE AL FNDR DE ACUERDO A CONTRATO DE FIDEICOMISO “CONTRAPARTES LOCALES” DEL GAM DE PAZÑA (RECUPERACION JULIO-2023)"/>
    <m/>
    <m/>
    <m/>
    <m/>
    <m/>
    <m/>
    <n v="0"/>
    <n v="249.84"/>
    <s v="NO_CONCILIADO"/>
    <m/>
    <m/>
  </r>
  <r>
    <x v="112"/>
    <m/>
    <x v="112"/>
    <x v="136"/>
    <s v="F0013478"/>
    <s v="NTE"/>
    <n v="6124089"/>
    <m/>
    <s v="A:00862012001 TRANSFERENCIA DE RECUPERACIONES SEGÚN NOTA INTERNA GEF-LCR-DYF-0780-NOT/23, POR REMUNERACION DE ADMINISTRACION QUE CORRESPONDE AL FNDR DE ACUERDO A CONTRATO DE FIDEICOMISO “CONTRAPARTES LOCALES” DEL GAD SANTA CRUZ (RECUPERACION JULIO-2023)"/>
    <m/>
    <m/>
    <m/>
    <m/>
    <m/>
    <m/>
    <n v="0"/>
    <n v="1013751.48"/>
    <s v="NO_CONCILIADO"/>
    <m/>
    <m/>
  </r>
  <r>
    <x v="112"/>
    <m/>
    <x v="112"/>
    <x v="136"/>
    <s v="F0013478"/>
    <s v="NTE"/>
    <n v="6117812"/>
    <m/>
    <s v="A:00862012001 TRANSFERENCIA DE RECUPERACIONES SEGÚN NOTA INTERNA GEF-LCR-DYF-0780-NOT/23, POR REMUNERACION DE ADMINISTRACION QUE CORRESPONDE AL FNDR DE ACUERDO A CONTRATO DE FIDEICOMISO “CONTRAPARTES LOCALES” DEL GAM DE CULPINA (RECUPERACION JULIO-2023)"/>
    <m/>
    <m/>
    <m/>
    <m/>
    <m/>
    <m/>
    <n v="0"/>
    <n v="5231.79"/>
    <s v="NO_CONCILIADO"/>
    <m/>
    <m/>
  </r>
  <r>
    <x v="112"/>
    <m/>
    <x v="112"/>
    <x v="136"/>
    <s v="F0013478"/>
    <s v="NTE"/>
    <n v="6117871"/>
    <m/>
    <s v="A:00862012001 TRANSFERENCIA DE RECUPERACIONES SEGÚN NOTA INTERNA GEF-LCR-DYF-0780-NOT/23, POR REMUNERACION DE ADMINISTRACION QUE CORRESPONDE AL FNDR DE ACUERDO A CONTRATO DE FIDEICOMISO “CONTRAPARTES LOCALES” DEL GAM DE ICLA (RECUPERACION JULIO-2023)"/>
    <m/>
    <m/>
    <m/>
    <m/>
    <m/>
    <m/>
    <n v="0"/>
    <n v="1539.44"/>
    <s v="NO_CONCILIADO"/>
    <m/>
    <m/>
  </r>
  <r>
    <x v="112"/>
    <m/>
    <x v="112"/>
    <x v="136"/>
    <s v="F0013478"/>
    <s v="NTE"/>
    <n v="6117498"/>
    <m/>
    <s v="A:00862012001 TRANSFERENCIA DE RECUPERACIONES SEGÚN NOTA INTERNA GEF-LCR-DYF-0780-NOT/23, POR REMUNERACION DE ADMINISTRACION QUE CORRESPONDE AL FNDR DE ACUERDO A CONTRATO DE FIDEICOMISO “CONTRAPARTES LOCALES” DEL GAD COCHABAMBA (RECUPERACION JULIO-2023)"/>
    <m/>
    <m/>
    <m/>
    <m/>
    <m/>
    <m/>
    <n v="0"/>
    <n v="74736.22"/>
    <s v="NO_CONCILIADO"/>
    <m/>
    <m/>
  </r>
  <r>
    <x v="112"/>
    <m/>
    <x v="112"/>
    <x v="136"/>
    <s v="F0013478"/>
    <s v="NTE"/>
    <n v="6117851"/>
    <m/>
    <s v="A:00862012001 TRANSFERENCIA DE RECUPERACIONES SEGÚN NOTA INTERNA GEF-LCR-DYF-0780-NOT/23, POR REMUNERACION DE ADMINISTRACION QUE CORRESPONDE AL FNDR DE ACUERDO A CONTRATO DE FIDEICOMISO “CONTRAPARTES LOCALES” DEL GAM DE VILLA TUNARI (RECUPERACION JULIO-2023)"/>
    <m/>
    <m/>
    <m/>
    <m/>
    <m/>
    <m/>
    <n v="0"/>
    <n v="34896.230000000003"/>
    <s v="NO_CONCILIADO"/>
    <m/>
    <m/>
  </r>
  <r>
    <x v="112"/>
    <m/>
    <x v="112"/>
    <x v="136"/>
    <s v="F0013478"/>
    <s v="NTE"/>
    <n v="6117841"/>
    <m/>
    <s v="A:00862012001 TRANSFERENCIA DE RECUPERACIONES SEGÚN NOTA INTERNA GEF-LCR-DYF-0780-NOT/23, POR REMUNERACION DE ADMINISTRACION QUE CORRESPONDE AL FNDR DE ACUERDO A CONTRATO DE FIDEICOMISO “CONTRAPARTES LOCALES” DEL GAM DE RIBERALTA (RECUPERACION JULIO-2023)"/>
    <m/>
    <m/>
    <m/>
    <m/>
    <m/>
    <m/>
    <n v="0"/>
    <n v="13612.74"/>
    <s v="NO_CONCILIADO"/>
    <m/>
    <m/>
  </r>
  <r>
    <x v="112"/>
    <m/>
    <x v="112"/>
    <x v="136"/>
    <s v="F0013478"/>
    <s v="NTE"/>
    <n v="6116629"/>
    <m/>
    <s v="A:00862012001 TRANSFERENCIA DE RECUPERACIONES SEGÚN NOTA INTERNA GEF-LCR-DYF-0780-NOT/23, POR REMUNERACION DE ADMINISTRACION QUE CORRESPONDE AL FNDR DE ACUERDO A CONTRATO DE FIDEICOMISO “CONTRAPARTES LOCALES” DEL GAM DE VILLA AZURDUY (RECUPERACION JULIO-2023)"/>
    <m/>
    <m/>
    <m/>
    <m/>
    <m/>
    <m/>
    <n v="0"/>
    <n v="668.8"/>
    <s v="NO_CONCILIADO"/>
    <m/>
    <m/>
  </r>
  <r>
    <x v="112"/>
    <m/>
    <x v="112"/>
    <x v="136"/>
    <s v="F0013478"/>
    <s v="NTE"/>
    <n v="6117545"/>
    <m/>
    <s v="A:00862012001 TRANSFERENCIA DE RECUPERACIONES SEGÚN NOTA INTERNA GEF-LCR-DYF-0780-NOT/23, POR REMUNERACION DE ADMINISTRACION QUE CORRESPONDE AL FNDR DE ACUERDO A CONTRATO DE FIDEICOMISO “CONTRAPARTES LOCALES” DEL GAD POTOSI (RECUPERACION JULIO-2023)"/>
    <m/>
    <m/>
    <m/>
    <m/>
    <m/>
    <m/>
    <n v="0"/>
    <n v="368623.05"/>
    <s v="NO_CONCILIADO"/>
    <m/>
    <m/>
  </r>
  <r>
    <x v="112"/>
    <m/>
    <x v="112"/>
    <x v="136"/>
    <s v="F0013478"/>
    <s v="NTE"/>
    <n v="6116830"/>
    <m/>
    <s v="A:00862012001 TRANSFERENCIA DE RECUPERACIONES SEGÚN NOTA INTERNA GEF-LCR-DYF-0780-NOT/23, POR REMUNERACION DE ADMINISTRACION QUE CORRESPONDE AL FNDR DE ACUERDO A CONTRATO DE FIDEICOMISO “CONTRAPARTES LOCALES” DEL GAM DE COLQUECHACA (RECUPERACION JULIO-2023)"/>
    <m/>
    <m/>
    <m/>
    <m/>
    <m/>
    <m/>
    <n v="0"/>
    <n v="362.14"/>
    <s v="NO_CONCILIADO"/>
    <m/>
    <m/>
  </r>
  <r>
    <x v="112"/>
    <m/>
    <x v="112"/>
    <x v="136"/>
    <s v="F0013478"/>
    <s v="NTE"/>
    <n v="6116740"/>
    <m/>
    <s v="A:00862012001 TRANSFERENCIA DE RECUPERACIONES SEGÚN NOTA INTERNA GEF-LCR-DYF-0780-NOT/23, POR REMUNERACION DE ADMINISTRACION QUE CORRESPONDE AL FNDR DE ACUERDO A CONTRATO DE FIDEICOMISO “CONTRAPARTES LOCALES” DEL GAM DE VILLA MOJOCOYA (RECUPERACION JULIO-2023)"/>
    <m/>
    <m/>
    <m/>
    <m/>
    <m/>
    <m/>
    <n v="0"/>
    <n v="2568.13"/>
    <s v="NO_CONCILIADO"/>
    <m/>
    <m/>
  </r>
  <r>
    <x v="112"/>
    <m/>
    <x v="112"/>
    <x v="136"/>
    <s v="F0013478"/>
    <s v="NTE"/>
    <n v="6116719"/>
    <m/>
    <s v="A:00862012001 TRANSFERENCIA DE RECUPERACIONES SEGÚN NOTA INTERNA GEF-LCR-DYF-0780-NOT/23, POR REMUNERACION DE ADMINISTRACION QUE CORRESPONDE AL FNDR DE ACUERDO A CONTRATO DE FIDEICOMISO “CONTRAPARTES LOCALES” DEL GAM DE MECAPACA (RECUPERACION JULIO-2023)"/>
    <m/>
    <m/>
    <m/>
    <m/>
    <m/>
    <m/>
    <n v="0"/>
    <n v="1374.67"/>
    <s v="NO_CONCILIADO"/>
    <m/>
    <m/>
  </r>
  <r>
    <x v="112"/>
    <m/>
    <x v="112"/>
    <x v="136"/>
    <s v="F0013478"/>
    <s v="NTE"/>
    <n v="6116692"/>
    <m/>
    <s v="A:00862012001 TRANSFERENCIA DE RECUPERACIONES SEGÚN NOTA INTERNA GEF-LCR-DYF-0780-NOT/23, POR REMUNERACION DE ADMINISTRACION QUE CORRESPONDE AL FNDR DE ACUERDO A CONTRATO DE FIDEICOMISO “CONTRAPARTES LOCALES” DEL GAM DE TARABUCO (RECUPERACION JULIO-2023)"/>
    <m/>
    <m/>
    <m/>
    <m/>
    <m/>
    <m/>
    <n v="0"/>
    <n v="777.49"/>
    <s v="NO_CONCILIADO"/>
    <m/>
    <m/>
  </r>
  <r>
    <x v="112"/>
    <m/>
    <x v="112"/>
    <x v="136"/>
    <s v="F0013478"/>
    <s v="NTE"/>
    <n v="6116644"/>
    <m/>
    <s v="A:00862012001 TRANSFERENCIA DE RECUPERACIONES SEGÚN NOTA INTERNA GEF-LCR-DYF-0780-NOT/23, POR REMUNERACION DE ADMINISTRACION QUE CORRESPONDE AL FNDR DE ACUERDO A CONTRATO DE FIDEICOMISO “CONTRAPARTES LOCALES” DEL GAM DE MOROCHATA (RECUPERACION JULIO-2023)"/>
    <m/>
    <m/>
    <m/>
    <m/>
    <m/>
    <m/>
    <n v="0"/>
    <n v="570.13"/>
    <s v="NO_CONCILIADO"/>
    <m/>
    <m/>
  </r>
  <r>
    <x v="112"/>
    <m/>
    <x v="112"/>
    <x v="136"/>
    <s v="F0013478"/>
    <s v="NTE"/>
    <n v="6116672"/>
    <m/>
    <s v="A:00862012001 TRANSFERENCIA DE RECUPERACIONES SEGÚN NOTA INTERNA GEF-LCR-DYF-0780-NOT/23, POR REMUNERACION DE ADMINISTRACION QUE CORRESPONDE AL FNDR DE ACUERDO A CONTRATO DE FIDEICOMISO “CONTRAPARTES LOCALES” DEL GAM DE PASORAPA (RECUPERACION JULIO-2023)"/>
    <m/>
    <m/>
    <m/>
    <m/>
    <m/>
    <m/>
    <n v="0"/>
    <n v="852.75"/>
    <s v="NO_CONCILIADO"/>
    <m/>
    <m/>
  </r>
  <r>
    <x v="2"/>
    <m/>
    <x v="2"/>
    <x v="136"/>
    <s v="F0013480"/>
    <s v="NTE"/>
    <n v="6131860"/>
    <m/>
    <s v="De: 00046134201 transferencia de recursos, según Nota Interna MSyD/VD/NI/480/2023, MSyD/PNFRFSS/NI/613/2023 e Informe Técnico MSyD/PNFRFSS/IT/301/2023,por devolución de pasajes terrestres en la gestión 2022, de un ex dependiente del Viceministerio de Deportes, H.R."/>
    <m/>
    <m/>
    <m/>
    <m/>
    <m/>
    <m/>
    <n v="220"/>
    <n v="0"/>
    <s v="NO_CONCILIADO"/>
    <m/>
    <m/>
  </r>
  <r>
    <x v="36"/>
    <m/>
    <x v="36"/>
    <x v="136"/>
    <s v="S10650650001"/>
    <s v="DEV"/>
    <n v="1065065"/>
    <m/>
    <s v="||TRANSFERENCIA DE FONDOS S/G.NOTA CITE: MEFP/VTCP/DGPOT/UPCFTGN/N°1212/2023 DE LA FECHA DEL MINISTERIO DE ECONOMIA Y FINANZAS PUBLICAS (HRE-TSO-1031) DEBITO DE LA LIBRETA N°00513012015 YPFB - HEROES DEL CHACO - BS."/>
    <m/>
    <m/>
    <m/>
    <m/>
    <m/>
    <m/>
    <n v="436606862.16000003"/>
    <n v="0"/>
    <s v="NO_CONCILIADO"/>
    <m/>
    <m/>
  </r>
  <r>
    <x v="36"/>
    <m/>
    <x v="36"/>
    <x v="136"/>
    <s v="S10650650004"/>
    <s v="COB"/>
    <n v="1065065"/>
    <m/>
    <s v="||TRANSFERENCIA DE FONDOS S/G.NOTA CITE: MEFP/VTCP/DGPOT/UPCFTGN/N°1212/2023 DE LA FECHA DEL MINISTERIO DE ECONOMIA Y FINANZAS PUBLICAS (HRE-TSO-1031) DEBITO DE LA LIB. 00513012007 YPFB - RECURSOS NACIONALIZACION, REPOSICION DE UTILES DE ESCRITORIO"/>
    <m/>
    <m/>
    <m/>
    <m/>
    <m/>
    <m/>
    <n v="50"/>
    <n v="0"/>
    <s v="NO_CONCILIADO"/>
    <m/>
    <m/>
  </r>
  <r>
    <x v="25"/>
    <m/>
    <x v="25"/>
    <x v="136"/>
    <s v="G23512450002"/>
    <s v="CRV"/>
    <n v="2351245"/>
    <m/>
    <s v="TRANSFERENCIA DEL EXTERIOR SEGUN SWIFT NOS.12095-12094 DE FECHA 25/07/2023 ORDENANTE: QUÍMICA MAVAR S.A., FECHA VALOR 25/07/2023 REF:COMPRA MATERIA PRIMA ORDEN DE VENTA YLB GCO 0129 ODV 23 VEX LIB. 00597012001 RECURSOS PROPIOS VENTAS YLB"/>
    <m/>
    <m/>
    <m/>
    <m/>
    <m/>
    <m/>
    <n v="0"/>
    <n v="342286.56"/>
    <s v="NO_CONCILIADO"/>
    <m/>
    <m/>
  </r>
  <r>
    <x v="36"/>
    <m/>
    <x v="36"/>
    <x v="136"/>
    <s v="G23512440001"/>
    <s v="CVD"/>
    <n v="2351244"/>
    <m/>
    <s v="COBRO COSTOS DE PAPELERIA SEGUN TRANSFERENCIA DEL EXTERIOR POR ORDEN DE LIMA GAS S.A., FECHA VALOR 25/07/2023 REF:ROC/9664339205FS LIB. 00513062002 YPFB - EXPORTACIÓN DE GLP Y OTROS-BOLIVIANOS"/>
    <m/>
    <m/>
    <m/>
    <m/>
    <m/>
    <m/>
    <n v="50"/>
    <n v="0"/>
    <s v="NO_CONCILIADO"/>
    <m/>
    <m/>
  </r>
  <r>
    <x v="25"/>
    <m/>
    <x v="25"/>
    <x v="136"/>
    <s v="G23512460001"/>
    <s v="CVD"/>
    <n v="2351246"/>
    <m/>
    <s v="COBRO COSTOS DE PAPELERIA SEGUN TRANSFERENCIA DEL EXTERIOR POR ORDEN DE QUÍMICA MAVAR S.A., FECHA VALOR 25/07/2023 REF:COMPRA MATERIA PRIMA ORDEN DE VENTA YLB GCO 0129 ODV 23 VEX LIB. 00597012001 RECURSOS PROPIOS VENTAS YLB"/>
    <m/>
    <m/>
    <m/>
    <m/>
    <m/>
    <m/>
    <n v="50"/>
    <n v="0"/>
    <s v="NO_CONCILIADO"/>
    <m/>
    <m/>
  </r>
  <r>
    <x v="34"/>
    <m/>
    <x v="34"/>
    <x v="136"/>
    <s v="S10650600003"/>
    <s v="COB"/>
    <n v="1065060"/>
    <m/>
    <s v="||TRANSFERENCIA DE FONDOS S/G MENSAJES SWIFTS NROS.12001 DE F.24/7/2023, 12048 DE LA FECHA Y NOTA CITE: CAR/DGE-DNAF N°0120/2023 DE FECHA 20/06/2023 (HRE-TGL-9614) ENVIADA POR NAVEGACION AEREA Y AEROPUERTOS BOLIVIANOS (SECTOR PÚBLICO). DEBITO DE LA LIBRETA 00389012001 NAABOL-ADMINISTRACION CENTRAL, REPOSICION ÚTILES DE ESCRITORIO."/>
    <m/>
    <m/>
    <m/>
    <m/>
    <m/>
    <m/>
    <n v="50"/>
    <n v="0"/>
    <s v="NO_CONCILIADO"/>
    <m/>
    <m/>
  </r>
  <r>
    <x v="81"/>
    <m/>
    <x v="81"/>
    <x v="136"/>
    <s v="S10650810003"/>
    <s v="COB"/>
    <n v="1065081"/>
    <m/>
    <s v="||TRANSFERENCIA DE FONDOS S/G. MENSAJE SWIFT NRO. 12099 DE LA FECHA, Y NOTA REMITIDA POR LA DIRECCIÓN GENERAL DE AERONAUTICA CIVIL CITE: DGAC/3568/2023 DE FECHA 15/06/2023 (HRE-TGL-9395) (SECTOR PÚBLICO). DÉBITO DE LA LIBRETA 0117012001 DGAC, REPOSICIÓN ÚTILES DE ESCRITORIO."/>
    <m/>
    <m/>
    <m/>
    <m/>
    <m/>
    <m/>
    <n v="50"/>
    <n v="0"/>
    <s v="NO_CONCILIADO"/>
    <m/>
    <m/>
  </r>
  <r>
    <x v="36"/>
    <m/>
    <x v="36"/>
    <x v="136"/>
    <s v="S10650840001"/>
    <s v="COB"/>
    <n v="1065084"/>
    <m/>
    <s v="'COBRO DE'||UTILES DE ESCRITORIO POR EL COMPROBANTE N° 1065079 DE LA FECHA, SEGUN NOTA CITE: GAFC-1734-DFC/URTE-278/2023 DE FECHA 24/7/2023 (HRE-TGL-11398). ENVIADA POR YACIMIENTOS PETROLIFEROS FISCALES BOLIVIANOS. (SECTOR PÚBLICO). DÉBITO DE LA LIBRETA 00513022001 YPFB - OPERACIONES."/>
    <m/>
    <m/>
    <m/>
    <m/>
    <m/>
    <m/>
    <n v="50"/>
    <n v="0"/>
    <s v="NO_CONCILIADO"/>
    <m/>
    <m/>
  </r>
  <r>
    <x v="34"/>
    <m/>
    <x v="34"/>
    <x v="136"/>
    <s v="S10650870003"/>
    <s v="COB"/>
    <n v="1065087"/>
    <m/>
    <s v="||TRANSFERENCIAS DEL EXTERIOR SEGUN MENSAJE SWIFT NRO. 12100 DE LA FECHA Y NOTA CITE: CAR/DGE-DNAF N° 0120/2023 DE FECHA 20/06/2023 (HRE-TGL-9614). REMITIDA POR NAVEGACIÓN AÉREA Y AEROPUERTOS BOLIVIANOS. (SECTOR PÚBLICO). DEBITO DE LA LIBRETA 00389012001 NAABOL-ADMINISTRACION, REPOSICIÓN ÚTILES DE ESCRITORIO."/>
    <m/>
    <m/>
    <m/>
    <m/>
    <m/>
    <m/>
    <n v="50"/>
    <n v="0"/>
    <s v="NO_CONCILIADO"/>
    <m/>
    <m/>
  </r>
  <r>
    <x v="25"/>
    <m/>
    <x v="25"/>
    <x v="136"/>
    <s v="G23512800002"/>
    <s v="CRV"/>
    <n v="2351280"/>
    <m/>
    <s v="TRANSFERENCIA DEL EXTERIOR SEGUN SWIFT NO.12098-12097 DE FECHA 25/07/2023 ORDENANTE: AGROBIOTECH AGRONEGOCIO LTDA. BR/JARDINOPOLIS, FECHA VALOR 25/07/2023 REF.RFB/YLB-GCO-0134-ODV/23-VEX BNY CUST RRN - F9S2307255057400. LIB. 00597012001 RECURSOS PROPIOS VENTAS YLB"/>
    <m/>
    <m/>
    <m/>
    <m/>
    <m/>
    <m/>
    <n v="0"/>
    <n v="1029000"/>
    <s v="NO_CONCILIADO"/>
    <m/>
    <m/>
  </r>
  <r>
    <x v="25"/>
    <m/>
    <x v="25"/>
    <x v="136"/>
    <s v="G23512810001"/>
    <s v="CVD"/>
    <n v="2351281"/>
    <m/>
    <s v="COBRO COSTOS DE PAPELERIA SEGUN TRANSFERENCIA DEL EXTERIOR POR ORDEN DE AGROBIOTECH AGRONEGOCIO LTDA. BR/JARDINOPOLIS, FECHA VALOR 25/07/2023 REF.RFB/YLB-GCO-0134-ODV/23-VEX BNY CUST RRN - F9S2307255057400. LIB. 00597012001 RECURSOS PROPIOS VENTAS YLB"/>
    <m/>
    <m/>
    <m/>
    <m/>
    <m/>
    <m/>
    <n v="50"/>
    <n v="0"/>
    <s v="NO_CONCILIADO"/>
    <m/>
    <m/>
  </r>
  <r>
    <x v="83"/>
    <m/>
    <x v="83"/>
    <x v="137"/>
    <s v="J05576040002"/>
    <s v="NTE"/>
    <n v="6136477"/>
    <m/>
    <s v="A:00373024105 00373024105 Transferencia de recursos a requerimiento del Fondo de Desarrollo Indígena s/g CITE: FDI/DGE/EXT/ N°0456, 0457 y 0465/2023 para financiar desembolsos de proyectos de diferentes municipios correspondiente a la ejecución de los Programas y/o Proyectos Productivos, en el marco de convenios suscritor con diferentes Gobiernos Autónomos Municipales, de acuerdo al Informe CITE: MEFP/VTCP/DGPOT/INF/N°68/ 2023, (H.R.6-15930-R; 6-15931-R; 6-16059-R)."/>
    <m/>
    <m/>
    <m/>
    <m/>
    <m/>
    <m/>
    <n v="0"/>
    <n v="1853250.72"/>
    <s v="NO_CONCILIADO"/>
    <m/>
    <m/>
  </r>
  <r>
    <x v="83"/>
    <m/>
    <x v="83"/>
    <x v="137"/>
    <s v="J05576050002"/>
    <s v="NTE"/>
    <n v="6136494"/>
    <m/>
    <s v="A:00373024108 00373024108 Transferencia de recursos a requerimiento del Fondo de Desarrollo Indígena s/g CITE: FDI/DGE/ EXT/N°0456, 0457 y 0465/2023 para financiar desembolsos de proyectos de diferentes municipios correspondiente a la ejecución de los Programas y/o Proyectos Productivos, en el marco de convenios suscritor con diferentes Gobiernos Autónomos Municipales, de acuerdo al Informe CITE: MEFP/VTCP/DGPOT/INF/N°68/ 2023, (H.R.6-15930-R; 6-15931-R; 6-16059-R)."/>
    <m/>
    <m/>
    <m/>
    <m/>
    <m/>
    <m/>
    <n v="0"/>
    <n v="29162388.34"/>
    <s v="NO_CONCILIADO"/>
    <m/>
    <m/>
  </r>
  <r>
    <x v="71"/>
    <m/>
    <x v="71"/>
    <x v="137"/>
    <s v="O21285520002"/>
    <s v="BOD"/>
    <n v="2128552"/>
    <m/>
    <s v="00660072001 DEPOSITO DE EFECTIVO, DEPOSITANTE: VANIA LOURDES LOPEZ VALDIVIA, CONCEPTO: DEVOLUCION DE VIATICOS, CUENTA DE DEPOSITO: CUENTA UNICA DEL TESORO"/>
    <m/>
    <m/>
    <m/>
    <m/>
    <m/>
    <m/>
    <n v="0"/>
    <n v="111"/>
    <s v="NO_CONCILIADO"/>
    <m/>
    <m/>
  </r>
  <r>
    <x v="32"/>
    <m/>
    <x v="32"/>
    <x v="137"/>
    <s v="O21285540002"/>
    <s v="BOD"/>
    <n v="2128554"/>
    <m/>
    <s v="00099021001 DEPOSITO DE EFECTIVO, DEPOSITANTE: JOSE FREDDY FERNANDEZ RODRIGUEZ, CONCEPTO: FACTURAS 18 AL 21 ABRIL /2023 NAABOL, CUENTA DE DEPOSITO: CUENTA UNICA DEL TESORO/DJBR"/>
    <m/>
    <m/>
    <m/>
    <m/>
    <m/>
    <m/>
    <n v="0"/>
    <n v="30"/>
    <s v="NO_CONCILIADO"/>
    <m/>
    <m/>
  </r>
  <r>
    <x v="51"/>
    <m/>
    <x v="51"/>
    <x v="137"/>
    <s v="O21285630002"/>
    <s v="BOD"/>
    <n v="2128563"/>
    <m/>
    <s v="00099021001 DEPOSITO DE EFECTIVO, DEPOSITANTE: FERNANDO PAOLO FUENTES ABASTO, CONCEPTO: DEVOLUCION DE FONDOS EN AVANCE &quot;TALLER ANTEPROYECTO POA 2024&quot; REALIZADO EL 25/07/23, CUENTA DE DEPOSITO: CUENTA UNICA DEL TESORO/DJBR"/>
    <m/>
    <m/>
    <m/>
    <m/>
    <m/>
    <m/>
    <n v="0"/>
    <n v="20"/>
    <s v="NO_CONCILIADO"/>
    <m/>
    <m/>
  </r>
  <r>
    <x v="68"/>
    <m/>
    <x v="68"/>
    <x v="137"/>
    <s v="O21285750002"/>
    <s v="BOD"/>
    <n v="2128575"/>
    <m/>
    <s v="00099021001 DEPOSITO DE EFECTIVO, DEPOSITANTE: IPD-SA, CONCEPTO: POR SALDOS NO EJECUTADOS DE FONDOS A CARGO A CUENTA C-31 81, CUENTA DE DEPOSITO: CUENTA UNICA DEL TESORO"/>
    <m/>
    <m/>
    <m/>
    <m/>
    <m/>
    <m/>
    <n v="0"/>
    <n v="2460"/>
    <s v="NO_CONCILIADO"/>
    <m/>
    <m/>
  </r>
  <r>
    <x v="0"/>
    <m/>
    <x v="0"/>
    <x v="137"/>
    <s v="O21285760002"/>
    <s v="BOD"/>
    <n v="2128576"/>
    <m/>
    <s v="00099021001 DEPOSITO DE EFECTIVO, DEPOSITANTE: ROSA AMALIA QUISBERT DE MARCA, CONCEPTO: DEVOLUCION DE RETROACTIVO, CUENTA DE DEPOSITO: CUENTA UNICA DEL TESORO"/>
    <m/>
    <m/>
    <m/>
    <m/>
    <m/>
    <m/>
    <n v="0"/>
    <n v="200"/>
    <s v="NO_CONCILIADO"/>
    <m/>
    <m/>
  </r>
  <r>
    <x v="2"/>
    <m/>
    <x v="2"/>
    <x v="137"/>
    <s v="O21285860002"/>
    <s v="BOD"/>
    <n v="2128586"/>
    <m/>
    <s v="00099021001 DEPOSITO DE EFECTIVO, DEPOSITANTE: ROY AMERICO ALANOCA PEÑARANDA, CONCEPTO: DEVOLUCION DE SUELDOS Y SALARIOS -FUENTE 10, CUENTA DE DEPOSITO: CUENTA UNICA DEL TESORO/DJBR"/>
    <m/>
    <m/>
    <m/>
    <m/>
    <m/>
    <m/>
    <n v="0"/>
    <n v="3974.39"/>
    <s v="NO_CONCILIADO"/>
    <m/>
    <m/>
  </r>
  <r>
    <x v="89"/>
    <m/>
    <x v="89"/>
    <x v="137"/>
    <s v="O21285900002"/>
    <s v="BOD"/>
    <n v="2128590"/>
    <m/>
    <s v="00290022001 DEPOSITO DE EFECTIVO, DEPOSITANTE: ALEX RUDY QUISPE CHOQUE, CONCEPTO: DEPÓSITO POR DEVOLUCION POR VIATICOS, CUENTA DE DEPOSITO: CUENTA UNICA DEL TESORO"/>
    <m/>
    <m/>
    <m/>
    <m/>
    <m/>
    <m/>
    <n v="0"/>
    <n v="222"/>
    <s v="NO_CONCILIADO"/>
    <m/>
    <m/>
  </r>
  <r>
    <x v="20"/>
    <m/>
    <x v="20"/>
    <x v="137"/>
    <s v="O21285930002"/>
    <s v="BOD"/>
    <n v="2128593"/>
    <m/>
    <s v="00099021001 DEPOSITO DE EFECTIVO, DEPOSITANTE: FELIX IVAN VALDIVIA LINARES, CONCEPTO: DEVOLUCION EXAMEN PREOCUPACIONAL GESTION 2023, CUENTA DE DEPOSITO: CUENTA UNICA DEL TESORO/DJBR"/>
    <m/>
    <m/>
    <m/>
    <m/>
    <m/>
    <m/>
    <n v="0"/>
    <n v="100"/>
    <s v="NO_CONCILIADO"/>
    <m/>
    <m/>
  </r>
  <r>
    <x v="2"/>
    <m/>
    <x v="2"/>
    <x v="137"/>
    <s v="O21286020002"/>
    <s v="BOD"/>
    <n v="2128602"/>
    <m/>
    <s v="00046171101 DEPOSITO DE EFECTIVO, DEPOSITANTE: ARBOTT LTDA, CONCEPTO: SANCION POR INCUMPLIMIENTO A LA NORMA, CUENTA DE DEPOSITO: CUENTA UNICA DEL TESORO"/>
    <m/>
    <m/>
    <m/>
    <m/>
    <m/>
    <m/>
    <n v="0"/>
    <n v="10000"/>
    <s v="NO_CONCILIADO"/>
    <m/>
    <m/>
  </r>
  <r>
    <x v="79"/>
    <m/>
    <x v="79"/>
    <x v="137"/>
    <s v="O21286060002"/>
    <s v="BOD"/>
    <n v="2128606"/>
    <m/>
    <s v="00053011102 DEPOSITO DE EFECTIVO, DEPOSITANTE: MCDD - YHESICA JANNET ZEBALLOS CAUNE, CONCEPTO: DEVOLUCION DE SALDOS, CUENTA DE DEPOSITO: CUENTA UNICA DEL TESORO"/>
    <m/>
    <m/>
    <m/>
    <m/>
    <m/>
    <m/>
    <n v="0"/>
    <n v="2228"/>
    <s v="NO_CONCILIADO"/>
    <m/>
    <m/>
  </r>
  <r>
    <x v="0"/>
    <m/>
    <x v="0"/>
    <x v="137"/>
    <s v="O21286080002"/>
    <s v="BOD"/>
    <n v="2128608"/>
    <m/>
    <s v="00099021001 DEPOSITO DE EFECTIVO, DEPOSITANTE: PAOLA ANDREA VILLANUEVA, CONCEPTO: DEVOLUCION DE EXAMEN PREOCUPACIONAL, CUENTA DE DEPOSITO: CUENTA UNICA DEL TESORO"/>
    <m/>
    <m/>
    <m/>
    <m/>
    <m/>
    <m/>
    <n v="0"/>
    <n v="100"/>
    <s v="NO_CONCILIADO"/>
    <m/>
    <m/>
  </r>
  <r>
    <x v="1"/>
    <m/>
    <x v="1"/>
    <x v="137"/>
    <s v="O21286150002"/>
    <s v="BOD"/>
    <n v="2128615"/>
    <m/>
    <s v="00099021001 DEPOSITO DE EFECTIVO, DEPOSITANTE: BISONTE SRL, CONCEPTO: DEVOLUCION POR EL USO DE SERVICIOS, CUENTA DE DEPOSITO: CUENTA UNICA DEL TESORO"/>
    <m/>
    <m/>
    <m/>
    <m/>
    <m/>
    <m/>
    <n v="0"/>
    <n v="1405.95"/>
    <s v="NO_CONCILIADO"/>
    <m/>
    <m/>
  </r>
  <r>
    <x v="20"/>
    <m/>
    <x v="20"/>
    <x v="137"/>
    <s v="O21286230002"/>
    <s v="BOD"/>
    <n v="2128623"/>
    <m/>
    <s v="00099021001 DEPOSITO DE EFECTIVO, DEPOSITANTE: JOSE LUIS AVERANGA CALLISAYA, CONCEPTO: REPOSICION DE UNA TARJETA, CUENTA DE DEPOSITO: CUENTA UNICA DEL TESORO/DJBR"/>
    <m/>
    <m/>
    <m/>
    <m/>
    <m/>
    <m/>
    <n v="0"/>
    <n v="120"/>
    <s v="NO_CONCILIADO"/>
    <m/>
    <m/>
  </r>
  <r>
    <x v="18"/>
    <m/>
    <x v="18"/>
    <x v="137"/>
    <s v="O21286370002"/>
    <s v="BOD"/>
    <n v="2128637"/>
    <m/>
    <s v="00423122001 DEPOSITO DE EFECTIVO, DEPOSITANTE: GABRIEL ANGEL PEÑARRIETA S., CONCEPTO: REVERSION DE FONDOS, CUENTA DE DEPOSITO: CUENTA UNICA DEL TESORO"/>
    <m/>
    <m/>
    <m/>
    <m/>
    <m/>
    <m/>
    <n v="0"/>
    <n v="160"/>
    <s v="NO_CONCILIADO"/>
    <m/>
    <m/>
  </r>
  <r>
    <x v="110"/>
    <m/>
    <x v="110"/>
    <x v="137"/>
    <s v="O21286420002"/>
    <s v="BOD"/>
    <n v="2128642"/>
    <m/>
    <s v="00287100065 DEPOSITO DE EFECTIVO, DEPOSITANTE: EMPRESA CONSTRUCTORA RAVEL SRL, CONCEPTO: DEVOLUCION, CUENTA DE DEPOSITO: CUENTA UNICA DEL TESORO"/>
    <m/>
    <m/>
    <m/>
    <m/>
    <m/>
    <m/>
    <n v="0"/>
    <n v="62606.51"/>
    <s v="NO_CONCILIADO"/>
    <m/>
    <m/>
  </r>
  <r>
    <x v="2"/>
    <m/>
    <x v="2"/>
    <x v="137"/>
    <s v="O21286510002"/>
    <s v="BOD"/>
    <n v="2128651"/>
    <m/>
    <s v="00046171101 DEPOSITO DE EFECTIVO, DEPOSITANTE: EMPRESA: LAGER PHARMA S.R.L., CONCEPTO: SANCION POR FALTA DE LETRERO DE RAZON SOCIAL EN LUGAR VISIBLE Y CIERRE INTEMPESTIVO, CUENTA DE DEPOSITO: CUENTA UNICA DEL TESORO"/>
    <m/>
    <m/>
    <m/>
    <m/>
    <m/>
    <m/>
    <n v="0"/>
    <n v="250"/>
    <s v="NO_CONCILIADO"/>
    <m/>
    <m/>
  </r>
  <r>
    <x v="8"/>
    <m/>
    <x v="8"/>
    <x v="137"/>
    <s v="G23520390003"/>
    <s v="COB"/>
    <n v="17549"/>
    <m/>
    <s v="PAGO A CAF PRÉSTAMO CFA006536 VCTO. 26-07-2023 POR CUENTA DE TGN , NTI. 017549 VALOR 26-07-2023 CAPITAL USD 2.458.704,57 INTERESES USD 1.021.019,59 CTA. 3987 CUENTA UNICA DEL TESORO LIB. 00099021001 REF.: COMISIONES BANCARIAS"/>
    <m/>
    <m/>
    <m/>
    <m/>
    <m/>
    <m/>
    <n v="16979.66"/>
    <n v="0"/>
    <s v="NO_CONCILIADO"/>
    <m/>
    <m/>
  </r>
  <r>
    <x v="8"/>
    <m/>
    <x v="8"/>
    <x v="137"/>
    <s v="G23520400003"/>
    <s v="COB"/>
    <n v="17546"/>
    <m/>
    <s v="PAGO A CAF PRÉSTAMO CFA006532 VCTO. 26-07-2023 POR CUENTA DE TGN , NTI. 017546 VALOR 26-07-2023 CAPITAL USD 1.053.595,08 INTERESES USD 437.523,58 CTA. 3987 CUENTA UNICA DEL TESORO LIB. 00099021001 REF.: COMISIONES BANCARIAS"/>
    <m/>
    <m/>
    <m/>
    <m/>
    <m/>
    <m/>
    <n v="7430.33"/>
    <n v="0"/>
    <s v="NO_CONCILIADO"/>
    <m/>
    <m/>
  </r>
  <r>
    <x v="8"/>
    <m/>
    <x v="8"/>
    <x v="137"/>
    <s v="G23520410003"/>
    <s v="COB"/>
    <n v="17548"/>
    <m/>
    <s v="PAGO A CAF PRÉSTAMO CFA006534 VCTO. 26-07-2023 POR CUENTA DE TGN , NTI. 017548 VALOR 26-07-2023 CAPITAL USD 791.607,14 INTERESES USD 328.728,56 CTA. 3987 CUENTA UNICA DEL TESORO LIB. 00099021001 REF.: COMISIONES BANCARIAS"/>
    <m/>
    <m/>
    <m/>
    <m/>
    <m/>
    <m/>
    <n v="5649.82"/>
    <n v="0"/>
    <s v="NO_CONCILIADO"/>
    <m/>
    <m/>
  </r>
  <r>
    <x v="69"/>
    <m/>
    <x v="69"/>
    <x v="137"/>
    <s v="O21286660002"/>
    <s v="BOD"/>
    <n v="2128666"/>
    <m/>
    <s v="00099021001 DEPOSITO DE EFECTIVO, DEPOSITANTE: REYNOLDS ISAAC TAMAYO MENDOZA, CONCEPTO: DEVOLUCION DE VIATICOS, CUENTA DE DEPOSITO: CUENTA UNICA DEL TESORO/DJBR"/>
    <m/>
    <m/>
    <m/>
    <m/>
    <m/>
    <m/>
    <n v="0"/>
    <n v="322.77"/>
    <s v="NO_CONCILIADO"/>
    <m/>
    <m/>
  </r>
  <r>
    <x v="32"/>
    <m/>
    <x v="32"/>
    <x v="137"/>
    <s v="O21286670002"/>
    <s v="BOD"/>
    <n v="2128667"/>
    <m/>
    <s v="00099021001 DEPOSITO DE EFECTIVO, DEPOSITANTE: CRISTINA LILIANA CATACORA BELMONTE, CONCEPTO: FACTURA NAABOL EMITIDA EN FECHA 25 Y 27 DE ABRIL DE 2023, CUENTA DE DEPOSITO: CUENTA UNICA DEL TESORO/DJBR"/>
    <m/>
    <m/>
    <m/>
    <m/>
    <m/>
    <m/>
    <n v="0"/>
    <n v="30"/>
    <s v="NO_CONCILIADO"/>
    <m/>
    <m/>
  </r>
  <r>
    <x v="32"/>
    <m/>
    <x v="32"/>
    <x v="137"/>
    <s v="O21286680002"/>
    <s v="BOD"/>
    <n v="2128668"/>
    <m/>
    <s v="00099021001 DEPOSITO DE EFECTIVO, DEPOSITANTE: CLAUDIA BEATRIZ MURILLO MOLLINEDO, CONCEPTO: FACTURA NAABOL EMITIDA EN FECHA 10 DE JUNIO DE 2023, CUENTA DE DEPOSITO: CUENTA UNICA DEL TESORO/DJBR"/>
    <m/>
    <m/>
    <m/>
    <m/>
    <m/>
    <m/>
    <n v="0"/>
    <n v="15"/>
    <s v="NO_CONCILIADO"/>
    <m/>
    <m/>
  </r>
  <r>
    <x v="30"/>
    <m/>
    <x v="30"/>
    <x v="137"/>
    <s v="O21286720002"/>
    <s v="BOD"/>
    <n v="2128672"/>
    <m/>
    <s v="00086031101 DEPOSITO DE EFECTIVO, DEPOSITANTE: ALEJANDRA SALAMANCA APAZA, CONCEPTO: CAMBIO DE HORARIOS DE PASAJE, CUENTA DE DEPOSITO: CUENTA UNICA DEL TESORO"/>
    <m/>
    <m/>
    <m/>
    <m/>
    <m/>
    <m/>
    <n v="0"/>
    <n v="198"/>
    <s v="NO_CONCILIADO"/>
    <m/>
    <m/>
  </r>
  <r>
    <x v="88"/>
    <m/>
    <x v="88"/>
    <x v="137"/>
    <s v="O21286760002"/>
    <s v="BOD"/>
    <n v="2128676"/>
    <m/>
    <s v="00041031107 DEPOSITO DE EFECTIVO, DEPOSITANTE: JORGE ALFREDO LUQUE CARI, CONCEPTO: DEVOLUCION DE RECURSOS NO UTILIZADOS PASAJES TERRESTRES, CUENTA DE DEPOSITO: CUENTA UNICA DEL TESORO"/>
    <m/>
    <m/>
    <m/>
    <m/>
    <m/>
    <m/>
    <n v="0"/>
    <n v="265"/>
    <s v="NO_CONCILIADO"/>
    <m/>
    <m/>
  </r>
  <r>
    <x v="88"/>
    <m/>
    <x v="88"/>
    <x v="137"/>
    <s v="O21286770002"/>
    <s v="BOD"/>
    <n v="2128677"/>
    <m/>
    <s v="00041031107 DEPOSITO DE EFECTIVO, DEPOSITANTE: OMAR CESAR CALLISAYA MAMANI, CONCEPTO: DEVOLUCION DE RECURSOS NO UTILIZADOS PASAJES TERRESTRES, CUENTA DE DEPOSITO: CUENTA UNICA DEL TESORO"/>
    <m/>
    <m/>
    <m/>
    <m/>
    <m/>
    <m/>
    <n v="0"/>
    <n v="125"/>
    <s v="NO_CONCILIADO"/>
    <m/>
    <m/>
  </r>
  <r>
    <x v="83"/>
    <m/>
    <x v="83"/>
    <x v="137"/>
    <s v="Q18499650002"/>
    <s v="CRV"/>
    <n v="1849965"/>
    <m/>
    <s v="NUMERO DE LIBRETA CUT: 00373024105 OPERACIÓN E75 TRANSFERENCIA DE LA CUENTA FISCAL BUN A LA CUT EN MN TRANSFERENCIA DE FONDOS A SOLICITUD DE: GOBIERNO AUTONOMO MCPAL. VILLA GUALBERTO VILLARROEL CITE/G.A.M.V.G.V./NÂ°187/2023 CUENTA CUT 3987069001 LIBRETA NÂ° 00373024105 &quot;FDI-TRANSFERENCIAS PROGRAM"/>
    <m/>
    <m/>
    <m/>
    <m/>
    <m/>
    <m/>
    <n v="0"/>
    <n v="310.17"/>
    <s v="NO_CONCILIADO"/>
    <m/>
    <m/>
  </r>
  <r>
    <x v="83"/>
    <m/>
    <x v="83"/>
    <x v="137"/>
    <s v="Q18499660002"/>
    <s v="CRV"/>
    <n v="1849966"/>
    <m/>
    <s v="NUMERO DE LIBRETA CUT: 00373024105 OPERACIÓN E75 TRANSFERENCIA DE LA CUENTA FISCAL BUN A LA CUT EN MN TRANSFERENCIA DE FONDOS A SOLICITUD DE: GOBIERNO AUTONOMO MCPAL. VILLA GUALBERTO VILLARROEL CITE/G.A.M.V.G.V./NÂ°182/2023 CUENTA CUT 3987069001 LIBRETA NÂ° 00373024105 &quot;FDI-TRANSFERENCIAS PROGRAM"/>
    <m/>
    <m/>
    <m/>
    <m/>
    <m/>
    <m/>
    <n v="0"/>
    <n v="468"/>
    <s v="NO_CONCILIADO"/>
    <m/>
    <m/>
  </r>
  <r>
    <x v="78"/>
    <m/>
    <x v="78"/>
    <x v="137"/>
    <s v="O21286910002"/>
    <s v="BOD"/>
    <n v="2128691"/>
    <m/>
    <s v="00222012001 DEPOSITO DE EFECTIVO, DEPOSITANTE: MAGGUI CUELLAR CUEVA, CONCEPTO: DEVOLUCION DEL CREDITO FISCAL DE LA FACTURA N°1263614 POR ENTREGA DE DOCUMENTO A DESTIEMPO, CUENTA DE DEPOSITO: CUENTA UNICA DEL TESORO"/>
    <m/>
    <m/>
    <m/>
    <m/>
    <m/>
    <m/>
    <n v="0"/>
    <n v="124"/>
    <s v="NO_CONCILIADO"/>
    <m/>
    <m/>
  </r>
  <r>
    <x v="32"/>
    <m/>
    <x v="32"/>
    <x v="137"/>
    <s v="O21286920002"/>
    <s v="BOD"/>
    <n v="2128692"/>
    <m/>
    <s v="00099021001 DEPOSITO DE EFECTIVO, DEPOSITANTE: SKARLY EMMA LLANQUE TAPIA, CONCEPTO: DEVOLUCION DE VIATICOS, CUENTA DE DEPOSITO: CUENTA UNICA DEL TESORO/DJBR"/>
    <m/>
    <m/>
    <m/>
    <m/>
    <m/>
    <m/>
    <n v="0"/>
    <n v="51.94"/>
    <s v="NO_CONCILIADO"/>
    <m/>
    <m/>
  </r>
  <r>
    <x v="32"/>
    <m/>
    <x v="32"/>
    <x v="137"/>
    <s v="O21286940002"/>
    <s v="BOD"/>
    <n v="2128694"/>
    <m/>
    <s v="00099021001 DEPOSITO DE EFECTIVO, DEPOSITANTE: SKARLY EMMA LLAQUE TAPIA, CONCEPTO: DEVOLUCION DE VIATICOS, CUENTA DE DEPOSITO: CUENTA UNICA DEL TESORO/DJBR"/>
    <m/>
    <m/>
    <m/>
    <m/>
    <m/>
    <m/>
    <n v="0"/>
    <n v="33.39"/>
    <s v="NO_CONCILIADO"/>
    <m/>
    <m/>
  </r>
  <r>
    <x v="32"/>
    <m/>
    <x v="32"/>
    <x v="137"/>
    <s v="O21286960002"/>
    <s v="BOD"/>
    <n v="2128696"/>
    <m/>
    <s v="00099021001 DEPOSITO DE EFECTIVO, DEPOSITANTE: SKARLY EMMA LLANQUE TAPIA, CONCEPTO: PAGO CONCEPTO FACTURA NAABOL, CUENTA DE DEPOSITO: CUENTA UNICA DEL TESORO/DJBR"/>
    <m/>
    <m/>
    <m/>
    <m/>
    <m/>
    <m/>
    <n v="0"/>
    <n v="15"/>
    <s v="NO_CONCILIADO"/>
    <m/>
    <m/>
  </r>
  <r>
    <x v="88"/>
    <m/>
    <x v="88"/>
    <x v="137"/>
    <s v="Q18503020002"/>
    <s v="CRV"/>
    <n v="1850302"/>
    <m/>
    <s v="NUMERO DE LIBRETA CUT: 00041048006 OPERACIÓN E18 TRANSFERENCIA DEL SISTEMA FINANCIERO POR CUENTA DE TERCEROS A LA CUT SOL. ESC. DE EMB. DE SUIZA COSUDE"/>
    <m/>
    <m/>
    <m/>
    <m/>
    <m/>
    <m/>
    <n v="0"/>
    <n v="2500000"/>
    <s v="NO_CONCILIADO"/>
    <m/>
    <m/>
  </r>
  <r>
    <x v="1"/>
    <m/>
    <x v="1"/>
    <x v="137"/>
    <s v="B21285700002"/>
    <s v="BOD"/>
    <n v="2128570"/>
    <m/>
    <s v="00099021001 DEP.DE CHEQ.AJENOS,RET.DE CAM.,CONCEPTO: PAGO INCAPACIDADES TEMPORALES -REEMBOLSO MINISTERIO DE ECONOMIA Y FINANZAS PUBLICAS,DEP.: CAJA NACIONAL DE SALUD , PROCEDENCIA: BANCO UNION S.A., CHEQUE: 32834, FECHA DE EMISION:26/07/2023"/>
    <m/>
    <m/>
    <m/>
    <m/>
    <m/>
    <m/>
    <n v="0"/>
    <n v="946985.85"/>
    <s v="NO_CONCILIADO"/>
    <m/>
    <m/>
  </r>
  <r>
    <x v="4"/>
    <m/>
    <x v="4"/>
    <x v="137"/>
    <s v="B21285810002"/>
    <s v="BOD"/>
    <n v="2128581"/>
    <m/>
    <s v="00099021001 DEP.DE CHEQ.AJENOS,RET.DE CAM.,CONCEPTO: DEVOLUCION DE BONO DE DISCAPACIDAD GRAVE MUY GRAVE GESTION 2022,DEP.: GOBIERNO AUTONOMO MUNICIPAL DE COLQUIRI , PROCEDENCIA: BANCO UNION S.A., CHEQUE: 9725, FECHA DE EMISION:24/07/2023"/>
    <m/>
    <m/>
    <m/>
    <m/>
    <m/>
    <m/>
    <n v="0"/>
    <n v="1250"/>
    <s v="NO_CONCILIADO"/>
    <m/>
    <m/>
  </r>
  <r>
    <x v="36"/>
    <m/>
    <x v="36"/>
    <x v="137"/>
    <s v="B21285880002"/>
    <s v="BOD"/>
    <n v="2128588"/>
    <m/>
    <s v="00513032001 DEP.DE CHEQ.AJENOS,RET.DE CAM.,CONCEPTO: REVERSION DE SALDO NO EJECUTADO,DEP.: YPFB , PROCEDENCIA: BANCO UNION S.A., CHEQUE: 8696, FECHA DE EMISION:19/07/2023"/>
    <m/>
    <m/>
    <m/>
    <m/>
    <m/>
    <m/>
    <n v="0"/>
    <n v="12796.67"/>
    <s v="NO_CONCILIADO"/>
    <m/>
    <m/>
  </r>
  <r>
    <x v="90"/>
    <m/>
    <x v="90"/>
    <x v="137"/>
    <s v="B21286260002"/>
    <s v="BOD"/>
    <n v="2128626"/>
    <m/>
    <s v="00291054201 DEP.DE CHEQ.AJENOS,RET.DE CAM.,CONCEPTO: DESEMBOLSO CONTRAPARTE LOCAL PROYECTO CONST. CARRETERA UYUNI - HUANCARANI CR. CONDO-K,DEP.: GOBIERNO AUTONOMO DEPARTAMENTAL DE ORURO"/>
    <m/>
    <m/>
    <m/>
    <m/>
    <m/>
    <m/>
    <n v="0"/>
    <n v="721304.63"/>
    <s v="NO_CONCILIADO"/>
    <m/>
    <m/>
  </r>
  <r>
    <x v="36"/>
    <m/>
    <x v="36"/>
    <x v="137"/>
    <s v="G23526220001"/>
    <s v="CVD"/>
    <n v="2352622"/>
    <m/>
    <s v="COBRO COSTOS DE PAPELERIA SEGUN TRANSFERENCIA DEL EXTERIOR POR ORDEN DE SOLGAS SA, LIMA PE. FECHA VALOR 25/07/2023, REF.: SHA (20230725-00309223) (550 2126023) LIB. 00513062002 YPFB - EXPORTACIÓN DE GLP Y OTROS-BOLIVIANOS"/>
    <m/>
    <m/>
    <m/>
    <m/>
    <m/>
    <m/>
    <n v="50"/>
    <n v="0"/>
    <s v="NO_CONCILIADO"/>
    <m/>
    <m/>
  </r>
  <r>
    <x v="81"/>
    <m/>
    <x v="81"/>
    <x v="137"/>
    <s v="S10651340003"/>
    <s v="COB"/>
    <n v="1065134"/>
    <m/>
    <s v="||REGULARIZACION DE NUESTRA OPERACIÓN NRO.1064859 DE F. 21/7/2023 SEGUN NOTA CITE: DGAC/4244/2023 DE F.25/7/2023 (HRE-TSO-1036) Y DGAC/3568/2023 DE F.15/6/2023 (HRE-TGL-9395) ENVIADAS POR LA DIRECCION GENERAL DE AERONAUTICA CIVIL DEBITO DE LA LIBRETA 00117012001 DGAC, REPOSICION DE UTILES DE ESCRITORIO."/>
    <m/>
    <m/>
    <m/>
    <m/>
    <m/>
    <m/>
    <n v="50"/>
    <n v="0"/>
    <s v="NO_CONCILIADO"/>
    <m/>
    <m/>
  </r>
  <r>
    <x v="34"/>
    <m/>
    <x v="34"/>
    <x v="137"/>
    <s v="S10651490003"/>
    <s v="COB"/>
    <n v="1065149"/>
    <m/>
    <s v="||REGULARIZACIÓN DE NUESTRA OPERACIÓN NRO.1064875 DE F.21/07/2023 EN ATENCIÓN A NOTA CITE CAR/DGE-UNC N°0137/2023 DE FECHA 25.07.2023 (HRE-TGL-11467) ENVIADA POR LA NAVEGACIÓN AÉREA Y AEROPUERTOS BOLIVIANOS, ORIGINAL CURSA EN COMPROBANTE NRO.1065155 DE LA FECHA. DEBITO DE LA LIB. 00389012001 NAABOL- ADMINISTRACIÓN, REPOSICIÓN DE ÚTILES DE ESCRITORIO"/>
    <m/>
    <m/>
    <m/>
    <m/>
    <m/>
    <m/>
    <n v="50"/>
    <n v="0"/>
    <s v="NO_CONCILIADO"/>
    <m/>
    <m/>
  </r>
  <r>
    <x v="34"/>
    <m/>
    <x v="34"/>
    <x v="137"/>
    <s v="S10651530003"/>
    <s v="COB"/>
    <n v="1065153"/>
    <m/>
    <s v="||TRANSFERENCIA DE FONDOS S/G MENSAJE SWIFT NROS. 12222 Y 12220 Y NOTA ENVIADA POR NAABOL CITE CAR/DGE-DNAF N°0120/2023 DE F.20.06.2023 (HRE-TGL-9614) (SECTOR PÚBLICO). DEBITO DE LA LIB. 00389012001 NAABOL- ADMINISTRACIÓN , REPOSICIÓN DE ÚTILES DE ESCRITORIO"/>
    <m/>
    <m/>
    <m/>
    <m/>
    <m/>
    <m/>
    <n v="50"/>
    <n v="0"/>
    <s v="NO_CONCILIADO"/>
    <m/>
    <m/>
  </r>
  <r>
    <x v="34"/>
    <m/>
    <x v="34"/>
    <x v="137"/>
    <s v="S10651550003"/>
    <s v="COB"/>
    <n v="1065155"/>
    <m/>
    <s v="||REGULARIZACION DE NUESTRA OPERACIÓN NRO. NRO.1064748 DE F.19/7/2023 EN ATENCION A NOTA CAR/DGE-UNC N°0137/2023 DE FECHA 25/7/2023 (HRE-TGL-11467), ENVIADA POR NAVEGACION AEREA Y AEROPUERTOS BOLIVIANOS. DEBITO DE LA LIBRETA 00389012001 NAABOL-ADMINISTRACION CENTRAL, COBRO DE ÚTILES DE ESCRITORIO."/>
    <m/>
    <m/>
    <m/>
    <m/>
    <m/>
    <m/>
    <n v="50"/>
    <n v="0"/>
    <s v="NO_CONCILIADO"/>
    <m/>
    <m/>
  </r>
  <r>
    <x v="34"/>
    <m/>
    <x v="34"/>
    <x v="137"/>
    <s v="S10651580003"/>
    <s v="COB"/>
    <n v="1065158"/>
    <m/>
    <s v="||TRANSFERENCIA DE FONDOS SEGÚN MENSAJE SWIFT N°12228 DE LA FECHA Y NOTA CITE: CAR/DGE-DNAF N°0120/2023 DE NAVEGACIÓN AEREA Y AEROPUERTOS BOLIVIANOS DE FECHA 20/06/2023 (HRE-TGL-9614). (SECTOR PÚBLICO). DÉBITO DE LA LIBRETA 00389012001 NAABOL - ADMINISTRACIÓN, REPOSICIÓN DE ÚTILES DE ESCRITORIO."/>
    <m/>
    <m/>
    <m/>
    <m/>
    <m/>
    <m/>
    <n v="50"/>
    <n v="0"/>
    <s v="NO_CONCILIADO"/>
    <m/>
    <m/>
  </r>
  <r>
    <x v="34"/>
    <m/>
    <x v="34"/>
    <x v="137"/>
    <s v="S10651620003"/>
    <s v="COB"/>
    <n v="1065162"/>
    <m/>
    <s v="||TRANSFERENCIA DE FONDOS SEGÚN MENSAJES SWIFT N°12236 Y 12235 DE LA FECHA Y NOTA CITE: CAR/DGE-DNAF N°0120/2023 DE NAVEGACIÓN AEREA Y AEROPUERTOS BOLIVIANOS DE FECHA 20/06/2023 (HRE-TGL-9614). (SECTOR PÚBLICO). DÉBITO DE LA LIBRETA 00389012001 NAABOL - ADMINISTRACIÓN, REPOSICIÓN DE ÚTILES DE ESCRITORIO."/>
    <m/>
    <m/>
    <m/>
    <m/>
    <m/>
    <m/>
    <n v="50"/>
    <n v="0"/>
    <s v="NO_CONCILIADO"/>
    <m/>
    <m/>
  </r>
  <r>
    <x v="81"/>
    <m/>
    <x v="81"/>
    <x v="137"/>
    <s v="S10651670003"/>
    <s v="COB"/>
    <n v="1065167"/>
    <m/>
    <s v="||TRANSFERENCIA DE FONDOS S/G MENSAJES SWIFT NROS.12241 Y 12239 DE LA FECHA Y NOTA CITE DGAC/3568/2023 DE F.15.06.2023 (HRE-TGL-9395) DE LA DIRECCION GENERAL DE AERONAUTICA CIVIL (SECTOR PÚBLICO). DEBITO DE LA LIBRETA 00117012001 DGAC, REPOSICIÓN DE ÚTILES DE ESCRITORIO."/>
    <m/>
    <m/>
    <m/>
    <m/>
    <m/>
    <m/>
    <n v="50"/>
    <n v="0"/>
    <s v="NO_CONCILIADO"/>
    <m/>
    <m/>
  </r>
  <r>
    <x v="34"/>
    <m/>
    <x v="34"/>
    <x v="137"/>
    <s v="S10651650003"/>
    <s v="COB"/>
    <n v="1065165"/>
    <m/>
    <s v="||TRANSFERENCIA DE FONDOS S/G MENSAJE SWIFT NRO. 12251 Y NOTA ENVIADA POR NAABOL CITE CAR/DGE-DNAF N°0120/2023 DE F.20.06.2023 (HRE-TGL-9614) (SECTOR PÚBLICO). DEBITO DE LA LIBRETA 00389012001 NAABOL- ADMINISTRACIÓN , REPOSICIÓN DE ÚTILES DE ESCRITORIO"/>
    <m/>
    <m/>
    <m/>
    <m/>
    <m/>
    <m/>
    <n v="50"/>
    <n v="0"/>
    <s v="NO_CONCILIADO"/>
    <m/>
    <m/>
  </r>
  <r>
    <x v="81"/>
    <m/>
    <x v="81"/>
    <x v="137"/>
    <s v="S10651630003"/>
    <s v="COB"/>
    <n v="1065163"/>
    <m/>
    <s v="||TRANSFERENCIA DE FONDOS SEGÚN MENSAJE SWIFT N°12250 DE LA FECHA Y NOTA CITE: DGAC/3568/2023 (HRE-TGL-9395) DE FECHA 15/06/2023 DE LA DIRECCIÓN GENERAL DE AERONÁUTICA CIVIL. (SECTOR PÚBLICO). DÉBITO DE LA LIBRETA 00117012001 DGAC, REPOSICIÓN DE ÚTILES DE ESCRITORIO."/>
    <m/>
    <m/>
    <m/>
    <m/>
    <m/>
    <m/>
    <n v="50"/>
    <n v="0"/>
    <s v="NO_CONCILIADO"/>
    <m/>
    <m/>
  </r>
  <r>
    <x v="25"/>
    <m/>
    <x v="25"/>
    <x v="137"/>
    <s v="S10651090001"/>
    <s v="COB"/>
    <n v="1065109"/>
    <m/>
    <s v="||REGISTRO COBRO COMISION AVISO ENMIENDA CARTA DE CREDITO STANDBY BS220.-Y EMISION COMP.CONTABLE BS50.-REF.:BJM03LG000109100 (BCB:SB-R-2018-19) A/F YACIMIENTOS DE LITIO BOLIVIANOS,EN COMPL.A COMP.1065108,26/07/2023. LIB.00597019202 YLB-DES. INT.SALMUERA SALAR DE UYUNI PLANTA IND.REF.:COMIS.ENM.SBLC BJM03LG000109100"/>
    <m/>
    <m/>
    <m/>
    <m/>
    <m/>
    <m/>
    <n v="270"/>
    <n v="0"/>
    <s v="NO_CONCILIADO"/>
    <m/>
    <m/>
  </r>
  <r>
    <x v="84"/>
    <m/>
    <x v="84"/>
    <x v="137"/>
    <s v="G23528950001"/>
    <s v="CVD"/>
    <n v="2352895"/>
    <m/>
    <s v="COBRO COSTOS DE PAPELERIA SEGUN TRANSFERENCIA DEL EXTERIOR POR ORDEN DE CONSULADO DE BOLIVIA EN PUNO, PUNO PERU. REF.: GESTORIA CONSULAR (TRN/20230725-00310222) (Z899943001) LIB. 00099021001 TGN-RECURSOS ORDINARIOS (3987)"/>
    <m/>
    <m/>
    <m/>
    <m/>
    <m/>
    <m/>
    <n v="50"/>
    <n v="0"/>
    <s v="NO_CONCILIADO"/>
    <m/>
    <m/>
  </r>
  <r>
    <x v="36"/>
    <m/>
    <x v="36"/>
    <x v="137"/>
    <s v="G23528910001"/>
    <s v="CVD"/>
    <n v="2352891"/>
    <m/>
    <s v="COBRO COSTOS DE PAPELERIA SEGUN TRANSFERENCIA DEL EXTERIOR POR ORDEN DE LATIN OIL S.A., FECHA VALOR 26/07/2023 REF:LATIN OIL SA-8852069001 LIB. 00513062002 YPFB - EXPORTACIÓN DE GLP Y OTROS-BOLIVIANOS"/>
    <m/>
    <m/>
    <m/>
    <m/>
    <m/>
    <m/>
    <n v="50"/>
    <n v="0"/>
    <s v="NO_CONCILIADO"/>
    <m/>
    <m/>
  </r>
  <r>
    <x v="43"/>
    <m/>
    <x v="43"/>
    <x v="137"/>
    <s v="S10651200001"/>
    <s v="COB"/>
    <n v="1065120"/>
    <m/>
    <s v="||COMISION TRANSFERENCIA FDOS.AL EXTERIOR 0,10% S/USD 99.105,33 REEM. GASTOS COMUNICACIÓN BS220.- Y EMISION COMPROBANTE CONTABLE BS50.- REF: PAGO 7 LC I-2022-23 P/C ECEBOL A/F THYSSEPNKRUPP INDUSTRIAL SOLUTIONS SAU EN COMPLEMENTO A COMPROBANTE S-1065119 DE LA FECHA. LIB: 00132032001 ECEBOL - GESTION OPERATIVA REF: COMISIONES PAGO 7 LC I-2022-23."/>
    <m/>
    <m/>
    <m/>
    <m/>
    <m/>
    <m/>
    <n v="949.89"/>
    <n v="0"/>
    <s v="NO_CONCILIADO"/>
    <m/>
    <m/>
  </r>
  <r>
    <x v="81"/>
    <m/>
    <x v="81"/>
    <x v="137"/>
    <s v="S10651730003"/>
    <s v="COB"/>
    <n v="1065173"/>
    <m/>
    <s v="||TRANSFERENCIAS DEL EXTERIOR SEGUN MENSAJES SWIFT NROS. 12248 Y 12245 DE LA FECHA Y NOTA CITE: DGAC/3568/2023 DE FECHA 15/06/2023. (HRE-TGL-9395). REMITIDA POR LA DIRECCIÓN GENERAL DE AERONAUTICA CIVIL. (SECTOR PÚBLICO). DEBITO DE LA LIBRETA 00117012001 DGAC, REPOSICIÓN DE ÚTILES DE ESCRITORIO."/>
    <m/>
    <m/>
    <m/>
    <m/>
    <m/>
    <m/>
    <n v="50"/>
    <n v="0"/>
    <s v="NO_CONCILIADO"/>
    <m/>
    <m/>
  </r>
  <r>
    <x v="36"/>
    <m/>
    <x v="36"/>
    <x v="137"/>
    <s v="S10651750001"/>
    <s v="COB"/>
    <n v="1065175"/>
    <m/>
    <s v="'COBRO DE'||UTILES DE ESCRITORIO POR EL COMPROBANTE N° 1065174 DE LA FECHA, SEGUN NOTA CITE: PRS/GAFC-1382 DFC-423/2023 DE FECHA 14/6/2023 (HRE-TGL-9344). ENVIADA POR YACIMIENTOS PETROLIFEROS FISCALES BOLIVIANOS. (SECTOR PÚBLICO). DÉBITO DE LA LIBRETA 00513022001 YPFB - OPERACIONES."/>
    <m/>
    <m/>
    <m/>
    <m/>
    <m/>
    <m/>
    <n v="50"/>
    <n v="0"/>
    <s v="NO_CONCILIADO"/>
    <m/>
    <m/>
  </r>
  <r>
    <x v="34"/>
    <m/>
    <x v="34"/>
    <x v="137"/>
    <s v="S10651770003"/>
    <s v="COB"/>
    <n v="1065177"/>
    <m/>
    <s v="||TRANSFERENCIA DE FONDOS S/G. MENSAJES SWIFT NROS. 12247 Y 12246 DE LA FECHA, Y NOTA REMITIDA POR NAVEGACIÓN AEREA Y AEROPUERTOS BOLIVIANOS CITE: CAR/DGE-DNAF N°0120/2023 DE FECHA 20/06/2023 (HRE-TGL-9614) (SECTOR PÚBLICO). DÉBITO DE LA LIBRETA 00389012001 NAABOL-ADMINISTRACION, REPOSICIÓN ÚTILES DE ESCRITORIO."/>
    <m/>
    <m/>
    <m/>
    <m/>
    <m/>
    <m/>
    <n v="50"/>
    <n v="0"/>
    <s v="NO_CONCILIADO"/>
    <m/>
    <m/>
  </r>
  <r>
    <x v="81"/>
    <m/>
    <x v="81"/>
    <x v="137"/>
    <s v="S10651780003"/>
    <s v="COB"/>
    <n v="1065178"/>
    <m/>
    <s v="||TRANSFERENCIA DE FONDOS S/G MENSAJES SWIFTS NROS.12219-12221 EN ATENCION A NOTA: DGAC/3568/2023 DE F.15/6/2023 (HRE-TGL-9395) ENVIADO POR LA DIRECCION GENERAL DE AERONAUTICA CIVIL (SECTOR PÚBLICO). DEBITO DE LA LIBRETA 00117012001 DGAC, REPOSICION ÚTILES DE ESCRITORIO."/>
    <m/>
    <m/>
    <m/>
    <m/>
    <m/>
    <m/>
    <n v="50"/>
    <n v="0"/>
    <s v="NO_CONCILIADO"/>
    <m/>
    <m/>
  </r>
  <r>
    <x v="36"/>
    <m/>
    <x v="36"/>
    <x v="137"/>
    <s v="S10651830001"/>
    <s v="COB"/>
    <n v="1065183"/>
    <m/>
    <s v="'COBRO DE'||UTILES DE ESCRITORIO POR EL COMPROBANTE NRO. 1065182 DE LA FECHA, S/G.NOTA PRS/GAFC-1382-DFC-423/2023 DE FECHA 14/6/2023 (HRE-TGL-2023-9344) ENVIADO POR YACIMIENTOS PETROLIFEROS FISCALES BOLIVIANOS. DÉBITO DE LA LIBRETA 00513022001 YPFB-&quot;OPERACIONES&quot; COBRO DE ÚTILES DE ESCRITORIO."/>
    <m/>
    <m/>
    <m/>
    <m/>
    <m/>
    <m/>
    <n v="50"/>
    <n v="0"/>
    <s v="NO_CONCILIADO"/>
    <m/>
    <m/>
  </r>
  <r>
    <x v="34"/>
    <m/>
    <x v="34"/>
    <x v="137"/>
    <s v="S10651860003"/>
    <s v="COB"/>
    <n v="1065186"/>
    <m/>
    <s v="||TRANSFERENCIAS DEL EXTERIOR SEGÚN MENSAJES SWIFT NROS. 12253 Y 12252 DE LA FECHA Y NOTA CITE: CAR/DGE-DNAF N° 0120/2023 DE FECHA 20/06/2023 (HRE-TGL-9614). REMITIDA POR NAVEGACIÓN AÉREA Y AEROPUERTOS BOLIVIANOS. (SECTOR PÚBLICO). DEBITO DE LA LIBRETA 00389012001 NAABOL-ADMINISTRACION, REPOSICIÓN ÚTILES DE ESCRITORIO."/>
    <m/>
    <m/>
    <m/>
    <m/>
    <m/>
    <m/>
    <n v="50"/>
    <n v="0"/>
    <s v="NO_CONCILIADO"/>
    <m/>
    <m/>
  </r>
  <r>
    <x v="34"/>
    <m/>
    <x v="34"/>
    <x v="137"/>
    <s v="S10651870003"/>
    <s v="COB"/>
    <n v="1065187"/>
    <m/>
    <s v="||TRANSFERENCIA DE FONDOS SEGÚN MENSAJES SWIFT N° 12255 Y 12254 DE LA FECHA Y NOTA CITE: CAR/DGE-DNAF N°0120/2023 DE NAVEGACIÓN AEREA Y AEROPUERTOS BOLIVIANOS DE FECHA 20/06/2023 (HRE-TGL-9614). (SECTOR PÚBLICO). DÉBITO DE LA LIBRETA 00389012001 NAABOL - ADMINISTRACIÓN, REPOSICIÓN DE ÚTILES DE ESCRITORIO."/>
    <m/>
    <m/>
    <m/>
    <m/>
    <m/>
    <m/>
    <n v="50"/>
    <n v="0"/>
    <s v="NO_CONCILIADO"/>
    <m/>
    <m/>
  </r>
  <r>
    <x v="81"/>
    <m/>
    <x v="81"/>
    <x v="137"/>
    <s v="S10651880003"/>
    <s v="COB"/>
    <n v="1065188"/>
    <m/>
    <s v="||TRANSFERENCIA DE FONDOS S/G MENSAJES SWIFT NROS.12259 Y 12258 DE LA FECHA Y NOTA CITE DGAC/3568/2023 DE F.15.06.2023 (HRE-TGL-9395) DE LA DIRECCION GENERAL DE AERONAUTICA CIVIL (SECTOR PÚBLICO). DEBITO DE LA LIBRETA 00117012001 DGAC, REPOSICIÓN DE ÚTILES DE ESCRITORIO."/>
    <m/>
    <m/>
    <m/>
    <m/>
    <m/>
    <m/>
    <n v="50"/>
    <n v="0"/>
    <s v="NO_CONCILIADO"/>
    <m/>
    <m/>
  </r>
  <r>
    <x v="112"/>
    <m/>
    <x v="112"/>
    <x v="138"/>
    <s v="F0013501"/>
    <s v="NTE"/>
    <n v="6132697"/>
    <m/>
    <s v="A:00862012001 TRANSFERENCIA DE RECUPERACIONES SEGÚN NOTA INTERNA GEF-LCR-DYF-0780-NOT/23, POR REMUNERACION DE ADMINISTRACION QUE CORRESPONDE AL FNDR DE ACUERDO A CONTRATO DE FIDEICOMISO “CONTRAPARTES LOCALES” DEL GAM DE UMALA (RECUPERACION JULIO-2023)"/>
    <m/>
    <m/>
    <m/>
    <m/>
    <m/>
    <m/>
    <n v="0"/>
    <n v="385.51"/>
    <s v="NO_CONCILIADO"/>
    <m/>
    <m/>
  </r>
  <r>
    <x v="112"/>
    <m/>
    <x v="112"/>
    <x v="138"/>
    <s v="F0013498"/>
    <s v="NTE"/>
    <n v="6132629"/>
    <m/>
    <s v="A:00862012001 TRANSFERENCIA DE RECUPERACIONES SEGÚN NOTA INTERNA GEF-LCR-DYF-0780-NOT/23, POR REMUNERACION DE ADMINISTRACION QUE CORRESPONDE AL FNDR DE ACUERDO A CONTRATO DE FIDEICOMISO “CONTRAPARTES LOCALES” DEL GAM DE PUERTO GONZALO MORENO (RECUPERACION JULIO-2023)"/>
    <m/>
    <m/>
    <m/>
    <m/>
    <m/>
    <m/>
    <n v="0"/>
    <n v="6975.24"/>
    <s v="NO_CONCILIADO"/>
    <m/>
    <m/>
  </r>
  <r>
    <x v="112"/>
    <m/>
    <x v="112"/>
    <x v="138"/>
    <s v="F0013501"/>
    <s v="NTE"/>
    <n v="6132639"/>
    <m/>
    <s v="A:00862012001 TRANSFERENCIA DE RECUPERACIONES SEGÚN NOTA INTERNA GEF-LCR-DYF-0780-NOT/23, POR REMUNERACION DE ADMINISTRACION QUE CORRESPONDE AL FNDR DE ACUERDO A CONTRATO DE FIDEICOMISO “CONTRAPARTES LOCALES” DEL GAM DE ENTRE RIOS (TARIJA) (RECUPERACION JULIO-2023)"/>
    <m/>
    <m/>
    <m/>
    <m/>
    <m/>
    <m/>
    <n v="0"/>
    <n v="4868.0200000000004"/>
    <s v="NO_CONCILIADO"/>
    <m/>
    <m/>
  </r>
  <r>
    <x v="112"/>
    <m/>
    <x v="112"/>
    <x v="138"/>
    <s v="F0013501"/>
    <s v="NTE"/>
    <n v="6132681"/>
    <m/>
    <s v="A:00862012001 TRANSFERENCIA DE RECUPERACIONES SEGÚN NOTA INTERNA GEF-LCR-DYF-0780-NOT/23, POR REMUNERACION DE ADMINISTRACION QUE CORRESPONDE AL FNDR DE ACUERDO A CONTRATO DE FIDEICOMISO “CONTRAPARTES LOCALES” DEL GAM DE CORIPATA (RECUPERACION JULIO-2023)"/>
    <m/>
    <m/>
    <m/>
    <m/>
    <m/>
    <m/>
    <n v="0"/>
    <n v="5489.88"/>
    <s v="NO_CONCILIADO"/>
    <m/>
    <m/>
  </r>
  <r>
    <x v="112"/>
    <m/>
    <x v="112"/>
    <x v="138"/>
    <s v="F0013501"/>
    <s v="NTE"/>
    <n v="6132666"/>
    <m/>
    <s v="A:00862012001 TRANSFERENCIA DE RECUPERACIONES SEGÚN NOTA INTERNA GEF-LCR-DYF-0780-NOT/23, POR REMUNERACION DE ADMINISTRACION QUE CORRESPONDE AL FNDR DE ACUERDO A CONTRATO DE FIDEICOMISO “CONTRAPARTES LOCALES” DEL GAM DE BERMEJO (RECUPERACION JULIO-2023)"/>
    <m/>
    <m/>
    <m/>
    <m/>
    <m/>
    <m/>
    <n v="0"/>
    <n v="3341.44"/>
    <s v="NO_CONCILIADO"/>
    <m/>
    <m/>
  </r>
  <r>
    <x v="112"/>
    <m/>
    <x v="112"/>
    <x v="138"/>
    <s v="F0013501"/>
    <s v="NTE"/>
    <n v="6132757"/>
    <m/>
    <s v="A:00862012001 TRANSFERENCIA DE RECUPERACIONES SEGÚN NOTA INTERNA GEF-LCR-DYF-0780-NOT/23, POR REMUNERACION DE ADMINISTRACION QUE CORRESPONDE AL FNDR DE ACUERDO A CONTRATO DE FIDEICOMISO “CONTRAPARTES LOCALES” DEL GAD TARIJA (RECUPERACION JULIO-2023)"/>
    <m/>
    <m/>
    <m/>
    <m/>
    <m/>
    <m/>
    <n v="0"/>
    <n v="269942.53000000003"/>
    <s v="NO_CONCILIADO"/>
    <m/>
    <m/>
  </r>
  <r>
    <x v="42"/>
    <m/>
    <x v="42"/>
    <x v="138"/>
    <s v="O21288700002"/>
    <s v="BOD"/>
    <n v="2128870"/>
    <m/>
    <s v="00016011101 DEPOSITO DE EFECTIVO, DEPOSITANTE: YANETH FRIDA CONDE KANTUTA, CONCEPTO: DEVOLUCION, CUENTA DE DEPOSITO: CUENTA UNICA DEL TESORO"/>
    <m/>
    <m/>
    <m/>
    <m/>
    <m/>
    <m/>
    <n v="0"/>
    <n v="24"/>
    <s v="NO_CONCILIADO"/>
    <m/>
    <m/>
  </r>
  <r>
    <x v="2"/>
    <m/>
    <x v="2"/>
    <x v="138"/>
    <s v="O21288760002"/>
    <s v="BOD"/>
    <n v="2128876"/>
    <m/>
    <s v="00046171101 DEPOSITO DE EFECTIVO, DEPOSITANTE: JESUS VICENTE ALFARO MONTOYA, CONCEPTO: SANCION POR CUMPLIMIENTO A LA ORDEN, CUENTA DE DEPOSITO: CUENTA UNICA DEL TESORO"/>
    <m/>
    <m/>
    <m/>
    <m/>
    <m/>
    <m/>
    <n v="0"/>
    <n v="500"/>
    <s v="NO_CONCILIADO"/>
    <m/>
    <m/>
  </r>
  <r>
    <x v="2"/>
    <m/>
    <x v="2"/>
    <x v="138"/>
    <s v="O21288800002"/>
    <s v="BOD"/>
    <n v="2128880"/>
    <m/>
    <s v="00046171101 DEPOSITO DE EFECTIVO, DEPOSITANTE: ZENITH DIV L.G., CONCEPTO: INGRESOS POR VENTA DE SERVICIOS, CUENTA DE DEPOSITO: CUENTA UNICA DEL TESORO"/>
    <m/>
    <m/>
    <m/>
    <m/>
    <m/>
    <m/>
    <n v="0"/>
    <n v="5000"/>
    <s v="NO_CONCILIADO"/>
    <m/>
    <m/>
  </r>
  <r>
    <x v="96"/>
    <m/>
    <x v="96"/>
    <x v="138"/>
    <s v="O21288850002"/>
    <s v="BOD"/>
    <n v="2128885"/>
    <m/>
    <s v="00099021001 DEPOSITO DE EFECTIVO, DEPOSITANTE: ALEX ISRAEL VALDIVIA PERALTA, CONCEPTO: PAGO EN DEMACIA, SEGUN NOTA MPD/DGAJ/UGJ-NE0199/2023 (DEVOLUCION), CUENTA DE DEPOSITO: CUENTA UNICA DEL TESORO/DJBR"/>
    <m/>
    <m/>
    <m/>
    <m/>
    <m/>
    <m/>
    <n v="0"/>
    <n v="779.6"/>
    <s v="NO_CONCILIADO"/>
    <m/>
    <m/>
  </r>
  <r>
    <x v="8"/>
    <m/>
    <x v="8"/>
    <x v="138"/>
    <s v="G23534450003"/>
    <s v="COB"/>
    <n v="17601"/>
    <m/>
    <s v="PAGO A CAF PRÉSTAMO CFA005544 VCTO. 27-07-2023 POR CUENTA DE TGN , NTI. 017601 VALOR 27-07-2023 CAPITAL USD 9.318,46 INTERESES USD 2.955,12 CTA. 3987 CUENTA UNICA DEL TESORO LIB. 00099021001 REF.: COMISIONES BANCARIAS"/>
    <m/>
    <m/>
    <m/>
    <m/>
    <m/>
    <m/>
    <n v="328.93"/>
    <n v="0"/>
    <s v="NO_CONCILIADO"/>
    <m/>
    <m/>
  </r>
  <r>
    <x v="71"/>
    <m/>
    <x v="71"/>
    <x v="138"/>
    <s v="O21289000002"/>
    <s v="BOD"/>
    <n v="2128900"/>
    <m/>
    <s v="00660012002 DEPOSITO DE EFECTIVO, DEPOSITANTE: ORGANO JUDICIAL-DAF NACIONAL, CONCEPTO: REV. POR ERROR EN DIAS TRABAJADOS LEONARDO CUIZA TDJ TARIJA MAYO-JUNIO 2023, CUENTA DE DEPOSITO: CUENTA UNICA DEL TESORO"/>
    <m/>
    <m/>
    <m/>
    <m/>
    <m/>
    <m/>
    <n v="0"/>
    <n v="0.08"/>
    <s v="NO_CONCILIADO"/>
    <m/>
    <m/>
  </r>
  <r>
    <x v="42"/>
    <m/>
    <x v="42"/>
    <x v="138"/>
    <s v="O21289010002"/>
    <s v="BOD"/>
    <n v="2128901"/>
    <m/>
    <s v="00016011101 DEPOSITO DE EFECTIVO, DEPOSITANTE: LIBRERIA DEL MINISTERIO DE EDUCACION, CONCEPTO: VENTA DE MATERIAL BIBLIOGRAFICO Y/O MULTIMEDIA DE LA LIBRERIA DEL MINISTERIO DE EDUCACION, CUENTA DE DEPOSITO: CUENTA UNICA DEL TESORO"/>
    <m/>
    <m/>
    <m/>
    <m/>
    <m/>
    <m/>
    <n v="0"/>
    <n v="262"/>
    <s v="NO_CONCILIADO"/>
    <m/>
    <m/>
  </r>
  <r>
    <x v="2"/>
    <m/>
    <x v="2"/>
    <x v="138"/>
    <s v="O21289100002"/>
    <s v="BOD"/>
    <n v="2128910"/>
    <m/>
    <s v="00046171101 DEPOSITO DE EFECTIVO, DEPOSITANTE: LAQFAGAL FARMA INDUSTRIA S.R.L., CONCEPTO: VENTA DE MEDICAMENTOS A ESTABLECIMIENTOS NO AUTORIZADOS, CUENTA DE DEPOSITO: CUENTA UNICA DEL TESORO"/>
    <m/>
    <m/>
    <m/>
    <m/>
    <m/>
    <m/>
    <n v="0"/>
    <n v="10000"/>
    <s v="NO_CONCILIADO"/>
    <m/>
    <m/>
  </r>
  <r>
    <x v="0"/>
    <m/>
    <x v="0"/>
    <x v="138"/>
    <s v="O21289190002"/>
    <s v="BOD"/>
    <n v="2128919"/>
    <m/>
    <s v="00099021001 DEPOSITO DE EFECTIVO, DEPOSITANTE: SABINO RAUL YUJRA HEREDIA, CONCEPTO: DEVOLUCION FACTURA NAABOL DE FECHA 27/04/2023, CUENTA DE DEPOSITO: CUENTA UNICA DEL TESORO"/>
    <m/>
    <m/>
    <m/>
    <m/>
    <m/>
    <m/>
    <n v="0"/>
    <n v="15"/>
    <s v="NO_CONCILIADO"/>
    <m/>
    <m/>
  </r>
  <r>
    <x v="69"/>
    <m/>
    <x v="69"/>
    <x v="138"/>
    <s v="O21289220002"/>
    <s v="BOD"/>
    <n v="2128922"/>
    <m/>
    <s v="00099021001 DEPOSITO DE EFECTIVO, DEPOSITANTE: HUBER HUANCA CALDERON, CONCEPTO: REVERSION POR CONCEPTO DE VIATICO, CUENTA DE DEPOSITO: CUENTA UNICA DEL TESORO/DJBR"/>
    <m/>
    <m/>
    <m/>
    <m/>
    <m/>
    <m/>
    <n v="0"/>
    <n v="322.77"/>
    <s v="NO_CONCILIADO"/>
    <m/>
    <m/>
  </r>
  <r>
    <x v="32"/>
    <m/>
    <x v="32"/>
    <x v="138"/>
    <s v="O21289230002"/>
    <s v="BOD"/>
    <n v="2128923"/>
    <m/>
    <s v="00099021001 DEPOSITO DE EFECTIVO, DEPOSITANTE: DAVIEL RAMOS, CONCEPTO: FACTURAS NAABOL DE FECHA 25-28/04/2023, CUENTA DE DEPOSITO: CUENTA UNICA DEL TESORO/DJBR"/>
    <m/>
    <m/>
    <m/>
    <m/>
    <m/>
    <m/>
    <n v="0"/>
    <n v="30"/>
    <s v="NO_CONCILIADO"/>
    <m/>
    <m/>
  </r>
  <r>
    <x v="32"/>
    <m/>
    <x v="32"/>
    <x v="138"/>
    <s v="O21289470002"/>
    <s v="BOD"/>
    <n v="2128947"/>
    <m/>
    <s v="00099021001 DEPOSITO DE EFECTIVO, DEPOSITANTE: IVAN ALEXEI GUZMAN LIMA, CONCEPTO: DEVOLUCION FACTURA NAABOL 12 DE MAYO 2023, CUENTA DE DEPOSITO: CUENTA UNICA DEL TESORO/DJBR"/>
    <m/>
    <m/>
    <m/>
    <m/>
    <m/>
    <m/>
    <n v="0"/>
    <n v="15"/>
    <s v="NO_CONCILIADO"/>
    <m/>
    <m/>
  </r>
  <r>
    <x v="96"/>
    <m/>
    <x v="96"/>
    <x v="138"/>
    <s v="O21289380002"/>
    <s v="BOD"/>
    <n v="2128938"/>
    <m/>
    <s v="00099021001 DEPOSITO DE EFECTIVO, DEPOSITANTE: HUASCAR AMERICO AJATA GUERRERO, CONCEPTO: DEVOLUCION DE GASTOS DE REPRESENTACION, CUENTA DE DEPOSITO: CUENTA UNICA DEL TESORO/DJBR"/>
    <m/>
    <m/>
    <m/>
    <m/>
    <m/>
    <m/>
    <n v="0"/>
    <n v="5546.25"/>
    <s v="NO_CONCILIADO"/>
    <m/>
    <m/>
  </r>
  <r>
    <x v="79"/>
    <m/>
    <x v="79"/>
    <x v="138"/>
    <s v="O21289390002"/>
    <s v="BOD"/>
    <n v="2128939"/>
    <m/>
    <s v="00099021001 DEPOSITO DE EFECTIVO, DEPOSITANTE: NICANOR QUISPE ZARSO, CONCEPTO: DEVOLUCION DE VIATICOS, CUENTA DE DEPOSITO: CUENTA UNICA DEL TESORO/DJBR"/>
    <m/>
    <m/>
    <m/>
    <m/>
    <m/>
    <m/>
    <n v="0"/>
    <n v="185.5"/>
    <s v="NO_CONCILIADO"/>
    <m/>
    <m/>
  </r>
  <r>
    <x v="32"/>
    <m/>
    <x v="32"/>
    <x v="138"/>
    <s v="O21289520002"/>
    <s v="BOD"/>
    <n v="2128952"/>
    <m/>
    <s v="00099021001 DEPOSITO DE EFECTIVO, DEPOSITANTE: EDSON MICHEL VALLEJOS PACHECO, CONCEPTO: DEVOLUCION DE VIATICOS, CUENTA DE DEPOSITO: CUENTA UNICA DEL TESORO/DJBR"/>
    <m/>
    <m/>
    <m/>
    <m/>
    <m/>
    <m/>
    <n v="0"/>
    <n v="33.39"/>
    <s v="NO_CONCILIADO"/>
    <m/>
    <m/>
  </r>
  <r>
    <x v="90"/>
    <m/>
    <x v="90"/>
    <x v="138"/>
    <s v="O21289540002"/>
    <s v="BOD"/>
    <n v="2128954"/>
    <m/>
    <s v="00291014343 DEPOSITO DE EFECTIVO, DEPOSITANTE: ADMINISTRADORA BOLIVIANA DE CARRETERAS, CONCEPTO: PROYECTO SAN BUENAVENTURA -IXIAMAS -CONSTRUCCION 22 PUENTES DEVOLUCION C-31 N°416/2023, CUENTA DE DEPOSITO: CUENTA UNICA DEL TESORO"/>
    <m/>
    <m/>
    <m/>
    <m/>
    <m/>
    <m/>
    <n v="0"/>
    <n v="170.8"/>
    <s v="NO_CONCILIADO"/>
    <m/>
    <m/>
  </r>
  <r>
    <x v="32"/>
    <m/>
    <x v="32"/>
    <x v="138"/>
    <s v="O21289550002"/>
    <s v="BOD"/>
    <n v="2128955"/>
    <m/>
    <s v="00099021001 DEPOSITO DE EFECTIVO, DEPOSITANTE: MARCO ANTONIO VILLAGOMEZ VILLARROEL, CONCEPTO: DEVOLUCION FACTURA NAABOL, CUENTA DE DEPOSITO: CUENTA UNICA DEL TESORO/DJBR"/>
    <m/>
    <m/>
    <m/>
    <m/>
    <m/>
    <m/>
    <n v="0"/>
    <n v="15"/>
    <s v="NO_CONCILIADO"/>
    <m/>
    <m/>
  </r>
  <r>
    <x v="32"/>
    <m/>
    <x v="32"/>
    <x v="138"/>
    <s v="O21289560002"/>
    <s v="BOD"/>
    <n v="2128956"/>
    <m/>
    <s v="00099021001 DEPOSITO DE EFECTIVO, DEPOSITANTE: OSCAR CALLECUSI SINKA, CONCEPTO: DEVOLUCION FACTURA NAABOL, CUENTA DE DEPOSITO: CUENTA UNICA DEL TESORO/DJBR"/>
    <m/>
    <m/>
    <m/>
    <m/>
    <m/>
    <m/>
    <n v="0"/>
    <n v="15"/>
    <s v="NO_CONCILIADO"/>
    <m/>
    <m/>
  </r>
  <r>
    <x v="40"/>
    <m/>
    <x v="40"/>
    <x v="138"/>
    <s v="O21289570002"/>
    <s v="BOD"/>
    <n v="2128957"/>
    <m/>
    <s v="00035011105 DEPOSITO DE EFECTIVO, DEPOSITANTE: COMTECO RL, CONCEPTO: DEVOLUCION DEPÓSITO DUPLICADO ERRONEO MEDIANTE SIGEP, CUENTA DE DEPOSITO: CUENTA UNICA DEL TESORO"/>
    <m/>
    <m/>
    <m/>
    <m/>
    <m/>
    <m/>
    <n v="0"/>
    <n v="35"/>
    <s v="NO_CONCILIADO"/>
    <m/>
    <m/>
  </r>
  <r>
    <x v="32"/>
    <m/>
    <x v="32"/>
    <x v="138"/>
    <s v="O21289580002"/>
    <s v="BOD"/>
    <n v="2128958"/>
    <m/>
    <s v="00099021001 DEPOSITO DE EFECTIVO, DEPOSITANTE: EDSON MICHEL VALLEJOS PACHECO, CONCEPTO: DEVOLUCION FACTURAS NAABOL DEL 29/05 AL 09/06/2023, CUENTA DE DEPOSITO: CUENTA UNICA DEL TESORO/DJBR"/>
    <m/>
    <m/>
    <m/>
    <m/>
    <m/>
    <m/>
    <n v="0"/>
    <n v="15"/>
    <s v="NO_CONCILIADO"/>
    <m/>
    <m/>
  </r>
  <r>
    <x v="32"/>
    <m/>
    <x v="32"/>
    <x v="138"/>
    <s v="O21289590002"/>
    <s v="BOD"/>
    <n v="2128959"/>
    <m/>
    <s v="00099021001 DEPOSITO DE EFECTIVO, DEPOSITANTE: EDSON MICHEL VALLEJOS PACHECO, CONCEPTO: DEVOLUCION FACTURAS NAABOL DEL 24/04 AL 26/05/2023, CUENTA DE DEPOSITO: CUENTA UNICA DEL TESORO/DJBR"/>
    <m/>
    <m/>
    <m/>
    <m/>
    <m/>
    <m/>
    <n v="0"/>
    <n v="30"/>
    <s v="NO_CONCILIADO"/>
    <m/>
    <m/>
  </r>
  <r>
    <x v="32"/>
    <m/>
    <x v="32"/>
    <x v="138"/>
    <s v="O21289600002"/>
    <s v="BOD"/>
    <n v="2128960"/>
    <m/>
    <s v="00099021001 DEPOSITO DE EFECTIVO, DEPOSITANTE: EDSON MICHEL VALLEJOS PACHECO, CONCEPTO: DEVOLUCION FACTURAS NAABOL DEL 20 Y 22/04/23, CUENTA DE DEPOSITO: CUENTA UNICA DEL TESORO/DJBR"/>
    <m/>
    <m/>
    <m/>
    <m/>
    <m/>
    <m/>
    <n v="0"/>
    <n v="30"/>
    <s v="NO_CONCILIADO"/>
    <m/>
    <m/>
  </r>
  <r>
    <x v="32"/>
    <m/>
    <x v="32"/>
    <x v="138"/>
    <s v="O21289610002"/>
    <s v="BOD"/>
    <n v="2128961"/>
    <m/>
    <s v="00099021001 DEPOSITO DE EFECTIVO, DEPOSITANTE: EDSON MICHEL VALLEJOS PACHECO, CONCEPTO: DEVOLUCION FACTURAS NAABOL DEL 12/06 AL 30/06/2023, CUENTA DE DEPOSITO: CUENTA UNICA DEL TESORO/DJBR"/>
    <m/>
    <m/>
    <m/>
    <m/>
    <m/>
    <m/>
    <n v="0"/>
    <n v="15"/>
    <s v="NO_CONCILIADO"/>
    <m/>
    <m/>
  </r>
  <r>
    <x v="32"/>
    <m/>
    <x v="32"/>
    <x v="138"/>
    <s v="O21289670002"/>
    <s v="BOD"/>
    <n v="2128967"/>
    <m/>
    <s v="00099021001 DEPOSITO DE EFECTIVO, DEPOSITANTE: IVAN ALEXEI GUZMAN LIMA, CONCEPTO: DEVOLUCION VIATICO, CUENTA DE DEPOSITO: CUENTA UNICA DEL TESORO/DJBR"/>
    <m/>
    <m/>
    <m/>
    <m/>
    <m/>
    <m/>
    <n v="0"/>
    <n v="33.39"/>
    <s v="NO_CONCILIADO"/>
    <m/>
    <m/>
  </r>
  <r>
    <x v="32"/>
    <m/>
    <x v="32"/>
    <x v="138"/>
    <s v="O21289620002"/>
    <s v="BOD"/>
    <n v="2128962"/>
    <m/>
    <s v="00099021001 DEPOSITO DE EFECTIVO, DEPOSITANTE: MAGDALENA CARI BUTRON, CONCEPTO: DEVOLUCION DE VIATICOS, CUENTA DE DEPOSITO: CUENTA UNICA DEL TESORO/DJBR"/>
    <m/>
    <m/>
    <m/>
    <m/>
    <m/>
    <m/>
    <n v="0"/>
    <n v="33.39"/>
    <s v="NO_CONCILIADO"/>
    <m/>
    <m/>
  </r>
  <r>
    <x v="32"/>
    <m/>
    <x v="32"/>
    <x v="138"/>
    <s v="O21289640002"/>
    <s v="BOD"/>
    <n v="2128964"/>
    <m/>
    <s v="00099021001 DEPOSITO DE EFECTIVO, DEPOSITANTE: JUAN CARLOS CAMACHO VILLARROEL, CONCEPTO: DEVOLUCION DE VIATICOS, CUENTA DE DEPOSITO: CUENTA UNICA DEL TESORO/DJBR"/>
    <m/>
    <m/>
    <m/>
    <m/>
    <m/>
    <m/>
    <n v="0"/>
    <n v="1372.7"/>
    <s v="NO_CONCILIADO"/>
    <m/>
    <m/>
  </r>
  <r>
    <x v="32"/>
    <m/>
    <x v="32"/>
    <x v="138"/>
    <s v="O21289660002"/>
    <s v="BOD"/>
    <n v="2128966"/>
    <m/>
    <s v="00099021001 DEPOSITO DE EFECTIVO, DEPOSITANTE: ALBERTO SAMUEL ROJAS CORDERO, CONCEPTO: DEVOLUCION VIATICOS, CUENTA DE DEPOSITO: CUENTA UNICA DEL TESORO/DJBR"/>
    <m/>
    <m/>
    <m/>
    <m/>
    <m/>
    <m/>
    <n v="0"/>
    <n v="74.2"/>
    <s v="NO_CONCILIADO"/>
    <m/>
    <m/>
  </r>
  <r>
    <x v="112"/>
    <m/>
    <x v="112"/>
    <x v="138"/>
    <s v="F0013514"/>
    <s v="NTE"/>
    <n v="6138706"/>
    <m/>
    <s v="A:00862012001 TRANSFERENCIA DE RECUPERACIONES SEGÚN NOTA INTERNA GEF-LCR-DYF-0780-NOT/23, POR REMUNERACION DE ADMINISTRACION QUE CORRESPONDE AL FNDR DE ACUERDO A CONTRATO DE FIDEICOMISO “CONTRAPARTES LOCALES” DEL GAM DE TIPUANI (RECUPERACION JULIO-2023)"/>
    <m/>
    <m/>
    <m/>
    <m/>
    <m/>
    <m/>
    <n v="0"/>
    <n v="1729.34"/>
    <s v="NO_CONCILIADO"/>
    <m/>
    <m/>
  </r>
  <r>
    <x v="112"/>
    <m/>
    <x v="112"/>
    <x v="138"/>
    <s v="F0013514"/>
    <s v="NTE"/>
    <n v="6132730"/>
    <m/>
    <s v="A:00862012001 TRANSFERENCIA DE RECUPERACIONES SEGÚN NOTA INTERNA GEF-LCR-DYF-0780-NOT/23, POR REMUNERACION DE ADMINISTRACION QUE CORRESPONDE AL FNDR DE ACUERDO A CONTRATO DE FIDEICOMISO “CONTRAPARTES LOCALES” DEL GAM DE SAN ANDRES (RECUPERACION JULIO-2023)"/>
    <m/>
    <m/>
    <m/>
    <m/>
    <m/>
    <m/>
    <n v="0"/>
    <n v="472.45"/>
    <s v="NO_CONCILIADO"/>
    <m/>
    <m/>
  </r>
  <r>
    <x v="112"/>
    <m/>
    <x v="112"/>
    <x v="138"/>
    <s v="F0013514"/>
    <s v="NTE"/>
    <n v="6132708"/>
    <m/>
    <s v="A:00862012001 TRANSFERENCIA DE RECUPERACIONES SEGÚN NOTA INTERNA GEF-LCR-DYF-0780-NOT/23, POR REMUNERACION DE ADMINISTRACION QUE CORRESPONDE AL FNDR DE ACUERDO A CONTRATO DE FIDEICOMISO “CONTRAPARTES LOCALES” DEL GAM DE SANTA CRUZ DE LA SIERRA (RECUPERACION JULIO-2023)"/>
    <m/>
    <m/>
    <m/>
    <m/>
    <m/>
    <m/>
    <n v="0"/>
    <n v="39987.03"/>
    <s v="NO_CONCILIADO"/>
    <m/>
    <m/>
  </r>
  <r>
    <x v="112"/>
    <m/>
    <x v="112"/>
    <x v="138"/>
    <s v="F0013514"/>
    <s v="NTE"/>
    <n v="6132719"/>
    <m/>
    <s v="A:00862012001 TRANSFERENCIA DE RECUPERACIONES SEGÚN NOTA INTERNA GEF-LCR-DYF-0780-NOT/23, POR REMUNERACION DE ADMINISTRACION QUE CORRESPONDE AL FNDR DE ACUERDO A CONTRATO DE FIDEICOMISO “CONTRAPARTES LOCALES” DEL GAM DE COCAPATA (RECUPERACION JULIO-2023)"/>
    <m/>
    <m/>
    <m/>
    <m/>
    <m/>
    <m/>
    <n v="0"/>
    <n v="1137.6300000000001"/>
    <s v="NO_CONCILIADO"/>
    <m/>
    <m/>
  </r>
  <r>
    <x v="112"/>
    <m/>
    <x v="112"/>
    <x v="138"/>
    <s v="F0013514"/>
    <s v="NTE"/>
    <n v="6138716"/>
    <m/>
    <s v="A:00862012001 TRANSFERENCIA DE RECUPERACIONES SEGÚN NOTA INTERNA GEF-LCR-DYF-0780-NOT/23, POR REMUNERACION DE ADMINISTRACION QUE CORRESPONDE AL FNDR DE ACUERDO A CONTRATO DE FIDEICOMISO “CONTRAPARTES LOCALES” DEL GAM DE PRESTO (RECUPERACION JULIO-2023)"/>
    <m/>
    <m/>
    <m/>
    <m/>
    <m/>
    <m/>
    <n v="0"/>
    <n v="1623"/>
    <s v="NO_CONCILIADO"/>
    <m/>
    <m/>
  </r>
  <r>
    <x v="74"/>
    <m/>
    <x v="74"/>
    <x v="138"/>
    <s v="B21288770002"/>
    <s v="BOD"/>
    <n v="2128877"/>
    <m/>
    <s v="00670012002 DEP.DE CHEQ.AJENOS,RET.DE CAM.,CONCEPTO: DEVOLUCION DE PAGO BONO FRONTERA - MES DE JUNIO/23,DEP.: MORON ZARCO JOSEPH LUIGI F. , PROCEDENCIA: BANCO UNION S.A., CHEQUE: 653, FECHA DE EMISION:26/07/2023"/>
    <m/>
    <m/>
    <m/>
    <m/>
    <m/>
    <m/>
    <n v="0"/>
    <n v="328"/>
    <s v="NO_CONCILIADO"/>
    <m/>
    <m/>
  </r>
  <r>
    <x v="84"/>
    <m/>
    <x v="84"/>
    <x v="138"/>
    <s v="B21288950002"/>
    <s v="BOD"/>
    <n v="2128895"/>
    <m/>
    <s v="00099021001 DEP.DE CHEQ.AJENOS,RET.DE CAM.,CONCEPTO: COMPENSACION GASTOS DE RETORNO DE LA SRA. CLAUDIA BEGOÑA MUÑOZ EX FUNCIONARIA EMBAJADA DE BOLIVIA,DEP.: CLAUDIA BEGOÑA MUÑOZ REYES-EX FUNCIONARIA"/>
    <m/>
    <m/>
    <m/>
    <m/>
    <m/>
    <m/>
    <n v="0"/>
    <n v="22408.21"/>
    <s v="NO_CONCILIADO"/>
    <m/>
    <m/>
  </r>
  <r>
    <x v="74"/>
    <m/>
    <x v="74"/>
    <x v="138"/>
    <s v="B21288790002"/>
    <s v="BOD"/>
    <n v="2128879"/>
    <m/>
    <s v="00670012002 DEP.DE CHEQ.AJENOS,RET.DE CAM.,CONCEPTO: DEVOLUCION PAGO BONO FRONTERA - MES DE JUNIO/23,DEP.: CALDERON CRUZ CLEDY , PROCEDENCIA: BANCO UNION S.A., CHEQUE: 652, FECHA DE EMISION:26/07/2023"/>
    <m/>
    <m/>
    <m/>
    <m/>
    <m/>
    <m/>
    <n v="0"/>
    <n v="516"/>
    <s v="NO_CONCILIADO"/>
    <m/>
    <m/>
  </r>
  <r>
    <x v="74"/>
    <m/>
    <x v="74"/>
    <x v="138"/>
    <s v="B21288810002"/>
    <s v="BOD"/>
    <n v="2128881"/>
    <m/>
    <s v="00670012002 DEP.DE CHEQ.AJENOS,RET.DE CAM.,CONCEPTO: DEVOLUCION POR EXCESO DE LLAMADAS,DEP.: JAVIER C. HINOJOSA LEDEZMA , PROCEDENCIA: BANCO UNION S.A., CHEQUE: 651, FECHA DE EMISION:26/07/2023"/>
    <m/>
    <m/>
    <m/>
    <m/>
    <m/>
    <m/>
    <n v="0"/>
    <n v="2123.4"/>
    <s v="NO_CONCILIADO"/>
    <m/>
    <m/>
  </r>
  <r>
    <x v="0"/>
    <m/>
    <x v="0"/>
    <x v="138"/>
    <s v="B21288820002"/>
    <s v="BOD"/>
    <n v="2128882"/>
    <m/>
    <s v="00099021001 DEP.DE CHEQ.AJENOS,RET.DE CAM.,CONCEPTO: DANNY JOSUE REYNAGA FLORES,DEP.: BANCO UNION SA , PROCEDENCIA: BANCO UNION S.A., CHEQUE: 191559, FECHA DE EMISION:27/07/2023"/>
    <m/>
    <m/>
    <m/>
    <m/>
    <m/>
    <m/>
    <n v="0"/>
    <n v="4983.91"/>
    <s v="NO_CONCILIADO"/>
    <m/>
    <m/>
  </r>
  <r>
    <x v="88"/>
    <m/>
    <x v="88"/>
    <x v="138"/>
    <s v="B21288960002"/>
    <s v="BOD"/>
    <n v="2128896"/>
    <m/>
    <s v="00041011103 DEP.DE CHEQ.AJENOS,RET.DE CAM.,CONCEPTO: TRANSFERENCIA DE RECUSOS POR LA EMISION DE AUTORIZACIONES PREVIAS DE IMPORTACION MES DE JUNIO 2023,DEP.: MDPYEP , PROCEDENCIA: BANCO UNION S.A., CHEQUE: 1261, FECHA DE EMISION:25/07/2023"/>
    <m/>
    <m/>
    <m/>
    <m/>
    <m/>
    <m/>
    <n v="0"/>
    <n v="343520"/>
    <s v="NO_CONCILIADO"/>
    <m/>
    <m/>
  </r>
  <r>
    <x v="71"/>
    <m/>
    <x v="71"/>
    <x v="138"/>
    <s v="B21288970002"/>
    <s v="BOD"/>
    <n v="2128897"/>
    <m/>
    <s v="00660012002 DEP.DE CHEQ.AJENOS,RET.DE CAM.,CONCEPTO: REV. POR ERROR EN DIAS TRABAJADOS TDJ TARIJA MAYO/2023 LEONARDO CUIZA PLA 10.87 PREV 868,DEP.: ORGANO JUDICIAL-DAF NACIONAL , PROCEDENCIA: BANCO UNION S.A., CHEQUE: 768, FECHA DE EMISION:25/07/2023"/>
    <m/>
    <m/>
    <m/>
    <m/>
    <m/>
    <m/>
    <n v="0"/>
    <n v="2108"/>
    <s v="NO_CONCILIADO"/>
    <m/>
    <m/>
  </r>
  <r>
    <x v="71"/>
    <m/>
    <x v="71"/>
    <x v="138"/>
    <s v="B21288980002"/>
    <s v="BOD"/>
    <n v="2128898"/>
    <m/>
    <s v="00660012002 DEP.DE CHEQ.AJENOS,RET.DE CAM.,CONCEPTO: REV. POR ERROR EN TOTAL GANADO LEONARDO CUIZA TDJ TARIJA JUNIO/2023 PLA 10.106 PREV 1051,DEP.: ORGANO JUDICIAL-DAF NACIONAL , PROCEDENCIA: BANCO UNION S.A., CHEQUE: 769, FECHA DE EMISION:25/07/2023"/>
    <m/>
    <m/>
    <m/>
    <m/>
    <m/>
    <m/>
    <n v="0"/>
    <n v="2108"/>
    <s v="NO_CONCILIADO"/>
    <m/>
    <m/>
  </r>
  <r>
    <x v="88"/>
    <m/>
    <x v="88"/>
    <x v="138"/>
    <s v="B21288990002"/>
    <s v="BOD"/>
    <n v="2128899"/>
    <m/>
    <s v="00041011104 DEP.DE CHEQ.AJENOS,RET.DE CAM.,CONCEPTO: TRANSFERENCIA DE RECURSOS POR LA EMISION DE SELLO HECHO EN BOLIVIA MES DE JUNIO 2023,DEP.: MDPYEP , PROCEDENCIA: BANCO UNION S.A., CHEQUE: 1262, FECHA DE EMISION:25/07/2023"/>
    <m/>
    <m/>
    <m/>
    <m/>
    <m/>
    <m/>
    <n v="0"/>
    <n v="37950"/>
    <s v="NO_CONCILIADO"/>
    <m/>
    <m/>
  </r>
  <r>
    <x v="114"/>
    <m/>
    <x v="114"/>
    <x v="138"/>
    <s v="B21289050002"/>
    <s v="BOD"/>
    <n v="2128905"/>
    <m/>
    <s v="00576012002 DEP.DE CHEQ.AJENOS,RET.DE CAM.,CONCEPTO: DEVOLUCION SALDO FONDO ROTATIVO,DEP.: CARTONBOL , PROCEDENCIA: BANCO UNION S.A., CHEQUE: 2184, FECHA DE EMISION:24/07/2023"/>
    <m/>
    <m/>
    <m/>
    <m/>
    <m/>
    <m/>
    <n v="0"/>
    <n v="1761.13"/>
    <s v="NO_CONCILIADO"/>
    <m/>
    <m/>
  </r>
  <r>
    <x v="25"/>
    <m/>
    <x v="25"/>
    <x v="138"/>
    <s v="G23541610002"/>
    <s v="CRV"/>
    <n v="2354161"/>
    <m/>
    <s v="TRANSFERENCIA DEL EXTERIOR SEGUN SWIFT NOS 12276-12275 DE FECHA 27/07/2023 ORDENANTE: AGROBIOTECH AGRONEGOCIO LTDA, FECHA VALOR 26/07/2023 REF: INV YLB-GCO-0135-ODV/23-VEX LIB. 00597012001 RECURSOS PROPIOS VENTAS YLB"/>
    <m/>
    <m/>
    <m/>
    <m/>
    <m/>
    <m/>
    <n v="0"/>
    <n v="686000"/>
    <s v="NO_CONCILIADO"/>
    <m/>
    <m/>
  </r>
  <r>
    <x v="10"/>
    <m/>
    <x v="10"/>
    <x v="138"/>
    <s v="T04477500001"/>
    <s v="DEV"/>
    <n v="447750"/>
    <m/>
    <s v="CONTABILIZACION ORDENES DE TRANSFERENCIA GRACOS"/>
    <m/>
    <m/>
    <m/>
    <m/>
    <m/>
    <m/>
    <n v="140691.74"/>
    <n v="0"/>
    <s v="NO_CONCILIADO"/>
    <m/>
    <m/>
  </r>
  <r>
    <x v="10"/>
    <m/>
    <x v="10"/>
    <x v="138"/>
    <s v="T04477520001"/>
    <s v="DEV"/>
    <n v="447752"/>
    <m/>
    <s v="CONTABILIZACION ORDENES DE TRANSFERENCIA GRACOS"/>
    <m/>
    <m/>
    <m/>
    <m/>
    <m/>
    <m/>
    <n v="4822764.88"/>
    <n v="0"/>
    <s v="NO_CONCILIADO"/>
    <m/>
    <m/>
  </r>
  <r>
    <x v="10"/>
    <m/>
    <x v="10"/>
    <x v="138"/>
    <s v="T04477540001"/>
    <s v="DEV"/>
    <n v="447754"/>
    <m/>
    <s v="CONTABILIZACION ORDENES DE TRANSFERENCIA GRACOS"/>
    <m/>
    <m/>
    <m/>
    <m/>
    <m/>
    <m/>
    <n v="173032.8"/>
    <n v="0"/>
    <s v="NO_CONCILIADO"/>
    <m/>
    <m/>
  </r>
  <r>
    <x v="10"/>
    <m/>
    <x v="10"/>
    <x v="138"/>
    <s v="T04477560001"/>
    <s v="DEV"/>
    <n v="447756"/>
    <m/>
    <s v="CONTABILIZACION ORDENES DE TRANSFERENCIA GRACOS"/>
    <m/>
    <m/>
    <m/>
    <m/>
    <m/>
    <m/>
    <n v="475254.97"/>
    <n v="0"/>
    <s v="NO_CONCILIADO"/>
    <m/>
    <m/>
  </r>
  <r>
    <x v="10"/>
    <m/>
    <x v="10"/>
    <x v="138"/>
    <s v="T04477580001"/>
    <s v="DEV"/>
    <n v="447758"/>
    <m/>
    <s v="CONTABILIZACION ORDENES DE TRANSFERENCIA GRACOS"/>
    <m/>
    <m/>
    <m/>
    <m/>
    <m/>
    <m/>
    <n v="13246290.310000001"/>
    <n v="0"/>
    <s v="NO_CONCILIADO"/>
    <m/>
    <m/>
  </r>
  <r>
    <x v="10"/>
    <m/>
    <x v="10"/>
    <x v="138"/>
    <s v="T04477600001"/>
    <s v="DEV"/>
    <n v="447760"/>
    <m/>
    <s v="CONTABILIZACION ORDENES DE TRANSFERENCIA GRACOS"/>
    <m/>
    <m/>
    <m/>
    <m/>
    <m/>
    <m/>
    <n v="8026212.4900000002"/>
    <n v="0"/>
    <s v="NO_CONCILIADO"/>
    <m/>
    <m/>
  </r>
  <r>
    <x v="10"/>
    <m/>
    <x v="10"/>
    <x v="138"/>
    <s v="T04477620001"/>
    <s v="DEV"/>
    <n v="447762"/>
    <m/>
    <s v="CONTABILIZACION ORDENES DE TRANSFERENCIA GRACOS"/>
    <m/>
    <m/>
    <m/>
    <m/>
    <m/>
    <m/>
    <n v="2437062.54"/>
    <n v="0"/>
    <s v="NO_CONCILIADO"/>
    <m/>
    <m/>
  </r>
  <r>
    <x v="10"/>
    <m/>
    <x v="10"/>
    <x v="138"/>
    <s v="T04477640001"/>
    <s v="DEV"/>
    <n v="447764"/>
    <m/>
    <s v="CONTABILIZACION ORDENES DE TRANSFERENCIA GRACOS"/>
    <m/>
    <m/>
    <m/>
    <m/>
    <m/>
    <m/>
    <n v="71094.98"/>
    <n v="0"/>
    <s v="NO_CONCILIADO"/>
    <m/>
    <m/>
  </r>
  <r>
    <x v="10"/>
    <m/>
    <x v="10"/>
    <x v="138"/>
    <s v="T04477660001"/>
    <s v="DEV"/>
    <n v="447766"/>
    <m/>
    <s v="CONTABILIZACION ORDENES DE TRANSFERENCIA GRACOS"/>
    <m/>
    <m/>
    <m/>
    <m/>
    <m/>
    <m/>
    <n v="1476668.65"/>
    <n v="0"/>
    <s v="NO_CONCILIADO"/>
    <m/>
    <m/>
  </r>
  <r>
    <x v="10"/>
    <m/>
    <x v="10"/>
    <x v="138"/>
    <s v="T04477680001"/>
    <s v="DEV"/>
    <n v="447768"/>
    <m/>
    <s v="CONTABILIZACION ORDENES DE TRANSFERENCIA GRACOS"/>
    <m/>
    <m/>
    <m/>
    <m/>
    <m/>
    <m/>
    <n v="1657444.33"/>
    <n v="0"/>
    <s v="NO_CONCILIADO"/>
    <m/>
    <m/>
  </r>
  <r>
    <x v="10"/>
    <m/>
    <x v="10"/>
    <x v="138"/>
    <s v="T04477700001"/>
    <s v="DEV"/>
    <n v="447770"/>
    <m/>
    <s v="CONTABILIZACION ORDENES DE TRANSFERENCIA GRACOS"/>
    <m/>
    <m/>
    <m/>
    <m/>
    <m/>
    <m/>
    <n v="1671344.54"/>
    <n v="0"/>
    <s v="NO_CONCILIADO"/>
    <m/>
    <m/>
  </r>
  <r>
    <x v="10"/>
    <m/>
    <x v="10"/>
    <x v="138"/>
    <s v="T04477720001"/>
    <s v="DEV"/>
    <n v="447772"/>
    <m/>
    <s v="CONTABILIZACION ORDENES DE TRANSFERENCIA GRACOS"/>
    <m/>
    <m/>
    <m/>
    <m/>
    <m/>
    <m/>
    <n v="4590544"/>
    <n v="0"/>
    <s v="NO_CONCILIADO"/>
    <m/>
    <m/>
  </r>
  <r>
    <x v="10"/>
    <m/>
    <x v="10"/>
    <x v="138"/>
    <s v="T04477740001"/>
    <s v="DEV"/>
    <n v="447774"/>
    <m/>
    <s v="CONTABILIZACION ORDENES DE TRANSFERENCIA GRACOS"/>
    <m/>
    <m/>
    <m/>
    <m/>
    <m/>
    <m/>
    <n v="1306968.3"/>
    <n v="0"/>
    <s v="NO_CONCILIADO"/>
    <m/>
    <m/>
  </r>
  <r>
    <x v="10"/>
    <m/>
    <x v="10"/>
    <x v="138"/>
    <s v="T04477760001"/>
    <s v="DEV"/>
    <n v="447776"/>
    <m/>
    <s v="CONTABILIZACION ORDENES DE TRANSFERENCIA GRACOS"/>
    <m/>
    <m/>
    <m/>
    <m/>
    <m/>
    <m/>
    <n v="3888661.52"/>
    <n v="0"/>
    <s v="NO_CONCILIADO"/>
    <m/>
    <m/>
  </r>
  <r>
    <x v="10"/>
    <m/>
    <x v="10"/>
    <x v="138"/>
    <s v="T04477780001"/>
    <s v="DEV"/>
    <n v="447778"/>
    <m/>
    <s v="CONTABILIZACION ORDENES DE TRANSFERENCIA GRACOS"/>
    <m/>
    <m/>
    <m/>
    <m/>
    <m/>
    <m/>
    <n v="3856320.46"/>
    <n v="0"/>
    <s v="NO_CONCILIADO"/>
    <m/>
    <m/>
  </r>
  <r>
    <x v="10"/>
    <m/>
    <x v="10"/>
    <x v="138"/>
    <s v="T04477800001"/>
    <s v="DEV"/>
    <n v="447780"/>
    <m/>
    <s v="CONTABILIZACION ORDENES DE TRANSFERENCIA GRACOS"/>
    <m/>
    <m/>
    <m/>
    <m/>
    <m/>
    <m/>
    <n v="1107136.1499999999"/>
    <n v="0"/>
    <s v="NO_CONCILIADO"/>
    <m/>
    <m/>
  </r>
  <r>
    <x v="10"/>
    <m/>
    <x v="10"/>
    <x v="138"/>
    <s v="T04477820001"/>
    <s v="DEV"/>
    <n v="447782"/>
    <m/>
    <s v="CONTABILIZACION ORDENES DE TRANSFERENCIA GRACOS"/>
    <m/>
    <m/>
    <m/>
    <m/>
    <m/>
    <m/>
    <n v="3040879.6"/>
    <n v="0"/>
    <s v="NO_CONCILIADO"/>
    <m/>
    <m/>
  </r>
  <r>
    <x v="10"/>
    <m/>
    <x v="10"/>
    <x v="138"/>
    <s v="T04477840001"/>
    <s v="DEV"/>
    <n v="447784"/>
    <m/>
    <s v="CONTABILIZACION ORDENES DE TRANSFERENCIA GRACOS"/>
    <m/>
    <m/>
    <m/>
    <m/>
    <m/>
    <m/>
    <n v="10680665.75"/>
    <n v="0"/>
    <s v="NO_CONCILIADO"/>
    <m/>
    <m/>
  </r>
  <r>
    <x v="10"/>
    <m/>
    <x v="10"/>
    <x v="138"/>
    <s v="T04477860001"/>
    <s v="DEV"/>
    <n v="447786"/>
    <m/>
    <s v="CONTABILIZACION ORDENES DE TRANSFERENCIA GRACOS"/>
    <m/>
    <m/>
    <m/>
    <m/>
    <m/>
    <m/>
    <n v="1965036.98"/>
    <n v="0"/>
    <s v="NO_CONCILIADO"/>
    <m/>
    <m/>
  </r>
  <r>
    <x v="10"/>
    <m/>
    <x v="10"/>
    <x v="138"/>
    <s v="T04477880001"/>
    <s v="DEV"/>
    <n v="447788"/>
    <m/>
    <s v="CONTABILIZACION ORDENES DE TRANSFERENCIA GRACOS"/>
    <m/>
    <m/>
    <m/>
    <m/>
    <m/>
    <m/>
    <n v="559463.31999999995"/>
    <n v="0"/>
    <s v="NO_CONCILIADO"/>
    <m/>
    <m/>
  </r>
  <r>
    <x v="10"/>
    <m/>
    <x v="10"/>
    <x v="138"/>
    <s v="T04477900001"/>
    <s v="DEV"/>
    <n v="447790"/>
    <m/>
    <s v="CONTABILIZACION ORDENES DE TRANSFERENCIA GRACOS"/>
    <m/>
    <m/>
    <m/>
    <m/>
    <m/>
    <m/>
    <n v="13216410.9"/>
    <n v="0"/>
    <s v="NO_CONCILIADO"/>
    <m/>
    <m/>
  </r>
  <r>
    <x v="10"/>
    <m/>
    <x v="10"/>
    <x v="138"/>
    <s v="T04477920001"/>
    <s v="DEV"/>
    <n v="447792"/>
    <m/>
    <s v="CONTABILIZACION ORDENES DE TRANSFERENCIA GRACOS"/>
    <m/>
    <m/>
    <m/>
    <m/>
    <m/>
    <m/>
    <n v="12958520.449999999"/>
    <n v="0"/>
    <s v="NO_CONCILIADO"/>
    <m/>
    <m/>
  </r>
  <r>
    <x v="10"/>
    <m/>
    <x v="10"/>
    <x v="138"/>
    <s v="T04478000001"/>
    <s v="DEV"/>
    <n v="447800"/>
    <m/>
    <s v="CONTABILIZACION ORDENES DE TRANSFERENCIA GRACOS"/>
    <m/>
    <m/>
    <m/>
    <m/>
    <m/>
    <m/>
    <n v="8373.11"/>
    <n v="0"/>
    <s v="NO_CONCILIADO"/>
    <m/>
    <m/>
  </r>
  <r>
    <x v="10"/>
    <m/>
    <x v="10"/>
    <x v="138"/>
    <s v="T04477940001"/>
    <s v="DEV"/>
    <n v="447794"/>
    <m/>
    <s v="CONTABILIZACION ORDENES DE TRANSFERENCIA GRACOS"/>
    <m/>
    <m/>
    <m/>
    <m/>
    <m/>
    <m/>
    <n v="6400113.2800000003"/>
    <n v="0"/>
    <s v="NO_CONCILIADO"/>
    <m/>
    <m/>
  </r>
  <r>
    <x v="10"/>
    <m/>
    <x v="10"/>
    <x v="138"/>
    <s v="T04477960001"/>
    <s v="DEV"/>
    <n v="447796"/>
    <m/>
    <s v="CONTABILIZACION ORDENES DE TRANSFERENCIA GRACOS"/>
    <m/>
    <m/>
    <m/>
    <m/>
    <m/>
    <m/>
    <n v="74062983.359999999"/>
    <n v="0"/>
    <s v="NO_CONCILIADO"/>
    <m/>
    <m/>
  </r>
  <r>
    <x v="10"/>
    <m/>
    <x v="10"/>
    <x v="138"/>
    <s v="T04477980001"/>
    <s v="DEV"/>
    <n v="447798"/>
    <m/>
    <s v="CONTABILIZACION ORDENES DE TRANSFERENCIA GRACOS"/>
    <m/>
    <m/>
    <m/>
    <m/>
    <m/>
    <m/>
    <n v="31832227.920000002"/>
    <n v="0"/>
    <s v="NO_CONCILIADO"/>
    <m/>
    <m/>
  </r>
  <r>
    <x v="10"/>
    <m/>
    <x v="10"/>
    <x v="138"/>
    <s v="T04478020001"/>
    <s v="DEV"/>
    <n v="447802"/>
    <m/>
    <s v="CONTABILIZACION ORDENES DE TRANSFERENCIA GRACOS"/>
    <m/>
    <m/>
    <m/>
    <m/>
    <m/>
    <m/>
    <n v="13818.78"/>
    <n v="0"/>
    <s v="NO_CONCILIADO"/>
    <m/>
    <m/>
  </r>
  <r>
    <x v="25"/>
    <m/>
    <x v="25"/>
    <x v="138"/>
    <s v="G23541620001"/>
    <s v="CVD"/>
    <n v="2354162"/>
    <m/>
    <s v="COBRO COSTOS DE PAPELERIA SEGUN TRANSFERENCIA DEL EXTERIOR POR ORDEN DE AGROBIOTECH AGRONEGOCIO LTDA, FECHA VALOR 26/07/2023 REF: INV YLB-GCO-0135-ODV/23-VEX LIB. 00597012001 RECURSOS PROPIOS VENTAS YLB"/>
    <m/>
    <m/>
    <m/>
    <m/>
    <m/>
    <m/>
    <n v="50"/>
    <n v="0"/>
    <s v="NO_CONCILIADO"/>
    <m/>
    <m/>
  </r>
  <r>
    <x v="36"/>
    <m/>
    <x v="36"/>
    <x v="138"/>
    <s v="G23541640001"/>
    <s v="CVD"/>
    <n v="2354164"/>
    <m/>
    <s v="COBRO COSTOS DE PAPELERIA SEGUN TRANSFERENCIA DEL EXTERIOR POR ORDEN DE FIDEICOMISO HERCO CK M FECHA VALOR 26/07/2023 REF:EMB 18 YPFB 2023 10 CIST HERCO LIB. 00513062002 YPFB - EXPORTACIÓN DE GLP Y OTROS-BOLIVIANOS"/>
    <m/>
    <m/>
    <m/>
    <m/>
    <m/>
    <m/>
    <n v="50"/>
    <n v="0"/>
    <s v="NO_CONCILIADO"/>
    <m/>
    <m/>
  </r>
  <r>
    <x v="10"/>
    <m/>
    <x v="10"/>
    <x v="138"/>
    <s v="T04476480001"/>
    <s v="DEV"/>
    <n v="447648"/>
    <m/>
    <s v="CONTABILIZACION ORDENES DE TRANSFERENCIA GRACOS"/>
    <m/>
    <m/>
    <m/>
    <m/>
    <m/>
    <m/>
    <n v="1731813.72"/>
    <n v="0"/>
    <s v="NO_CONCILIADO"/>
    <m/>
    <m/>
  </r>
  <r>
    <x v="10"/>
    <m/>
    <x v="10"/>
    <x v="138"/>
    <s v="T04476500001"/>
    <s v="DEV"/>
    <n v="447650"/>
    <m/>
    <s v="CONTABILIZACION ORDENES DE TRANSFERENCIA GRACOS"/>
    <m/>
    <m/>
    <m/>
    <m/>
    <m/>
    <m/>
    <n v="1731813.72"/>
    <n v="0"/>
    <s v="NO_CONCILIADO"/>
    <m/>
    <m/>
  </r>
  <r>
    <x v="10"/>
    <m/>
    <x v="10"/>
    <x v="138"/>
    <s v="T04476520001"/>
    <s v="DEV"/>
    <n v="447652"/>
    <m/>
    <s v="CONTABILIZACION ORDENES DE TRANSFERENCIA GRACOS"/>
    <m/>
    <m/>
    <m/>
    <m/>
    <m/>
    <m/>
    <n v="1731813.72"/>
    <n v="0"/>
    <s v="NO_CONCILIADO"/>
    <m/>
    <m/>
  </r>
  <r>
    <x v="10"/>
    <m/>
    <x v="10"/>
    <x v="138"/>
    <s v="T04476540001"/>
    <s v="DEV"/>
    <n v="447654"/>
    <m/>
    <s v="CONTABILIZACION ORDENES DE TRANSFERENCIA GRACOS"/>
    <m/>
    <m/>
    <m/>
    <m/>
    <m/>
    <m/>
    <n v="1731813.72"/>
    <n v="0"/>
    <s v="NO_CONCILIADO"/>
    <m/>
    <m/>
  </r>
  <r>
    <x v="10"/>
    <m/>
    <x v="10"/>
    <x v="138"/>
    <s v="T04476560001"/>
    <s v="DEV"/>
    <n v="447656"/>
    <m/>
    <s v="CONTABILIZACION ORDENES DE TRANSFERENCIA GRACOS"/>
    <m/>
    <m/>
    <m/>
    <m/>
    <m/>
    <m/>
    <n v="1731813.72"/>
    <n v="0"/>
    <s v="NO_CONCILIADO"/>
    <m/>
    <m/>
  </r>
  <r>
    <x v="10"/>
    <m/>
    <x v="10"/>
    <x v="138"/>
    <s v="T04476640001"/>
    <s v="DEV"/>
    <n v="447664"/>
    <m/>
    <s v="CONTABILIZACION ORDENES DE TRANSFERENCIA GRACOS"/>
    <m/>
    <m/>
    <m/>
    <m/>
    <m/>
    <m/>
    <n v="4756629.8099999996"/>
    <n v="0"/>
    <s v="NO_CONCILIADO"/>
    <m/>
    <m/>
  </r>
  <r>
    <x v="10"/>
    <m/>
    <x v="10"/>
    <x v="138"/>
    <s v="T04476580001"/>
    <s v="DEV"/>
    <n v="447658"/>
    <m/>
    <s v="CONTABILIZACION ORDENES DE TRANSFERENCIA GRACOS"/>
    <m/>
    <m/>
    <m/>
    <m/>
    <m/>
    <m/>
    <n v="4756629.8099999996"/>
    <n v="0"/>
    <s v="NO_CONCILIADO"/>
    <m/>
    <m/>
  </r>
  <r>
    <x v="10"/>
    <m/>
    <x v="10"/>
    <x v="138"/>
    <s v="T04476600001"/>
    <s v="DEV"/>
    <n v="447660"/>
    <m/>
    <s v="CONTABILIZACION ORDENES DE TRANSFERENCIA GRACOS"/>
    <m/>
    <m/>
    <m/>
    <m/>
    <m/>
    <m/>
    <n v="4756629.8099999996"/>
    <n v="0"/>
    <s v="NO_CONCILIADO"/>
    <m/>
    <m/>
  </r>
  <r>
    <x v="10"/>
    <m/>
    <x v="10"/>
    <x v="138"/>
    <s v="T04476620001"/>
    <s v="DEV"/>
    <n v="447662"/>
    <m/>
    <s v="CONTABILIZACION ORDENES DE TRANSFERENCIA GRACOS"/>
    <m/>
    <m/>
    <m/>
    <m/>
    <m/>
    <m/>
    <n v="4756629.8099999996"/>
    <n v="0"/>
    <s v="NO_CONCILIADO"/>
    <m/>
    <m/>
  </r>
  <r>
    <x v="10"/>
    <m/>
    <x v="10"/>
    <x v="138"/>
    <s v="T04476660001"/>
    <s v="DEV"/>
    <n v="447666"/>
    <m/>
    <s v="CONTABILIZACION ORDENES DE TRANSFERENCIA GRACOS"/>
    <m/>
    <m/>
    <m/>
    <m/>
    <m/>
    <m/>
    <n v="4756629.8099999996"/>
    <n v="0"/>
    <s v="NO_CONCILIADO"/>
    <m/>
    <m/>
  </r>
  <r>
    <x v="10"/>
    <m/>
    <x v="10"/>
    <x v="138"/>
    <s v="T04476680001"/>
    <s v="DEV"/>
    <n v="447668"/>
    <m/>
    <s v="CONTABILIZACION ORDENES DE TRANSFERENCIA GRACOS"/>
    <m/>
    <m/>
    <m/>
    <m/>
    <m/>
    <m/>
    <n v="4029353.26"/>
    <n v="0"/>
    <s v="NO_CONCILIADO"/>
    <m/>
    <m/>
  </r>
  <r>
    <x v="10"/>
    <m/>
    <x v="10"/>
    <x v="138"/>
    <s v="T04476700001"/>
    <s v="DEV"/>
    <n v="447670"/>
    <m/>
    <s v="CONTABILIZACION ORDENES DE TRANSFERENCIA GRACOS"/>
    <m/>
    <m/>
    <m/>
    <m/>
    <m/>
    <m/>
    <n v="4029353.26"/>
    <n v="0"/>
    <s v="NO_CONCILIADO"/>
    <m/>
    <m/>
  </r>
  <r>
    <x v="10"/>
    <m/>
    <x v="10"/>
    <x v="138"/>
    <s v="T04476720001"/>
    <s v="DEV"/>
    <n v="447672"/>
    <m/>
    <s v="CONTABILIZACION ORDENES DE TRANSFERENCIA GRACOS"/>
    <m/>
    <m/>
    <m/>
    <m/>
    <m/>
    <m/>
    <n v="4029353.26"/>
    <n v="0"/>
    <s v="NO_CONCILIADO"/>
    <m/>
    <m/>
  </r>
  <r>
    <x v="10"/>
    <m/>
    <x v="10"/>
    <x v="138"/>
    <s v="T04476740001"/>
    <s v="DEV"/>
    <n v="447674"/>
    <m/>
    <s v="CONTABILIZACION ORDENES DE TRANSFERENCIA GRACOS"/>
    <m/>
    <m/>
    <m/>
    <m/>
    <m/>
    <m/>
    <n v="4029353.26"/>
    <n v="0"/>
    <s v="NO_CONCILIADO"/>
    <m/>
    <m/>
  </r>
  <r>
    <x v="10"/>
    <m/>
    <x v="10"/>
    <x v="138"/>
    <s v="T04478040001"/>
    <s v="DEV"/>
    <n v="447804"/>
    <m/>
    <s v="CONTABILIZACION ORDENES DE TRANSFERENCIA GRACOS"/>
    <m/>
    <m/>
    <m/>
    <m/>
    <m/>
    <m/>
    <n v="495.77"/>
    <n v="0"/>
    <s v="NO_CONCILIADO"/>
    <m/>
    <m/>
  </r>
  <r>
    <x v="10"/>
    <m/>
    <x v="10"/>
    <x v="138"/>
    <s v="T04478060001"/>
    <s v="DEV"/>
    <n v="447806"/>
    <m/>
    <s v="CONTABILIZACION ORDENES DE TRANSFERENCIA GRACOS"/>
    <m/>
    <m/>
    <m/>
    <m/>
    <m/>
    <m/>
    <n v="11545.45"/>
    <n v="0"/>
    <s v="NO_CONCILIADO"/>
    <m/>
    <m/>
  </r>
  <r>
    <x v="10"/>
    <m/>
    <x v="10"/>
    <x v="138"/>
    <s v="T04478080001"/>
    <s v="DEV"/>
    <n v="447808"/>
    <m/>
    <s v="CONTABILIZACION ORDENES DE TRANSFERENCIA GRACOS"/>
    <m/>
    <m/>
    <m/>
    <m/>
    <m/>
    <m/>
    <n v="11545.45"/>
    <n v="0"/>
    <s v="NO_CONCILIADO"/>
    <m/>
    <m/>
  </r>
  <r>
    <x v="10"/>
    <m/>
    <x v="10"/>
    <x v="138"/>
    <s v="T04478100001"/>
    <s v="DEV"/>
    <n v="447810"/>
    <m/>
    <s v="CONTABILIZACION ORDENES DE TRANSFERENCIA GRACOS"/>
    <m/>
    <m/>
    <m/>
    <m/>
    <m/>
    <m/>
    <n v="11545.45"/>
    <n v="0"/>
    <s v="NO_CONCILIADO"/>
    <m/>
    <m/>
  </r>
  <r>
    <x v="10"/>
    <m/>
    <x v="10"/>
    <x v="138"/>
    <s v="T04478120001"/>
    <s v="DEV"/>
    <n v="447812"/>
    <m/>
    <s v="CONTABILIZACION ORDENES DE TRANSFERENCIA GRACOS"/>
    <m/>
    <m/>
    <m/>
    <m/>
    <m/>
    <m/>
    <n v="11545.45"/>
    <n v="0"/>
    <s v="NO_CONCILIADO"/>
    <m/>
    <m/>
  </r>
  <r>
    <x v="10"/>
    <m/>
    <x v="10"/>
    <x v="138"/>
    <s v="T04478140001"/>
    <s v="DEV"/>
    <n v="447814"/>
    <m/>
    <s v="CONTABILIZACION ORDENES DE TRANSFERENCIA GRACOS"/>
    <m/>
    <m/>
    <m/>
    <m/>
    <m/>
    <m/>
    <n v="212214.85"/>
    <n v="0"/>
    <s v="NO_CONCILIADO"/>
    <m/>
    <m/>
  </r>
  <r>
    <x v="10"/>
    <m/>
    <x v="10"/>
    <x v="138"/>
    <s v="T04478160001"/>
    <s v="DEV"/>
    <n v="447816"/>
    <m/>
    <s v="CONTABILIZACION ORDENES DE TRANSFERENCIA GRACOS"/>
    <m/>
    <m/>
    <m/>
    <m/>
    <m/>
    <m/>
    <n v="4883.91"/>
    <n v="0"/>
    <s v="NO_CONCILIADO"/>
    <m/>
    <m/>
  </r>
  <r>
    <x v="10"/>
    <m/>
    <x v="10"/>
    <x v="138"/>
    <s v="T04478180001"/>
    <s v="DEV"/>
    <n v="447818"/>
    <m/>
    <s v="CONTABILIZACION ORDENES DE TRANSFERENCIA GRACOS"/>
    <m/>
    <m/>
    <m/>
    <m/>
    <m/>
    <m/>
    <n v="2959.27"/>
    <n v="0"/>
    <s v="NO_CONCILIADO"/>
    <m/>
    <m/>
  </r>
  <r>
    <x v="10"/>
    <m/>
    <x v="10"/>
    <x v="138"/>
    <s v="T04478200001"/>
    <s v="DEV"/>
    <n v="447820"/>
    <m/>
    <s v="CONTABILIZACION ORDENES DE TRANSFERENCIA GRACOS"/>
    <m/>
    <m/>
    <m/>
    <m/>
    <m/>
    <m/>
    <n v="142.47999999999999"/>
    <n v="0"/>
    <s v="NO_CONCILIADO"/>
    <m/>
    <m/>
  </r>
  <r>
    <x v="10"/>
    <m/>
    <x v="10"/>
    <x v="138"/>
    <s v="T04478220001"/>
    <s v="DEV"/>
    <n v="447822"/>
    <m/>
    <s v="CONTABILIZACION ORDENES DE TRANSFERENCIA GRACOS"/>
    <m/>
    <m/>
    <m/>
    <m/>
    <m/>
    <m/>
    <n v="4080.4"/>
    <n v="0"/>
    <s v="NO_CONCILIADO"/>
    <m/>
    <m/>
  </r>
  <r>
    <x v="10"/>
    <m/>
    <x v="10"/>
    <x v="138"/>
    <s v="T04478240001"/>
    <s v="DEV"/>
    <n v="447824"/>
    <m/>
    <s v="CONTABILIZACION ORDENES DE TRANSFERENCIA GRACOS"/>
    <m/>
    <m/>
    <m/>
    <m/>
    <m/>
    <m/>
    <n v="4080.4"/>
    <n v="0"/>
    <s v="NO_CONCILIADO"/>
    <m/>
    <m/>
  </r>
  <r>
    <x v="10"/>
    <m/>
    <x v="10"/>
    <x v="138"/>
    <s v="T04478260001"/>
    <s v="DEV"/>
    <n v="447826"/>
    <m/>
    <s v="CONTABILIZACION ORDENES DE TRANSFERENCIA GRACOS"/>
    <m/>
    <m/>
    <m/>
    <m/>
    <m/>
    <m/>
    <n v="4080.4"/>
    <n v="0"/>
    <s v="NO_CONCILIADO"/>
    <m/>
    <m/>
  </r>
  <r>
    <x v="10"/>
    <m/>
    <x v="10"/>
    <x v="138"/>
    <s v="T04478280001"/>
    <s v="DEV"/>
    <n v="447828"/>
    <m/>
    <s v="CONTABILIZACION ORDENES DE TRANSFERENCIA GRACOS"/>
    <m/>
    <m/>
    <m/>
    <m/>
    <m/>
    <m/>
    <n v="4080.4"/>
    <n v="0"/>
    <s v="NO_CONCILIADO"/>
    <m/>
    <m/>
  </r>
  <r>
    <x v="10"/>
    <m/>
    <x v="10"/>
    <x v="138"/>
    <s v="T04478300001"/>
    <s v="DEV"/>
    <n v="447830"/>
    <m/>
    <s v="CONTABILIZACION ORDENES DE TRANSFERENCIA GRACOS"/>
    <m/>
    <m/>
    <m/>
    <m/>
    <m/>
    <m/>
    <n v="37955.01"/>
    <n v="0"/>
    <s v="NO_CONCILIADO"/>
    <m/>
    <m/>
  </r>
  <r>
    <x v="10"/>
    <m/>
    <x v="10"/>
    <x v="138"/>
    <s v="T04478320001"/>
    <s v="DEV"/>
    <n v="447832"/>
    <m/>
    <s v="CONTABILIZACION ORDENES DE TRANSFERENCIA GRACOS"/>
    <m/>
    <m/>
    <m/>
    <m/>
    <m/>
    <m/>
    <n v="1361.78"/>
    <n v="0"/>
    <s v="NO_CONCILIADO"/>
    <m/>
    <m/>
  </r>
  <r>
    <x v="10"/>
    <m/>
    <x v="10"/>
    <x v="138"/>
    <s v="T04478340001"/>
    <s v="DEV"/>
    <n v="447834"/>
    <m/>
    <s v="CONTABILIZACION ORDENES DE TRANSFERENCIA GRACOS"/>
    <m/>
    <m/>
    <m/>
    <m/>
    <m/>
    <m/>
    <n v="1107.27"/>
    <n v="0"/>
    <s v="NO_CONCILIADO"/>
    <m/>
    <m/>
  </r>
  <r>
    <x v="10"/>
    <m/>
    <x v="10"/>
    <x v="138"/>
    <s v="T04478360001"/>
    <s v="DEV"/>
    <n v="447836"/>
    <m/>
    <s v="CONTABILIZACION ORDENES DE TRANSFERENCIA GRACOS"/>
    <m/>
    <m/>
    <m/>
    <m/>
    <m/>
    <m/>
    <n v="31710.9"/>
    <n v="0"/>
    <s v="NO_CONCILIADO"/>
    <m/>
    <m/>
  </r>
  <r>
    <x v="10"/>
    <m/>
    <x v="10"/>
    <x v="138"/>
    <s v="T04478380001"/>
    <s v="DEV"/>
    <n v="447838"/>
    <m/>
    <s v="CONTABILIZACION ORDENES DE TRANSFERENCIA GRACOS"/>
    <m/>
    <m/>
    <m/>
    <m/>
    <m/>
    <m/>
    <n v="31710.9"/>
    <n v="0"/>
    <s v="NO_CONCILIADO"/>
    <m/>
    <m/>
  </r>
  <r>
    <x v="10"/>
    <m/>
    <x v="10"/>
    <x v="138"/>
    <s v="T04478400001"/>
    <s v="DEV"/>
    <n v="447840"/>
    <m/>
    <s v="CONTABILIZACION ORDENES DE TRANSFERENCIA GRACOS"/>
    <m/>
    <m/>
    <m/>
    <m/>
    <m/>
    <m/>
    <n v="31710.9"/>
    <n v="0"/>
    <s v="NO_CONCILIADO"/>
    <m/>
    <m/>
  </r>
  <r>
    <x v="10"/>
    <m/>
    <x v="10"/>
    <x v="138"/>
    <s v="T04478420001"/>
    <s v="DEV"/>
    <n v="447842"/>
    <m/>
    <s v="CONTABILIZACION ORDENES DE TRANSFERENCIA GRACOS"/>
    <m/>
    <m/>
    <m/>
    <m/>
    <m/>
    <m/>
    <n v="31710.9"/>
    <n v="0"/>
    <s v="NO_CONCILIADO"/>
    <m/>
    <m/>
  </r>
  <r>
    <x v="10"/>
    <m/>
    <x v="10"/>
    <x v="138"/>
    <s v="T04478440001"/>
    <s v="DEV"/>
    <n v="447844"/>
    <m/>
    <s v="CONTABILIZACION ORDENES DE TRANSFERENCIA GRACOS"/>
    <m/>
    <m/>
    <m/>
    <m/>
    <m/>
    <m/>
    <n v="37869.4"/>
    <n v="0"/>
    <s v="NO_CONCILIADO"/>
    <m/>
    <m/>
  </r>
  <r>
    <x v="10"/>
    <m/>
    <x v="10"/>
    <x v="138"/>
    <s v="T04478460001"/>
    <s v="DEV"/>
    <n v="447846"/>
    <m/>
    <s v="CONTABILIZACION ORDENES DE TRANSFERENCIA GRACOS"/>
    <m/>
    <m/>
    <m/>
    <m/>
    <m/>
    <m/>
    <n v="3905.19"/>
    <n v="0"/>
    <s v="NO_CONCILIADO"/>
    <m/>
    <m/>
  </r>
  <r>
    <x v="10"/>
    <m/>
    <x v="10"/>
    <x v="138"/>
    <s v="T04478480001"/>
    <s v="DEV"/>
    <n v="447848"/>
    <m/>
    <s v="CONTABILIZACION ORDENES DE TRANSFERENCIA GRACOS"/>
    <m/>
    <m/>
    <m/>
    <m/>
    <m/>
    <m/>
    <n v="1121.2"/>
    <n v="0"/>
    <s v="NO_CONCILIADO"/>
    <m/>
    <m/>
  </r>
  <r>
    <x v="10"/>
    <m/>
    <x v="10"/>
    <x v="138"/>
    <s v="T04478500001"/>
    <s v="DEV"/>
    <n v="447850"/>
    <m/>
    <s v="CONTABILIZACION ORDENES DE TRANSFERENCIA GRACOS"/>
    <m/>
    <m/>
    <m/>
    <m/>
    <m/>
    <m/>
    <n v="11049.61"/>
    <n v="0"/>
    <s v="NO_CONCILIADO"/>
    <m/>
    <m/>
  </r>
  <r>
    <x v="10"/>
    <m/>
    <x v="10"/>
    <x v="138"/>
    <s v="T04478520001"/>
    <s v="DEV"/>
    <n v="447852"/>
    <m/>
    <s v="CONTABILIZACION ORDENES DE TRANSFERENCIA GRACOS"/>
    <m/>
    <m/>
    <m/>
    <m/>
    <m/>
    <m/>
    <n v="11142.29"/>
    <n v="0"/>
    <s v="NO_CONCILIADO"/>
    <m/>
    <m/>
  </r>
  <r>
    <x v="10"/>
    <m/>
    <x v="10"/>
    <x v="138"/>
    <s v="T04478540001"/>
    <s v="DEV"/>
    <n v="447854"/>
    <m/>
    <s v="CONTABILIZACION ORDENES DE TRANSFERENCIA GRACOS"/>
    <m/>
    <m/>
    <m/>
    <m/>
    <m/>
    <m/>
    <n v="8713.09"/>
    <n v="0"/>
    <s v="NO_CONCILIADO"/>
    <m/>
    <m/>
  </r>
  <r>
    <x v="10"/>
    <m/>
    <x v="10"/>
    <x v="138"/>
    <s v="T04478560001"/>
    <s v="DEV"/>
    <n v="447856"/>
    <m/>
    <s v="CONTABILIZACION ORDENES DE TRANSFERENCIA GRACOS"/>
    <m/>
    <m/>
    <m/>
    <m/>
    <m/>
    <m/>
    <n v="30349.119999999999"/>
    <n v="0"/>
    <s v="NO_CONCILIADO"/>
    <m/>
    <m/>
  </r>
  <r>
    <x v="10"/>
    <m/>
    <x v="10"/>
    <x v="138"/>
    <s v="T04476760001"/>
    <s v="DEV"/>
    <n v="447676"/>
    <m/>
    <s v="CONTABILIZACION ORDENES DE TRANSFERENCIA GRACOS"/>
    <m/>
    <m/>
    <m/>
    <m/>
    <m/>
    <m/>
    <n v="4029353.26"/>
    <n v="0"/>
    <s v="NO_CONCILIADO"/>
    <m/>
    <m/>
  </r>
  <r>
    <x v="10"/>
    <m/>
    <x v="10"/>
    <x v="138"/>
    <s v="T04476780001"/>
    <s v="DEV"/>
    <n v="447678"/>
    <m/>
    <s v="CONTABILIZACION ORDENES DE TRANSFERENCIA GRACOS"/>
    <m/>
    <m/>
    <m/>
    <m/>
    <m/>
    <m/>
    <n v="11067092.09"/>
    <n v="0"/>
    <s v="NO_CONCILIADO"/>
    <m/>
    <m/>
  </r>
  <r>
    <x v="10"/>
    <m/>
    <x v="10"/>
    <x v="138"/>
    <s v="T04476800001"/>
    <s v="DEV"/>
    <n v="447680"/>
    <m/>
    <s v="CONTABILIZACION ORDENES DE TRANSFERENCIA GRACOS"/>
    <m/>
    <m/>
    <m/>
    <m/>
    <m/>
    <m/>
    <n v="11067092.09"/>
    <n v="0"/>
    <s v="NO_CONCILIADO"/>
    <m/>
    <m/>
  </r>
  <r>
    <x v="10"/>
    <m/>
    <x v="10"/>
    <x v="138"/>
    <s v="T04476820001"/>
    <s v="DEV"/>
    <n v="447682"/>
    <m/>
    <s v="CONTABILIZACION ORDENES DE TRANSFERENCIA GRACOS"/>
    <m/>
    <m/>
    <m/>
    <m/>
    <m/>
    <m/>
    <n v="11067092.09"/>
    <n v="0"/>
    <s v="NO_CONCILIADO"/>
    <m/>
    <m/>
  </r>
  <r>
    <x v="10"/>
    <m/>
    <x v="10"/>
    <x v="138"/>
    <s v="T04476840001"/>
    <s v="DEV"/>
    <n v="447684"/>
    <m/>
    <s v="CONTABILIZACION ORDENES DE TRANSFERENCIA GRACOS"/>
    <m/>
    <m/>
    <m/>
    <m/>
    <m/>
    <m/>
    <n v="11067092.09"/>
    <n v="0"/>
    <s v="NO_CONCILIADO"/>
    <m/>
    <m/>
  </r>
  <r>
    <x v="10"/>
    <m/>
    <x v="10"/>
    <x v="138"/>
    <s v="T04476860001"/>
    <s v="DEV"/>
    <n v="447686"/>
    <m/>
    <s v="CONTABILIZACION ORDENES DE TRANSFERENCIA GRACOS"/>
    <m/>
    <m/>
    <m/>
    <m/>
    <m/>
    <m/>
    <n v="11067092.09"/>
    <n v="0"/>
    <s v="NO_CONCILIADO"/>
    <m/>
    <m/>
  </r>
  <r>
    <x v="10"/>
    <m/>
    <x v="10"/>
    <x v="138"/>
    <s v="T04476880001"/>
    <s v="DEV"/>
    <n v="447688"/>
    <m/>
    <s v="CONTABILIZACION ORDENES DE TRANSFERENCIA GRACOS"/>
    <m/>
    <m/>
    <m/>
    <m/>
    <m/>
    <m/>
    <n v="2036132.04"/>
    <n v="0"/>
    <s v="NO_CONCILIADO"/>
    <m/>
    <m/>
  </r>
  <r>
    <x v="10"/>
    <m/>
    <x v="10"/>
    <x v="138"/>
    <s v="T04476900001"/>
    <s v="DEV"/>
    <n v="447690"/>
    <m/>
    <s v="CONTABILIZACION ORDENES DE TRANSFERENCIA GRACOS"/>
    <m/>
    <m/>
    <m/>
    <m/>
    <m/>
    <m/>
    <n v="2036132.04"/>
    <n v="0"/>
    <s v="NO_CONCILIADO"/>
    <m/>
    <m/>
  </r>
  <r>
    <x v="10"/>
    <m/>
    <x v="10"/>
    <x v="138"/>
    <s v="T04476920001"/>
    <s v="DEV"/>
    <n v="447692"/>
    <m/>
    <s v="CONTABILIZACION ORDENES DE TRANSFERENCIA GRACOS"/>
    <m/>
    <m/>
    <m/>
    <m/>
    <m/>
    <m/>
    <n v="2036132.04"/>
    <n v="0"/>
    <s v="NO_CONCILIADO"/>
    <m/>
    <m/>
  </r>
  <r>
    <x v="10"/>
    <m/>
    <x v="10"/>
    <x v="138"/>
    <s v="T04476940001"/>
    <s v="DEV"/>
    <n v="447694"/>
    <m/>
    <s v="CONTABILIZACION ORDENES DE TRANSFERENCIA GRACOS"/>
    <m/>
    <m/>
    <m/>
    <m/>
    <m/>
    <m/>
    <n v="2036132.04"/>
    <n v="0"/>
    <s v="NO_CONCILIADO"/>
    <m/>
    <m/>
  </r>
  <r>
    <x v="10"/>
    <m/>
    <x v="10"/>
    <x v="138"/>
    <s v="T04476960001"/>
    <s v="DEV"/>
    <n v="447696"/>
    <m/>
    <s v="CONTABILIZACION ORDENES DE TRANSFERENCIA GRACOS"/>
    <m/>
    <m/>
    <m/>
    <m/>
    <m/>
    <m/>
    <n v="2036132.04"/>
    <n v="0"/>
    <s v="NO_CONCILIADO"/>
    <m/>
    <m/>
  </r>
  <r>
    <x v="10"/>
    <m/>
    <x v="10"/>
    <x v="138"/>
    <s v="T04476980001"/>
    <s v="DEV"/>
    <n v="447698"/>
    <m/>
    <s v="CONTABILIZACION ORDENES DE TRANSFERENCIA GRACOS"/>
    <m/>
    <m/>
    <m/>
    <m/>
    <m/>
    <m/>
    <n v="1255967.22"/>
    <n v="0"/>
    <s v="NO_CONCILIADO"/>
    <m/>
    <m/>
  </r>
  <r>
    <x v="10"/>
    <m/>
    <x v="10"/>
    <x v="138"/>
    <s v="T04477000001"/>
    <s v="DEV"/>
    <n v="447700"/>
    <m/>
    <s v="CONTABILIZACION ORDENES DE TRANSFERENCIA GRACOS"/>
    <m/>
    <m/>
    <m/>
    <m/>
    <m/>
    <m/>
    <n v="2072821.58"/>
    <n v="0"/>
    <s v="NO_CONCILIADO"/>
    <m/>
    <m/>
  </r>
  <r>
    <x v="10"/>
    <m/>
    <x v="10"/>
    <x v="138"/>
    <s v="T04477020001"/>
    <s v="DEV"/>
    <n v="447702"/>
    <m/>
    <s v="CONTABILIZACION ORDENES DE TRANSFERENCIA GRACOS"/>
    <m/>
    <m/>
    <m/>
    <m/>
    <m/>
    <m/>
    <n v="166085.81"/>
    <n v="0"/>
    <s v="NO_CONCILIADO"/>
    <m/>
    <m/>
  </r>
  <r>
    <x v="10"/>
    <m/>
    <x v="10"/>
    <x v="138"/>
    <s v="T04477040001"/>
    <s v="DEV"/>
    <n v="447704"/>
    <m/>
    <s v="CONTABILIZACION ORDENES DE TRANSFERENCIA GRACOS"/>
    <m/>
    <m/>
    <m/>
    <m/>
    <m/>
    <m/>
    <n v="2922217.11"/>
    <n v="0"/>
    <s v="NO_CONCILIADO"/>
    <m/>
    <m/>
  </r>
  <r>
    <x v="10"/>
    <m/>
    <x v="10"/>
    <x v="138"/>
    <s v="T04477060001"/>
    <s v="DEV"/>
    <n v="447706"/>
    <m/>
    <s v="CONTABILIZACION ORDENES DE TRANSFERENCIA GRACOS"/>
    <m/>
    <m/>
    <m/>
    <m/>
    <m/>
    <m/>
    <n v="386426.34"/>
    <n v="0"/>
    <s v="NO_CONCILIADO"/>
    <m/>
    <m/>
  </r>
  <r>
    <x v="10"/>
    <m/>
    <x v="10"/>
    <x v="138"/>
    <s v="T04477080001"/>
    <s v="DEV"/>
    <n v="447708"/>
    <m/>
    <s v="CONTABILIZACION ORDENES DE TRANSFERENCIA GRACOS"/>
    <m/>
    <m/>
    <m/>
    <m/>
    <m/>
    <m/>
    <n v="87437.77"/>
    <n v="0"/>
    <s v="NO_CONCILIADO"/>
    <m/>
    <m/>
  </r>
  <r>
    <x v="10"/>
    <m/>
    <x v="10"/>
    <x v="138"/>
    <s v="T04477100001"/>
    <s v="DEV"/>
    <n v="447710"/>
    <m/>
    <s v="CONTABILIZACION ORDENES DE TRANSFERENCIA GRACOS"/>
    <m/>
    <m/>
    <m/>
    <m/>
    <m/>
    <m/>
    <n v="475846.51"/>
    <n v="0"/>
    <s v="NO_CONCILIADO"/>
    <m/>
    <m/>
  </r>
  <r>
    <x v="10"/>
    <m/>
    <x v="10"/>
    <x v="138"/>
    <s v="T04477120001"/>
    <s v="DEV"/>
    <n v="447712"/>
    <m/>
    <s v="CONTABILIZACION ORDENES DE TRANSFERENCIA GRACOS"/>
    <m/>
    <m/>
    <m/>
    <m/>
    <m/>
    <m/>
    <n v="4552365.49"/>
    <n v="0"/>
    <s v="NO_CONCILIADO"/>
    <m/>
    <m/>
  </r>
  <r>
    <x v="10"/>
    <m/>
    <x v="10"/>
    <x v="138"/>
    <s v="T04477140001"/>
    <s v="DEV"/>
    <n v="447714"/>
    <m/>
    <s v="CONTABILIZACION ORDENES DE TRANSFERENCIA GRACOS"/>
    <m/>
    <m/>
    <m/>
    <m/>
    <m/>
    <m/>
    <n v="10591837.119999999"/>
    <n v="0"/>
    <s v="NO_CONCILIADO"/>
    <m/>
    <m/>
  </r>
  <r>
    <x v="10"/>
    <m/>
    <x v="10"/>
    <x v="138"/>
    <s v="T04477160001"/>
    <s v="DEV"/>
    <n v="447716"/>
    <m/>
    <s v="CONTABILIZACION ORDENES DE TRANSFERENCIA GRACOS"/>
    <m/>
    <m/>
    <m/>
    <m/>
    <m/>
    <m/>
    <n v="1948694.2"/>
    <n v="0"/>
    <s v="NO_CONCILIADO"/>
    <m/>
    <m/>
  </r>
  <r>
    <x v="10"/>
    <m/>
    <x v="10"/>
    <x v="138"/>
    <s v="T04477180001"/>
    <s v="DEV"/>
    <n v="447718"/>
    <m/>
    <s v="CONTABILIZACION ORDENES DE TRANSFERENCIA GRACOS"/>
    <m/>
    <m/>
    <m/>
    <m/>
    <m/>
    <m/>
    <n v="16617269.890000001"/>
    <n v="0"/>
    <s v="NO_CONCILIADO"/>
    <m/>
    <m/>
  </r>
  <r>
    <x v="10"/>
    <m/>
    <x v="10"/>
    <x v="138"/>
    <s v="T04477200001"/>
    <s v="DEV"/>
    <n v="447720"/>
    <m/>
    <s v="CONTABILIZACION ORDENES DE TRANSFERENCIA GRACOS"/>
    <m/>
    <m/>
    <m/>
    <m/>
    <m/>
    <m/>
    <n v="5680405.8499999996"/>
    <n v="0"/>
    <s v="NO_CONCILIADO"/>
    <m/>
    <m/>
  </r>
  <r>
    <x v="10"/>
    <m/>
    <x v="10"/>
    <x v="138"/>
    <s v="T04477220001"/>
    <s v="DEV"/>
    <n v="447722"/>
    <m/>
    <s v="CONTABILIZACION ORDENES DE TRANSFERENCIA GRACOS"/>
    <m/>
    <m/>
    <m/>
    <m/>
    <m/>
    <m/>
    <n v="403.16"/>
    <n v="0"/>
    <s v="NO_CONCILIADO"/>
    <m/>
    <m/>
  </r>
  <r>
    <x v="10"/>
    <m/>
    <x v="10"/>
    <x v="138"/>
    <s v="T04477240001"/>
    <s v="DEV"/>
    <n v="447724"/>
    <m/>
    <s v="CONTABILIZACION ORDENES DE TRANSFERENCIA GRACOS"/>
    <m/>
    <m/>
    <m/>
    <m/>
    <m/>
    <m/>
    <n v="11545.45"/>
    <n v="0"/>
    <s v="NO_CONCILIADO"/>
    <m/>
    <m/>
  </r>
  <r>
    <x v="10"/>
    <m/>
    <x v="10"/>
    <x v="138"/>
    <s v="T04477320001"/>
    <s v="DEV"/>
    <n v="447732"/>
    <m/>
    <s v="CONTABILIZACION ORDENES DE TRANSFERENCIA GRACOS"/>
    <m/>
    <m/>
    <m/>
    <m/>
    <m/>
    <m/>
    <n v="31710.9"/>
    <n v="0"/>
    <s v="NO_CONCILIADO"/>
    <m/>
    <m/>
  </r>
  <r>
    <x v="10"/>
    <m/>
    <x v="10"/>
    <x v="138"/>
    <s v="T04477260001"/>
    <s v="DEV"/>
    <n v="447726"/>
    <m/>
    <s v="CONTABILIZACION ORDENES DE TRANSFERENCIA GRACOS"/>
    <m/>
    <m/>
    <m/>
    <m/>
    <m/>
    <m/>
    <n v="175.2"/>
    <n v="0"/>
    <s v="NO_CONCILIADO"/>
    <m/>
    <m/>
  </r>
  <r>
    <x v="10"/>
    <m/>
    <x v="10"/>
    <x v="138"/>
    <s v="T04477280001"/>
    <s v="DEV"/>
    <n v="447728"/>
    <m/>
    <s v="CONTABILIZACION ORDENES DE TRANSFERENCIA GRACOS"/>
    <m/>
    <m/>
    <m/>
    <m/>
    <m/>
    <m/>
    <n v="4080.4"/>
    <n v="0"/>
    <s v="NO_CONCILIADO"/>
    <m/>
    <m/>
  </r>
  <r>
    <x v="10"/>
    <m/>
    <x v="10"/>
    <x v="138"/>
    <s v="T04477300001"/>
    <s v="DEV"/>
    <n v="447730"/>
    <m/>
    <s v="CONTABILIZACION ORDENES DE TRANSFERENCIA GRACOS"/>
    <m/>
    <m/>
    <m/>
    <m/>
    <m/>
    <m/>
    <n v="22997.74"/>
    <n v="0"/>
    <s v="NO_CONCILIADO"/>
    <m/>
    <m/>
  </r>
  <r>
    <x v="10"/>
    <m/>
    <x v="10"/>
    <x v="138"/>
    <s v="T04477340001"/>
    <s v="DEV"/>
    <n v="447734"/>
    <m/>
    <s v="CONTABILIZACION ORDENES DE TRANSFERENCIA GRACOS"/>
    <m/>
    <m/>
    <m/>
    <m/>
    <m/>
    <m/>
    <n v="3937.98"/>
    <n v="0"/>
    <s v="NO_CONCILIADO"/>
    <m/>
    <m/>
  </r>
  <r>
    <x v="10"/>
    <m/>
    <x v="10"/>
    <x v="138"/>
    <s v="T04477360001"/>
    <s v="DEV"/>
    <n v="447736"/>
    <m/>
    <s v="CONTABILIZACION ORDENES DE TRANSFERENCIA GRACOS"/>
    <m/>
    <m/>
    <m/>
    <m/>
    <m/>
    <m/>
    <n v="3172.34"/>
    <n v="0"/>
    <s v="NO_CONCILIADO"/>
    <m/>
    <m/>
  </r>
  <r>
    <x v="10"/>
    <m/>
    <x v="10"/>
    <x v="138"/>
    <s v="T04477380001"/>
    <s v="DEV"/>
    <n v="447738"/>
    <m/>
    <s v="CONTABILIZACION ORDENES DE TRANSFERENCIA GRACOS"/>
    <m/>
    <m/>
    <m/>
    <m/>
    <m/>
    <m/>
    <n v="30603.63"/>
    <n v="0"/>
    <s v="NO_CONCILIADO"/>
    <m/>
    <m/>
  </r>
  <r>
    <x v="10"/>
    <m/>
    <x v="10"/>
    <x v="138"/>
    <s v="T04477400001"/>
    <s v="DEV"/>
    <n v="447740"/>
    <m/>
    <s v="CONTABILIZACION ORDENES DE TRANSFERENCIA GRACOS"/>
    <m/>
    <m/>
    <m/>
    <m/>
    <m/>
    <m/>
    <n v="74369.399999999994"/>
    <n v="0"/>
    <s v="NO_CONCILIADO"/>
    <m/>
    <m/>
  </r>
  <r>
    <x v="10"/>
    <m/>
    <x v="10"/>
    <x v="138"/>
    <s v="T04477420001"/>
    <s v="DEV"/>
    <n v="447742"/>
    <m/>
    <s v="CONTABILIZACION ORDENES DE TRANSFERENCIA GRACOS"/>
    <m/>
    <m/>
    <m/>
    <m/>
    <m/>
    <m/>
    <n v="60469.25"/>
    <n v="0"/>
    <s v="NO_CONCILIADO"/>
    <m/>
    <m/>
  </r>
  <r>
    <x v="10"/>
    <m/>
    <x v="10"/>
    <x v="138"/>
    <s v="T04477440001"/>
    <s v="DEV"/>
    <n v="447744"/>
    <m/>
    <s v="CONTABILIZACION ORDENES DE TRANSFERENCIA GRACOS"/>
    <m/>
    <m/>
    <m/>
    <m/>
    <m/>
    <m/>
    <n v="3449661.51"/>
    <n v="0"/>
    <s v="NO_CONCILIADO"/>
    <m/>
    <m/>
  </r>
  <r>
    <x v="10"/>
    <m/>
    <x v="10"/>
    <x v="138"/>
    <s v="T04477460001"/>
    <s v="DEV"/>
    <n v="447746"/>
    <m/>
    <s v="CONTABILIZACION ORDENES DE TRANSFERENCIA GRACOS"/>
    <m/>
    <m/>
    <m/>
    <m/>
    <m/>
    <m/>
    <n v="5693247.9800000004"/>
    <n v="0"/>
    <s v="NO_CONCILIADO"/>
    <m/>
    <m/>
  </r>
  <r>
    <x v="10"/>
    <m/>
    <x v="10"/>
    <x v="138"/>
    <s v="T04477480001"/>
    <s v="DEV"/>
    <n v="447748"/>
    <m/>
    <s v="CONTABILIZACION ORDENES DE TRANSFERENCIA GRACOS"/>
    <m/>
    <m/>
    <m/>
    <m/>
    <m/>
    <m/>
    <n v="204264.32000000001"/>
    <n v="0"/>
    <s v="NO_CONCILIADO"/>
    <m/>
    <m/>
  </r>
  <r>
    <x v="36"/>
    <m/>
    <x v="36"/>
    <x v="138"/>
    <s v="G23543590001"/>
    <s v="CVD"/>
    <n v="2354359"/>
    <m/>
    <s v="COBRO COSTOS DE PAPELERIA SEGUN TRANSFERENCIA DEL EXTERIOR POR ORDEN DE COPA ENERGÍA DISTRIBUIDORA DE GAS S.A., FECHA VALOR 27/07/2023 REF:ROC/4637519208FS URI INV SEVERAL LIB. 00513062002 YPFB - EXPORTACIÓN DE GLP Y OTROS-BOLIVIANOS"/>
    <m/>
    <m/>
    <m/>
    <m/>
    <m/>
    <m/>
    <n v="50"/>
    <n v="0"/>
    <s v="NO_CONCILIADO"/>
    <m/>
    <m/>
  </r>
  <r>
    <x v="81"/>
    <m/>
    <x v="81"/>
    <x v="138"/>
    <s v="S10652680003"/>
    <s v="COB"/>
    <n v="1065268"/>
    <m/>
    <s v="||TRANSFERENCIA DE FONDOS SEGÚN MENSAJES SWIFT N°12282 Y 12281 DE LA FECHA Y NOTA CITE: DGAC/3568/2023 (HRE-TGL-9395) DE FECHA 15/06/2023 DE LA DIRECCIÓN GENERAL DE AERONÁUTICA CIVIL. (SECTOR PÚBLICO). DÉBITO DE LA LIBRETA 00117012001 DGAC, REPOSICIÓN DE ÚTILES DE ESCRITORIO."/>
    <m/>
    <m/>
    <m/>
    <m/>
    <m/>
    <m/>
    <n v="50"/>
    <n v="0"/>
    <s v="NO_CONCILIADO"/>
    <m/>
    <m/>
  </r>
  <r>
    <x v="43"/>
    <m/>
    <x v="43"/>
    <x v="138"/>
    <s v="S10652880004"/>
    <s v="COB"/>
    <n v="1065288"/>
    <m/>
    <s v="||RESPUESTA A DEBITO DEL BANQUERO SG MJE.SWIFT NO. 12352 DE LA FECHA REF:COBRO COMIS.POR TRANSFERENCIA EUR 43.280,24 FECHA VALOR 25/07/2023 SG SOL. DE SEDEM A FAVOR DE VIDROMECANICA METALOMECANICA REF: ADQUISICION DE CADENA RASCADOR DE VIDRIO. CGO.LIB.00132072001 SEDEM-ADMINISTRACION RECAUDACION ENVIBOL EN BOLIVIANOS (UTILES DE ESCRITORIO)"/>
    <m/>
    <m/>
    <m/>
    <m/>
    <m/>
    <m/>
    <n v="50"/>
    <n v="0"/>
    <s v="NO_CONCILIADO"/>
    <m/>
    <m/>
  </r>
  <r>
    <x v="81"/>
    <m/>
    <x v="81"/>
    <x v="138"/>
    <s v="S10652710003"/>
    <s v="COB"/>
    <n v="1065271"/>
    <m/>
    <s v="||TRANSFERENCIA DE FONDOS S/G. MENSAJE SWIFT NRO. 12273 DE LA FECHA, Y NOTA REMITIDA POR LA DIRECCIÓN GENERAL DE AERONAUTICA CIVIL CITE: DGAC/3568/2023 DE FECHA 15/06/2023 (HRE-TGL-9395) (SECTOR PÚBLICO). DÉBITO DE LA LIBRETA 00117012001 DGAC, REPOSICIÓN ÚTILES DE ESCRITORIO."/>
    <m/>
    <m/>
    <m/>
    <m/>
    <m/>
    <m/>
    <n v="50"/>
    <n v="0"/>
    <s v="NO_CONCILIADO"/>
    <m/>
    <m/>
  </r>
  <r>
    <x v="43"/>
    <m/>
    <x v="43"/>
    <x v="138"/>
    <s v="S10652850001"/>
    <s v="COB"/>
    <n v="1065285"/>
    <m/>
    <s v="||AMPLIACION DE VALIDEZ 0,15% S/USD59.755.-,POR 31 DIAS,REEMBS.GSTS.COMUNICACION BS220.-Y EMISION COMP.CONTABLE BS50.-,S/G NOTA SEDEM/GG/EB N°0861/2023,19/07/2023.REF.:I-2023-01 P/C ECEBOL A/F MCFIL TECNOLOGÍA DE FILTRAJE S.A. LIB.00132032001 ECEBOL - GESTION OPERATIVA REF.:COMISIONES ENMIENDA 3 LC I-2023-01"/>
    <m/>
    <m/>
    <m/>
    <m/>
    <m/>
    <m/>
    <n v="322.95999999999998"/>
    <n v="0"/>
    <s v="NO_CONCILIADO"/>
    <m/>
    <m/>
  </r>
  <r>
    <x v="43"/>
    <m/>
    <x v="43"/>
    <x v="138"/>
    <s v="S10652880001"/>
    <s v="DEV"/>
    <n v="1065288"/>
    <m/>
    <s v="||RESPUESTA A DEBITO DEL BANQUERO SG MJE.SWIFT NO. 12352 DE LA FECHA REF:COBRO COMIS.POR TRANSFERENCIA EUR 43.280,24 FECHA VALOR 25/07/2023 SG SOL. DE SEDEM A FAVOR DE VIDROMECANICA METALOMECANICA REF: ADQUISICION DE CADENA RASCADOR DE VIDRIO. LIB.00132072001 SEDEM-ADMINISTRACION RECAUDACION ENVIBOL EN BOLIVIANOS EQUIV.EUROS 5,20"/>
    <m/>
    <m/>
    <m/>
    <m/>
    <m/>
    <m/>
    <n v="40.159999999999997"/>
    <n v="0"/>
    <s v="NO_CONCILIADO"/>
    <m/>
    <m/>
  </r>
  <r>
    <x v="117"/>
    <m/>
    <x v="117"/>
    <x v="138"/>
    <s v="S10653260002"/>
    <s v="CRV"/>
    <n v="1065326"/>
    <m/>
    <s v="||TRANSFERENCIA DE FONDOS S/G. MENSAJES SWIFTS NROS.12330-12331, EN ATENCION A NOTA CITE: ABE-DGE 437/2022 DE FECHA 16/6/2023 (HRE-TGL-2023-9535).ENVIADO POR LA AGENCIA BOLIVIANA ESPACIAL. LIBRETA 00585012002ABE - VENTA DE SERVICIOS COMUNICACIÓN; P.CTA. DE SES S A"/>
    <m/>
    <m/>
    <m/>
    <m/>
    <m/>
    <m/>
    <n v="0"/>
    <n v="12896.8"/>
    <s v="NO_CONCILIADO"/>
    <m/>
    <m/>
  </r>
  <r>
    <x v="81"/>
    <m/>
    <x v="81"/>
    <x v="138"/>
    <s v="S10652980003"/>
    <s v="COB"/>
    <n v="1065298"/>
    <m/>
    <s v="||TRANSFERENCIA DE FONDOS S/G MENSAJE SWIFT NRO.12364 DE LA FECHA Y NOTA CITE DGAC/3568/2023 DE F.15.06.2023 (HRE-TGL-9395) DE LA DIRECCION GENERAL DE AERONAUTICA CIVIL (SECTOR PÚBLICO). DEBITO DE LA LIBRETA 00117012001 DGAC, REPOSICIÓN DE ÚTILES DE ESCRITORIO."/>
    <m/>
    <m/>
    <m/>
    <m/>
    <m/>
    <m/>
    <n v="50"/>
    <n v="0"/>
    <s v="NO_CONCILIADO"/>
    <m/>
    <m/>
  </r>
  <r>
    <x v="75"/>
    <m/>
    <x v="75"/>
    <x v="138"/>
    <s v="S10652720003"/>
    <s v="COB"/>
    <n v="1065272"/>
    <m/>
    <s v="||TRANSFERENCIA DE FONDOS S/G MENSAJES SWIFT NROS. 12318 Y 12316 DE LA FECHA. Y NOTA CITE AGBC-AGBC/DAF/TFC-CPRV-0231-CAR/2023 DE F.14.06.2023 (HRE-TGL-9340) ENVIADA POR AGENCIA BOLIVIANA DE CORREOS (SECTOR PÚBLICO) DEBITO DE LA LIBRETA 00383012001 AGENCIA BOLIVIANA DE CORREOS, REPOSICIÓN DE ÚTILES DE ESCRITORIO"/>
    <m/>
    <m/>
    <m/>
    <m/>
    <m/>
    <m/>
    <n v="50"/>
    <n v="0"/>
    <s v="NO_CONCILIADO"/>
    <m/>
    <m/>
  </r>
  <r>
    <x v="34"/>
    <m/>
    <x v="34"/>
    <x v="138"/>
    <s v="S10652730003"/>
    <s v="COB"/>
    <n v="1065273"/>
    <m/>
    <s v="||TRANSFERENCIA DE FONDOS S/G. MENSAJE SWIFT NRO. 12272 DE LA FECHA, Y NOTA REMITIDA POR NAVEGACIÓN AEREA Y AEROPUERTOS BOLIVIANOS CITE: CAR/DGE-DNAF N°0120/2023 DE FECHA 20/06/2023 (HRE-TGL-9614) (SECTOR PÚBLICO). DÉBITO DE LA LIBRETA 00389012001 NAABOL-ADMINISTRACION, REPOSICIÓN ÚTILES DE ESCRITORIO."/>
    <m/>
    <m/>
    <m/>
    <m/>
    <m/>
    <m/>
    <n v="50"/>
    <n v="0"/>
    <s v="NO_CONCILIADO"/>
    <m/>
    <m/>
  </r>
  <r>
    <x v="81"/>
    <m/>
    <x v="81"/>
    <x v="138"/>
    <s v="S10652830003"/>
    <s v="COB"/>
    <n v="1065283"/>
    <m/>
    <s v="||TRANSFERENCIAS DEL EXTERIOR SEGUN MENSAJE SWIFT NRO. 12274 DE LA FECHA Y NOTA CITE: DGAC/3568/2023 DE FECHA 15/06/2023. (HRE-TGL-9395). REMITIDA POR LA DIRECCIÓN GENERAL DE AERONAUTICA CIVIL. (SECTOR PÚBLICO). DEBITO DE LA LIBRETA 00117012001 DGAC, REPOSICIÓN DE ÚTILES DE ESCRITORIO."/>
    <m/>
    <m/>
    <m/>
    <m/>
    <m/>
    <m/>
    <n v="50"/>
    <n v="0"/>
    <s v="NO_CONCILIADO"/>
    <m/>
    <m/>
  </r>
  <r>
    <x v="118"/>
    <m/>
    <x v="118"/>
    <x v="138"/>
    <s v="S10653070003"/>
    <s v="COB"/>
    <n v="1065307"/>
    <m/>
    <s v="||TRANSFERENCIA DE FONDOS SEGÚN MENSAJES SWIFT N°12360 Y 12359 DE LA FECHA Y NOTA CITE ADSIB-NE-374/2023 DE FECHA 06/06/2023 (HRE-TGL-9041). (SECTOR PÚBLICO). DEB.DE LA LIB.00119012001 ADSIBAGENCIA DESAR.SOCIEDAD INFORMAC.EN BOL,REP.DE ÚTILES DE ESCRITORIO."/>
    <m/>
    <m/>
    <m/>
    <m/>
    <m/>
    <m/>
    <n v="50"/>
    <n v="0"/>
    <s v="NO_CONCILIADO"/>
    <m/>
    <m/>
  </r>
  <r>
    <x v="43"/>
    <m/>
    <x v="43"/>
    <x v="138"/>
    <s v="S10653290001"/>
    <s v="COB"/>
    <n v="1065329"/>
    <m/>
    <s v="||AMPLIACION DE VALIDEZ 0,15% S/USD 132.856.- POR 30 DIAS, COMISION ENMIENDA LC BS220.- REEMB. GASTOS DE COMUNICACION BS200.- Y EMISION DE COMPROBANTE CONTABLE BS50.- S/G NOTA SEDEM/GG/KB N°0075/2023 DE FECHA 21/7/2023. LIB.00132102001 KOKABOL - GESTION OPERATIVA REF: COMISIONES ENMIENDA 1 LC I-2023-26."/>
    <m/>
    <m/>
    <m/>
    <m/>
    <m/>
    <m/>
    <n v="603.94000000000005"/>
    <n v="0"/>
    <s v="NO_CONCILIADO"/>
    <m/>
    <m/>
  </r>
  <r>
    <x v="36"/>
    <m/>
    <x v="36"/>
    <x v="138"/>
    <s v="S10653010001"/>
    <s v="COB"/>
    <n v="1065301"/>
    <m/>
    <s v="'COBRO DE'||ÚTILES DE ESCRITORIO POR EL COMPROBANTE NRO. 1065299 DE LA FECHA, S/G. NOTA CITE PRS/GAFC-1382 DFC-423/2023 DE FECHA 14/06/2023 (HRE-TGL-9344) ENVIADA POR YACIMIENTOS PETROLIFEROS FISCALES BOLIVIANOS. DEBITO DE LA LIBRETA 00513022001 YPFB  OPERACIONES."/>
    <m/>
    <m/>
    <m/>
    <m/>
    <m/>
    <m/>
    <n v="50"/>
    <n v="0"/>
    <s v="NO_CONCILIADO"/>
    <m/>
    <m/>
  </r>
  <r>
    <x v="40"/>
    <m/>
    <x v="40"/>
    <x v="139"/>
    <s v="F0013522"/>
    <s v="NTE"/>
    <n v="6151806"/>
    <m/>
    <s v="A:00099021001 DEVOLUCION DEUDA AL TGN POR PARTE DEL SR. GUILLERMO ARAMAYO HERRERA CORRESPONDIENTE AL MES DE JUNIO/2023. S/G. INF. SENASIR UAF-ITES Nº 245/2023, DE FECHA 26/07/2023"/>
    <m/>
    <m/>
    <m/>
    <m/>
    <m/>
    <m/>
    <n v="0"/>
    <n v="1027.3499999999999"/>
    <s v="NO_CONCILIADO"/>
    <m/>
    <m/>
  </r>
  <r>
    <x v="112"/>
    <m/>
    <x v="112"/>
    <x v="139"/>
    <s v="F0013522"/>
    <s v="NTE"/>
    <n v="6138721"/>
    <m/>
    <s v="A:00862012001 TRANSFERENCIA DE RECUPERACIONES SEGÚN NOTA INTERNA GEF-LCR-DYF-0780-NOT/23, POR REMUNERACION DE ADMINISTRACION QUE CORRESPONDE AL FNDR DE ACUERDO A CONTRATO DE FIDEICOMISO “CONTRAPARTES LOCALES” DEL GAM DE PUNATA (RECUPERACION JULIO-2023)"/>
    <m/>
    <m/>
    <m/>
    <m/>
    <m/>
    <m/>
    <n v="0"/>
    <n v="18925.66"/>
    <s v="NO_CONCILIADO"/>
    <m/>
    <m/>
  </r>
  <r>
    <x v="112"/>
    <m/>
    <x v="112"/>
    <x v="139"/>
    <s v="F0013522"/>
    <s v="NTE"/>
    <n v="6138727"/>
    <m/>
    <s v="A:00862012001 TRANSFERENCIA DE RECUPERACIONES SEGÚN NOTA INTERNA GEF-LCR-DYF-0780-NOT/23, POR REMUNERACION DE ADMINISTRACION QUE CORRESPONDE AL FNDR DE ACUERDO A CONTRATO DE FIDEICOMISO “CONTRAPARTES LOCALES” DEL GAM DE YAMPARAEZ (RECUPERACION JULIO-2023)"/>
    <m/>
    <m/>
    <m/>
    <m/>
    <m/>
    <m/>
    <n v="0"/>
    <n v="4992.37"/>
    <s v="NO_CONCILIADO"/>
    <m/>
    <m/>
  </r>
  <r>
    <x v="112"/>
    <m/>
    <x v="112"/>
    <x v="139"/>
    <s v="F0013522"/>
    <s v="NTE"/>
    <n v="6147873"/>
    <m/>
    <s v="A:00862012001 TRANSFERENCIA DE RECUPERACIONES SEGÚN NOTA GEF-LCR-DYF-0779-NOT/23 POR CONCEPTO DE REMUNERACION POR ADMINISTRACION DEL FIDEICOMISO QUE CORRESPONDE AL FNDR DE ACUERDO A CONTRATO DE FIDEICOMISO “ACCESOS SEGUROS VIVIR BIEN”. GAM SANTA CRUZ"/>
    <m/>
    <m/>
    <m/>
    <m/>
    <m/>
    <m/>
    <n v="0"/>
    <n v="449609.35"/>
    <s v="NO_CONCILIADO"/>
    <m/>
    <m/>
  </r>
  <r>
    <x v="112"/>
    <m/>
    <x v="112"/>
    <x v="139"/>
    <s v="F0013522"/>
    <s v="NTE"/>
    <n v="6138760"/>
    <m/>
    <s v="A:00862012001 TRANSFERENCIA DE RECUPERACIONES SEGÚN NOTA INTERNA GEF-LCR-DYF-0780-NOT/23, POR REMUNERACION DE ADMINISTRACION QUE CORRESPONDE AL FNDR DE ACUERDO A CONTRATO DE FIDEICOMISO “CONTRAPARTES LOCALES” DEL GAM DE ENTRE RIOS-COCHABAMBA (RECUPERACION JULIO-2023)"/>
    <m/>
    <m/>
    <m/>
    <m/>
    <m/>
    <m/>
    <n v="0"/>
    <n v="5673.44"/>
    <s v="NO_CONCILIADO"/>
    <m/>
    <m/>
  </r>
  <r>
    <x v="8"/>
    <m/>
    <x v="8"/>
    <x v="139"/>
    <s v="F0013522"/>
    <s v="NTE"/>
    <n v="6147854"/>
    <m/>
    <s v="A:00099021001 TRANSFERENCIA DE RECUPERACIONES SEGÚN NOTA GEF-LCR-DYF-0779-NOT/23 POR CONCEPTO DE PAGO DE CAPITAL E INTERES DE ACUERDO A CONTRATO DE FIDEICOMISO “ACCESOS SEGUROS VIVIR BIEN” CORRESPONDIENTE AL GAM SANTA CRUZ."/>
    <m/>
    <m/>
    <m/>
    <m/>
    <m/>
    <m/>
    <n v="0"/>
    <n v="7540906.7199999997"/>
    <s v="NO_CONCILIADO"/>
    <m/>
    <m/>
  </r>
  <r>
    <x v="96"/>
    <m/>
    <x v="96"/>
    <x v="139"/>
    <s v="O21291560002"/>
    <s v="BOD"/>
    <n v="2129156"/>
    <m/>
    <s v="00066047003 DEPOSITO DE EFECTIVO, DEPOSITANTE: AMERICA PATRICIA RIOS CAMACHO, CONCEPTO: MEDIO DIA DE DESCUENTO MES DE JUNIO - DEVOLUCION, CUENTA DE DEPOSITO: CUENTA UNICA DEL TESORO"/>
    <m/>
    <m/>
    <m/>
    <m/>
    <m/>
    <m/>
    <n v="0"/>
    <n v="238"/>
    <s v="NO_CONCILIADO"/>
    <m/>
    <m/>
  </r>
  <r>
    <x v="98"/>
    <m/>
    <x v="98"/>
    <x v="139"/>
    <s v="O21291590002"/>
    <s v="BOD"/>
    <n v="2129159"/>
    <m/>
    <s v="00099021001 DEPOSITO DE EFECTIVO, DEPOSITANTE: QUISPE COCA LENNY, CONCEPTO: PAGO DEL SERVICIO DE AGUA DE LA OFICINA UB. EN VICEMINISTERIO DE AUTONOMIAS, POR EL MES DE 06/2023, CUENTA DE DEPOSITO: CUENTA UNICA DEL TESORO/DJBR"/>
    <m/>
    <m/>
    <m/>
    <m/>
    <m/>
    <m/>
    <n v="0"/>
    <n v="83.91"/>
    <s v="NO_CONCILIADO"/>
    <m/>
    <m/>
  </r>
  <r>
    <x v="20"/>
    <m/>
    <x v="20"/>
    <x v="139"/>
    <s v="O21291630002"/>
    <s v="BOD"/>
    <n v="2129163"/>
    <m/>
    <s v="00099021001 DEPOSITO DE EFECTIVO, DEPOSITANTE: CAMARA DE SENADORES, CONCEPTO: DEPÓSITO A LA CAMARA DE SENADORES PARA TARJETA MAGNETICA, CUENTA DE DEPOSITO: CUENTA UNICA DEL TESORO"/>
    <m/>
    <m/>
    <m/>
    <m/>
    <m/>
    <m/>
    <n v="0"/>
    <n v="120"/>
    <s v="NO_CONCILIADO"/>
    <m/>
    <m/>
  </r>
  <r>
    <x v="76"/>
    <m/>
    <x v="76"/>
    <x v="139"/>
    <s v="O21291650002"/>
    <s v="BOD"/>
    <n v="2129165"/>
    <m/>
    <s v="00213012001 DEPOSITO DE EFECTIVO, DEPOSITANTE: DAVID GONZALO TERRAZAS VALENICA, CONCEPTO: DEVOLUCION DE FONDOS EN AVANCE, CUENTA DE DEPOSITO: CUENTA UNICA DEL TESORO"/>
    <m/>
    <m/>
    <m/>
    <m/>
    <m/>
    <m/>
    <n v="0"/>
    <n v="71"/>
    <s v="NO_CONCILIADO"/>
    <m/>
    <m/>
  </r>
  <r>
    <x v="76"/>
    <m/>
    <x v="76"/>
    <x v="139"/>
    <s v="O21291660002"/>
    <s v="BOD"/>
    <n v="2129166"/>
    <m/>
    <s v="00213012001 DEPOSITO DE EFECTIVO, DEPOSITANTE: SAYCO VILELA LOPEZ, CONCEPTO: DEVOLUCION DE FONDOS, CUENTA DE DEPOSITO: CUENTA UNICA DEL TESORO"/>
    <m/>
    <m/>
    <m/>
    <m/>
    <m/>
    <m/>
    <n v="0"/>
    <n v="102"/>
    <s v="NO_CONCILIADO"/>
    <m/>
    <m/>
  </r>
  <r>
    <x v="76"/>
    <m/>
    <x v="76"/>
    <x v="139"/>
    <s v="O21291680002"/>
    <s v="BOD"/>
    <n v="2129168"/>
    <m/>
    <s v="00213012001 DEPOSITO DE EFECTIVO, DEPOSITANTE: MICAELA CARMEN QUISBERT MORILLAS, CONCEPTO: DEVOLUCION DE FONDOS, CUENTA DE DEPOSITO: CUENTA UNICA DEL TESORO"/>
    <m/>
    <m/>
    <m/>
    <m/>
    <m/>
    <m/>
    <n v="0"/>
    <n v="102"/>
    <s v="NO_CONCILIADO"/>
    <m/>
    <m/>
  </r>
  <r>
    <x v="76"/>
    <m/>
    <x v="76"/>
    <x v="139"/>
    <s v="O21291690002"/>
    <s v="BOD"/>
    <n v="2129169"/>
    <m/>
    <s v="00213012001 DEPOSITO DE EFECTIVO, DEPOSITANTE: TERRAZAS GARCIA JAVIER, CONCEPTO: DEVOLUCION DE FONDOS, CUENTA DE DEPOSITO: CUENTA UNICA DEL TESORO"/>
    <m/>
    <m/>
    <m/>
    <m/>
    <m/>
    <m/>
    <n v="0"/>
    <n v="5"/>
    <s v="NO_CONCILIADO"/>
    <m/>
    <m/>
  </r>
  <r>
    <x v="2"/>
    <m/>
    <x v="2"/>
    <x v="139"/>
    <s v="O21291750002"/>
    <s v="BOD"/>
    <n v="2129175"/>
    <m/>
    <s v="00046171101 DEPOSITO DE EFECTIVO, DEPOSITANTE: BIOMERLAB SRL, CONCEPTO: SANCION POR INCUMPLIMIENTO A LA NORMA RESOLUCION ADMINISTRATIVA N°S/122 GESTION 2023, CUENTA DE DEPOSITO: CUENTA UNICA DEL TESORO"/>
    <m/>
    <m/>
    <m/>
    <m/>
    <m/>
    <m/>
    <n v="0"/>
    <n v="4000"/>
    <s v="NO_CONCILIADO"/>
    <m/>
    <m/>
  </r>
  <r>
    <x v="70"/>
    <m/>
    <x v="70"/>
    <x v="139"/>
    <s v="O21291780002"/>
    <s v="BOD"/>
    <n v="2129178"/>
    <m/>
    <s v="00283012003 DEPOSITO DE EFECTIVO, DEPOSITANTE: JORGE LUIS VARGAS ARISPE C.I. 7282245, CONCEPTO: DEVOLUCION DE VIATICOS DEL MES DE ABRIL, CUENTA DE DEPOSITO: CUENTA UNICA DEL TESORO"/>
    <m/>
    <m/>
    <m/>
    <m/>
    <m/>
    <m/>
    <n v="0"/>
    <n v="300"/>
    <s v="NO_CONCILIADO"/>
    <m/>
    <m/>
  </r>
  <r>
    <x v="70"/>
    <m/>
    <x v="70"/>
    <x v="139"/>
    <s v="O21291790002"/>
    <s v="BOD"/>
    <n v="2129179"/>
    <m/>
    <s v="00283024101 DEPOSITO DE EFECTIVO, DEPOSITANTE: OVIDIO QUISPE MAMANI CI. 5473510LP., CONCEPTO: DEVOLUCION DE PAGO DE LUZ CONFORME PRORRATEO DE OVIDIO QUISPE MAMANI A COMPENSACION A RREV 67, CUENTA DE DEPOSITO: CUENTA UNICA DEL TESORO"/>
    <m/>
    <m/>
    <m/>
    <m/>
    <m/>
    <m/>
    <n v="0"/>
    <n v="120.34"/>
    <s v="NO_CONCILIADO"/>
    <m/>
    <m/>
  </r>
  <r>
    <x v="2"/>
    <m/>
    <x v="2"/>
    <x v="139"/>
    <s v="O21291820002"/>
    <s v="BOD"/>
    <n v="2129182"/>
    <m/>
    <s v="00046171101 DEPOSITO DE EFECTIVO, DEPOSITANTE: IMPORTADORA EXPORTADORA MATERMED, CONCEPTO: SANCION POR INCUMPLIMIENTO A LA NORMA, SEGUN RES. ADM. S/26/2023 DE FECHA 8-02-2023, CUENTA DE DEPOSITO: CUENTA UNICA DEL TESORO"/>
    <m/>
    <m/>
    <m/>
    <m/>
    <m/>
    <m/>
    <n v="0"/>
    <n v="500"/>
    <s v="NO_CONCILIADO"/>
    <m/>
    <m/>
  </r>
  <r>
    <x v="2"/>
    <m/>
    <x v="2"/>
    <x v="139"/>
    <s v="O21291850002"/>
    <s v="BOD"/>
    <n v="2129185"/>
    <m/>
    <s v="00046171101 DEPOSITO DE EFECTIVO, DEPOSITANTE: SIMPLYS SRL, CONCEPTO: SANCION POR INCUMPLIMIENTO REINSCRIPCION GESTION 2021,2022 Y 2023, CUENTA DE DEPOSITO: CUENTA UNICA DEL TESORO"/>
    <m/>
    <m/>
    <m/>
    <m/>
    <m/>
    <m/>
    <n v="0"/>
    <n v="2500"/>
    <s v="NO_CONCILIADO"/>
    <m/>
    <m/>
  </r>
  <r>
    <x v="20"/>
    <m/>
    <x v="20"/>
    <x v="139"/>
    <s v="O21291880002"/>
    <s v="BOD"/>
    <n v="2129188"/>
    <m/>
    <s v="00099021001 DEPOSITO DE EFECTIVO, DEPOSITANTE: ADILSON LOZADA VEGA, CONCEPTO: DEVOLUCION EXAMEN PREOCUPACIONAL GESTION 2023, CUENTA DE DEPOSITO: CUENTA UNICA DEL TESORO/DJBR"/>
    <m/>
    <m/>
    <m/>
    <m/>
    <m/>
    <m/>
    <n v="0"/>
    <n v="100"/>
    <s v="NO_CONCILIADO"/>
    <m/>
    <m/>
  </r>
  <r>
    <x v="8"/>
    <m/>
    <x v="8"/>
    <x v="139"/>
    <s v="G23549610003"/>
    <s v="COB"/>
    <n v="17608"/>
    <m/>
    <s v="PAGO A BID PRÉSTAMO 2450/BL-BO VCTO. 28-07-2023 POR CUENTA DE TGN , NTI. 017608 VALOR 28-07-2023 INTERESES USD 7.129,95 CTA. 3987 CUENTA UNICA DEL TESORO LIB. 00099021001 REF.: COMISIONES BANCARIAS"/>
    <m/>
    <m/>
    <m/>
    <m/>
    <m/>
    <m/>
    <n v="304.23"/>
    <n v="0"/>
    <s v="NO_CONCILIADO"/>
    <m/>
    <m/>
  </r>
  <r>
    <x v="8"/>
    <m/>
    <x v="8"/>
    <x v="139"/>
    <s v="G23549580003"/>
    <s v="COB"/>
    <n v="17596"/>
    <m/>
    <s v="PAGO A BID PRÉSTAMO 3060/BL-BO VCTO. 28-07-2023 POR CUENTA DE TGN , NTI. 017596 VALOR 28-07-2023 CAPITAL USD 883.236,01 INTERESES USD 603.979,25 CTA. 3987 CUENTA UNICA DEL TESORO LIB. 00099021001 REF.: COMISIONES BANCARIAS"/>
    <m/>
    <m/>
    <m/>
    <m/>
    <m/>
    <m/>
    <n v="7411.6"/>
    <n v="0"/>
    <s v="NO_CONCILIADO"/>
    <m/>
    <m/>
  </r>
  <r>
    <x v="8"/>
    <m/>
    <x v="8"/>
    <x v="139"/>
    <s v="G23549590003"/>
    <s v="COB"/>
    <n v="17610"/>
    <m/>
    <s v="PAGO A BID PRÉSTAMO 3060/BL-BO VCTO. 28-07-2023 POR CUENTA DE TGN , NTI. 017610 VALOR 28-07-2023 INTERESES USD 13.141,14 CTA. 3987 CUENTA UNICA DEL TESORO LIB. 00099021001 REF.: COMISIONES BANCARIAS"/>
    <m/>
    <m/>
    <m/>
    <m/>
    <m/>
    <m/>
    <n v="333.11"/>
    <n v="0"/>
    <s v="NO_CONCILIADO"/>
    <m/>
    <m/>
  </r>
  <r>
    <x v="8"/>
    <m/>
    <x v="8"/>
    <x v="139"/>
    <s v="G23549600003"/>
    <s v="COB"/>
    <n v="17604"/>
    <m/>
    <s v="PAGO A BID PRÉSTAMO 2450/BL-BO VCTO. 28-07-2023 POR CUENTA DE TGN , NTI. 017604 VALOR 28-07-2023 CAPITAL USD 279.430,17 INTERESES USD 186.682,20 CTA. 3987 CUENTA UNICA DEL TESORO LIB. 00099021001 REF.: COMISIONES BANCARIAS"/>
    <m/>
    <m/>
    <m/>
    <m/>
    <m/>
    <m/>
    <n v="2508.2800000000002"/>
    <n v="0"/>
    <s v="NO_CONCILIADO"/>
    <m/>
    <m/>
  </r>
  <r>
    <x v="43"/>
    <m/>
    <x v="43"/>
    <x v="139"/>
    <s v="O21291960002"/>
    <s v="BOD"/>
    <n v="2129196"/>
    <m/>
    <s v="00132052001 DEPOSITO DE EFECTIVO, DEPOSITANTE: PABEL QUINTEROS EEPS, CONCEPTO: MULTA POR EL PAGO DE SERVICIO EN MORA, CUENTA DE DEPOSITO: CUENTA UNICA DEL TESORO"/>
    <m/>
    <m/>
    <m/>
    <m/>
    <m/>
    <m/>
    <n v="0"/>
    <n v="16"/>
    <s v="NO_CONCILIADO"/>
    <m/>
    <m/>
  </r>
  <r>
    <x v="43"/>
    <m/>
    <x v="43"/>
    <x v="139"/>
    <s v="O21291970002"/>
    <s v="BOD"/>
    <n v="2129197"/>
    <m/>
    <s v="00132052001 DEPOSITO DE EFECTIVO, DEPOSITANTE: JOSUE ELVER RAMOS COLQUE EEPS, CONCEPTO: POR INCUMPLIMIENTO AL INSTRUCTIVO TRIBUTARIO, CUENTA DE DEPOSITO: CUENTA UNICA DEL TESORO"/>
    <m/>
    <m/>
    <m/>
    <m/>
    <m/>
    <m/>
    <n v="0"/>
    <n v="2"/>
    <s v="NO_CONCILIADO"/>
    <m/>
    <m/>
  </r>
  <r>
    <x v="69"/>
    <m/>
    <x v="69"/>
    <x v="139"/>
    <s v="O21292060002"/>
    <s v="BOD"/>
    <n v="2129206"/>
    <m/>
    <s v="00099021001 DEPOSITO DE EFECTIVO, DEPOSITANTE: RUBEN CORDERO VARGAS, CONCEPTO: REVERSION DE VIATICO DE 1 DIA DEL VIAJE LA PAZ -SUCRE-CBBA DE FECHAS DEL 07 AL 11 DE JUNIO DEL 2023, CUENTA DE DEPOSITO: CUENTA UNICA DEL TESORO/DJBR"/>
    <m/>
    <m/>
    <m/>
    <m/>
    <m/>
    <m/>
    <n v="0"/>
    <n v="404.55"/>
    <s v="NO_CONCILIADO"/>
    <m/>
    <m/>
  </r>
  <r>
    <x v="69"/>
    <m/>
    <x v="69"/>
    <x v="139"/>
    <s v="O21292080002"/>
    <s v="BOD"/>
    <n v="2129208"/>
    <m/>
    <s v="00099021001 DEPOSITO DE EFECTIVO, DEPOSITANTE: RUBEN CORDERO VARGAS, CONCEPTO: REVERSION DE VIATICO DE 1 DIA DEL VIAJE COCHABAMBA DE FECHAS DEL 14 AL 15 DE JUNIO DEL 2023, CUENTA DE DEPOSITO: CUENTA UNICA DEL TESORO/DJBR"/>
    <m/>
    <m/>
    <m/>
    <m/>
    <m/>
    <m/>
    <n v="0"/>
    <n v="404.55"/>
    <s v="NO_CONCILIADO"/>
    <m/>
    <m/>
  </r>
  <r>
    <x v="119"/>
    <m/>
    <x v="119"/>
    <x v="139"/>
    <s v="O21292240002"/>
    <s v="BOD"/>
    <n v="2129224"/>
    <m/>
    <s v="00099021001 DEPOSITO DE EFECTIVO, DEPOSITANTE: COMITE EJECUTIVO DE LA UNIVERSIDAD BOLIVIANA-CEUB, CONCEPTO: DEVOLUCION DE VIATICOS, CUENTA DE DEPOSITO: CUENTA UNICA DEL TESORO"/>
    <m/>
    <m/>
    <m/>
    <m/>
    <m/>
    <m/>
    <n v="0"/>
    <n v="371"/>
    <s v="NO_CONCILIADO"/>
    <m/>
    <m/>
  </r>
  <r>
    <x v="43"/>
    <m/>
    <x v="43"/>
    <x v="139"/>
    <s v="O21292310002"/>
    <s v="BOD"/>
    <n v="2129231"/>
    <m/>
    <s v="00132042002 DEPOSITO DE EFECTIVO, DEPOSITANTE: EEPAF, CONCEPTO: PAGO POR TRANSACCION TRIBUTARIA ( IMPUESTO DE PEAJE AEREO), CUENTA DE DEPOSITO: CUENTA UNICA DEL TESORO"/>
    <m/>
    <m/>
    <m/>
    <m/>
    <m/>
    <m/>
    <n v="0"/>
    <n v="4"/>
    <s v="NO_CONCILIADO"/>
    <m/>
    <m/>
  </r>
  <r>
    <x v="20"/>
    <m/>
    <x v="20"/>
    <x v="139"/>
    <s v="O21292480002"/>
    <s v="BOD"/>
    <n v="2129248"/>
    <m/>
    <s v="00099021001 DEPOSITO DE EFECTIVO, DEPOSITANTE: LISETH ESTHEFANI PARADA YAVI, CONCEPTO: DEVOLUCION POR EXAMEN PREOCUPACIONAL, CUENTA DE DEPOSITO: CUENTA UNICA DEL TESORO/DJBR"/>
    <m/>
    <m/>
    <m/>
    <m/>
    <m/>
    <m/>
    <n v="0"/>
    <n v="100"/>
    <s v="NO_CONCILIADO"/>
    <m/>
    <m/>
  </r>
  <r>
    <x v="8"/>
    <m/>
    <x v="8"/>
    <x v="139"/>
    <s v="Q18514710002"/>
    <s v="CRV"/>
    <n v="1851471"/>
    <m/>
    <s v="NUMERO DE LIBRETA CUT: 00990201009 OPERACIÓN E18 TRANSFERENCIA DEL SISTEMA FINANCIERO POR CUENTA DE TERCEROS A LA CUT TRANSFERENCIA DEVOLUCION DE RECURSOS AL FIDEICOMITENTE SOLICITUD BDP -S.A.M FIDEICOMISO BONO JUANCITO PINTO GESTION 2017"/>
    <m/>
    <m/>
    <m/>
    <m/>
    <m/>
    <m/>
    <n v="0"/>
    <n v="315863.3"/>
    <s v="NO_CONCILIADO"/>
    <m/>
    <m/>
  </r>
  <r>
    <x v="8"/>
    <m/>
    <x v="8"/>
    <x v="139"/>
    <s v="Q18514730002"/>
    <s v="CRV"/>
    <n v="1851473"/>
    <m/>
    <s v="NUMERO DE LIBRETA CUT: 00990201009 OPERACIÓN E18 TRANSFERENCIA DEL SISTEMA FINANCIERO POR CUENTA DE TERCEROS A LA CUT TRANSFERENCIA DEVOLUCION DE RECURSOS AL FIDEICOMITENTE SOLICITUD BDP SAM - FIDEICOMISO BONO JUANCITO PINTO GESTION 2016"/>
    <m/>
    <m/>
    <m/>
    <m/>
    <m/>
    <m/>
    <n v="0"/>
    <n v="211322.43"/>
    <s v="NO_CONCILIADO"/>
    <m/>
    <m/>
  </r>
  <r>
    <x v="8"/>
    <m/>
    <x v="8"/>
    <x v="139"/>
    <s v="Q18515780002"/>
    <s v="CRV"/>
    <n v="1851578"/>
    <m/>
    <s v="NUMERO DE LIBRETA CUT: 00990201009 OPERACIÓN E18 TRANSFERENCIA DEL SISTEMA FINANCIERO POR CUENTA DE TERCEROS A LA CUT TRANSFERENCIA DEVOLUCION DE RECURSOS AL FIDEICOMITENTE SOLICITUD BDP - SAM FIDEICOMISO BONO JUANCITO PINTO GESTION 2015"/>
    <m/>
    <m/>
    <m/>
    <m/>
    <m/>
    <m/>
    <n v="0"/>
    <n v="140564.03"/>
    <s v="NO_CONCILIADO"/>
    <m/>
    <m/>
  </r>
  <r>
    <x v="36"/>
    <m/>
    <x v="36"/>
    <x v="139"/>
    <s v="G23551410001"/>
    <s v="CVD"/>
    <n v="2355141"/>
    <m/>
    <s v="COBRO COSTOS DE PAPELERIA POR REGULARIZACION DE TRANSFERENCIA DEL EXTERIOR POR ORDEN DE CANACOL ENERGY LTD, FECHA VALOR 21/07/2023. LIB. 00513012007 YPFB - RECURSOS NACIONALIZACIÓN"/>
    <m/>
    <m/>
    <m/>
    <m/>
    <m/>
    <m/>
    <n v="50"/>
    <n v="0"/>
    <s v="NO_CONCILIADO"/>
    <m/>
    <m/>
  </r>
  <r>
    <x v="98"/>
    <m/>
    <x v="98"/>
    <x v="139"/>
    <s v="O21292600002"/>
    <s v="BOD"/>
    <n v="2129260"/>
    <m/>
    <s v="00099021001 DEPOSITO DE EFECTIVO, DEPOSITANTE: JOEL TEDDY DIAZ FERNANDEZ, CONCEPTO: DEVOLUCION DE PASAJE AEREO N°9302408619929, CUENTA DE DEPOSITO: CUENTA UNICA DEL TESORO/DJBR"/>
    <m/>
    <m/>
    <m/>
    <m/>
    <m/>
    <m/>
    <n v="0"/>
    <n v="646"/>
    <s v="NO_CONCILIADO"/>
    <m/>
    <m/>
  </r>
  <r>
    <x v="88"/>
    <m/>
    <x v="88"/>
    <x v="139"/>
    <s v="O21292930002"/>
    <s v="BOD"/>
    <n v="2129293"/>
    <m/>
    <s v="00041031107 DEPOSITO DE EFECTIVO, DEPOSITANTE: WILMER PACIFICO POMA MAQUERA, CONCEPTO: DEVOLUCION DE RECURSOS NO UTILIZADOS -PASAJES, CUENTA DE DEPOSITO: CUENTA UNICA DEL TESORO"/>
    <m/>
    <m/>
    <m/>
    <m/>
    <m/>
    <m/>
    <n v="0"/>
    <n v="10"/>
    <s v="NO_CONCILIADO"/>
    <m/>
    <m/>
  </r>
  <r>
    <x v="32"/>
    <m/>
    <x v="32"/>
    <x v="139"/>
    <s v="O21292940002"/>
    <s v="BOD"/>
    <n v="2129294"/>
    <m/>
    <s v="00099021001 DEPOSITO DE EFECTIVO, DEPOSITANTE: JOSE ANTONIO CORO LARA, CONCEPTO: DEPÓSITO DE FACTURA NAABOL, CUENTA DE DEPOSITO: CUENTA UNICA DEL TESORO/DJBR"/>
    <m/>
    <m/>
    <m/>
    <m/>
    <m/>
    <m/>
    <n v="0"/>
    <n v="15"/>
    <s v="NO_CONCILIADO"/>
    <m/>
    <m/>
  </r>
  <r>
    <x v="33"/>
    <m/>
    <x v="33"/>
    <x v="139"/>
    <s v="O21292960002"/>
    <s v="BOD"/>
    <n v="2129296"/>
    <m/>
    <s v="00099021001 DEPOSITO DE EFECTIVO, DEPOSITANTE: JUAN CARLOS MENESES COPA-AISEM, CONCEPTO: DEVOLUCION DE PASAJE 9301363991315, CUENTA DE DEPOSITO: CUENTA UNICA DEL TESORO"/>
    <m/>
    <m/>
    <m/>
    <m/>
    <m/>
    <m/>
    <n v="0"/>
    <n v="246"/>
    <s v="NO_CONCILIADO"/>
    <m/>
    <m/>
  </r>
  <r>
    <x v="33"/>
    <m/>
    <x v="33"/>
    <x v="139"/>
    <s v="O21292990002"/>
    <s v="BOD"/>
    <n v="2129299"/>
    <m/>
    <s v="00099021001 DEPOSITO DE EFECTIVO, DEPOSITANTE: JUAN CARLOS MENESES COPA-AISEM, CONCEPTO: DEVOLUCION DEL PASAJE 9302409681092, CUENTA DE DEPOSITO: CUENTA UNICA DEL TESORO"/>
    <m/>
    <m/>
    <m/>
    <m/>
    <m/>
    <m/>
    <n v="0"/>
    <n v="945"/>
    <s v="NO_CONCILIADO"/>
    <m/>
    <m/>
  </r>
  <r>
    <x v="33"/>
    <m/>
    <x v="33"/>
    <x v="139"/>
    <s v="O21293000002"/>
    <s v="BOD"/>
    <n v="2129300"/>
    <m/>
    <s v="00099021001 DEPOSITO DE EFECTIVO, DEPOSITANTE: JUAN CARLOS MENESES COPA-AISEM, CONCEPTO: DEVOLUCION DEL PASAJE 9302409681122, CUENTA DE DEPOSITO: CUENTA UNICA DEL TESORO"/>
    <m/>
    <m/>
    <m/>
    <m/>
    <m/>
    <m/>
    <n v="0"/>
    <n v="759"/>
    <s v="NO_CONCILIADO"/>
    <m/>
    <m/>
  </r>
  <r>
    <x v="33"/>
    <m/>
    <x v="33"/>
    <x v="139"/>
    <s v="O21293020002"/>
    <s v="BOD"/>
    <n v="2129302"/>
    <m/>
    <s v="00099021001 DEPOSITO DE EFECTIVO, DEPOSITANTE: JUAN CARLOS MENESES COPA-AISEM, CONCEPTO: DEVOLUCION DEL PASAJE 9302409681132, CUENTA DE DEPOSITO: CUENTA UNICA DEL TESORO"/>
    <m/>
    <m/>
    <m/>
    <m/>
    <m/>
    <m/>
    <n v="0"/>
    <n v="628"/>
    <s v="NO_CONCILIADO"/>
    <m/>
    <m/>
  </r>
  <r>
    <x v="33"/>
    <m/>
    <x v="33"/>
    <x v="139"/>
    <s v="O21293040002"/>
    <s v="BOD"/>
    <n v="2129304"/>
    <m/>
    <s v="00099021001 DEPOSITO DE EFECTIVO, DEPOSITANTE: JUAN CARLOS MENESES COPA-AISEM, CONCEPTO: DEVOLUCION DE PASAJE 9302409681162, CUENTA DE DEPOSITO: CUENTA UNICA DEL TESORO"/>
    <m/>
    <m/>
    <m/>
    <m/>
    <m/>
    <m/>
    <n v="0"/>
    <n v="404"/>
    <s v="NO_CONCILIADO"/>
    <m/>
    <m/>
  </r>
  <r>
    <x v="33"/>
    <m/>
    <x v="33"/>
    <x v="139"/>
    <s v="O21293060002"/>
    <s v="BOD"/>
    <n v="2129306"/>
    <m/>
    <s v="00099021001 DEPOSITO DE EFECTIVO, DEPOSITANTE: JUAN CARLOS MENESES COPA-AISEM, CONCEPTO: DEVOLUCION DEL PASAJE 9302409681166, CUENTA DE DEPOSITO: CUENTA UNICA DEL TESORO"/>
    <m/>
    <m/>
    <m/>
    <m/>
    <m/>
    <m/>
    <n v="0"/>
    <n v="569"/>
    <s v="NO_CONCILIADO"/>
    <m/>
    <m/>
  </r>
  <r>
    <x v="20"/>
    <m/>
    <x v="20"/>
    <x v="139"/>
    <s v="O21293140002"/>
    <s v="BOD"/>
    <n v="2129314"/>
    <m/>
    <s v="00099021001 DEPOSITO DE EFECTIVO, DEPOSITANTE: RAMIRO MOLLO LAURA, CONCEPTO: TARJETA MAGNETICA, CUENTA DE DEPOSITO: CUENTA UNICA DEL TESORO/DJBR"/>
    <m/>
    <m/>
    <m/>
    <m/>
    <m/>
    <m/>
    <n v="0"/>
    <n v="120"/>
    <s v="NO_CONCILIADO"/>
    <m/>
    <m/>
  </r>
  <r>
    <x v="2"/>
    <m/>
    <x v="2"/>
    <x v="139"/>
    <s v="Q18517460002"/>
    <s v="CRV"/>
    <n v="1851746"/>
    <m/>
    <s v="NUMERO DE LIBRETA CUT: 00099021001 OPERACIÓN E18 TRANSFERENCIA DEL SISTEMA FINANCIERO POR CUENTA DE TERCEROS A LA CUT DEVOLUCION DE FONDOS AL BJA POR UN PAGO MAL EFECTUADO A UNA BENEFICIARIA DEL BONO MADRE NINO NINA EN ATENCION A LA NOTA CITE MSYD/BJA/CE/358/2023"/>
    <m/>
    <m/>
    <m/>
    <m/>
    <m/>
    <m/>
    <n v="0"/>
    <n v="50"/>
    <s v="NO_CONCILIADO"/>
    <m/>
    <m/>
  </r>
  <r>
    <x v="2"/>
    <m/>
    <x v="2"/>
    <x v="139"/>
    <s v="Q18517470002"/>
    <s v="CRV"/>
    <n v="1851747"/>
    <m/>
    <s v="NUMERO DE LIBRETA CUT: 00099021001 OPERACIÓN E18 TRANSFERENCIA DEL SISTEMA FINANCIERO POR CUENTA DE TERCEROS A LA CUT TRANSFERENCIA DEVOLUCION DE FONDOS POR 558 CASOS RECHAZADOS DE ABONO EN CUENTA A LAS BENEFICIARIAS DEL BJA EN ATENCION A LA NOTA CITE MSYD/BJA/CE/365/2023"/>
    <m/>
    <m/>
    <m/>
    <m/>
    <m/>
    <m/>
    <n v="0"/>
    <n v="63820"/>
    <s v="NO_CONCILIADO"/>
    <m/>
    <m/>
  </r>
  <r>
    <x v="85"/>
    <m/>
    <x v="85"/>
    <x v="139"/>
    <s v="B21291350002"/>
    <s v="BOD"/>
    <n v="2129135"/>
    <m/>
    <s v="00155012001 DEP.DE CHEQ.AJENOS,RET.DE CAM.,CONCEPTO: ACREDITACION DE FIANZA ECONOMICA, ROBERTO LOREDO CONDORI,DEP.: DIRNOPLU , PROCEDENCIA: BANCO UNION S.A., CHEQUE: 842, FECHA DE EMISION:26/07/2023"/>
    <m/>
    <m/>
    <m/>
    <m/>
    <m/>
    <m/>
    <n v="0"/>
    <n v="42440"/>
    <s v="NO_CONCILIADO"/>
    <m/>
    <m/>
  </r>
  <r>
    <x v="85"/>
    <m/>
    <x v="85"/>
    <x v="139"/>
    <s v="B21291360002"/>
    <s v="BOD"/>
    <n v="2129136"/>
    <m/>
    <s v="00155012001 DEP.DE CHEQ.AJENOS,RET.DE CAM.,CONCEPTO: DEVOLUCION VIATICOS MAURICIO SUAREZ JALDIN,DEP.: DIRNOPLU , PROCEDENCIA: BANCO UNION S.A., CHEQUE: 843, FECHA DE EMISION:27/07/2023"/>
    <m/>
    <m/>
    <m/>
    <m/>
    <m/>
    <m/>
    <n v="0"/>
    <n v="1113"/>
    <s v="NO_CONCILIADO"/>
    <m/>
    <m/>
  </r>
  <r>
    <x v="85"/>
    <m/>
    <x v="85"/>
    <x v="139"/>
    <s v="B21291390002"/>
    <s v="BOD"/>
    <n v="2129139"/>
    <m/>
    <s v="00155012001 DEP.DE CHEQ.AJENOS,RET.DE CAM.,CONCEPTO: SANCION DISCIPLINARIA A ANOTARIA DE FE PUBLICA DORIS SILVANA CORDANO BLANCO,DEP.: DIRNOPLU , PROCEDENCIA: BANCO UNION S.A., CHEQUE: 845, FECHA DE EMISION:27/07/2023"/>
    <m/>
    <m/>
    <m/>
    <m/>
    <m/>
    <m/>
    <n v="0"/>
    <n v="5000"/>
    <s v="NO_CONCILIADO"/>
    <m/>
    <m/>
  </r>
  <r>
    <x v="85"/>
    <m/>
    <x v="85"/>
    <x v="139"/>
    <s v="B21291400002"/>
    <s v="BOD"/>
    <n v="2129140"/>
    <m/>
    <s v="00155012001 DEP.DE CHEQ.AJENOS,RET.DE CAM.,CONCEPTO: IMPRESION DE CREDENCIALES NOTARIALES,DEP.: DIRNOPLU , PROCEDENCIA: BANCO UNION S.A., CHEQUE: 846, FECHA DE EMISION:27/07/2023"/>
    <m/>
    <m/>
    <m/>
    <m/>
    <m/>
    <m/>
    <n v="0"/>
    <n v="56511"/>
    <s v="NO_CONCILIADO"/>
    <m/>
    <m/>
  </r>
  <r>
    <x v="0"/>
    <m/>
    <x v="0"/>
    <x v="139"/>
    <s v="B21291940002"/>
    <s v="BOD"/>
    <n v="2129194"/>
    <m/>
    <s v="00099021001 DEP.DE CHEQ.AJENOS,RET.DE CAM.,CONCEPTO: DANNY JOSUE REYNAGA FLORES,DEP.: BANCO UNION S.A. , PROCEDENCIA: BANCO UNION S.A., CHEQUE: 191560, FECHA DE EMISION:28/07/2023"/>
    <m/>
    <m/>
    <m/>
    <m/>
    <m/>
    <m/>
    <n v="0"/>
    <n v="3221.91"/>
    <s v="NO_CONCILIADO"/>
    <m/>
    <m/>
  </r>
  <r>
    <x v="89"/>
    <m/>
    <x v="89"/>
    <x v="139"/>
    <s v="B21292000002"/>
    <s v="BOD"/>
    <n v="2129200"/>
    <m/>
    <s v="00290012001 DEP.DE CHEQ.AJENOS,RET.DE CAM.,CONCEPTO: TRAMITE N°9260920-OTROS INGRESOS,DEP.: SERVICIO DE IMPUESTOS NACIONALES , PROCEDENCIA: BANCO UNION S.A., CHEQUE: 7201, FECHA DE EMISION:25/07/2023"/>
    <m/>
    <m/>
    <m/>
    <m/>
    <m/>
    <m/>
    <n v="0"/>
    <n v="288"/>
    <s v="NO_CONCILIADO"/>
    <m/>
    <m/>
  </r>
  <r>
    <x v="89"/>
    <m/>
    <x v="89"/>
    <x v="139"/>
    <s v="B21292010002"/>
    <s v="BOD"/>
    <n v="2129201"/>
    <m/>
    <s v="00290012001 DEP.DE CHEQ.AJENOS,RET.DE CAM.,CONCEPTO: TRAMITE N°9310691-OTROS INGRESOS,DEP.: SERVICIO DE IMPUESTOS NACIONALES , PROCEDENCIA: BANCO UNION S.A., CHEQUE: 7203, FECHA DE EMISION:25/07/2023"/>
    <m/>
    <m/>
    <m/>
    <m/>
    <m/>
    <m/>
    <n v="0"/>
    <n v="250"/>
    <s v="NO_CONCILIADO"/>
    <m/>
    <m/>
  </r>
  <r>
    <x v="89"/>
    <m/>
    <x v="89"/>
    <x v="139"/>
    <s v="B21292050002"/>
    <s v="BOD"/>
    <n v="2129205"/>
    <m/>
    <s v="00290012001 DEP.DE CHEQ.AJENOS,RET.DE CAM.,CONCEPTO: TRAMITE N°9312007-OTROS INGRESOS,DEP.: SERVICIO DE IMPUESTOS NACIONALES , PROCEDENCIA: BANCO UNION S.A., CHEQUE: 7204, FECHA DE EMISION:25/07/2023"/>
    <m/>
    <m/>
    <m/>
    <m/>
    <m/>
    <m/>
    <n v="0"/>
    <n v="1908"/>
    <s v="NO_CONCILIADO"/>
    <m/>
    <m/>
  </r>
  <r>
    <x v="68"/>
    <m/>
    <x v="68"/>
    <x v="139"/>
    <s v="B21292320002"/>
    <s v="BOD"/>
    <n v="2129232"/>
    <m/>
    <s v="00047137003 DEP.DE CHEQ.AJENOS,RET.DE CAM.,CONCEPTO: DEVOLUCION COMUNIDAD CHAQUERY PSI - 356 CON/PTS/034/2021 C31 1065 DE 2022,DEP.: PROYECTO DE ALIANZA RURALES , PROCEDENCIA: BANCO UNION S.A., CHEQUE: 778, FECHA DE EMISION:27/07/2023"/>
    <m/>
    <m/>
    <m/>
    <m/>
    <m/>
    <m/>
    <n v="0"/>
    <n v="5225.9799999999996"/>
    <s v="NO_CONCILIADO"/>
    <m/>
    <m/>
  </r>
  <r>
    <x v="88"/>
    <m/>
    <x v="88"/>
    <x v="139"/>
    <s v="B21292340002"/>
    <s v="BOD"/>
    <n v="2129234"/>
    <m/>
    <s v="00041011103 DEP.DE CHEQ.AJENOS,RET.DE CAM.,CONCEPTO: DEVOLUCION DE RECURSOS POR DESCUENTO DE PERMISO SIN GOCE DE HABER MES DE JUNIO 2023,DEP.: MDPYEP , PROCEDENCIA: BANCO UNION S.A., CHEQUE: 1263, FECHA DE EMISION:25/07/2023"/>
    <m/>
    <m/>
    <m/>
    <m/>
    <m/>
    <m/>
    <n v="0"/>
    <n v="160.9"/>
    <s v="NO_CONCILIADO"/>
    <m/>
    <m/>
  </r>
  <r>
    <x v="68"/>
    <m/>
    <x v="68"/>
    <x v="139"/>
    <s v="B21292350002"/>
    <s v="BOD"/>
    <n v="2129235"/>
    <m/>
    <s v="00047137003 DEP.DE CHEQ.AJENOS,RET.DE CAM.,CONCEPTO: DEVOLUCION COMUNIDAD CORRAL KASA CHQ - 181 HITO 3 CON/CHU/27/20 C31 2718 2022,DEP.: PROYECTO DE ALIANZA RURALES , PROCEDENCIA: BANCO UNION S.A., CHEQUE: 777, FECHA DE EMISION:26/07/2023"/>
    <m/>
    <m/>
    <m/>
    <m/>
    <m/>
    <m/>
    <n v="0"/>
    <n v="224"/>
    <s v="NO_CONCILIADO"/>
    <m/>
    <m/>
  </r>
  <r>
    <x v="20"/>
    <m/>
    <x v="20"/>
    <x v="139"/>
    <s v="O21293230002"/>
    <s v="BOD"/>
    <n v="2129323"/>
    <m/>
    <s v="00099021001 DEPOSITO DE EFECTIVO, DEPOSITANTE: RICHARD ELOY FUERTES ORIHUELA, CONCEPTO: DEVOLUCION POR EXAMEN OCUPACIONAL, CUENTA DE DEPOSITO: CUENTA UNICA DEL TESORO/DJBR"/>
    <m/>
    <m/>
    <m/>
    <m/>
    <m/>
    <m/>
    <n v="0"/>
    <n v="100"/>
    <s v="NO_CONCILIADO"/>
    <m/>
    <m/>
  </r>
  <r>
    <x v="36"/>
    <m/>
    <x v="36"/>
    <x v="139"/>
    <s v="G23555840003"/>
    <s v="CVD"/>
    <n v="2355584"/>
    <m/>
    <s v="TRANSFERENCIA DE FONDOS AL EXTERIOR A SOLICITUD DE YACIMIENTOS PETROLIFEROS FISCALES BOLIVIANOS SEGUN SOLICITUD YPFB-0043-2023 REF: GASTOS ADM PROCESO ARBITRAL CASO CCI NO 25146 JPA SHELL CORPORATION YPFB SEGUN OP DUER 367 2023 LIB. 00513012003 LBP-YPFB (2011349681373)"/>
    <m/>
    <m/>
    <m/>
    <m/>
    <m/>
    <m/>
    <n v="338.6"/>
    <n v="0"/>
    <s v="NO_CONCILIADO"/>
    <m/>
    <m/>
  </r>
  <r>
    <x v="25"/>
    <m/>
    <x v="25"/>
    <x v="139"/>
    <s v="G23557260002"/>
    <s v="CRV"/>
    <n v="2355726"/>
    <m/>
    <s v="TRANSFERENCIA DEL EXTERIOR SEGUN SWIFT NOS.12420-12419 DE FECHA 28/07/2023 ORDENANTE: WENFOR SA, FECHA VALOR 28/07/2023 REF:YLB GCO 0144 LIB. 00597012001 RECURSOS PROPIOS VENTAS YLB"/>
    <m/>
    <m/>
    <m/>
    <m/>
    <m/>
    <m/>
    <n v="0"/>
    <n v="576240"/>
    <s v="NO_CONCILIADO"/>
    <m/>
    <m/>
  </r>
  <r>
    <x v="43"/>
    <m/>
    <x v="43"/>
    <x v="139"/>
    <s v="S10653630002"/>
    <s v="CRV"/>
    <n v="4141"/>
    <m/>
    <s v="||LIBRETA CUT N°3987069001 DESEMBOLSO DEL PRESTAMO DE DINERO DEL FIDEICOMISO DEL FINPRO N°024 CON LA EMPRESA SEDEM  PROYECTO IMPLEMENTACION DE LA PLANTA DE BIOINSUMO EN SANTA CRUZ S/NOTA BDP/GO/JNPC/4141/2023"/>
    <m/>
    <m/>
    <m/>
    <m/>
    <m/>
    <m/>
    <n v="0"/>
    <n v="650663.28"/>
    <s v="NO_CONCILIADO"/>
    <m/>
    <m/>
  </r>
  <r>
    <x v="25"/>
    <m/>
    <x v="25"/>
    <x v="139"/>
    <s v="G23557270001"/>
    <s v="CVD"/>
    <n v="2355727"/>
    <m/>
    <s v="COBRO COSTOS DE PAPELERIA SEGUN TRANSFERENCIA DEL EXTERIOR POR ORDEN DE WENFOR SA, FECHA VALOR 28/07/2023 REF:YLB GCO 0144 LIB. 00597012001 RECURSOS PROPIOS VENTAS YLB"/>
    <m/>
    <m/>
    <m/>
    <m/>
    <m/>
    <m/>
    <n v="50"/>
    <n v="0"/>
    <s v="NO_CONCILIADO"/>
    <m/>
    <m/>
  </r>
  <r>
    <x v="112"/>
    <m/>
    <x v="112"/>
    <x v="139"/>
    <s v="F0013530"/>
    <s v="NTE"/>
    <n v="6156338"/>
    <m/>
    <s v="A:00862012001 TRANSFERENCIA DE RECUPERACIONES SEGÚN NOTA INTERNA GEF-LCR-DYF-0780-NOT/23, POR REMUNERACION DE ADMINISTRACION QUE CORRESPONDE AL FNDR DE ACUERDO A CONTRATO DE FIDEICOMISO “CONTRAPARTES LOCALES” DEL GAM DE VILLA GUALBERTO VILLARROEL (RECUPERACION JULIO-2023)"/>
    <m/>
    <m/>
    <m/>
    <m/>
    <m/>
    <m/>
    <n v="0"/>
    <n v="219.68"/>
    <s v="NO_CONCILIADO"/>
    <m/>
    <m/>
  </r>
  <r>
    <x v="112"/>
    <m/>
    <x v="112"/>
    <x v="139"/>
    <s v="F0013530"/>
    <s v="NTE"/>
    <n v="6156313"/>
    <m/>
    <s v="A:00862012001 TRANSFERENCIA DE RECUPERACIONES SEGÚN NOTA INTERNA GEF-LCR-DYF-0780-NOT/23, POR REMUNERACION DE ADMINISTRACION QUE CORRESPONDE AL FNDR DE ACUERDO A CONTRATO DE FIDEICOMISO “CONTRAPARTES LOCALES” DEL GAM DE SAN ANTONIO DE ESMORUCO (RECUPERACION JULIO-2023)"/>
    <m/>
    <m/>
    <m/>
    <m/>
    <m/>
    <m/>
    <n v="0"/>
    <n v="436.95"/>
    <s v="NO_CONCILIADO"/>
    <m/>
    <m/>
  </r>
  <r>
    <x v="112"/>
    <m/>
    <x v="112"/>
    <x v="139"/>
    <s v="F0013530"/>
    <s v="NTE"/>
    <n v="6158395"/>
    <m/>
    <s v="A:00862012001 TRANSFERENCIA DE RECUPERACIONES SEGÚN NOTA INTERNA GEF-LCR-DYF-0780-NOT/23, POR REMUNERACION DE ADMINISTRACION QUE CORRESPONDE AL FNDR DE ACUERDO A CONTRATO DE FIDEICOMISO “CONTRAPARTES LOCALES” DEL GAM DE CARIPUYO (RECUPERACION JULIO-2023)"/>
    <m/>
    <m/>
    <m/>
    <m/>
    <m/>
    <m/>
    <n v="0"/>
    <n v="3176.82"/>
    <s v="NO_CONCILIADO"/>
    <m/>
    <m/>
  </r>
  <r>
    <x v="112"/>
    <m/>
    <x v="112"/>
    <x v="139"/>
    <s v="F0013530"/>
    <s v="NTE"/>
    <n v="6156371"/>
    <m/>
    <s v="A:00862012001 TRANSFERENCIA DE RECUPERACIONES SEGÚN NOTA INTERNA GEF-LCR-DYF-0780-NOT/23, POR REMUNERACION DE ADMINISTRACION QUE CORRESPONDE AL FNDR DE ACUERDO A CONTRATO DE FIDEICOMISO “CONTRAPARTES LOCALES” DEL GAM DE URIONDO (RECUPERACION JULIO-2023)"/>
    <m/>
    <m/>
    <m/>
    <m/>
    <m/>
    <m/>
    <n v="0"/>
    <n v="5429.01"/>
    <s v="NO_CONCILIADO"/>
    <m/>
    <m/>
  </r>
  <r>
    <x v="112"/>
    <m/>
    <x v="112"/>
    <x v="139"/>
    <s v="F0013530"/>
    <s v="NTE"/>
    <n v="6148414"/>
    <m/>
    <s v="A:00862012001 TRANSFERENCIA DE RECUPERACIONES SEGÚN NOTA INTERNA GEF-LCR-DYF-0780-NOT/23, POR REMUNERACION DE ADMINISTRACION QUE CORRESPONDE AL FNDR DE ACUERDO A CONTRATO DE FIDEICOMISO “CONTRAPARTES LOCALES” DEL GAM DE BUENA VISTA (RECUPERACION JULIO-2023)"/>
    <m/>
    <m/>
    <m/>
    <m/>
    <m/>
    <m/>
    <n v="0"/>
    <n v="1643.31"/>
    <s v="NO_CONCILIADO"/>
    <m/>
    <m/>
  </r>
  <r>
    <x v="112"/>
    <m/>
    <x v="112"/>
    <x v="139"/>
    <s v="F0013530"/>
    <s v="NTE"/>
    <n v="6158423"/>
    <m/>
    <s v="A:00862012001 TRANSFERENCIA DE RECUPERACIONES SEGÚN NOTA INTERNA GEF-LCR-DYF-0780-NOT/23, POR REMUNERACION DE ADMINISTRACION QUE CORRESPONDE AL FNDR DE ACUERDO A CONTRATO DE FIDEICOMISO “CONTRAPARTES LOCALES” DEL GAM DE VIACHA (RECUPERACION JULIO-2023)"/>
    <m/>
    <m/>
    <m/>
    <m/>
    <m/>
    <m/>
    <n v="0"/>
    <n v="6055.43"/>
    <s v="NO_CONCILIADO"/>
    <m/>
    <m/>
  </r>
  <r>
    <x v="112"/>
    <m/>
    <x v="112"/>
    <x v="139"/>
    <s v="F0013530"/>
    <s v="NTE"/>
    <n v="6148446"/>
    <m/>
    <s v="A:00862012001 TRANSFERENCIA DE RECUPERACIONES SEGÚN NOTA INTERNA GEF-LCR-DYF-0780-NOT/23, POR REMUNERACION DE ADMINISTRACION QUE CORRESPONDE AL FNDR DE ACUERDO A CONTRATO DE FIDEICOMISO “CONTRAPARTES LOCALES” DEL GAM DE BELLA FLOR (RECUPERACION JULIO-2023)"/>
    <m/>
    <m/>
    <m/>
    <m/>
    <m/>
    <m/>
    <n v="0"/>
    <n v="191.22"/>
    <s v="NO_CONCILIADO"/>
    <m/>
    <m/>
  </r>
  <r>
    <x v="112"/>
    <m/>
    <x v="112"/>
    <x v="139"/>
    <s v="F0013530"/>
    <s v="NTE"/>
    <n v="6156382"/>
    <m/>
    <s v="A:00862012001 TRANSFERENCIA DE RECUPERACIONES SEGÚN NOTA INTERNA GEF-LCR-DYF-0780-NOT/23, POR REMUNERACION DE ADMINISTRACION QUE CORRESPONDE AL FNDR DE ACUERDO A CONTRATO DE FIDEICOMISO “CONTRAPARTES LOCALES” DEL GAM DE POCONA (RECUPERACION JULIO-2023)"/>
    <m/>
    <m/>
    <m/>
    <m/>
    <m/>
    <m/>
    <n v="0"/>
    <n v="565.29999999999995"/>
    <s v="NO_CONCILIADO"/>
    <m/>
    <m/>
  </r>
  <r>
    <x v="112"/>
    <m/>
    <x v="112"/>
    <x v="139"/>
    <s v="F0013530"/>
    <s v="NTE"/>
    <n v="6158411"/>
    <m/>
    <s v="A:00862012001 TRANSFERENCIA DE RECUPERACIONES SEGÚN NOTA INTERNA GEF-LCR-DYF-0780-NOT/23, POR REMUNERACION DE ADMINISTRACION QUE CORRESPONDE AL FNDR DE ACUERDO A CONTRATO DE FIDEICOMISO “CONTRAPARTES LOCALES” DEL GAM DE EL ALTO (RECUPERACION JULIO-2023)"/>
    <m/>
    <m/>
    <m/>
    <m/>
    <m/>
    <m/>
    <n v="0"/>
    <n v="66974.179999999993"/>
    <s v="NO_CONCILIADO"/>
    <m/>
    <m/>
  </r>
  <r>
    <x v="112"/>
    <m/>
    <x v="112"/>
    <x v="139"/>
    <s v="F0013530"/>
    <s v="NTE"/>
    <n v="6148431"/>
    <m/>
    <s v="A:00862012001 TRANSFERENCIA DE RECUPERACIONES SEGÚN NOTA INTERNA GEF-LCR-DYF-0780-NOT/23, POR REMUNERACION DE ADMINISTRACION QUE CORRESPONDE AL FNDR DE ACUERDO A CONTRATO DE FIDEICOMISO “CONTRAPARTES LOCALES” DEL GAM DE LURIBAY (RECUPERACION JULIO-2023)"/>
    <m/>
    <m/>
    <m/>
    <m/>
    <m/>
    <m/>
    <n v="0"/>
    <n v="399.42"/>
    <s v="NO_CONCILIADO"/>
    <m/>
    <m/>
  </r>
  <r>
    <x v="36"/>
    <m/>
    <x v="36"/>
    <x v="139"/>
    <s v="S10653650001"/>
    <s v="COB"/>
    <n v="1065365"/>
    <m/>
    <s v="'COBRO DE'||ÚTILES DE ESCRITORIO POR EL COMPROBANTE N°1065364 SEGÚN NOTA CITE: PRS/GAFC-1382 DFC-423/2023 DE FECHA 14/06/2023 (HRE-TGL-9344) DE YACIMIENTOS PETROLÍFEROS FISCALES BOLIVIANOS. (SECTOR PÚBLICO). DÉBITO DE LA LIBRETA 00513022001 YPFB - OPERACIONES, REPOSICIÓN DE ÚTILES DE ESCRITORIO."/>
    <m/>
    <m/>
    <m/>
    <m/>
    <m/>
    <m/>
    <n v="50"/>
    <n v="0"/>
    <s v="NO_CONCILIADO"/>
    <m/>
    <m/>
  </r>
  <r>
    <x v="36"/>
    <m/>
    <x v="36"/>
    <x v="139"/>
    <s v="S10653710001"/>
    <s v="COB"/>
    <n v="1065371"/>
    <m/>
    <s v="'COBRO DE'||UTILES DE ESCRITORIO POR EL COMPROBANTE N° 1065369 DE LA FECHA, SEGUN NOTA CITE: PRS/GAFC-1382 DFC-423/2023 DE FECHA 14/6/2023 (HRE-TGL-9344). ENVIADA POR YACIMIENTOS PETROLIFEROS FISCALES BOLIVIANOS. (SECTOR PÚBLICO). DÉBITO DE LA LIBRETA 00513022001 YPFB - OPERACIONES."/>
    <m/>
    <m/>
    <m/>
    <m/>
    <m/>
    <m/>
    <n v="50"/>
    <n v="0"/>
    <s v="NO_CONCILIADO"/>
    <m/>
    <m/>
  </r>
  <r>
    <x v="81"/>
    <m/>
    <x v="81"/>
    <x v="139"/>
    <s v="S10654200003"/>
    <s v="COB"/>
    <n v="1065420"/>
    <m/>
    <s v="||REGULARIZACIÓN DE NUESTRA OPERACIÓN NRO. 1064939 DE FECHA 24/07/2023 EN ATENCIÓN A NOTAS CITE: DGAC/4399/2023 DE FECHA 28/07/2023 (HRE-TGL-1046), DGAC/3568/2023 DE FECHA 15/06/2023 (HRE-TGL-9395) DE LA DGAC Y CAR/DGE-UNC N°0137/2023 DE FECHA 25/07/2023 (HRE-TGL-11467) DE NAABOL. DÉBITO DE LA LIBRETA 00117012001 DGAC, REPOSICIÓN ÚTILES DE ESCRITORIO."/>
    <m/>
    <m/>
    <m/>
    <m/>
    <m/>
    <m/>
    <n v="50"/>
    <n v="0"/>
    <s v="NO_CONCILIADO"/>
    <m/>
    <m/>
  </r>
  <r>
    <x v="34"/>
    <m/>
    <x v="34"/>
    <x v="139"/>
    <s v="S10654230003"/>
    <s v="COB"/>
    <n v="1065423"/>
    <m/>
    <s v="||REGULARIZACIÓN DE NUESTRA OPERACIÓN NRO. 1064939 DE FECHA 24/07/2023 EN ATENCIÓN A NOTAS CITE: CAR/DGE-UNC N°0137/2023 DE FECHA 25/07/2023 (HRE-TGL-11467) DE NAABOL Y CITE: DGAC/4399/2023 DE FECHA 28/07/2023 (HRE-TGL-1046) DE LA DGAC. DÉBITO DE LA LIBRETA 00389012001 NAABOL-ADMINISTRACION, REPOSICIÓN ÚTILES DE ESCRITORIO."/>
    <m/>
    <m/>
    <m/>
    <m/>
    <m/>
    <m/>
    <n v="50"/>
    <n v="0"/>
    <s v="NO_CONCILIADO"/>
    <m/>
    <m/>
  </r>
  <r>
    <x v="81"/>
    <m/>
    <x v="81"/>
    <x v="139"/>
    <s v="S10654240003"/>
    <s v="COB"/>
    <n v="1065424"/>
    <m/>
    <s v="||REGULARIZACION DE NUESTRA OPERACIÓN NRO.1064975 DE FECHA 24/7/2023 SEGUN NOTA CITE: DGAC/4399/2023 DE FECHA 28/7/2023 (HRE-TSO-1046) (ORIGINAL CURSA EN EL CBTE.N°1065420) Y DGAC/3568/2023 DE F.15/6/2023 (HRE-TGL-9395) ENVIADO POR LA DIRECCION GENERAL DE AERONAUTICA CIVIL. DEBITO DE LA LIBRETA 00117012001 DGAC, REPOSICION DE UTILES DE ESCRITORIO."/>
    <m/>
    <m/>
    <m/>
    <m/>
    <m/>
    <m/>
    <n v="50"/>
    <n v="0"/>
    <s v="NO_CONCILIADO"/>
    <m/>
    <m/>
  </r>
  <r>
    <x v="88"/>
    <m/>
    <x v="88"/>
    <x v="140"/>
    <s v="O21294900002"/>
    <s v="BOD"/>
    <n v="2129490"/>
    <m/>
    <s v="00041031107 DEPOSITO DE EFECTIVO, DEPOSITANTE: EDGAR HUGO MAMANI MENDOZA-IBMETRO, CONCEPTO: DEVOLUCION GASTOS DE TRANSPORTE, CUENTA DE DEPOSITO: CUENTA UNICA DEL TESORO"/>
    <m/>
    <m/>
    <m/>
    <m/>
    <m/>
    <m/>
    <n v="0"/>
    <n v="45"/>
    <s v="NO_CONCILIADO"/>
    <m/>
    <m/>
  </r>
  <r>
    <x v="112"/>
    <m/>
    <x v="112"/>
    <x v="140"/>
    <s v="F0013535"/>
    <s v="NTE"/>
    <n v="6161347"/>
    <m/>
    <s v="A:00862012001 TRANSFERENCIA DE RECUPERACIONES SEGÚN NOTA INTERNA GEF-LCR-DYF-0780-NOT/23, POR REMUNERACION DE ADMINISTRACION QUE CORRESPONDE AL FNDR DE ACUERDO A CONTRATO DE FIDEICOMISO “CONTRAPARTES LOCALES” DEL GAM DE ANZALDO (RECUPERACION JULIO-2023)"/>
    <m/>
    <m/>
    <m/>
    <m/>
    <m/>
    <m/>
    <n v="0"/>
    <n v="1472.35"/>
    <s v="NO_CONCILIADO"/>
    <m/>
    <m/>
  </r>
  <r>
    <x v="112"/>
    <m/>
    <x v="112"/>
    <x v="140"/>
    <s v="F0013535"/>
    <s v="NTE"/>
    <n v="6161278"/>
    <m/>
    <s v="A:00862012001 TRANSFERENCIA DE RECUPERACIONES SEGÚN NOTA INTERNA GEF-LCR-DYF-0780-NOT/23, POR REMUNERACION DE ADMINISTRACION QUE CORRESPONDE AL FNDR DE ACUERDO A CONTRATO DE FIDEICOMISO “CONTRAPARTES LOCALES” DEL GAD CHUQUISACA (RECUPERACION JULIO-2023)"/>
    <m/>
    <m/>
    <m/>
    <m/>
    <m/>
    <m/>
    <n v="0"/>
    <n v="266052.82"/>
    <s v="NO_CONCILIADO"/>
    <m/>
    <m/>
  </r>
  <r>
    <x v="112"/>
    <m/>
    <x v="112"/>
    <x v="140"/>
    <s v="F0013535"/>
    <s v="NTE"/>
    <n v="6161322"/>
    <m/>
    <s v="A:00862012001 TRANSFERENCIA DE RECUPERACIONES SEGÚN NOTA INTERNA GEF-LCR-DYF-0780-NOT/23, POR REMUNERACION DE ADMINISTRACION QUE CORRESPONDE AL FNDR DE ACUERDO A CONTRATO DE FIDEICOMISO “CONTRAPARTES LOCALES” DEL GAM DE VILLA RIVERO (RECUPERACION JULIO-2023)"/>
    <m/>
    <m/>
    <m/>
    <m/>
    <m/>
    <m/>
    <n v="0"/>
    <n v="171.21"/>
    <s v="NO_CONCILIADO"/>
    <m/>
    <m/>
  </r>
  <r>
    <x v="112"/>
    <m/>
    <x v="112"/>
    <x v="140"/>
    <s v="F0013535"/>
    <s v="NTE"/>
    <n v="6161304"/>
    <m/>
    <s v="A:00862012001 TRANSFERENCIA DE RECUPERACIONES SEGÚN NOTA INTERNA GEF-LCR-DYF-0780-NOT/23, POR REMUNERACION DE ADMINISTRACION QUE CORRESPONDE AL FNDR DE ACUERDO A CONTRATO DE FIDEICOMISO “CONTRAPARTES LOCALES” DEL GAM DE INCAHUASI (RECUPERACION JULIO-2023)"/>
    <m/>
    <m/>
    <m/>
    <m/>
    <m/>
    <m/>
    <n v="0"/>
    <n v="7353.98"/>
    <s v="NO_CONCILIADO"/>
    <m/>
    <m/>
  </r>
  <r>
    <x v="79"/>
    <m/>
    <x v="79"/>
    <x v="140"/>
    <s v="O21294920002"/>
    <s v="BOD"/>
    <n v="2129492"/>
    <m/>
    <s v="00099021001 DEPOSITO DE EFECTIVO, DEPOSITANTE: SILVER ISRAEL CARI HUANCA, CONCEPTO: DEVOLUCION DE FONDOS EN AVANCE PANDO, CUENTA DE DEPOSITO: CUENTA UNICA DEL TESORO/DJBR"/>
    <m/>
    <m/>
    <m/>
    <m/>
    <m/>
    <m/>
    <n v="0"/>
    <n v="714"/>
    <s v="NO_CONCILIADO"/>
    <m/>
    <m/>
  </r>
  <r>
    <x v="31"/>
    <m/>
    <x v="31"/>
    <x v="140"/>
    <s v="O21295040002"/>
    <s v="BOD"/>
    <n v="2129504"/>
    <m/>
    <s v="00548132001 DEPOSITO DE EFECTIVO, DEPOSITANTE: ORLANDO RAMOS CATARI, CONCEPTO: DEVOLUCION DEL 13% POR VIATICOS, CUENTA DE DEPOSITO: CUENTA UNICA DEL TESORO"/>
    <m/>
    <m/>
    <m/>
    <m/>
    <m/>
    <m/>
    <n v="0"/>
    <n v="29"/>
    <s v="NO_CONCILIADO"/>
    <m/>
    <m/>
  </r>
  <r>
    <x v="112"/>
    <m/>
    <x v="112"/>
    <x v="140"/>
    <s v="F0013538"/>
    <s v="NTE"/>
    <n v="6161440"/>
    <m/>
    <s v="A:00862012001 TRANSFERENCIA DE RECUPERACIONES SEGÚN NOTA INTERNA GEF-LCR-DYF-0780-NOT/23, POR REMUNERACION DE ADMINISTRACION QUE CORRESPONDE AL FNDR DE ACUERDO A CONTRATO DE FIDEICOMISO “CONTRAPARTES LOCALES” DEL GAM DE SICA SICA (RECUPERACION JULIO-2023)"/>
    <m/>
    <m/>
    <m/>
    <m/>
    <m/>
    <m/>
    <n v="0"/>
    <n v="1741.96"/>
    <s v="NO_CONCILIADO"/>
    <m/>
    <m/>
  </r>
  <r>
    <x v="112"/>
    <m/>
    <x v="112"/>
    <x v="140"/>
    <s v="F0013538"/>
    <s v="NTE"/>
    <n v="6161428"/>
    <m/>
    <s v="A:00862012001 TRANSFERENCIA DE RECUPERACIONES SEGÚN NOTA INTERNA GEF-LCR-DYF-0780-NOT/23, POR REMUNERACION DE ADMINISTRACION QUE CORRESPONDE AL FNDR DE ACUERDO A CONTRATO DE FIDEICOMISO “CONTRAPARTES LOCALES” DEL GAM DE CAMATAQUI (VILLA ABECIA) (RECUPERACION JULIO-2023)"/>
    <m/>
    <m/>
    <m/>
    <m/>
    <m/>
    <m/>
    <n v="0"/>
    <n v="1735.73"/>
    <s v="NO_CONCILIADO"/>
    <m/>
    <m/>
  </r>
  <r>
    <x v="112"/>
    <m/>
    <x v="112"/>
    <x v="140"/>
    <s v="F0013538"/>
    <s v="NTE"/>
    <n v="6161388"/>
    <m/>
    <s v="A:00862012001 TRANSFERENCIA DE RECUPERACIONES SEGÚN NOTA INTERNA GEF-LCR-DYF-0780-NOT/23, POR REMUNERACION DE ADMINISTRACION QUE CORRESPONDE AL FNDR DE ACUERDO A CONTRATO DE FIDEICOMISO “CONTRAPARTES LOCALES” DEL GAM DE CHARAÑA (RECUPERACION JULIO-2023)"/>
    <m/>
    <m/>
    <m/>
    <m/>
    <m/>
    <m/>
    <n v="0"/>
    <n v="467.14"/>
    <s v="NO_CONCILIADO"/>
    <m/>
    <m/>
  </r>
  <r>
    <x v="112"/>
    <m/>
    <x v="112"/>
    <x v="140"/>
    <s v="F0013538"/>
    <s v="NTE"/>
    <n v="6162653"/>
    <m/>
    <s v="A:00862012001 TRANSFERENCIA DE RECUPERACIONES SEGÚN NOTA INTERNA GEF-LCR-DYF-0780-NOT/23, POR REMUNERACION DE ADMINISTRACION QUE CORRESPONDE AL FNDR DE ACUERDO A CONTRATO DE FIDEICOMISO “CONTRAPARTES LOCALES” DEL GAM DE YAPACANI (RECUPERACION JULIO-2023)"/>
    <m/>
    <m/>
    <m/>
    <m/>
    <m/>
    <m/>
    <n v="0"/>
    <n v="12697.49"/>
    <s v="NO_CONCILIADO"/>
    <m/>
    <m/>
  </r>
  <r>
    <x v="112"/>
    <m/>
    <x v="112"/>
    <x v="140"/>
    <s v="F0013538"/>
    <s v="NTE"/>
    <n v="6161374"/>
    <m/>
    <s v="A:00862012001 TRANSFERENCIA DE RECUPERACIONES SEGÚN NOTA INTERNA GEF-LCR-DYF-0780-NOT/23, POR REMUNERACION DE ADMINISTRACION QUE CORRESPONDE AL FNDR DE ACUERDO A CONTRATO DE FIDEICOMISO “CONTRAPARTES LOCALES” DEL GAM DE EL PUENTE (TARIJA) (RECUPERACION JULIO-2023)"/>
    <m/>
    <m/>
    <m/>
    <m/>
    <m/>
    <m/>
    <n v="0"/>
    <n v="1854"/>
    <s v="NO_CONCILIADO"/>
    <m/>
    <m/>
  </r>
  <r>
    <x v="96"/>
    <m/>
    <x v="96"/>
    <x v="140"/>
    <s v="F0013538"/>
    <s v="NTE"/>
    <n v="6162881"/>
    <m/>
    <s v="A:00099021001 TRANSFERENCIA DE RECUPERACIONES SEGÚN NOTA GEF-LCR-CMD-0874-NOT/23 POR CONCEPTO DE PAGO DE CAPITAL E INTERES DE ACUERDO A CONTRATO DE FIDEICOMISO “PROGRAMA APOYO A LA EJECUCION DE LA INVERSION PUBLICA” FIRMADO ENTRE MINISTERIO DE PLANIFICACION Y EL FNDR, CORRESPONDIENTE AL GAM DE POSTRERVALLE."/>
    <m/>
    <m/>
    <m/>
    <m/>
    <m/>
    <m/>
    <n v="0"/>
    <n v="71575.350000000006"/>
    <s v="NO_CONCILIADO"/>
    <m/>
    <m/>
  </r>
  <r>
    <x v="112"/>
    <m/>
    <x v="112"/>
    <x v="140"/>
    <s v="F0013538"/>
    <s v="NTE"/>
    <n v="6161358"/>
    <m/>
    <s v="A:00862012001 TRANSFERENCIA DE RECUPERACIONES SEGÚN NOTA INTERNA GEF-LCR-DYF-0780-NOT/23, POR REMUNERACION DE ADMINISTRACION QUE CORRESPONDE AL FNDR DE ACUERDO A CONTRATO DE FIDEICOMISO “CONTRAPARTES LOCALES” DEL GAM DE RAVELO (RECUPERACION JULIO-2023)"/>
    <m/>
    <m/>
    <m/>
    <m/>
    <m/>
    <m/>
    <n v="0"/>
    <n v="1792.15"/>
    <s v="NO_CONCILIADO"/>
    <m/>
    <m/>
  </r>
  <r>
    <x v="112"/>
    <m/>
    <x v="112"/>
    <x v="140"/>
    <s v="F0013538"/>
    <s v="NTE"/>
    <n v="6162882"/>
    <m/>
    <s v="A:00862012001 TRANSFERENCIA DE RECUPERACIONES SEGÚN NOTA GEF-LCR-CMD-0874-NOT/23 POR CONCEPTO DE REMUNERACIÓN POR ADMINISTRACION DE FIDEICOMISO QUE CORRESPONDEN AL FNDR DE ACUERDO A CONTRATO DE FIDEICOMISO “PROGRAMA APOYO A LA EJECUCION DE LA INVERSION PUBLICA” CORRESPONDIENTE AL GAM DE POSTRERVALLE."/>
    <m/>
    <m/>
    <m/>
    <m/>
    <m/>
    <m/>
    <n v="0"/>
    <n v="8313.32"/>
    <s v="NO_CONCILIADO"/>
    <m/>
    <m/>
  </r>
  <r>
    <x v="112"/>
    <m/>
    <x v="112"/>
    <x v="140"/>
    <s v="F0013538"/>
    <s v="NTE"/>
    <n v="6163700"/>
    <m/>
    <s v="A:00862012001 TRANSFERENCIA DE RECUPERACIONES SEGÚN NOTA INTERNA GEF-LCR-DYF-0780-NOT/23, POR REMUNERACION DE ADMINISTRACION QUE CORRESPONDE AL FNDR DE ACUERDO A CONTRATO DE FIDEICOMISO “CONTRAPARTES LOCALES” DEL GAM DE LAS CARRERAS (RECUPERACION JULIO-2023)"/>
    <m/>
    <m/>
    <m/>
    <m/>
    <m/>
    <m/>
    <n v="0"/>
    <n v="1315.27"/>
    <s v="NO_CONCILIADO"/>
    <m/>
    <m/>
  </r>
  <r>
    <x v="112"/>
    <m/>
    <x v="112"/>
    <x v="140"/>
    <s v="F0013538"/>
    <s v="NTE"/>
    <n v="6163691"/>
    <m/>
    <s v="A:00862012001 TRANSFERENCIA DE RECUPERACIONES SEGÚN NOTA INTERNA GEF-LCR-DYF-0780-NOT/23, POR REMUNERACION DE ADMINISTRACION QUE CORRESPONDE AL FNDR DE ACUERDO A CONTRATO DE FIDEICOMISO “CONTRAPARTES LOCALES” DEL GAM DE TARVITA (RECUPERACION JULIO-2023)"/>
    <m/>
    <m/>
    <m/>
    <m/>
    <m/>
    <m/>
    <n v="0"/>
    <n v="3152.02"/>
    <s v="NO_CONCILIADO"/>
    <m/>
    <m/>
  </r>
  <r>
    <x v="112"/>
    <m/>
    <x v="112"/>
    <x v="140"/>
    <s v="F0013538"/>
    <s v="NTE"/>
    <n v="6162883"/>
    <m/>
    <s v="A:00862012001 TRANSFERENCIA DE RECUPERACIONES SEGÚN NOTA GEF-LCR-CMD-0874-NOT/23 POR CONCEPTO DE INTERES PENAL FIDEICOMISO “APOYO A LA EJECUCION DE LA INVERSION PUBLICA” GAM POSTRERVALLE."/>
    <m/>
    <m/>
    <m/>
    <m/>
    <m/>
    <m/>
    <n v="0"/>
    <n v="60.48"/>
    <s v="NO_CONCILIADO"/>
    <m/>
    <m/>
  </r>
  <r>
    <x v="112"/>
    <m/>
    <x v="112"/>
    <x v="140"/>
    <s v="F0013538"/>
    <s v="NTE"/>
    <n v="6163224"/>
    <m/>
    <s v="A:00862012001 TRANSFERENCIA DE RECUPERACIONES SEGÚN NOTA INTERNA GEF-LCR-DYF-0780-NOT/23, POR REMUNERACION DE ADMINISTRACION QUE CORRESPONDE AL FNDR DE ACUERDO A CONTRATO DE FIDEICOMISO “CONTRAPARTES LOCALES” DEL GAM DE VILLA MONTES (RECUPERACION JULIO-2023)"/>
    <m/>
    <m/>
    <m/>
    <m/>
    <m/>
    <m/>
    <n v="0"/>
    <n v="2447.86"/>
    <s v="NO_CONCILIADO"/>
    <m/>
    <m/>
  </r>
  <r>
    <x v="112"/>
    <m/>
    <x v="112"/>
    <x v="140"/>
    <s v="F0013538"/>
    <s v="NTE"/>
    <n v="6162609"/>
    <m/>
    <s v="A:00862012001 TRANSFERENCIA DE RECUPERACIONES SEGÚN NOTA INTERNA GEF-LCR-DYF-0780-NOT/23, POR REMUNERACION DE ADMINISTRACION QUE CORRESPONDE AL FNDR DE ACUERDO A CONTRATO DE FIDEICOMISO “CONTRAPARTES LOCALES” DEL GAM DE CUEVO (RECUPERACION JULIO-2023)"/>
    <m/>
    <m/>
    <m/>
    <m/>
    <m/>
    <m/>
    <n v="0"/>
    <n v="1139.54"/>
    <s v="NO_CONCILIADO"/>
    <m/>
    <m/>
  </r>
  <r>
    <x v="54"/>
    <m/>
    <x v="54"/>
    <x v="140"/>
    <s v="O21295290002"/>
    <s v="BOD"/>
    <n v="2129529"/>
    <m/>
    <s v="00099021001 DEPOSITO DE EFECTIVO, DEPOSITANTE: DARIO TICONA VARGAS CI 3338590 LP, CONCEPTO: DEVOLUCION DE LA LETRA A DEL MES DE DICIEMBRE DEL AÑO 2011, CUENTA DE DEPOSITO: CUENTA UNICA DEL TESORO/DJBR"/>
    <m/>
    <m/>
    <m/>
    <m/>
    <m/>
    <m/>
    <n v="0"/>
    <n v="3155.23"/>
    <s v="NO_CONCILIADO"/>
    <m/>
    <m/>
  </r>
  <r>
    <x v="83"/>
    <m/>
    <x v="83"/>
    <x v="140"/>
    <s v="J05580070002"/>
    <s v="NTE"/>
    <n v="6162190"/>
    <m/>
    <s v="A:00373024108 A: 00373024108 Transferencia de recursos a requerimiento del Fondo de Desarrollo Indígena s/g CITE: FDI/DGE/ EXT/N°0490/2023 para financiar desembolsos de 4 proyectos de diferentes municipios de la Tercera Cartera, de acuerdo al Informe CITE: MEFP/VTCP/DGPOT/INF/N°70/ 2023, (H.R.6-16783-R)."/>
    <m/>
    <m/>
    <m/>
    <m/>
    <m/>
    <m/>
    <n v="0"/>
    <n v="899234.07"/>
    <s v="NO_CONCILIADO"/>
    <m/>
    <m/>
  </r>
  <r>
    <x v="42"/>
    <m/>
    <x v="42"/>
    <x v="140"/>
    <s v="O21295190002"/>
    <s v="BOD"/>
    <n v="2129519"/>
    <m/>
    <s v="00099021001 DEPOSITO DE EFECTIVO, DEPOSITANTE: JANE LEONOR ROQUE MAMANI, CONCEPTO: DEVOLUCION DEPÓSITO A CUENTA DEL PROGRAMA 100 BECAS DEL MINISTERIO DE EDUCACION, CUENTA DE DEPOSITO: CUENTA UNICA DEL TESORO"/>
    <m/>
    <m/>
    <m/>
    <m/>
    <m/>
    <m/>
    <n v="0"/>
    <n v="3000"/>
    <s v="NO_CONCILIADO"/>
    <m/>
    <m/>
  </r>
  <r>
    <x v="54"/>
    <m/>
    <x v="54"/>
    <x v="140"/>
    <s v="O21295310002"/>
    <s v="BOD"/>
    <n v="2129531"/>
    <m/>
    <s v="00099021001 DEPOSITO DE EFECTIVO, DEPOSITANTE: DARIO TICONA VARGAS CI 3338590 LP, CONCEPTO: DEVOLUCION DE PAGO DE LA LETRA A DEL MES DE ENERO DEL AÑO 2012, CUENTA DE DEPOSITO: CUENTA UNICA DEL TESORO/DJBR"/>
    <m/>
    <m/>
    <m/>
    <m/>
    <m/>
    <m/>
    <n v="0"/>
    <n v="3155.23"/>
    <s v="NO_CONCILIADO"/>
    <m/>
    <m/>
  </r>
  <r>
    <x v="54"/>
    <m/>
    <x v="54"/>
    <x v="140"/>
    <s v="O21295320002"/>
    <s v="BOD"/>
    <n v="2129532"/>
    <m/>
    <s v="00099021001 DEPOSITO DE EFECTIVO, DEPOSITANTE: DARIO TICONA VARGAS CI 3338590 LP, CONCEPTO: DEVOLUCION DE PAGO DE LETRA A DEL MES DE FEBRERO AÑO 2012, CUENTA DE DEPOSITO: CUENTA UNICA DEL TESORO/DJBR"/>
    <m/>
    <m/>
    <m/>
    <m/>
    <m/>
    <m/>
    <n v="0"/>
    <n v="3155.23"/>
    <s v="NO_CONCILIADO"/>
    <m/>
    <m/>
  </r>
  <r>
    <x v="54"/>
    <m/>
    <x v="54"/>
    <x v="140"/>
    <s v="O21295350002"/>
    <s v="BOD"/>
    <n v="2129535"/>
    <m/>
    <s v="00099021001 DEPOSITO DE EFECTIVO, DEPOSITANTE: DARIO TICONA VARGAS CI 3338590 LP, CONCEPTO: DEVOLUCION DE PAGO DE LA LETRA A DEL MES DE MARZO DEL AÑO 2012, CUENTA DE DEPOSITO: CUENTA UNICA DEL TESORO/DJBR"/>
    <m/>
    <m/>
    <m/>
    <m/>
    <m/>
    <m/>
    <n v="0"/>
    <n v="3155.23"/>
    <s v="NO_CONCILIADO"/>
    <m/>
    <m/>
  </r>
  <r>
    <x v="54"/>
    <m/>
    <x v="54"/>
    <x v="140"/>
    <s v="O21295360002"/>
    <s v="BOD"/>
    <n v="2129536"/>
    <m/>
    <s v="00099021001 DEPOSITO DE EFECTIVO, DEPOSITANTE: DARIO TICONA VARGAS CI 3338590 LP, CONCEPTO: DEVOLUCION DEL LETRA A DEL MES DE ABRIL DEL AÑO 2012, CUENTA DE DEPOSITO: CUENTA UNICA DEL TESORO/DJBR"/>
    <m/>
    <m/>
    <m/>
    <m/>
    <m/>
    <m/>
    <n v="0"/>
    <n v="3155.23"/>
    <s v="NO_CONCILIADO"/>
    <m/>
    <m/>
  </r>
  <r>
    <x v="54"/>
    <m/>
    <x v="54"/>
    <x v="140"/>
    <s v="O21295370002"/>
    <s v="BOD"/>
    <n v="2129537"/>
    <m/>
    <s v="00099021001 DEPOSITO DE EFECTIVO, DEPOSITANTE: DARIO TICONA VARGAS CI 3338590 LP, CONCEPTO: DEVOLUCION DE PAGO DE LETRA A REINTEGRO DEL AÑO 2012, CUENTA DE DEPOSITO: CUENTA UNICA DEL TESORO/DJBR"/>
    <m/>
    <m/>
    <m/>
    <m/>
    <m/>
    <m/>
    <n v="0"/>
    <n v="882.23"/>
    <s v="NO_CONCILIADO"/>
    <m/>
    <m/>
  </r>
  <r>
    <x v="54"/>
    <m/>
    <x v="54"/>
    <x v="140"/>
    <s v="O21295380002"/>
    <s v="BOD"/>
    <n v="2129538"/>
    <m/>
    <s v="00099021001 DEPOSITO DE EFECTIVO, DEPOSITANTE: DARIO TICONA VARGAS CI 3338590 LP, CONCEPTO: DEVOLUCION DE LA LETRA A DEL MES DE MAYO AÑO 2012, CUENTA DE DEPOSITO: CUENTA UNICA DEL TESORO/DJBR"/>
    <m/>
    <m/>
    <m/>
    <m/>
    <m/>
    <m/>
    <n v="0"/>
    <n v="3375.81"/>
    <s v="NO_CONCILIADO"/>
    <m/>
    <m/>
  </r>
  <r>
    <x v="8"/>
    <m/>
    <x v="8"/>
    <x v="140"/>
    <s v="G23567690003"/>
    <s v="COB"/>
    <n v="17585"/>
    <m/>
    <s v="PAGO A AFD PRÉSTAMO CBO 1020 01 B VCTO. 31-07-2023 POR CUENTA DE TGN , NTI. 017585 VALOR 31-07-2023 INTERESES EUR 285.376,66 COMISIONES EUR 12.946,81 CTA. 3987 CUENTA UNICA DEL TESORO LIB. 00099021001 REF.: COMISIONES BANCARIAS"/>
    <m/>
    <m/>
    <m/>
    <m/>
    <m/>
    <m/>
    <n v="1848.97"/>
    <n v="0"/>
    <s v="NO_CONCILIADO"/>
    <m/>
    <m/>
  </r>
  <r>
    <x v="8"/>
    <m/>
    <x v="8"/>
    <x v="140"/>
    <s v="G23567680003"/>
    <s v="COB"/>
    <n v="17663"/>
    <m/>
    <s v="PAGO A AFD PRÉSTAMO CBO 1036 02 K VCTO. 31-07-2023 POR CUENTA DE TGN , NTI. 017663 VALOR 31-07-2023 INTERESES EUR 2.121.219,44 CTA. 3987 CUENTA UNICA DEL TESORO LIB. 00099021001 REF.: COMISIONES BANCARIAS"/>
    <m/>
    <m/>
    <m/>
    <m/>
    <m/>
    <m/>
    <n v="11497.08"/>
    <n v="0"/>
    <s v="NO_CONCILIADO"/>
    <m/>
    <m/>
  </r>
  <r>
    <x v="8"/>
    <m/>
    <x v="8"/>
    <x v="140"/>
    <s v="G23567700003"/>
    <s v="COB"/>
    <n v="17668"/>
    <m/>
    <s v="PAGO A AFD PRÉSTAMO CBO 1027 01J VCTO. 31-07-2023 POR CUENTA DE TGN , NTI. 017668 VALOR 31-07-2023 INTERESES EUR 1.700.947,50 CTA. 3987 CUENTA UNICA DEL TESORO LIB. 00099021001 REF.: COMISIONES BANCARIAS"/>
    <m/>
    <m/>
    <m/>
    <m/>
    <m/>
    <m/>
    <n v="9272.65"/>
    <n v="0"/>
    <s v="NO_CONCILIADO"/>
    <m/>
    <m/>
  </r>
  <r>
    <x v="54"/>
    <m/>
    <x v="54"/>
    <x v="140"/>
    <s v="O21295390002"/>
    <s v="BOD"/>
    <n v="2129539"/>
    <m/>
    <s v="00099021001 DEPOSITO DE EFECTIVO, DEPOSITANTE: DARIO TICONA VARGAS CI 3338590 LP, CONCEPTO: DEVOLUCION DE LA LETRA A DEL MES DE JUNIO AÑO 2012, CUENTA DE DEPOSITO: CUENTA UNICA DEL TESORO/DJBR"/>
    <m/>
    <m/>
    <m/>
    <m/>
    <m/>
    <m/>
    <n v="0"/>
    <n v="3375.81"/>
    <s v="NO_CONCILIADO"/>
    <m/>
    <m/>
  </r>
  <r>
    <x v="54"/>
    <m/>
    <x v="54"/>
    <x v="140"/>
    <s v="O21295410002"/>
    <s v="BOD"/>
    <n v="2129541"/>
    <m/>
    <s v="00099021001 DEPOSITO DE EFECTIVO, DEPOSITANTE: DARIO TICONA VARGAS CI 3338590 LP, CONCEPTO: DEVOLUCION DE LA LETRA A DEL MES DE JULIO DEL AÑO 2012, CUENTA DE DEPOSITO: CUENTA UNICA DEL TESORO/DJBR"/>
    <m/>
    <m/>
    <m/>
    <m/>
    <m/>
    <m/>
    <n v="0"/>
    <n v="3580.06"/>
    <s v="NO_CONCILIADO"/>
    <m/>
    <m/>
  </r>
  <r>
    <x v="54"/>
    <m/>
    <x v="54"/>
    <x v="140"/>
    <s v="O21295450002"/>
    <s v="BOD"/>
    <n v="2129545"/>
    <m/>
    <s v="00099021001 DEPOSITO DE EFECTIVO, DEPOSITANTE: DARIO TICONA VARGAS CI 3338590 LP, CONCEPTO: DEVOLUCION DE LA LETRA A EL AGUINALDO DEL AÑO 2012, CUENTA DE DEPOSITO: CUENTA UNICA DEL TESORO/DJBR"/>
    <m/>
    <m/>
    <m/>
    <m/>
    <m/>
    <m/>
    <n v="0"/>
    <n v="1521.38"/>
    <s v="NO_CONCILIADO"/>
    <m/>
    <m/>
  </r>
  <r>
    <x v="43"/>
    <m/>
    <x v="43"/>
    <x v="140"/>
    <s v="O21295460002"/>
    <s v="BOD"/>
    <n v="2129546"/>
    <m/>
    <s v="00132032001 DEPOSITO DE EFECTIVO, DEPOSITANTE: GUADALUPE ELENA OLIVA MARTINEZ, CONCEPTO: DEVOLUCON POR EL 13% DE FACTURAS NO DECLARADAS N°9302409177172 Y N°72438, CUENTA DE DEPOSITO: CUENTA UNICA DEL TESORO"/>
    <m/>
    <m/>
    <m/>
    <m/>
    <m/>
    <m/>
    <n v="0"/>
    <n v="58.76"/>
    <s v="NO_CONCILIADO"/>
    <m/>
    <m/>
  </r>
  <r>
    <x v="43"/>
    <m/>
    <x v="43"/>
    <x v="140"/>
    <s v="O21295480002"/>
    <s v="BOD"/>
    <n v="2129548"/>
    <m/>
    <s v="00132032001 DEPOSITO DE EFECTIVO, DEPOSITANTE: ALDO BLADIMIR OLIVERA PANTIGOSO, CONCEPTO: DEVOLUCION POR EL 13% DE FACTURAS NO DECLARADAS N° 9302409177173 Y N°72440, CUENTA DE DEPOSITO: CUENTA UNICA DEL TESORO"/>
    <m/>
    <m/>
    <m/>
    <m/>
    <m/>
    <m/>
    <n v="0"/>
    <n v="58.76"/>
    <s v="NO_CONCILIADO"/>
    <m/>
    <m/>
  </r>
  <r>
    <x v="43"/>
    <m/>
    <x v="43"/>
    <x v="140"/>
    <s v="O21295510002"/>
    <s v="BOD"/>
    <n v="2129551"/>
    <m/>
    <s v="00132032001 DEPOSITO DE EFECTIVO, DEPOSITANTE: GARY EDMUNDO ESTEVEZ MERINO, CONCEPTO: DEVOLUCION POR EL 13% DE FACTURAS NO DECLARADAS N° 9302409177171 Y N°72481, CUENTA DE DEPOSITO: CUENTA UNICA DEL TESORO"/>
    <m/>
    <m/>
    <m/>
    <m/>
    <m/>
    <m/>
    <n v="0"/>
    <n v="58.76"/>
    <s v="NO_CONCILIADO"/>
    <m/>
    <m/>
  </r>
  <r>
    <x v="120"/>
    <m/>
    <x v="120"/>
    <x v="140"/>
    <s v="O21295800002"/>
    <s v="BOD"/>
    <n v="2129580"/>
    <m/>
    <s v="00299014101 DEPOSITO DE EFECTIVO, DEPOSITANTE: SERVICIO DEPARTAMENTAL DE RIESGO LA PAZ, CONCEPTO: DEVOLUCION DE GASOLINA DEL VIAJE A LA LOCALIDAD DE ACHOCALLA, CUENTA DE DEPOSITO: CUENTA UNICA DEL TESORO"/>
    <m/>
    <m/>
    <m/>
    <m/>
    <m/>
    <m/>
    <n v="0"/>
    <n v="200"/>
    <s v="NO_CONCILIADO"/>
    <m/>
    <m/>
  </r>
  <r>
    <x v="120"/>
    <m/>
    <x v="120"/>
    <x v="140"/>
    <s v="O21295770002"/>
    <s v="BOD"/>
    <n v="2129577"/>
    <m/>
    <s v="00299014101 DEPOSITO DE EFECTIVO, DEPOSITANTE: SERVICIO DEPARTAMENTAL DE RIESGO LA PAZ, CONCEPTO: DEVOLUCION DE GASOLINA DEL VIAJE DEL MUNICIPIO DE AYATA DE LA PROVINCIA MUÑECAS, CUENTA DE DEPOSITO: CUENTA UNICA DEL TESORO"/>
    <m/>
    <m/>
    <m/>
    <m/>
    <m/>
    <m/>
    <n v="0"/>
    <n v="160"/>
    <s v="NO_CONCILIADO"/>
    <m/>
    <m/>
  </r>
  <r>
    <x v="32"/>
    <m/>
    <x v="32"/>
    <x v="140"/>
    <s v="O21295780002"/>
    <s v="BOD"/>
    <n v="2129578"/>
    <m/>
    <s v="00099021001 DEPOSITO DE EFECTIVO, DEPOSITANTE: ANA LIA CONDORI COLMENAR, CONCEPTO: DEVOLUCION FACTURA NAABOL 22 DE MAYO 2023, CUENTA DE DEPOSITO: CUENTA UNICA DEL TESORO/DJBR"/>
    <m/>
    <m/>
    <m/>
    <m/>
    <m/>
    <m/>
    <n v="0"/>
    <n v="15"/>
    <s v="NO_CONCILIADO"/>
    <m/>
    <m/>
  </r>
  <r>
    <x v="120"/>
    <m/>
    <x v="120"/>
    <x v="140"/>
    <s v="O21295820002"/>
    <s v="BOD"/>
    <n v="2129582"/>
    <m/>
    <s v="00099021001 DEPOSITO DE EFECTIVO, DEPOSITANTE: SERVICIO DEPARTAMENTAL DE RIESGO LA PAZ, CONCEPTO: CONSUMO DEL AGUA DE JUNIO, CUENTA DE DEPOSITO: CUENTA UNICA DEL TESORO"/>
    <m/>
    <m/>
    <m/>
    <m/>
    <m/>
    <m/>
    <n v="0"/>
    <n v="55.94"/>
    <s v="NO_CONCILIADO"/>
    <m/>
    <m/>
  </r>
  <r>
    <x v="32"/>
    <m/>
    <x v="32"/>
    <x v="140"/>
    <s v="O21295850002"/>
    <s v="BOD"/>
    <n v="2129585"/>
    <m/>
    <s v="00099021001 DEPOSITO DE EFECTIVO, DEPOSITANTE: DANIELA LUZ MARIEL GUARDIA GUZMAN, CONCEPTO: DEVOLUCION DE VIATICO, CUENTA DE DEPOSITO: CUENTA UNICA DEL TESORO/DJBR"/>
    <m/>
    <m/>
    <m/>
    <m/>
    <m/>
    <m/>
    <n v="0"/>
    <n v="33.39"/>
    <s v="NO_CONCILIADO"/>
    <m/>
    <m/>
  </r>
  <r>
    <x v="113"/>
    <m/>
    <x v="113"/>
    <x v="140"/>
    <s v="S10654640001"/>
    <s v="COB"/>
    <n v="1065464"/>
    <m/>
    <s v="'COBRO DE'||ÚTILES DE ESCRITORIO POR EL COMPROBANTE N°1065453 Y NOTA CITE: ESM/GAF/UCPT/191/2023 DE FECHA 27/07/2023 (HRE-TGL-11651) ENVIADA POR EMPRESA SIDERÚRGICA DEL MUTÚN. (SECTOR PÚBLICO). DÉBITO DE LA LIBRETA 00573012001 EMPRESA SIDERÚRGICA DEL MUTÚN  RECURSOS PROPIOS."/>
    <m/>
    <m/>
    <m/>
    <m/>
    <m/>
    <m/>
    <n v="50"/>
    <n v="0"/>
    <s v="NO_CONCILIADO"/>
    <m/>
    <m/>
  </r>
  <r>
    <x v="32"/>
    <m/>
    <x v="32"/>
    <x v="140"/>
    <s v="O21295910002"/>
    <s v="BOD"/>
    <n v="2129591"/>
    <m/>
    <s v="00099021001 DEPOSITO DE EFECTIVO, DEPOSITANTE: PAOLA GABRIELA RIVERO SALINAS, CONCEPTO: DEVOLUCION DE VIATICOS, CUENTA DE DEPOSITO: CUENTA UNICA DEL TESORO/DJBR"/>
    <m/>
    <m/>
    <m/>
    <m/>
    <m/>
    <m/>
    <n v="0"/>
    <n v="33.39"/>
    <s v="NO_CONCILIADO"/>
    <m/>
    <m/>
  </r>
  <r>
    <x v="68"/>
    <m/>
    <x v="68"/>
    <x v="140"/>
    <s v="O21296070002"/>
    <s v="BOD"/>
    <n v="2129607"/>
    <m/>
    <s v="00047137003 DEPOSITO DE EFECTIVO, DEPOSITANTE: MDRYT-EMPORDERAR PAR II, CONCEPTO: DEVOLUCION NUEVA MONTAÑA LPZ-0210-4-545-3 PV 2456, CUENTA DE DEPOSITO: CUENTA UNICA DEL TESORO"/>
    <m/>
    <m/>
    <m/>
    <m/>
    <m/>
    <m/>
    <n v="0"/>
    <n v="1591.56"/>
    <s v="NO_CONCILIADO"/>
    <m/>
    <m/>
  </r>
  <r>
    <x v="68"/>
    <m/>
    <x v="68"/>
    <x v="140"/>
    <s v="O21296040002"/>
    <s v="BOD"/>
    <n v="2129604"/>
    <m/>
    <s v="00047137003 DEPOSITO DE EFECTIVO, DEPOSITANTE: MDRYT-EMPORDERAR PAR II, CONCEPTO: DEVOLUCON REYES ADELANTE ,LPZ-0806-2-730-3 PV 976, CUENTA DE DEPOSITO: CUENTA UNICA DEL TESORO"/>
    <m/>
    <m/>
    <m/>
    <m/>
    <m/>
    <m/>
    <n v="0"/>
    <n v="27.3"/>
    <s v="NO_CONCILIADO"/>
    <m/>
    <m/>
  </r>
  <r>
    <x v="68"/>
    <m/>
    <x v="68"/>
    <x v="140"/>
    <s v="O21296050002"/>
    <s v="BOD"/>
    <n v="2129605"/>
    <m/>
    <s v="00047137003 DEPOSITO DE EFECTIVO, DEPOSITANTE: MDRYT-EMPORDERAR PAR II, CONCEPTO: DEVOLUCION APAF ,LPZ-0806-4-221-3 PV 4447, CUENTA DE DEPOSITO: CUENTA UNICA DEL TESORO"/>
    <m/>
    <m/>
    <m/>
    <m/>
    <m/>
    <m/>
    <n v="0"/>
    <n v="910"/>
    <s v="NO_CONCILIADO"/>
    <m/>
    <m/>
  </r>
  <r>
    <x v="68"/>
    <m/>
    <x v="68"/>
    <x v="140"/>
    <s v="O21296090002"/>
    <s v="BOD"/>
    <n v="2129609"/>
    <m/>
    <s v="00047137003 DEPOSITO DE EFECTIVO, DEPOSITANTE: MDRYT-EMPORDERAR PAR II, CONCEPTO: DEVOLUCION QUILIMA LPZ-0248-4-019-3 PV 3096, CUENTA DE DEPOSITO: CUENTA UNICA DEL TESORO"/>
    <m/>
    <m/>
    <m/>
    <m/>
    <m/>
    <m/>
    <n v="0"/>
    <n v="0.01"/>
    <s v="NO_CONCILIADO"/>
    <m/>
    <m/>
  </r>
  <r>
    <x v="68"/>
    <m/>
    <x v="68"/>
    <x v="140"/>
    <s v="O21296120002"/>
    <s v="BOD"/>
    <n v="2129612"/>
    <m/>
    <s v="00047137003 DEPOSITO DE EFECTIVO, DEPOSITANTE: MDRYT-EMPORDERAR PAR II, CONCEPTO: DEVOLUCION ASOCIACION JICHURASI CODIGO LPZ-0263-4-027-3 PV 565, CUENTA DE DEPOSITO: CUENTA UNICA DEL TESORO"/>
    <m/>
    <m/>
    <m/>
    <m/>
    <m/>
    <m/>
    <n v="0"/>
    <n v="0.15"/>
    <s v="NO_CONCILIADO"/>
    <m/>
    <m/>
  </r>
  <r>
    <x v="0"/>
    <m/>
    <x v="0"/>
    <x v="140"/>
    <s v="O21296290002"/>
    <s v="BOD"/>
    <n v="2129629"/>
    <m/>
    <s v="00099021001 DEPOSITO DE EFECTIVO, DEPOSITANTE: MAMANI PAYE PECESA, CONCEPTO: DEPÓSITO PARA PASE MAGNETICO, CUENTA DE DEPOSITO: CUENTA UNICA DEL TESORO"/>
    <m/>
    <m/>
    <m/>
    <m/>
    <m/>
    <m/>
    <n v="0"/>
    <n v="120"/>
    <s v="NO_CONCILIADO"/>
    <m/>
    <m/>
  </r>
  <r>
    <x v="42"/>
    <m/>
    <x v="42"/>
    <x v="140"/>
    <s v="O21296330002"/>
    <s v="BOD"/>
    <n v="2129633"/>
    <m/>
    <s v="00099021001 DEPOSITO DE EFECTIVO, DEPOSITANTE: JEANNETH MIRIAM ZARATE RADA, CONCEPTO: REEMBOLSO DE BECA OTORGADO POR EL MINISTERIO DE EDUCACION, CUENTA DE DEPOSITO: CUENTA UNICA DEL TESORO"/>
    <m/>
    <m/>
    <m/>
    <m/>
    <m/>
    <m/>
    <n v="0"/>
    <n v="6400"/>
    <s v="NO_CONCILIADO"/>
    <m/>
    <m/>
  </r>
  <r>
    <x v="36"/>
    <m/>
    <x v="36"/>
    <x v="140"/>
    <s v="G23570850001"/>
    <s v="CVD"/>
    <n v="2357085"/>
    <m/>
    <s v="COBRO COSTOS DE PAPELERIA SEGUN TRANSFERENCIA DEL EXTERIOR POR ORDEN DE COPA ENERGÍA DISTRIBUIDORA DE GAS, FECHA VALOR 28/07/2023 REF:INV.1025, 1028, 1027, 1030, 1031 LIB. 00513062002 YPFB - EXPORTACIÓN DE GLP Y OTROS-BOLIVIANOS"/>
    <m/>
    <m/>
    <m/>
    <m/>
    <m/>
    <m/>
    <n v="50"/>
    <n v="0"/>
    <s v="NO_CONCILIADO"/>
    <m/>
    <m/>
  </r>
  <r>
    <x v="83"/>
    <m/>
    <x v="83"/>
    <x v="140"/>
    <s v="O21296350002"/>
    <s v="BOD"/>
    <n v="2129635"/>
    <m/>
    <s v="00373024101 DEPOSITO DE EFECTIVO, DEPOSITANTE: LORENA TICONA ARIAS Y RUTH RADA MÉRIDA, CONCEPTO: DESCARGO INFORME DE AUDITORIA : INF/FDI/DGE/UAI/0114/22, DEVOLUCION, CUENTA DE DEPOSITO: CUENTA UNICA DEL TESORO"/>
    <m/>
    <m/>
    <m/>
    <m/>
    <m/>
    <m/>
    <n v="0"/>
    <n v="242.91"/>
    <s v="NO_CONCILIADO"/>
    <m/>
    <m/>
  </r>
  <r>
    <x v="115"/>
    <m/>
    <x v="115"/>
    <x v="140"/>
    <s v="O21296480002"/>
    <s v="BOD"/>
    <n v="2129648"/>
    <m/>
    <s v="00572012001 DEPOSITO DE EFECTIVO, DEPOSITANTE: RICARDO AGUILAR M., CONCEPTO: DEVOLUCION DE CUENTAS POR COBRAR, CUENTA DE DEPOSITO: CUENTA UNICA DEL TESORO"/>
    <m/>
    <m/>
    <m/>
    <m/>
    <m/>
    <m/>
    <n v="0"/>
    <n v="0.3"/>
    <s v="NO_CONCILIADO"/>
    <m/>
    <m/>
  </r>
  <r>
    <x v="76"/>
    <m/>
    <x v="76"/>
    <x v="140"/>
    <s v="O21296420002"/>
    <s v="BOD"/>
    <n v="2129642"/>
    <m/>
    <s v="00213012001 DEPOSITO DE EFECTIVO, DEPOSITANTE: FRANKLIN RUDY MUJICA QUISPE, CONCEPTO: DEVOLUCION DE FONDOS, CUENTA DE DEPOSITO: CUENTA UNICA DEL TESORO"/>
    <m/>
    <m/>
    <m/>
    <m/>
    <m/>
    <m/>
    <n v="0"/>
    <n v="81"/>
    <s v="NO_CONCILIADO"/>
    <m/>
    <m/>
  </r>
  <r>
    <x v="76"/>
    <m/>
    <x v="76"/>
    <x v="140"/>
    <s v="O21296440002"/>
    <s v="BOD"/>
    <n v="2129644"/>
    <m/>
    <s v="00213012001 DEPOSITO DE EFECTIVO, DEPOSITANTE: GUTIERREZ PEREZ RAUL JAVIER, CONCEPTO: DEVOLUCION DE FONDOS, CUENTA DE DEPOSITO: CUENTA UNICA DEL TESORO"/>
    <m/>
    <m/>
    <m/>
    <m/>
    <m/>
    <m/>
    <n v="0"/>
    <n v="70"/>
    <s v="NO_CONCILIADO"/>
    <m/>
    <m/>
  </r>
  <r>
    <x v="115"/>
    <m/>
    <x v="115"/>
    <x v="140"/>
    <s v="O21296470002"/>
    <s v="BOD"/>
    <n v="2129647"/>
    <m/>
    <s v="00572012001 DEPOSITO DE EFECTIVO, DEPOSITANTE: RICARDO AGUILAR, CONCEPTO: DEVOLUCION DE CUENTAS POR COBRAR, CUENTA DE DEPOSITO: CUENTA UNICA DEL TESORO"/>
    <m/>
    <m/>
    <m/>
    <m/>
    <m/>
    <m/>
    <n v="0"/>
    <n v="8.5"/>
    <s v="NO_CONCILIADO"/>
    <m/>
    <m/>
  </r>
  <r>
    <x v="27"/>
    <m/>
    <x v="27"/>
    <x v="140"/>
    <s v="O21296580002"/>
    <s v="BOD"/>
    <n v="2129658"/>
    <m/>
    <s v="00288012001 DEPOSITO DE EFECTIVO, DEPOSITANTE: SERVICIO NACIONAL DE RIEGO, CONCEPTO: DEPÓSITO: GESTOR FINANCIERO RURAL, CUENTA DE DEPOSITO: CUENTA UNICA DEL TESORO"/>
    <m/>
    <m/>
    <m/>
    <m/>
    <m/>
    <m/>
    <n v="0"/>
    <n v="800"/>
    <s v="NO_CONCILIADO"/>
    <m/>
    <m/>
  </r>
  <r>
    <x v="27"/>
    <m/>
    <x v="27"/>
    <x v="140"/>
    <s v="O21296600002"/>
    <s v="BOD"/>
    <n v="2129660"/>
    <m/>
    <s v="00288012001 DEPOSITO DE EFECTIVO, DEPOSITANTE: SERVICIO NACIONAL DE RIESGO, CONCEPTO: DEPÓSITO CURSO VIRTUAL- EXPERTICIA &quot;INGENIERIA EN RIESGO&quot;, CUENTA DE DEPOSITO: CUENTA UNICA DEL TESORO"/>
    <m/>
    <m/>
    <m/>
    <m/>
    <m/>
    <m/>
    <n v="0"/>
    <n v="26299"/>
    <s v="NO_CONCILIADO"/>
    <m/>
    <m/>
  </r>
  <r>
    <x v="27"/>
    <m/>
    <x v="27"/>
    <x v="140"/>
    <s v="O21296640002"/>
    <s v="BOD"/>
    <n v="2129664"/>
    <m/>
    <s v="00288012001 DEPOSITO DE EFECTIVO, DEPOSITANTE: SERVICIO NACIONAL DE RIEGO, CONCEPTO: CURSO VIRTUAL- GOOGLE - EARTH ENCINE PARA APLICACIONES HIDROLOGICAS, CUENTA DE DEPOSITO: CUENTA UNICA DEL TESORO"/>
    <m/>
    <m/>
    <m/>
    <m/>
    <m/>
    <m/>
    <n v="0"/>
    <n v="2050"/>
    <s v="NO_CONCILIADO"/>
    <m/>
    <m/>
  </r>
  <r>
    <x v="27"/>
    <m/>
    <x v="27"/>
    <x v="140"/>
    <s v="O21296660002"/>
    <s v="BOD"/>
    <n v="2129666"/>
    <m/>
    <s v="00288012001 DEPOSITO DE EFECTIVO, DEPOSITANTE: SERVICIO NACIONAL DE RIEGO, CONCEPTO: DEPÓSITO SISTEMA DE RIEGO TECNIFICADO Y SU APLICACION ES PARA LA FERTIRRIGACION, CUENTA DE DEPOSITO: CUENTA UNICA DEL TESORO"/>
    <m/>
    <m/>
    <m/>
    <m/>
    <m/>
    <m/>
    <n v="0"/>
    <n v="1800"/>
    <s v="NO_CONCILIADO"/>
    <m/>
    <m/>
  </r>
  <r>
    <x v="27"/>
    <m/>
    <x v="27"/>
    <x v="140"/>
    <s v="O21296670002"/>
    <s v="BOD"/>
    <n v="2129667"/>
    <m/>
    <s v="00288012001 DEPOSITO DE EFECTIVO, DEPOSITANTE: SERVICIO NACIONAL DE RIEGO, CONCEPTO: DEPÓSITO CURSO VIRTUAL BALANCE EN PRESAS Y EMBALSES, CUENTA DE DEPOSITO: CUENTA UNICA DEL TESORO"/>
    <m/>
    <m/>
    <m/>
    <m/>
    <m/>
    <m/>
    <n v="0"/>
    <n v="5550"/>
    <s v="NO_CONCILIADO"/>
    <m/>
    <m/>
  </r>
  <r>
    <x v="27"/>
    <m/>
    <x v="27"/>
    <x v="140"/>
    <s v="O21296690002"/>
    <s v="BOD"/>
    <n v="2129669"/>
    <m/>
    <s v="00288012001 DEPOSITO DE EFECTIVO, DEPOSITANTE: SERVICIO NACIONAL DE RIEGO, CONCEPTO: CURSO TEORICO Y PRACTICO, CALCULO DIMENSIONAMIENTO E INTALACION DE BOMBAS FOTOVOLTAICOS, CUENTA DE DEPOSITO: CUENTA UNICA DEL TESORO"/>
    <m/>
    <m/>
    <m/>
    <m/>
    <m/>
    <m/>
    <n v="0"/>
    <n v="2867"/>
    <s v="NO_CONCILIADO"/>
    <m/>
    <m/>
  </r>
  <r>
    <x v="27"/>
    <m/>
    <x v="27"/>
    <x v="140"/>
    <s v="O21296700002"/>
    <s v="BOD"/>
    <n v="2129670"/>
    <m/>
    <s v="00288012001 DEPOSITO DE EFECTIVO, DEPOSITANTE: SERVICIO NACIONAL DE RIEGO, CONCEPTO: DEPÓSITO CURSO VIRTUAL-SERVICIO DE ACOMPAÑAMIENTO Y ASISTENCIA TECNICA EN PROYECTOS DE RIEGO, CUENTA DE DEPOSITO: CUENTA UNICA DEL TESORO"/>
    <m/>
    <m/>
    <m/>
    <m/>
    <m/>
    <m/>
    <n v="0"/>
    <n v="13550"/>
    <s v="NO_CONCILIADO"/>
    <m/>
    <m/>
  </r>
  <r>
    <x v="27"/>
    <m/>
    <x v="27"/>
    <x v="140"/>
    <s v="O21296710002"/>
    <s v="BOD"/>
    <n v="2129671"/>
    <m/>
    <s v="00288012001 DEPOSITO DE EFECTIVO, DEPOSITANTE: SERVICIO NACIONAL DE RIEGO, CONCEPTO: DEPÓSITO CURSO ENFONQUE DE MERCADO Y MODELO DE NEGOCIO ACOMPAÑAMIENTO EN PROYECTOS DE RIEGO, CUENTA DE DEPOSITO: CUENTA UNICA DEL TESORO"/>
    <m/>
    <m/>
    <m/>
    <m/>
    <m/>
    <m/>
    <n v="0"/>
    <n v="4659"/>
    <s v="NO_CONCILIADO"/>
    <m/>
    <m/>
  </r>
  <r>
    <x v="75"/>
    <m/>
    <x v="75"/>
    <x v="140"/>
    <s v="S10654790003"/>
    <s v="COB"/>
    <n v="1065479"/>
    <m/>
    <s v="||TRANSFERENCIA DE FONDOS SEGÚN MENSAJE SWIFT NRO. 12470 DE LA FECHA Y NOTA CITE: AGBC-AGBC/DAF/TFC-CPRV-0231-CAR/2023 DE FECHA 14/06/2023 (HRE-TGL-9340). ENVIADO POR AGENCIA BOLIVIANA DE CORREOS (SECTOR PUBLICO). DEBITO DE LA LIBRETA 000383012001 AGENCIA BOLIVIANA DE CORREOS. COBRO DE UTILES DE ESTRITORIO"/>
    <m/>
    <m/>
    <m/>
    <m/>
    <m/>
    <m/>
    <n v="50"/>
    <n v="0"/>
    <s v="NO_CONCILIADO"/>
    <m/>
    <m/>
  </r>
  <r>
    <x v="36"/>
    <m/>
    <x v="36"/>
    <x v="140"/>
    <s v="S10655050001"/>
    <s v="COB"/>
    <n v="1065505"/>
    <m/>
    <s v="'COBRO DE'||ÚTILES DE ESCRITORIO POR EL COMPROBANTE NRO. 1065503 DE LA FECHA, S/G. NOTA CITE PRS/GAFC-1382 DFC-423/2023 DE FECHA 14/06/2023 (HRE-TGL-9344) ENVIADA POR YACIMIENTOS PETROLIFEROS FISCALES BOLIVIANOS. DEBITO DE LA LIBRETA 00513022001 YPFB  OPERACIONES."/>
    <m/>
    <m/>
    <m/>
    <m/>
    <m/>
    <m/>
    <n v="50"/>
    <n v="0"/>
    <s v="NO_CONCILIADO"/>
    <m/>
    <m/>
  </r>
  <r>
    <x v="34"/>
    <m/>
    <x v="34"/>
    <x v="140"/>
    <s v="S10655340003"/>
    <s v="COB"/>
    <n v="1065534"/>
    <m/>
    <s v="||TRANSFERENCIA DE FONDOS SEGÚN MENSAJE SWIFT N°12481 DE LA FECHA Y NOTA CITE: CAR/DGE-DNAF N°0120/2023 DE NAVEGACIÓN AEREA Y AEROPUERTOS BOLIVIANOS DE FECHA 20/06/2023 (HRE-TGL-9614). (SECTOR PÚBLICO). DÉBITO DE LA LIBRETA 00389012001 NAABOL - ADMINISTRACIÓN, REPOSICIÓN DE ÚTILES DE ESCRITORIO."/>
    <m/>
    <m/>
    <m/>
    <m/>
    <m/>
    <m/>
    <n v="50"/>
    <n v="0"/>
    <s v="NO_CONCILIADO"/>
    <m/>
    <m/>
  </r>
  <r>
    <x v="90"/>
    <m/>
    <x v="90"/>
    <x v="140"/>
    <s v="S10654680001"/>
    <s v="COB"/>
    <n v="1065468"/>
    <m/>
    <s v="'COBRO DE UTILES DE ESCRITORIO POR´||BS50.-Y REEMB.GSTS.COMUNICACION BS220.-.CARTA DE CREDITO STANDBY 10000LG000155700 (BCB:SB-R-2017-57) A/F ADMINISTRADORA BOLIVIANA DE CARRETERAS,S/G NOTA ABC/GNA/SAF/ATE/2023-1716,25/07/2023. LIB.00291012002 ABC-RECURSOS PROPIOS REF.:COMISIONES SBLC 10000LG000155700"/>
    <m/>
    <m/>
    <m/>
    <m/>
    <m/>
    <m/>
    <n v="270"/>
    <n v="0"/>
    <s v="NO_CONCILIADO"/>
    <m/>
    <m/>
  </r>
  <r>
    <x v="43"/>
    <m/>
    <x v="43"/>
    <x v="140"/>
    <s v="S10654710001"/>
    <s v="COB"/>
    <n v="1065471"/>
    <m/>
    <s v="||COMISION TRANSFERENCIA FDOS.AL EXTERIOR 0,10% S/USD284.909,41,REEMB.GSTS.COMUNICACION BS220.-Y EMISION COMP.CONTABLE BS50.-REF.:PAGO 1 LC I-2023-14 P/C ECEBOL A/F RHI MAGNESITA GMBH,EN COMPL.A COMP.1065470,31/07/23. LIB.00132032001 ECEBOL - GESTION OPERATIVA REF.:COMISIONES PAGO 1 LC I-2023-14"/>
    <m/>
    <m/>
    <m/>
    <m/>
    <m/>
    <m/>
    <n v="2224.48"/>
    <n v="0"/>
    <s v="NO_CONCILIADO"/>
    <m/>
    <m/>
  </r>
  <r>
    <x v="43"/>
    <m/>
    <x v="43"/>
    <x v="140"/>
    <s v="S10655940001"/>
    <s v="DEV"/>
    <n v="1065594"/>
    <m/>
    <s v="||RESPUESTA A DEBITO DEL BANQUERO S/G MJE. SWIFT NO.12478 DE LA FECHA, POR COBRO COMIS. DEL BANQUERO POR TRANSFERENCIA AL EXTERIOR POR EUR 30.561,12 A FAVOR DE BDF IBDUSTRIES S.P.A. F.V. 22/06/2023 SG SOL. DE SEDEM REF: CONTRATO DE VENTA COD.SEDEM/ENVIBOL/CDE/2023-059 LIB. 00132072001 SEDEM-ADMINISTRACION RECAUDACION ENVIBOL EN BOLIVIANOS EQUIVALENTE A EUR 4."/>
    <m/>
    <m/>
    <m/>
    <m/>
    <m/>
    <m/>
    <n v="30.69"/>
    <n v="0"/>
    <s v="NO_CONCILIADO"/>
    <m/>
    <m/>
  </r>
  <r>
    <x v="43"/>
    <m/>
    <x v="43"/>
    <x v="140"/>
    <s v="S10655940004"/>
    <s v="COB"/>
    <n v="1065594"/>
    <m/>
    <s v="||RESPUESTA A DEBITO DEL BANQUERO S/G MJE. SWIFT NO.12478 DE LA FECHA, POR COBRO COMIS. DEL BANQUERO POR TRANSFERENCIA AL EXTERIOR POR EUR 30.561,12 A FAVOR DE BDF IBDUSTRIES S.P.A. F.V. 22/06/2023 SG SOL. DE SEDEM REF: CONTRATO DE VENTA COD.SEDEM/ENVIBOL/CDE/2023-059 CARGO LIB. 00132072001 SEDEM-ADMINISTRACION RECAUDACION ENVIBOL EN BOLIVIANOS"/>
    <m/>
    <m/>
    <m/>
    <m/>
    <m/>
    <m/>
    <n v="50"/>
    <n v="0"/>
    <s v="NO_CONCILIADO"/>
    <m/>
    <m/>
  </r>
  <r>
    <x v="43"/>
    <m/>
    <x v="43"/>
    <x v="140"/>
    <s v="S10656070001"/>
    <s v="DEV"/>
    <n v="1065607"/>
    <m/>
    <s v="||RESPUESTA A DEBITO DEL BANQUERO S/G MJE. SWIFT NO.12477 DE LA FECHA, POR COBRO COMIS. DEL BANQUERO POR TRANSFERENCIA AL EXTERIOR POR EUR 1.144.410,09 A FAVOR DE BDF IBDUSTRIES S.P.A. F.V. 09/06/2023 SG SOL. DE SEDEM REF: CONTRATO DE VENTA COD.SEDEM/ENVIBOL/CDE/2023-059 LIB. 00132072001 SEDEM-ADMINISTRACION RECAUDACION ENVIBOL EN BOLIVIANOS, COMIS. EQUIVALENTE A AUR 4"/>
    <m/>
    <m/>
    <m/>
    <m/>
    <m/>
    <m/>
    <n v="30.69"/>
    <n v="0"/>
    <s v="NO_CONCILIADO"/>
    <m/>
    <m/>
  </r>
  <r>
    <x v="43"/>
    <m/>
    <x v="43"/>
    <x v="140"/>
    <s v="S10656070004"/>
    <s v="COB"/>
    <n v="1065607"/>
    <m/>
    <s v="||RESPUESTA A DEBITO DEL BANQUERO S/G MJE. SWIFT NO.12477 DE LA FECHA, POR COBRO COMIS. DEL BANQUERO POR TRANSFERENCIA AL EXTERIOR POR EUR 1.144.410,09 A FAVOR DE BDF IBDUSTRIES S.P.A. F.V. 09/06/2023 SG SOL. DE SEDEM REF: CONTRATO DE VENTA COD.SEDEM/ENVIBOL/CDE/2023-059 CARGO LIB. 00132072001 SEDEM-ADMINISTRACION RECAUDACION ENVIBOL EN BOLIVIANOS."/>
    <m/>
    <m/>
    <m/>
    <m/>
    <m/>
    <m/>
    <n v="50"/>
    <n v="0"/>
    <s v="NO_CONCILIADO"/>
    <m/>
    <m/>
  </r>
  <r>
    <x v="21"/>
    <m/>
    <x v="21"/>
    <x v="140"/>
    <s v="B21295020002"/>
    <s v="BOD"/>
    <n v="2129502"/>
    <m/>
    <s v="00526012001 DEP.DE CHEQ.AJENOS,RET.DE CAM.,CONCEPTO: DEV. FONDOS EN AVANCE NO EJECUTADOS LIC. WILMER SANJINEZ,DEP.: BOLIVIA TV , PROCEDENCIA: BANCO UNION S.A., CHEQUE: 16866, FECHA DE EMISION:24/07/2023"/>
    <m/>
    <m/>
    <m/>
    <m/>
    <m/>
    <m/>
    <n v="0"/>
    <n v="3485.01"/>
    <s v="NO_CONCILIADO"/>
    <m/>
    <m/>
  </r>
  <r>
    <x v="94"/>
    <m/>
    <x v="94"/>
    <x v="140"/>
    <s v="B21295650002"/>
    <s v="BOD"/>
    <n v="2129565"/>
    <m/>
    <s v="00580012001 DEP.DE CHEQ.AJENOS,RET.DE CAM.,CONCEPTO: DESCUENTO POR LICENCIA SIN GOCE DE HABERES MES JUNIO 2023,DEP.: DEPÓSITOS ADUANEROS BOLIVIANOS , PROCEDENCIA: BANCO UNION S.A., CHEQUE: 1084, FECHA DE EMISION:27/07/2023"/>
    <m/>
    <m/>
    <m/>
    <m/>
    <m/>
    <m/>
    <n v="0"/>
    <n v="1475.49"/>
    <s v="NO_CONCILIADO"/>
    <m/>
    <m/>
  </r>
  <r>
    <x v="68"/>
    <m/>
    <x v="68"/>
    <x v="140"/>
    <s v="B21295220002"/>
    <s v="BOD"/>
    <n v="2129522"/>
    <m/>
    <s v="00047137003 DEP.DE CHEQ.AJENOS,RET.DE CAM.,CONCEPTO: DEVOLUCION SINDICATO VILLA COMBUYO CBBA-393 HITO 1 CON/VAC/256/21 C31 N°3342 DE 2022,DEP.: PROYECTO DE ALIANZAS RURRALES , PROCEDENCIA: BANCO UNION S.A., CHEQUE: 776, FECHA DE EMISION:26/07/2023"/>
    <m/>
    <m/>
    <m/>
    <m/>
    <m/>
    <m/>
    <n v="0"/>
    <n v="7000"/>
    <s v="NO_CONCILIADO"/>
    <m/>
    <m/>
  </r>
  <r>
    <x v="0"/>
    <m/>
    <x v="0"/>
    <x v="140"/>
    <s v="B21295520002"/>
    <s v="BOD"/>
    <n v="2129552"/>
    <m/>
    <s v="00099021001 DEP.DE CHEQ.AJENOS,RET.DE CAM.,CONCEPTO: JHONNY RAMOS CHURA,DEP.: BANCO UNION S.A. , PROCEDENCIA: BANCO UNION S.A., CHEQUE: 191561, FECHA DE EMISION:31/07/2023"/>
    <m/>
    <m/>
    <m/>
    <m/>
    <m/>
    <m/>
    <n v="0"/>
    <n v="7995.68"/>
    <s v="NO_CONCILIADO"/>
    <m/>
    <m/>
  </r>
  <r>
    <x v="80"/>
    <m/>
    <x v="80"/>
    <x v="140"/>
    <s v="B21295590002"/>
    <s v="BOD"/>
    <n v="2129559"/>
    <m/>
    <s v="00514012002 DEP.DE CHEQ.AJENOS,RET.DE CAM.,CONCEPTO: TRANSFERENCIA PARA CUMPLIR OBLIGACIONES FINANCIERAS DE LA EMPRESA,DEP.: ENDE , PROCEDENCIA: BANCO UNION S.A., CHEQUE: 11699, FECHA DE EMISION:25/07/2023"/>
    <m/>
    <m/>
    <m/>
    <m/>
    <m/>
    <m/>
    <n v="0"/>
    <n v="68890.080000000002"/>
    <s v="NO_CONCILIADO"/>
    <m/>
    <m/>
  </r>
  <r>
    <x v="94"/>
    <m/>
    <x v="94"/>
    <x v="140"/>
    <s v="B21295630002"/>
    <s v="BOD"/>
    <n v="2129563"/>
    <m/>
    <s v="00580012001 DEP.DE CHEQ.AJENOS,RET.DE CAM.,CONCEPTO: DEVOLUCION PAGO EN EXCESO REFRIGERIO MES JUNIO,DEP.: DEPÓSITOS ADUANEROS BOLIVIANOS , PROCEDENCIA: BANCO UNION S.A., CHEQUE: 1083, FECHA DE EMISION:27/07/2023"/>
    <m/>
    <m/>
    <m/>
    <m/>
    <m/>
    <m/>
    <n v="0"/>
    <n v="72"/>
    <s v="NO_CONCILIADO"/>
    <m/>
    <m/>
  </r>
  <r>
    <x v="71"/>
    <m/>
    <x v="71"/>
    <x v="140"/>
    <s v="B21295140002"/>
    <s v="BOD"/>
    <n v="2129514"/>
    <m/>
    <s v="00660012006 DEP.DE CHEQ.AJENOS,RET.DE CAM.,CONCEPTO: DEP POR INCORRECTA DETERM DE COBRO DE CUANTIA POR INGRESO DE NUEVAS DEMANDAS GEST ANT,DEP.: ORGANO JUDICIAL- DISTRITO COCHABAMBA"/>
    <m/>
    <m/>
    <m/>
    <m/>
    <m/>
    <m/>
    <n v="0"/>
    <n v="346"/>
    <s v="NO_CONCILIADO"/>
    <m/>
    <m/>
  </r>
  <r>
    <x v="112"/>
    <m/>
    <x v="112"/>
    <x v="140"/>
    <s v="S10656670001"/>
    <s v="COB"/>
    <n v="1065667"/>
    <m/>
    <s v="COBRO DE||ÚTILES DE ESCRITORIO POR REGISTRO DEL COMPROBANTE CONTABLE N°1065665 POR PAGO ANTICIPADO DEL CRED. EXTRA. AL FNDR CONT. SANO N°350/2015 Y MODIF, SG CITE: DE-GEF-LCR-DYF-4162-CAR/23 DEL 31.07.23 COSTO ÚTILES DE ESCRITORIO DE LA CUT N°3987 LIBRETA N°00862012001 FNDR-ADMINISTRACIÓN"/>
    <m/>
    <m/>
    <m/>
    <m/>
    <m/>
    <m/>
    <n v="50"/>
    <n v="0"/>
    <s v="NO_CONCILIADO"/>
    <m/>
    <m/>
  </r>
  <r>
    <x v="112"/>
    <m/>
    <x v="112"/>
    <x v="140"/>
    <s v="F0013550"/>
    <s v="NTE"/>
    <n v="6165645"/>
    <m/>
    <s v="A:00862012001 TRANSFERENCIA DE RECUPERACIONES SEGÚN NOTA GEF-LCR-DYF-0779-NOT/23 POR CONCEPTO DE REMUNERACION POR ADMINISTRACION DEL FIDEICOMISO QUE CORRESPONDE AL FNDR DE ACUERDO A CONTRATO DE FIDEICOMISO “ACCESOS SEGUROS VIVIR BIEN”. GAM COBIJA."/>
    <m/>
    <m/>
    <m/>
    <m/>
    <m/>
    <m/>
    <n v="0"/>
    <n v="105164.07"/>
    <s v="NO_CONCILIADO"/>
    <m/>
    <m/>
  </r>
  <r>
    <x v="112"/>
    <m/>
    <x v="112"/>
    <x v="140"/>
    <s v="F0013550"/>
    <s v="NTE"/>
    <n v="6163252"/>
    <m/>
    <s v="A:00862012001 TRANSFERENCIA DE RECUPERACIONES SEGÚN NOTA GEF-LCR-DYF-0779-NOT/23 POR CONCEPTO DE REMUNERACION POR ADMINISTRACION DEL FIDEICOMISO QUE CORRESPONDE AL FNDR DE ACUERDO A CONTRATO DE FIDEICOMISO “ACCESOS SEGUROS VIVIR BIEN”. GAM VILLAMONTES."/>
    <m/>
    <m/>
    <m/>
    <m/>
    <m/>
    <m/>
    <n v="0"/>
    <n v="21273.87"/>
    <s v="NO_CONCILIADO"/>
    <m/>
    <m/>
  </r>
  <r>
    <x v="8"/>
    <m/>
    <x v="8"/>
    <x v="140"/>
    <s v="F0013550"/>
    <s v="NTE"/>
    <n v="6163244"/>
    <m/>
    <s v="A:00099021001 TRANSFERENCIA DE RECUPERACIONES SEGÚN NOTA GEF-LCR-DYF-0779-NOT/23 POR CONCEPTO DE PAGO DE CAPITAL E INTERES DE ACUERDO A CONTRATO DE FIDEICOMISO “ACCESOS SEGUROS VIVIR BIEN” CORRESPONDIENTE AL GAD LA PAZ."/>
    <m/>
    <m/>
    <m/>
    <m/>
    <m/>
    <m/>
    <n v="0"/>
    <n v="978859.58"/>
    <s v="NO_CONCILIADO"/>
    <m/>
    <m/>
  </r>
  <r>
    <x v="8"/>
    <m/>
    <x v="8"/>
    <x v="140"/>
    <s v="F0013550"/>
    <s v="NTE"/>
    <n v="6165639"/>
    <m/>
    <s v="A:00099021001 TRANSFERENCIA DE RECUPERACIONES SEGÚN NOTA GEF-LCR-DYF-0779-NOT/23 POR CONCEPTO DE PAGO DE CAPITAL E INTERES DE ACUERDO A CONTRATO DE FIDEICOMISO “ACCESOS SEGUROS VIVIR BIEN” CORRESPONDIENTE AL GAM COBIJA."/>
    <m/>
    <m/>
    <m/>
    <m/>
    <m/>
    <m/>
    <n v="0"/>
    <n v="1763901.03"/>
    <s v="NO_CONCILIADO"/>
    <m/>
    <m/>
  </r>
  <r>
    <x v="112"/>
    <m/>
    <x v="112"/>
    <x v="140"/>
    <s v="F0013550"/>
    <s v="NTE"/>
    <n v="6163245"/>
    <m/>
    <s v="A:00862012001 TRANSFERENCIA DE RECUPERACIONES SEGÚN NOTA GEF-LCR-DYF-0779-NOT/23 POR CONCEPTO DE REMUNERACION POR ADMINISTRACION DEL FIDEICOMISO QUE CORRESPONDE AL FNDR DE ACUERDO A CONTRATO DE FIDEICOMISO “ACCESOS SEGUROS VIVIR BIEN”. GAD LA PAZ."/>
    <m/>
    <m/>
    <m/>
    <m/>
    <m/>
    <m/>
    <n v="0"/>
    <n v="32219.19"/>
    <s v="NO_CONCILIADO"/>
    <m/>
    <m/>
  </r>
  <r>
    <x v="8"/>
    <m/>
    <x v="8"/>
    <x v="140"/>
    <s v="F0013550"/>
    <s v="NTE"/>
    <n v="6163251"/>
    <m/>
    <s v="A:00099021001 TRANSFERENCIA DE RECUPERACIONES SEGÚN NOTA GEF-LCR-DYF-0779-NOT/23 POR CONCEPTO DE PAGO DE INTERES DE ACUERDO A CONTRATO DE FIDEICOMISO “ACCESOS SEGUROS VIVIR BIEN” CORRESPONDIENTE AL GAM VILLAMONTES."/>
    <m/>
    <m/>
    <m/>
    <m/>
    <m/>
    <m/>
    <n v="0"/>
    <n v="10636.94"/>
    <s v="NO_CONCILIADO"/>
    <m/>
    <m/>
  </r>
  <r>
    <x v="112"/>
    <m/>
    <x v="112"/>
    <x v="140"/>
    <s v="F0013550"/>
    <s v="NTE"/>
    <n v="6163250"/>
    <m/>
    <s v="A:00862012001 TRANSFERENCIA DE RECUPERACIONES SEGÚN NOTA GEF-LCR-DYF-0779-NOT/23 POR CONCEPTO DE REMUNERACION POR ADMINISTRACION DEL FIDEICOMISO QUE CORRESPONDE AL FNDR DE ACUERDO A CONTRATO DE FIDEICOMISO “ACCESOS SEGUROS VIVIR BIEN”. GAD PANDO."/>
    <m/>
    <m/>
    <m/>
    <m/>
    <m/>
    <m/>
    <n v="0"/>
    <n v="193380.49"/>
    <s v="NO_CONCILIADO"/>
    <m/>
    <m/>
  </r>
  <r>
    <x v="8"/>
    <m/>
    <x v="8"/>
    <x v="140"/>
    <s v="F0013550"/>
    <s v="NTE"/>
    <n v="6163249"/>
    <m/>
    <s v="A:00099021001 TRANSFERENCIA DE RECUPERACIONES SEGÚN NOTA GEF-LCR-DYF-0779-NOT/23 POR CONCEPTO DE PAGO DE CAPITAL E INTERES DE ACUERDO A CONTRATO DE FIDEICOMISO “ACCESOS SEGUROS VIVIR BIEN” CORRESPONDIENTE AL GAD PANDO."/>
    <m/>
    <m/>
    <m/>
    <m/>
    <m/>
    <m/>
    <n v="0"/>
    <n v="2189183.77"/>
    <s v="NO_CONCILIADO"/>
    <m/>
    <m/>
  </r>
  <r>
    <x v="112"/>
    <m/>
    <x v="112"/>
    <x v="140"/>
    <s v="F0013550"/>
    <s v="NTE"/>
    <n v="6163247"/>
    <m/>
    <s v="A:00862012001 TRANSFERENCIA DE RECUPERACIONES SEGÚN NOTA GEF-LCR-DYF-0779-NOT/23 POR CONCEPTO DE REMUNERACION POR ADMINISTRACION DEL FIDEICOMISO QUE CORRESPONDE AL FNDR DE ACUERDO A CONTRATO DE FIDEICOMISO “ACCESOS SEGUROS VIVIR BIEN”. GAD CHUQUISACA."/>
    <m/>
    <m/>
    <m/>
    <m/>
    <m/>
    <m/>
    <n v="0"/>
    <n v="791562.49"/>
    <s v="NO_CONCILIADO"/>
    <m/>
    <m/>
  </r>
  <r>
    <x v="8"/>
    <m/>
    <x v="8"/>
    <x v="140"/>
    <s v="F0013550"/>
    <s v="NTE"/>
    <n v="6163246"/>
    <m/>
    <s v="A:00099021001 TRANSFERENCIA DE RECUPERACIONES SEGÚN NOTA GEF-LCR-DYF-0779-NOT/23 POR CONCEPTO DE PAGO DE CAPITAL E INTERES DE ACUERDO A CONTRATO DE FIDEICOMISO “ACCESOS SEGUROS VIVIR BIEN” CORRESPONDIENTE AL GAD CHUQUISACA."/>
    <m/>
    <m/>
    <m/>
    <m/>
    <m/>
    <m/>
    <n v="0"/>
    <n v="2743577.44"/>
    <s v="NO_CONCILIADO"/>
    <m/>
    <m/>
  </r>
  <r>
    <x v="32"/>
    <m/>
    <x v="32"/>
    <x v="140"/>
    <s v="O21295870002"/>
    <s v="BOD"/>
    <n v="2129587"/>
    <m/>
    <s v="00099021001 DEPOSITO DE EFECTIVO, DEPOSITANTE: DAVIEL RAMOS, CONCEPTO: DEVOLUCION FACTURA NAABOL 2 AL 19 DE MAYO 2023, CUENTA DE DEPOSITO: CUENTA UNICA DEL TESORO/DJBR"/>
    <m/>
    <m/>
    <m/>
    <m/>
    <m/>
    <m/>
    <n v="0"/>
    <n v="15"/>
    <s v="CONCILIADO_PARCIAL"/>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
  <r>
    <x v="0"/>
    <m/>
    <x v="0"/>
    <x v="0"/>
    <s v="D00228500012"/>
    <s v="RVL"/>
    <n v="22850"/>
    <m/>
    <s v="AJUSTE COMPLEMENTARIO POR REVALORIZACION SALDOS DE ACTIVOS DE RESERVA Y OBLIGACIONES MONEDA EXTRANJERA (DOLARES) Saldo MO = -88504383.87 ;Bs/Mo: 6.86000000000 ;Saldo Bs: -607140073.36"/>
    <m/>
    <m/>
    <m/>
    <m/>
    <n v="0"/>
    <n v="0"/>
    <n v="0.01"/>
    <n v="0"/>
    <s v="NO_CONCILIADO"/>
    <m/>
    <m/>
  </r>
  <r>
    <x v="0"/>
    <m/>
    <x v="0"/>
    <x v="1"/>
    <s v="D00228660013"/>
    <s v="RVL"/>
    <n v="22866"/>
    <m/>
    <s v="AJUSTE COMPLEMENTARIO POR REVALORIZACION SALDOS DE ACTIVOS DE RESERVA Y OBLIGACIONES MONEDA EXTRANJERA (DOLARES) Saldo MO = -70588398.15 ;Bs/Mo: 6.86000000000 ;Saldo Bs: -484236411.32"/>
    <m/>
    <m/>
    <m/>
    <m/>
    <n v="0"/>
    <n v="0"/>
    <n v="0.01"/>
    <n v="0"/>
    <s v="NO_CONCILIADO"/>
    <m/>
    <m/>
  </r>
  <r>
    <x v="0"/>
    <m/>
    <x v="0"/>
    <x v="2"/>
    <s v="D00228700015"/>
    <s v="RVL"/>
    <n v="22870"/>
    <m/>
    <s v="AJUSTE COMPLEMENTARIO POR REVALORIZACION SALDOS DE ACTIVOS DE RESERVA Y OBLIGACIONES MONEDA EXTRANJERA (DOLARES) Saldo MO = -70742946.23 ;Bs/Mo: 6.86000000000 ;Saldo Bs: -485296611.15"/>
    <m/>
    <m/>
    <m/>
    <m/>
    <n v="0"/>
    <n v="0"/>
    <n v="0.01"/>
    <n v="0"/>
    <s v="NO_CONCILIADO"/>
    <m/>
    <m/>
  </r>
  <r>
    <x v="1"/>
    <m/>
    <x v="1"/>
    <x v="3"/>
    <s v="S10519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m/>
    <m/>
  </r>
  <r>
    <x v="0"/>
    <m/>
    <x v="0"/>
    <x v="4"/>
    <s v="D00228830008"/>
    <s v="RVL"/>
    <n v="22883"/>
    <m/>
    <s v="AJUSTE COMPLEMENTARIO POR REVALORIZACION SALDOS DE ACTIVOS DE RESERVA Y OBLIGACIONES MONEDA EXTRANJERA (DOLARES) Saldo MO = -67934961.76 ;Bs/Mo: 6.86000000000 ;Saldo Bs: -466033837.68"/>
    <m/>
    <m/>
    <m/>
    <m/>
    <n v="0"/>
    <n v="0"/>
    <n v="0.01"/>
    <n v="0"/>
    <s v="NO_CONCILIADO"/>
    <m/>
    <m/>
  </r>
  <r>
    <x v="0"/>
    <m/>
    <x v="0"/>
    <x v="5"/>
    <s v="S10523690002"/>
    <s v="RVL"/>
    <n v="22887"/>
    <m/>
    <s v="AJUSTE COMPLEMENTARIO POR REVALORIZACION SALDOS DE ACTIVOS DE RESERVA Y OBLIGACIONES MONEDA EXTRANJERA (DOLARES) Saldo MO = -67944358.15 ;Bs/Mo: 6.86000000000 ;Saldo Bs: -466098296.90"/>
    <m/>
    <m/>
    <m/>
    <m/>
    <n v="0"/>
    <n v="0"/>
    <n v="0"/>
    <n v="0.01"/>
    <s v="NO_CONCILIADO"/>
    <m/>
    <m/>
  </r>
  <r>
    <x v="0"/>
    <m/>
    <x v="0"/>
    <x v="6"/>
    <s v="S10523680002"/>
    <s v="RVL"/>
    <n v="22895"/>
    <m/>
    <s v="AJUSTE COMPLEMENTARIO POR REVALORIZACION SALDOS DE ACTIVOS DE RESERVA Y OBLIGACIONES MONEDA EXTRANJERA (DOLARES) Saldo MO = -19257980.59 ;Bs/Mo: 6.86000000000 ;Saldo Bs: -132109746.84"/>
    <m/>
    <m/>
    <m/>
    <m/>
    <n v="0"/>
    <n v="0"/>
    <n v="0"/>
    <n v="0.01"/>
    <s v="NO_CONCILIADO"/>
    <m/>
    <m/>
  </r>
  <r>
    <x v="0"/>
    <m/>
    <x v="0"/>
    <x v="7"/>
    <s v="D00228870007"/>
    <s v="RVL"/>
    <n v="22899"/>
    <m/>
    <s v="AJUSTE COMPLEMENTARIO POR REVALORIZACION SALDOS DE ACTIVOS DE RESERVA Y OBLIGACIONES MONEDA EXTRANJERA (DOLARES) Saldo MO = -20068348.70 ;Bs/Mo: 6.86000000000 ;Saldo Bs: -137668872.09"/>
    <m/>
    <m/>
    <m/>
    <m/>
    <n v="0"/>
    <n v="0"/>
    <n v="0.01"/>
    <n v="0"/>
    <s v="NO_CONCILIADO"/>
    <m/>
    <m/>
  </r>
  <r>
    <x v="2"/>
    <m/>
    <x v="2"/>
    <x v="8"/>
    <s v="G21418230001"/>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m/>
    <m/>
  </r>
  <r>
    <x v="0"/>
    <m/>
    <x v="0"/>
    <x v="8"/>
    <s v="G21418370001"/>
    <s v="RVL"/>
    <n v="22903"/>
    <m/>
    <s v="AJUSTE COMPLEMENTARIO POR REVALORIZACION SALDOS DE ACTIVOS DE RESERVA Y OBLIGACIONES MONEDA EXTRANJERA (DOLARES) Saldo MO = -42067613.08 ;Bs/Mo: 6.86000000000 ;Saldo Bs: -288583825.72"/>
    <m/>
    <m/>
    <m/>
    <m/>
    <n v="0"/>
    <n v="0"/>
    <n v="0"/>
    <n v="0.01"/>
    <s v="NO_CONCILIADO"/>
    <m/>
    <m/>
  </r>
  <r>
    <x v="0"/>
    <m/>
    <x v="0"/>
    <x v="9"/>
    <s v="D00228950012"/>
    <s v="RVL"/>
    <n v="22907"/>
    <m/>
    <s v="AJUSTE COMPLEMENTARIO POR REVALORIZACION SALDOS DE ACTIVOS DE RESERVA Y OBLIGACIONES MONEDA EXTRANJERA (DOLARES) Saldo MO = -46212272.68 ;Bs/Mo: 6.86000000000 ;Saldo Bs: -317016190.59"/>
    <m/>
    <m/>
    <m/>
    <m/>
    <n v="0"/>
    <n v="0"/>
    <n v="0.01"/>
    <n v="0"/>
    <s v="NO_CONCILIADO"/>
    <m/>
    <m/>
  </r>
  <r>
    <x v="0"/>
    <m/>
    <x v="0"/>
    <x v="10"/>
    <s v="D00228990011"/>
    <s v="RVL"/>
    <n v="22911"/>
    <m/>
    <s v="AJUSTE COMPLEMENTARIO POR REVALORIZACION SALDOS DE ACTIVOS DE RESERVA Y OBLIGACIONES MONEDA EXTRANJERA (DOLARES) Saldo MO = -50644910.48 ;Bs/Mo: 6.86000000000 ;Saldo Bs: -347424085.88"/>
    <m/>
    <m/>
    <m/>
    <m/>
    <n v="0"/>
    <n v="0"/>
    <n v="0"/>
    <n v="0.01"/>
    <s v="NO_CONCILIADO"/>
    <m/>
    <m/>
  </r>
  <r>
    <x v="0"/>
    <m/>
    <x v="0"/>
    <x v="11"/>
    <s v="G21461360008"/>
    <s v="RVL"/>
    <n v="22916"/>
    <m/>
    <s v="AJUSTE COMPLEMENTARIO POR REVALORIZACION SALDOS DE ACTIVOS DE RESERVA Y OBLIGACIONES MONEDA EXTRANJERA (DOLARES) Saldo MO = -45509450.29 ;Bs/Mo: 6.86000000000 ;Saldo Bs: -312194828.98"/>
    <m/>
    <m/>
    <m/>
    <m/>
    <n v="0"/>
    <n v="0"/>
    <n v="0"/>
    <n v="0.01"/>
    <s v="NO_CONCILIADO"/>
    <m/>
    <m/>
  </r>
  <r>
    <x v="0"/>
    <m/>
    <x v="0"/>
    <x v="12"/>
    <s v="G21461360001"/>
    <s v="RVL"/>
    <n v="22921"/>
    <m/>
    <s v="AJUSTE COMPLEMENTARIO POR REVALORIZACION SALDOS DE ACTIVOS DE RESERVA Y OBLIGACIONES MONEDA EXTRANJERA (DOLARES) Saldo MO = -90528175.22 ;Bs/Mo: 6.86000000000 ;Saldo Bs: -621023282.02"/>
    <m/>
    <m/>
    <m/>
    <m/>
    <n v="0"/>
    <n v="0"/>
    <n v="0.01"/>
    <n v="0"/>
    <s v="NO_CONCILIADO"/>
    <m/>
    <m/>
  </r>
  <r>
    <x v="0"/>
    <m/>
    <x v="0"/>
    <x v="13"/>
    <s v="G21461350008"/>
    <s v="RVL"/>
    <n v="22929"/>
    <m/>
    <s v="AJUSTE COMPLEMENTARIO POR REVALORIZACION SALDOS DE ACTIVOS DE RESERVA Y OBLIGACIONES MONEDA EXTRANJERA (DOLARES) Saldo MO = -41505968.10 ;Bs/Mo: 6.86000000000 ;Saldo Bs: -284730941.19"/>
    <m/>
    <m/>
    <m/>
    <m/>
    <n v="0"/>
    <n v="0"/>
    <n v="0.02"/>
    <n v="0"/>
    <s v="NO_CONCILIADO"/>
    <m/>
    <m/>
  </r>
  <r>
    <x v="0"/>
    <m/>
    <x v="0"/>
    <x v="14"/>
    <s v="S10526270002"/>
    <s v="RVL"/>
    <n v="22942"/>
    <m/>
    <s v="AJUSTE COMPLEMENTARIO POR REVALORIZACION SALDOS DE ACTIVOS DE RESERVA Y OBLIGACIONES MONEDA EXTRANJERA (DOLARES) Saldo MO = -26937457.97 ;Bs/Mo: 6.86000000000 ;Saldo Bs: -184790961.66"/>
    <m/>
    <m/>
    <m/>
    <m/>
    <n v="0"/>
    <n v="0"/>
    <n v="0"/>
    <n v="0.01"/>
    <s v="NO_CONCILIADO"/>
    <m/>
    <m/>
  </r>
  <r>
    <x v="0"/>
    <m/>
    <x v="0"/>
    <x v="15"/>
    <s v="G21462630008"/>
    <s v="RVL"/>
    <n v="22946"/>
    <m/>
    <s v="AJUSTE COMPLEMENTARIO POR REVALORIZACION SALDOS DE ACTIVOS DE RESERVA Y OBLIGACIONES MONEDA EXTRANJERA (DOLARES) Saldo MO = -21070715.18 ;Bs/Mo: 6.86000000000 ;Saldo Bs: -144545106.15"/>
    <m/>
    <m/>
    <m/>
    <m/>
    <n v="0"/>
    <n v="0"/>
    <n v="0.02"/>
    <n v="0"/>
    <s v="NO_CONCILIADO"/>
    <m/>
    <m/>
  </r>
  <r>
    <x v="0"/>
    <m/>
    <x v="0"/>
    <x v="16"/>
    <s v="S10526270003"/>
    <s v="RVL"/>
    <n v="22950"/>
    <m/>
    <s v="AJUSTE COMPLEMENTARIO POR REVALORIZACION SALDOS DE ACTIVOS DE RESERVA Y OBLIGACIONES MONEDA EXTRANJERA (DOLARES) Saldo MO = -26693827.81 ;Bs/Mo: 6.86000000000 ;Saldo Bs: -183119658.79"/>
    <m/>
    <m/>
    <m/>
    <m/>
    <n v="0"/>
    <n v="0"/>
    <n v="0.01"/>
    <n v="0"/>
    <s v="NO_CONCILIADO"/>
    <m/>
    <m/>
  </r>
  <r>
    <x v="0"/>
    <m/>
    <x v="0"/>
    <x v="17"/>
    <s v="D00229030009"/>
    <s v="RVL"/>
    <n v="22955"/>
    <m/>
    <s v="AJUSTE COMPLEMENTARIO POR REVALORIZACION SALDOS DE ACTIVOS DE RESERVA Y OBLIGACIONES MONEDA EXTRANJERA (DOLARES) Saldo MO = -16315587.47 ;Bs/Mo: 6.86000000000 ;Saldo Bs: -111924930.05"/>
    <m/>
    <m/>
    <m/>
    <m/>
    <n v="0"/>
    <n v="0"/>
    <n v="0.01"/>
    <n v="0"/>
    <s v="NO_CONCILIADO"/>
    <m/>
    <m/>
  </r>
  <r>
    <x v="0"/>
    <m/>
    <x v="0"/>
    <x v="18"/>
    <s v="S10527910002"/>
    <s v="RVL"/>
    <n v="22959"/>
    <m/>
    <s v="AJUSTE COMPLEMENTARIO POR REVALORIZACION SALDOS DE ACTIVOS DE RESERVA Y OBLIGACIONES MONEDA EXTRANJERA (DOLARES) Saldo MO = -13403694.54 ;Bs/Mo: 6.86000000000 ;Saldo Bs: -91949344.56"/>
    <m/>
    <m/>
    <m/>
    <m/>
    <n v="0"/>
    <n v="0"/>
    <n v="0.02"/>
    <n v="0"/>
    <s v="NO_CONCILIADO"/>
    <m/>
    <m/>
  </r>
  <r>
    <x v="0"/>
    <m/>
    <x v="0"/>
    <x v="19"/>
    <s v="S10527910003"/>
    <s v="RVL"/>
    <n v="22963"/>
    <m/>
    <s v="AJUSTE COMPLEMENTARIO POR REVALORIZACION SALDOS DE ACTIVOS DE RESERVA Y OBLIGACIONES MONEDA EXTRANJERA (DOLARES) Saldo MO = -13393949.02 ;Bs/Mo: 6.86000000000 ;Saldo Bs: -91882490.27"/>
    <m/>
    <m/>
    <m/>
    <m/>
    <n v="0"/>
    <n v="0"/>
    <n v="0"/>
    <n v="0.01"/>
    <s v="NO_CONCILIADO"/>
    <m/>
    <m/>
  </r>
  <r>
    <x v="0"/>
    <m/>
    <x v="0"/>
    <x v="20"/>
    <s v="D00229070009"/>
    <s v="RVL"/>
    <n v="22967"/>
    <m/>
    <s v="AJUSTE COMPLEMENTARIO POR REVALORIZACION SALDOS DE ACTIVOS DE RESERVA Y OBLIGACIONES MONEDA EXTRANJERA (DOLARES) Saldo MO = -6163002.78 ;Bs/Mo: 6.86000000000 ;Saldo Bs: -42278199.08"/>
    <m/>
    <m/>
    <m/>
    <m/>
    <n v="0"/>
    <n v="0"/>
    <n v="0.01"/>
    <n v="0"/>
    <s v="NO_CONCILIADO"/>
    <m/>
    <m/>
  </r>
  <r>
    <x v="0"/>
    <m/>
    <x v="0"/>
    <x v="21"/>
    <s v="D00229110011"/>
    <s v="RVL"/>
    <n v="22972"/>
    <m/>
    <s v="AJUSTE COMPLEMENTARIO POR REVALORIZACION SALDOS DE ACTIVOS DE RESERVA Y OBLIGACIONES MONEDA EXTRANJERA (DOLARES) Saldo MO = -6228737.33 ;Bs/Mo: 6.86000000000 ;Saldo Bs: -42729138.07"/>
    <m/>
    <m/>
    <m/>
    <m/>
    <n v="0"/>
    <n v="0"/>
    <n v="0"/>
    <n v="0.01"/>
    <s v="NO_CONCILIADO"/>
    <m/>
    <m/>
  </r>
  <r>
    <x v="0"/>
    <m/>
    <x v="0"/>
    <x v="22"/>
    <s v="D00229160012"/>
    <s v="RVL"/>
    <n v="22976"/>
    <m/>
    <s v="AJUSTE COMPLEMENTARIO POR REVALORIZACION SALDOS DE ACTIVOS DE RESERVA Y OBLIGACIONES MONEDA EXTRANJERA (DOLARES) Saldo MO = -32048633.19 ;Bs/Mo: 6.86000000000 ;Saldo Bs: -219853623.69"/>
    <m/>
    <m/>
    <m/>
    <m/>
    <n v="0"/>
    <n v="0"/>
    <n v="0.01"/>
    <n v="0"/>
    <s v="NO_CONCILIADO"/>
    <m/>
    <m/>
  </r>
  <r>
    <x v="0"/>
    <m/>
    <x v="0"/>
    <x v="23"/>
    <s v="S10530920001"/>
    <s v="RVL"/>
    <n v="22980"/>
    <m/>
    <s v="AJUSTE COMPLEMENTARIO POR REVALORIZACION SALDOS DE ACTIVOS DE RESERVA Y OBLIGACIONES MONEDA EXTRANJERA (DOLARES) Saldo MO = -32265069.86 ;Bs/Mo: 6.86000000000 ;Saldo Bs: -221338379.23"/>
    <m/>
    <m/>
    <m/>
    <m/>
    <n v="0"/>
    <n v="0"/>
    <n v="0"/>
    <n v="0.01"/>
    <s v="NO_CONCILIADO"/>
    <m/>
    <m/>
  </r>
  <r>
    <x v="0"/>
    <m/>
    <x v="0"/>
    <x v="24"/>
    <s v="S10530920004"/>
    <s v="RVL"/>
    <n v="22984"/>
    <m/>
    <s v="AJUSTE COMPLEMENTARIO POR REVALORIZACION SALDOS DE ACTIVOS DE RESERVA Y OBLIGACIONES MONEDA EXTRANJERA (DOLARES) Saldo MO = -10974169.45 ;Bs/Mo: 6.86000000000 ;Saldo Bs: -75282802.42"/>
    <m/>
    <m/>
    <m/>
    <m/>
    <n v="0"/>
    <n v="0"/>
    <n v="0"/>
    <n v="0.01"/>
    <s v="NO_CONCILIADO"/>
    <m/>
    <m/>
  </r>
  <r>
    <x v="0"/>
    <m/>
    <x v="0"/>
    <x v="25"/>
    <s v="D00229210012"/>
    <s v="RVL"/>
    <n v="22988"/>
    <m/>
    <s v="AJUSTE COMPLEMENTARIO POR REVALORIZACION SALDOS DE ACTIVOS DE RESERVA Y OBLIGACIONES MONEDA EXTRANJERA (DOLARES) Saldo MO = -526811.28 ;Bs/Mo: 6.86000000000 ;Saldo Bs: -3613925.39"/>
    <m/>
    <m/>
    <m/>
    <m/>
    <n v="0"/>
    <n v="0"/>
    <n v="0.01"/>
    <n v="0"/>
    <s v="NO_CONCILIADO"/>
    <m/>
    <m/>
  </r>
  <r>
    <x v="0"/>
    <m/>
    <x v="0"/>
    <x v="26"/>
    <s v="G21553500001"/>
    <s v="RVL"/>
    <n v="22992"/>
    <m/>
    <s v="AJUSTE COMPLEMENTARIO POR REVALORIZACION SALDOS DE ACTIVOS DE RESERVA Y OBLIGACIONES MONEDA EXTRANJERA (DOLARES) Saldo MO = -1935523.08 ;Bs/Mo: 6.86000000000 ;Saldo Bs: -13277688.31"/>
    <m/>
    <m/>
    <m/>
    <m/>
    <n v="0"/>
    <n v="0"/>
    <n v="0"/>
    <n v="0.02"/>
    <s v="NO_CONCILIADO"/>
    <m/>
    <m/>
  </r>
  <r>
    <x v="0"/>
    <m/>
    <x v="0"/>
    <x v="27"/>
    <s v="D00229290005"/>
    <s v="RVL"/>
    <n v="23001"/>
    <m/>
    <s v="AJUSTE COMPLEMENTARIO POR REVALORIZACION SALDOS DE ACTIVOS DE RESERVA Y OBLIGACIONES MONEDA EXTRANJERA (DOLARES) Saldo MO = -74649454.71 ;Bs/Mo: 6.86000000000 ;Saldo Bs: -512095259.32"/>
    <m/>
    <m/>
    <m/>
    <m/>
    <n v="0"/>
    <n v="0"/>
    <n v="0.01"/>
    <n v="0"/>
    <s v="NO_CONCILIADO"/>
    <m/>
    <m/>
  </r>
  <r>
    <x v="0"/>
    <m/>
    <x v="0"/>
    <x v="28"/>
    <s v="G21576460003"/>
    <s v="RVL"/>
    <n v="23010"/>
    <m/>
    <s v="AJUSTE COMPLEMENTARIO POR REVALORIZACION SALDOS DE ACTIVOS DE RESERVA Y OBLIGACIONES MONEDA EXTRANJERA (DOLARES) Saldo MO = -19318025.90 ;Bs/Mo: 6.86000000000 ;Saldo Bs: -132521657.68"/>
    <m/>
    <m/>
    <m/>
    <m/>
    <n v="0"/>
    <n v="0"/>
    <n v="0.01"/>
    <n v="0"/>
    <s v="NO_CONCILIADO"/>
    <m/>
    <m/>
  </r>
  <r>
    <x v="0"/>
    <m/>
    <x v="0"/>
    <x v="29"/>
    <s v="S10537080002"/>
    <s v="RVL"/>
    <n v="23018"/>
    <m/>
    <s v="AJUSTE COMPLEMENTARIO POR REVALORIZACION SALDOS DE ACTIVOS DE RESERVA Y OBLIGACIONES MONEDA EXTRANJERA (DOLARES) Saldo MO = -10343619.99 ;Bs/Mo: 6.86000000000 ;Saldo Bs: -70957233.14"/>
    <m/>
    <m/>
    <m/>
    <m/>
    <n v="0"/>
    <n v="0"/>
    <n v="0.01"/>
    <n v="0"/>
    <s v="NO_CONCILIADO"/>
    <m/>
    <m/>
  </r>
  <r>
    <x v="0"/>
    <m/>
    <x v="0"/>
    <x v="30"/>
    <s v="D00229420011"/>
    <s v="RVL"/>
    <n v="23026"/>
    <m/>
    <s v="AJUSTE COMPLEMENTARIO POR REVALORIZACION SALDOS DE ACTIVOS DE RESERVA Y OBLIGACIONES MONEDA EXTRANJERA (DOLARES) Saldo MO = -6993827.97 ;Bs/Mo: 6.86000000000 ;Saldo Bs: -47977659.85"/>
    <m/>
    <m/>
    <m/>
    <m/>
    <n v="0"/>
    <n v="0"/>
    <n v="0"/>
    <n v="0.02"/>
    <s v="NO_CONCILIADO"/>
    <m/>
    <m/>
  </r>
  <r>
    <x v="0"/>
    <m/>
    <x v="0"/>
    <x v="31"/>
    <s v="S10537890001"/>
    <s v="RVL"/>
    <n v="23031"/>
    <m/>
    <s v="AJUSTE COMPLEMENTARIO POR REVALORIZACION SALDOS DE ACTIVOS DE RESERVA Y OBLIGACIONES MONEDA EXTRANJERA (DOLARES) Saldo MO = -7765714.27 ;Bs/Mo: 6.86000000000 ;Saldo Bs: -53272799.90"/>
    <m/>
    <m/>
    <m/>
    <m/>
    <n v="0"/>
    <n v="0"/>
    <n v="0.01"/>
    <n v="0"/>
    <s v="NO_CONCILIADO"/>
    <m/>
    <m/>
  </r>
  <r>
    <x v="0"/>
    <m/>
    <x v="0"/>
    <x v="32"/>
    <s v="S10537970001"/>
    <s v="RVL"/>
    <n v="23035"/>
    <m/>
    <s v="AJUSTE COMPLEMENTARIO POR REVALORIZACION SALDOS DE ACTIVOS DE RESERVA Y OBLIGACIONES MONEDA EXTRANJERA (DOLARES) Saldo MO = -5372951.59 ;Bs/Mo: 6.86000000000 ;Saldo Bs: -36858447.90"/>
    <m/>
    <m/>
    <m/>
    <m/>
    <n v="0"/>
    <n v="0"/>
    <n v="0"/>
    <n v="0.01"/>
    <s v="NO_CONCILIADO"/>
    <m/>
    <m/>
  </r>
  <r>
    <x v="0"/>
    <m/>
    <x v="0"/>
    <x v="33"/>
    <s v="D00229460010"/>
    <s v="RVL"/>
    <n v="23045"/>
    <m/>
    <s v="AJUSTE COMPLEMENTARIO POR REVALORIZACION SALDOS DE ACTIVOS DE RESERVA Y OBLIGACIONES MONEDA EXTRANJERA (DOLARES) Saldo MO = -8876008.86 ;Bs/Mo: 6.86000000000 ;Saldo Bs: -60889420.77"/>
    <m/>
    <m/>
    <m/>
    <m/>
    <n v="0"/>
    <n v="0"/>
    <n v="0"/>
    <n v="0.01"/>
    <s v="NO_CONCILIADO"/>
    <m/>
    <m/>
  </r>
  <r>
    <x v="0"/>
    <m/>
    <x v="0"/>
    <x v="34"/>
    <s v="G21641450002"/>
    <s v="RVL"/>
    <n v="23061"/>
    <m/>
    <s v="AJUSTE COMPLEMENTARIO POR REVALORIZACION SALDOS DE ACTIVOS DE RESERVA Y OBLIGACIONES MONEDA EXTRANJERA (DOLARES) Saldo MO = -3681206.79 ;Bs/Mo: 6.86000000000 ;Saldo Bs: -25253078.62"/>
    <m/>
    <m/>
    <m/>
    <m/>
    <n v="0"/>
    <n v="0"/>
    <n v="0.04"/>
    <n v="0"/>
    <s v="NO_CONCILIADO"/>
    <m/>
    <m/>
  </r>
  <r>
    <x v="0"/>
    <m/>
    <x v="0"/>
    <x v="35"/>
    <s v="D00229500008"/>
    <s v="RVL"/>
    <n v="23065"/>
    <m/>
    <s v="AJUSTE COMPLEMENTARIO POR REVALORIZACION SALDOS DE ACTIVOS DE RESERVA Y OBLIGACIONES MONEDA EXTRANJERA (DOLARES) Saldo MO = -13795749.99 ;Bs/Mo: 6.86000000000 ;Saldo Bs: -94638844.94"/>
    <m/>
    <m/>
    <m/>
    <m/>
    <n v="0"/>
    <n v="0"/>
    <n v="0.01"/>
    <n v="0"/>
    <s v="NO_CONCILIADO"/>
    <m/>
    <m/>
  </r>
  <r>
    <x v="0"/>
    <m/>
    <x v="0"/>
    <x v="36"/>
    <s v="G21653760003"/>
    <s v="RVL"/>
    <n v="23069"/>
    <m/>
    <s v="AJUSTE COMPLEMENTARIO POR REVALORIZACION SALDOS DE ACTIVOS DE RESERVA Y OBLIGACIONES MONEDA EXTRANJERA (DOLARES) Saldo MO = -9641267.69 ;Bs/Mo: 6.86000000000 ;Saldo Bs: -66139096.36"/>
    <m/>
    <m/>
    <m/>
    <m/>
    <n v="0"/>
    <n v="0"/>
    <n v="0.01"/>
    <n v="0"/>
    <s v="NO_CONCILIADO"/>
    <m/>
    <m/>
  </r>
  <r>
    <x v="0"/>
    <m/>
    <x v="0"/>
    <x v="37"/>
    <s v="D00229550010"/>
    <s v="RVL"/>
    <n v="23097"/>
    <m/>
    <s v="AJUSTE COMPLEMENTARIO POR REVALORIZACION SALDOS DE ACTIVOS DE RESERVA Y OBLIGACIONES MONEDA EXTRANJERA (DOLARES) Saldo MO = -143648714.88 ;Bs/Mo: 6.86000000000 ;Saldo Bs: -985430184.07"/>
    <m/>
    <m/>
    <m/>
    <m/>
    <n v="0"/>
    <n v="0"/>
    <n v="0"/>
    <n v="0.01"/>
    <s v="NO_CONCILIADO"/>
    <m/>
    <m/>
  </r>
  <r>
    <x v="0"/>
    <m/>
    <x v="0"/>
    <x v="38"/>
    <s v="D00229590014"/>
    <s v="RVL"/>
    <n v="23104"/>
    <m/>
    <s v="AJUSTE COMPLEMENTARIO POR REVALORIZACION SALDOS DE ACTIVOS DE RESERVA Y OBLIGACIONES MONEDA EXTRANJERA (DOLARES) Saldo MO = -128924032.21 ;Bs/Mo: 6.86000000000 ;Saldo Bs: -884418860.95"/>
    <m/>
    <m/>
    <m/>
    <m/>
    <n v="0"/>
    <n v="0"/>
    <n v="0"/>
    <n v="0.01"/>
    <s v="NO_CONCILIADO"/>
    <m/>
    <m/>
  </r>
  <r>
    <x v="0"/>
    <m/>
    <x v="0"/>
    <x v="39"/>
    <s v="D00229630011"/>
    <s v="RVL"/>
    <n v="23108"/>
    <m/>
    <s v="AJUSTE COMPLEMENTARIO POR REVALORIZACION SALDOS DE ACTIVOS DE RESERVA Y OBLIGACIONES MONEDA EXTRANJERA (DOLARES) Saldo MO = -130314182.22 ;Bs/Mo: 6.86000000000 ;Saldo Bs: -893955290.04"/>
    <m/>
    <m/>
    <m/>
    <m/>
    <n v="0"/>
    <n v="0"/>
    <n v="0.01"/>
    <n v="0"/>
    <s v="NO_CONCILIADO"/>
    <m/>
    <m/>
  </r>
  <r>
    <x v="0"/>
    <m/>
    <x v="0"/>
    <x v="40"/>
    <s v="D00229670013"/>
    <s v="RVL"/>
    <n v="23117"/>
    <m/>
    <s v="AJUSTE COMPLEMENTARIO POR REVALORIZACION SALDOS DE ACTIVOS DE RESERVA Y OBLIGACIONES MONEDA EXTRANJERA (DOLARES) Saldo MO = -127816215.53 ;Bs/Mo: 6.86000000000 ;Saldo Bs: -876819238.55"/>
    <m/>
    <m/>
    <m/>
    <m/>
    <n v="0"/>
    <n v="0"/>
    <n v="0.01"/>
    <n v="0"/>
    <s v="NO_CONCILIADO"/>
    <m/>
    <m/>
  </r>
  <r>
    <x v="3"/>
    <m/>
    <x v="3"/>
    <x v="41"/>
    <s v="D00229720012"/>
    <s v="CRV"/>
    <n v="1057667"/>
    <m/>
    <s v="||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
    <m/>
    <m/>
    <m/>
    <m/>
    <n v="0"/>
    <n v="45873.95"/>
    <n v="0"/>
    <n v="314695.3"/>
    <s v="NO_CONCILIADO"/>
    <m/>
    <m/>
  </r>
  <r>
    <x v="0"/>
    <m/>
    <x v="0"/>
    <x v="42"/>
    <s v="G21737730001"/>
    <s v="RVL"/>
    <n v="23135"/>
    <m/>
    <s v="AJUSTE COMPLEMENTARIO POR REVALORIZACION SALDOS DE ACTIVOS DE RESERVA Y OBLIGACIONES MONEDA EXTRANJERA (DOLARES) Saldo MO = -140345399.76 ;Bs/Mo: 6.86000000000 ;Saldo Bs: -962769442.36"/>
    <m/>
    <m/>
    <m/>
    <m/>
    <n v="0"/>
    <n v="0"/>
    <n v="0.01"/>
    <n v="0"/>
    <s v="NO_CONCILIADO"/>
    <m/>
    <m/>
  </r>
  <r>
    <x v="4"/>
    <m/>
    <x v="4"/>
    <x v="43"/>
    <s v="G21737700001"/>
    <s v="DVD"/>
    <n v="18010"/>
    <m/>
    <s v="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
    <m/>
    <m/>
    <m/>
    <m/>
    <n v="219.14"/>
    <n v="0"/>
    <n v="1503.3"/>
    <n v="0"/>
    <s v="NO_CONCILIADO"/>
    <m/>
    <m/>
  </r>
  <r>
    <x v="0"/>
    <m/>
    <x v="0"/>
    <x v="44"/>
    <s v="G21737710001"/>
    <s v="RVL"/>
    <n v="23143"/>
    <m/>
    <s v="AJUSTE COMPLEMENTARIO POR REVALORIZACION SALDOS DE ACTIVOS DE RESERVA Y OBLIGACIONES MONEDA EXTRANJERA (DOLARES) Saldo MO = -141435785.08 ;Bs/Mo: 6.86000000000 ;Saldo Bs: -970249485.66"/>
    <m/>
    <m/>
    <m/>
    <m/>
    <n v="0"/>
    <n v="0"/>
    <n v="0.01"/>
    <n v="0"/>
    <s v="NO_CONCILIADO"/>
    <m/>
    <m/>
  </r>
  <r>
    <x v="0"/>
    <m/>
    <x v="0"/>
    <x v="45"/>
    <s v="G21737720001"/>
    <s v="RVL"/>
    <n v="23148"/>
    <m/>
    <s v="AJUSTE COMPLEMENTARIO POR REVALORIZACION SALDOS DE ACTIVOS DE RESERVA Y OBLIGACIONES MONEDA EXTRANJERA (DOLARES) Saldo MO = -144520259.27 ;Bs/Mo: 6.86000000000 ;Saldo Bs: -991408978.60"/>
    <m/>
    <m/>
    <m/>
    <m/>
    <n v="0"/>
    <n v="0"/>
    <n v="0.01"/>
    <n v="0"/>
    <s v="NO_CONCILIADO"/>
    <m/>
    <m/>
  </r>
  <r>
    <x v="0"/>
    <m/>
    <x v="0"/>
    <x v="46"/>
    <s v="G21739200001"/>
    <s v="RVL"/>
    <n v="23153"/>
    <m/>
    <s v="AJUSTE COMPLEMENTARIO POR REVALORIZACION SALDOS DE ACTIVOS DE RESERVA Y OBLIGACIONES MONEDA EXTRANJERA (DOLARES) Saldo MO = -149909375.08 ;Bs/Mo: 6.86000000000 ;Saldo Bs: -1028378313.03"/>
    <m/>
    <m/>
    <m/>
    <m/>
    <n v="0"/>
    <n v="0"/>
    <n v="0"/>
    <n v="0.02"/>
    <s v="NO_CONCILIADO"/>
    <m/>
    <m/>
  </r>
  <r>
    <x v="0"/>
    <m/>
    <x v="0"/>
    <x v="47"/>
    <s v="D00229760016"/>
    <s v="RVL"/>
    <n v="23157"/>
    <m/>
    <s v="AJUSTE COMPLEMENTARIO POR REVALORIZACION SALDOS DE ACTIVOS DE RESERVA Y OBLIGACIONES MONEDA EXTRANJERA (DOLARES) Saldo MO = -148308890.00 ;Bs/Mo: 6.86000000000 ;Saldo Bs: -1017398985.42"/>
    <m/>
    <m/>
    <m/>
    <m/>
    <n v="0"/>
    <n v="0"/>
    <n v="0.02"/>
    <n v="0"/>
    <s v="NO_CONCILIADO"/>
    <m/>
    <m/>
  </r>
  <r>
    <x v="0"/>
    <m/>
    <x v="0"/>
    <x v="48"/>
    <s v="D00229800011"/>
    <s v="RVL"/>
    <n v="23161"/>
    <m/>
    <s v="AJUSTE COMPLEMENTARIO POR REVALORIZACION SALDOS DE ACTIVOS DE RESERVA Y OBLIGACIONES MONEDA EXTRANJERA (DOLARES) Saldo MO = -152775195.44 ;Bs/Mo: 6.86000000000 ;Saldo Bs: -1048037840.73"/>
    <m/>
    <m/>
    <m/>
    <m/>
    <n v="0"/>
    <n v="0"/>
    <n v="0.01"/>
    <n v="0"/>
    <s v="NO_CONCILIADO"/>
    <m/>
    <m/>
  </r>
  <r>
    <x v="0"/>
    <m/>
    <x v="0"/>
    <x v="49"/>
    <s v="D00229840011"/>
    <s v="RVL"/>
    <n v="23166"/>
    <m/>
    <s v="AJUSTE COMPLEMENTARIO POR REVALORIZACION SALDOS DE ACTIVOS DE RESERVA Y OBLIGACIONES MONEDA EXTRANJERA (DOLARES) Saldo MO = -154391403.01 ;Bs/Mo: 6.86000000000 ;Saldo Bs: -1059125024.64"/>
    <m/>
    <m/>
    <m/>
    <m/>
    <n v="0"/>
    <n v="0"/>
    <n v="0"/>
    <n v="0.01"/>
    <s v="NO_CONCILIADO"/>
    <m/>
    <m/>
  </r>
  <r>
    <x v="2"/>
    <m/>
    <x v="2"/>
    <x v="50"/>
    <s v="G21783880001"/>
    <s v="NTI"/>
    <n v="17236"/>
    <m/>
    <s v="PAGO A BID PRÉSTAMO 3725/BL-BO VCTO. 15-04-2023 POR CUENTA DE TGN , NTI. 017236 VALOR 17-04-2023 INTERESES USD 1.181,09 CTA. 5970 CUENTA UNICA DEL TESORO DOLARES AMERICANOS LIB. 00099021001"/>
    <m/>
    <m/>
    <m/>
    <m/>
    <n v="1181.0899999999999"/>
    <n v="0"/>
    <n v="8102.28"/>
    <n v="0"/>
    <s v="NO_CONCILIADO"/>
    <m/>
    <m/>
  </r>
  <r>
    <x v="0"/>
    <m/>
    <x v="0"/>
    <x v="50"/>
    <s v="S10548230001"/>
    <s v="RVL"/>
    <n v="23175"/>
    <m/>
    <s v="AJUSTE COMPLEMENTARIO POR REVALORIZACION SALDOS DE ACTIVOS DE RESERVA Y OBLIGACIONES MONEDA EXTRANJERA (DOLARES) Saldo MO = -134989887.53 ;Bs/Mo: 6.86000000000 ;Saldo Bs: -926030628.49"/>
    <m/>
    <m/>
    <m/>
    <m/>
    <n v="0"/>
    <n v="0"/>
    <n v="0.03"/>
    <n v="0"/>
    <s v="NO_CONCILIADO"/>
    <m/>
    <m/>
  </r>
  <r>
    <x v="0"/>
    <m/>
    <x v="0"/>
    <x v="51"/>
    <s v="D00229880012"/>
    <s v="RVL"/>
    <n v="23180"/>
    <m/>
    <s v="AJUSTE COMPLEMENTARIO POR REVALORIZACION SALDOS DE ACTIVOS DE RESERVA Y OBLIGACIONES MONEDA EXTRANJERA (DOLARES) Saldo MO = -128961209.20 ;Bs/Mo: 6.86000000000 ;Saldo Bs: -884673895.12"/>
    <m/>
    <m/>
    <m/>
    <m/>
    <n v="0"/>
    <n v="0"/>
    <n v="0.01"/>
    <n v="0"/>
    <s v="NO_CONCILIADO"/>
    <m/>
    <m/>
  </r>
  <r>
    <x v="0"/>
    <m/>
    <x v="0"/>
    <x v="52"/>
    <s v="D00229920015"/>
    <s v="RVL"/>
    <n v="23184"/>
    <m/>
    <s v="AJUSTE COMPLEMENTARIO POR REVALORIZACION SALDOS DE ACTIVOS DE RESERVA Y OBLIGACIONES MONEDA EXTRANJERA (DOLARES) Saldo MO = -132694044.14 ;Bs/Mo: 6.86000000000 ;Saldo Bs: -910281142.79"/>
    <m/>
    <m/>
    <m/>
    <m/>
    <n v="0"/>
    <n v="0"/>
    <n v="0"/>
    <n v="0.01"/>
    <s v="NO_CONCILIADO"/>
    <m/>
    <m/>
  </r>
  <r>
    <x v="0"/>
    <m/>
    <x v="0"/>
    <x v="53"/>
    <s v="G21818620003"/>
    <s v="RVL"/>
    <n v="23188"/>
    <m/>
    <s v="AJUSTE COMPLEMENTARIO POR REVALORIZACION SALDOS DE ACTIVOS DE RESERVA Y OBLIGACIONES MONEDA EXTRANJERA (DOLARES) Saldo MO = -113752729.86 ;Bs/Mo: 6.86000000000 ;Saldo Bs: -780343726.83"/>
    <m/>
    <m/>
    <m/>
    <m/>
    <n v="0"/>
    <n v="0"/>
    <n v="0"/>
    <n v="0.01"/>
    <s v="NO_CONCILIADO"/>
    <m/>
    <m/>
  </r>
  <r>
    <x v="0"/>
    <m/>
    <x v="0"/>
    <x v="54"/>
    <s v="S10552080001"/>
    <s v="RVL"/>
    <n v="23193"/>
    <m/>
    <s v="AJUSTE COMPLEMENTARIO POR REVALORIZACION SALDOS DE ACTIVOS DE RESERVA Y OBLIGACIONES MONEDA EXTRANJERA (DOLARES) Saldo MO = -117818544.88 ;Bs/Mo: 6.86000000000 ;Saldo Bs: -808235217.89"/>
    <m/>
    <m/>
    <m/>
    <m/>
    <n v="0"/>
    <n v="0"/>
    <n v="0.01"/>
    <n v="0"/>
    <s v="NO_CONCILIADO"/>
    <m/>
    <m/>
  </r>
  <r>
    <x v="0"/>
    <m/>
    <x v="0"/>
    <x v="55"/>
    <s v="G21837290001"/>
    <s v="RVL"/>
    <n v="23201"/>
    <m/>
    <s v="AJUSTE COMPLEMENTARIO POR REVALORIZACION SALDOS DE ACTIVOS DE RESERVA Y OBLIGACIONES MONEDA EXTRANJERA (DOLARES) Saldo MO = -110107920.40 ;Bs/Mo: 6.86000000000 ;Saldo Bs: -755340333.97"/>
    <m/>
    <m/>
    <m/>
    <m/>
    <n v="0"/>
    <n v="0"/>
    <n v="0.03"/>
    <n v="0"/>
    <s v="NO_CONCILIADO"/>
    <m/>
    <m/>
  </r>
  <r>
    <x v="0"/>
    <m/>
    <x v="0"/>
    <x v="56"/>
    <s v="D00230010013"/>
    <s v="RVL"/>
    <n v="23205"/>
    <m/>
    <s v="AJUSTE COMPLEMENTARIO POR REVALORIZACION SALDOS DE ACTIVOS DE RESERVA Y OBLIGACIONES MONEDA EXTRANJERA (DOLARES) Saldo MO = -110155377.75 ;Bs/Mo: 6.86000000000 ;Saldo Bs: -755665891.39"/>
    <m/>
    <m/>
    <m/>
    <m/>
    <n v="0"/>
    <n v="0"/>
    <n v="0.02"/>
    <n v="0"/>
    <s v="NO_CONCILIADO"/>
    <m/>
    <m/>
  </r>
  <r>
    <x v="0"/>
    <m/>
    <x v="0"/>
    <x v="57"/>
    <s v="D00230100011"/>
    <s v="RVL"/>
    <n v="23216"/>
    <m/>
    <s v="AJUSTE COMPLEMENTARIO POR REVALORIZACION SALDOS DE ACTIVOS DE RESERVA Y OBLIGACIONES MONEDA EXTRANJERA (DOLARES) Saldo MO = -111810642.90 ;Bs/Mo: 6.86000000000 ;Saldo Bs: -767021010.30"/>
    <m/>
    <m/>
    <m/>
    <m/>
    <n v="0"/>
    <n v="0"/>
    <n v="0.01"/>
    <n v="0"/>
    <s v="NO_CONCILIADO"/>
    <m/>
    <m/>
  </r>
  <r>
    <x v="0"/>
    <m/>
    <x v="0"/>
    <x v="58"/>
    <s v="G21883000002"/>
    <s v="RVL"/>
    <n v="23221"/>
    <m/>
    <s v="AJUSTE COMPLEMENTARIO POR REVALORIZACION SALDOS DE ACTIVOS DE RESERVA Y OBLIGACIONES MONEDA EXTRANJERA (DOLARES) Saldo MO = -178829310.63 ;Bs/Mo: 6.86000000000 ;Saldo Bs: -1226769070.93"/>
    <m/>
    <m/>
    <m/>
    <m/>
    <n v="0"/>
    <n v="0"/>
    <n v="0.01"/>
    <n v="0"/>
    <s v="NO_CONCILIADO"/>
    <m/>
    <m/>
  </r>
  <r>
    <x v="5"/>
    <m/>
    <x v="5"/>
    <x v="59"/>
    <s v="G21886640002"/>
    <s v="CRV"/>
    <n v="2255647"/>
    <m/>
    <s v="REGULARIZACION DE TRANSFERENCIA DEL EXTERIOR SEGUN SWIFT NO.4481 DE FECHA 02/05/2023 ORDENANTE: PERMANENT COURT OF ARBITRATION REF.: BCB100-6-JPA-RT+ SDVA FECHA VALOR 21/03/2023 LIB. 00513012005 YPFB-OPERACIONES EXTRAORDINARIAS USD"/>
    <m/>
    <m/>
    <m/>
    <m/>
    <n v="0"/>
    <n v="3154.28"/>
    <n v="0"/>
    <n v="21638.36"/>
    <s v="NO_CONCILIADO"/>
    <m/>
    <m/>
  </r>
  <r>
    <x v="0"/>
    <m/>
    <x v="0"/>
    <x v="59"/>
    <s v="O20965670002"/>
    <s v="RVL"/>
    <n v="23228"/>
    <m/>
    <s v="AJUSTE COMPLEMENTARIO POR REVALORIZACION SALDOS DE ACTIVOS DE RESERVA Y OBLIGACIONES MONEDA EXTRANJERA (DOLARES) Saldo MO = -183021579.44 ;Bs/Mo: 6.86000000000 ;Saldo Bs: -1255528034.97"/>
    <m/>
    <m/>
    <m/>
    <m/>
    <n v="0"/>
    <n v="0"/>
    <n v="0.01"/>
    <n v="0"/>
    <s v="NO_CONCILIADO"/>
    <m/>
    <m/>
  </r>
  <r>
    <x v="0"/>
    <m/>
    <x v="0"/>
    <x v="60"/>
    <s v="G21901190002"/>
    <s v="RVL"/>
    <n v="23233"/>
    <m/>
    <s v="AJUSTE COMPLEMENTARIO POR REVALORIZACION SALDOS DE ACTIVOS DE RESERVA Y OBLIGACIONES MONEDA EXTRANJERA (DOLARES) Saldo MO = -195388736.82 ;Bs/Mo: 6.86000000000 ;Saldo Bs: -1340366734.61"/>
    <m/>
    <m/>
    <m/>
    <m/>
    <n v="0"/>
    <n v="0"/>
    <n v="0.02"/>
    <n v="0"/>
    <s v="NO_CONCILIADO"/>
    <m/>
    <m/>
  </r>
  <r>
    <x v="0"/>
    <m/>
    <x v="0"/>
    <x v="61"/>
    <s v="G21901210002"/>
    <s v="RVL"/>
    <n v="23237"/>
    <m/>
    <s v="AJUSTE COMPLEMENTARIO POR REVALORIZACION SALDOS DE ACTIVOS DE RESERVA Y OBLIGACIONES MONEDA EXTRANJERA (DOLARES) Saldo MO = -186396110.87 ;Bs/Mo: 6.86000000000 ;Saldo Bs: -1278677320.58"/>
    <m/>
    <m/>
    <m/>
    <m/>
    <n v="0"/>
    <n v="0"/>
    <n v="0.01"/>
    <n v="0"/>
    <s v="NO_CONCILIADO"/>
    <m/>
    <m/>
  </r>
  <r>
    <x v="0"/>
    <m/>
    <x v="0"/>
    <x v="62"/>
    <s v="G21903310002"/>
    <s v="RVL"/>
    <n v="23241"/>
    <m/>
    <s v="AJUSTE COMPLEMENTARIO POR REVALORIZACION SALDOS DE ACTIVOS DE RESERVA Y OBLIGACIONES MONEDA EXTRANJERA (DOLARES) Saldo MO = -189935044.59 ;Bs/Mo: 6.86000000000 ;Saldo Bs: -1302954405.90"/>
    <m/>
    <m/>
    <m/>
    <m/>
    <n v="0"/>
    <n v="0"/>
    <n v="0.01"/>
    <n v="0"/>
    <s v="NO_CONCILIADO"/>
    <m/>
    <m/>
  </r>
  <r>
    <x v="0"/>
    <m/>
    <x v="0"/>
    <x v="63"/>
    <s v="D00230180012"/>
    <s v="RVL"/>
    <n v="23255"/>
    <m/>
    <s v="AJUSTE COMPLEMENTARIO POR REVALORIZACION SALDOS DE ACTIVOS DE RESERVA Y OBLIGACIONES MONEDA EXTRANJERA (DOLARES) Saldo MO = -186944678.76 ;Bs/Mo: 6.86000000000 ;Saldo Bs: -1282440496.30"/>
    <m/>
    <m/>
    <m/>
    <m/>
    <n v="0"/>
    <n v="0"/>
    <n v="0.01"/>
    <n v="0"/>
    <s v="NO_CONCILIADO"/>
    <m/>
    <m/>
  </r>
  <r>
    <x v="0"/>
    <m/>
    <x v="0"/>
    <x v="64"/>
    <s v="G21919920002"/>
    <s v="RVL"/>
    <n v="23259"/>
    <m/>
    <s v="AJUSTE COMPLEMENTARIO POR REVALORIZACION SALDOS DE ACTIVOS DE RESERVA Y OBLIGACIONES MONEDA EXTRANJERA (DOLARES) Saldo MO = -188618997.63 ;Bs/Mo: 6.86000000000 ;Saldo Bs: -1293926323.73"/>
    <m/>
    <m/>
    <m/>
    <m/>
    <n v="0"/>
    <n v="0"/>
    <n v="0"/>
    <n v="0.01"/>
    <s v="NO_CONCILIADO"/>
    <m/>
    <m/>
  </r>
  <r>
    <x v="0"/>
    <m/>
    <x v="0"/>
    <x v="65"/>
    <s v="G21919940002"/>
    <s v="RVL"/>
    <n v="23263"/>
    <m/>
    <s v="AJUSTE COMPLEMENTARIO POR REVALORIZACION SALDOS DE ACTIVOS DE RESERVA Y OBLIGACIONES MONEDA EXTRANJERA (DOLARES) Saldo MO = -188085031.83 ;Bs/Mo: 6.86000000000 ;Saldo Bs: -1290263318.36"/>
    <m/>
    <m/>
    <m/>
    <m/>
    <n v="0"/>
    <n v="0"/>
    <n v="0.01"/>
    <n v="0"/>
    <s v="NO_CONCILIADO"/>
    <m/>
    <m/>
  </r>
  <r>
    <x v="0"/>
    <m/>
    <x v="0"/>
    <x v="66"/>
    <s v="D00230260010"/>
    <s v="RVL"/>
    <n v="23268"/>
    <m/>
    <s v="AJUSTE COMPLEMENTARIO POR REVALORIZACION SALDOS DE ACTIVOS DE RESERVA Y OBLIGACIONES MONEDA EXTRANJERA (DOLARES) Saldo MO = -184525240.56 ;Bs/Mo: 6.86000000000 ;Saldo Bs: -1265843150.22"/>
    <m/>
    <m/>
    <m/>
    <m/>
    <n v="0"/>
    <n v="0"/>
    <n v="0"/>
    <n v="0.02"/>
    <s v="NO_CONCILIADO"/>
    <m/>
    <m/>
  </r>
  <r>
    <x v="2"/>
    <m/>
    <x v="2"/>
    <x v="67"/>
    <s v="G21937410002"/>
    <s v="NTI"/>
    <n v="17338"/>
    <m/>
    <s v="PAGO A OPEP PRÉSTAMO 12601P VCTO. 15-05-2023 POR CUENTA DE TGN , NTI. 017338 VALOR 15-05-2023 CAPITAL USD 566.543,23 INTERESES USD 228.735,61 CTA. 5970 CUENTA UNICA DEL TESORO DOLARES AMERICANOS LIB. 00099021001"/>
    <m/>
    <m/>
    <m/>
    <m/>
    <n v="795278.84"/>
    <n v="0"/>
    <n v="5455612.8399999999"/>
    <n v="0"/>
    <s v="NO_CONCILIADO"/>
    <m/>
    <m/>
  </r>
  <r>
    <x v="2"/>
    <m/>
    <x v="2"/>
    <x v="67"/>
    <s v="G21937430002"/>
    <s v="NTI"/>
    <n v="17345"/>
    <m/>
    <s v="PAGO A BID PRÉSTAMO 4633/BL-BO VCTO. 15-05-2023 POR CUENTA DE TGN , NTI. 017345 VALOR 15-05-2023 COMISIONES USD 164.387,67 CTA. 5970 CUENTA UNICA DEL TESORO DOLARES AMERICANOS LIB. 00099021001"/>
    <m/>
    <m/>
    <m/>
    <m/>
    <n v="164387.67000000001"/>
    <n v="0"/>
    <n v="1127699.42"/>
    <n v="0"/>
    <s v="NO_CONCILIADO"/>
    <m/>
    <m/>
  </r>
  <r>
    <x v="0"/>
    <m/>
    <x v="0"/>
    <x v="67"/>
    <s v="S10558470001"/>
    <s v="RVL"/>
    <n v="23275"/>
    <m/>
    <s v="AJUSTE COMPLEMENTARIO POR REVALORIZACION SALDOS DE ACTIVOS DE RESERVA Y OBLIGACIONES MONEDA EXTRANJERA (DOLARES) Saldo MO = -150930446.72 ;Bs/Mo: 6.86000000000 ;Saldo Bs: -1035382864.48"/>
    <m/>
    <m/>
    <m/>
    <m/>
    <n v="0"/>
    <n v="0"/>
    <n v="0"/>
    <n v="0.02"/>
    <s v="NO_CONCILIADO"/>
    <m/>
    <m/>
  </r>
  <r>
    <x v="2"/>
    <m/>
    <x v="2"/>
    <x v="68"/>
    <s v="D00230310012"/>
    <s v="NTI"/>
    <n v="17361"/>
    <m/>
    <s v="PAGO A FIDA PRÉSTAMO E-7-BO VCTO. 15-05-2023 POR CUENTA DE TGN , NTI. 017361 VALOR 16-05-2023 CAPITAL EUR 372.072,00 INTERESES EUR 71.000,73 CTA. 5970 CUENTA UNICA DEL TESORO DOLARES AMERICANOS LIB. 00099021001"/>
    <m/>
    <m/>
    <m/>
    <m/>
    <n v="481799.61"/>
    <n v="0"/>
    <n v="3305145.32"/>
    <n v="0"/>
    <s v="NO_CONCILIADO"/>
    <m/>
    <m/>
  </r>
  <r>
    <x v="0"/>
    <m/>
    <x v="0"/>
    <x v="68"/>
    <s v="G21951780002"/>
    <s v="RVL"/>
    <n v="23280"/>
    <m/>
    <s v="AJUSTE COMPLEMENTARIO POR REVALORIZACION SALDOS DE ACTIVOS DE RESERVA Y OBLIGACIONES MONEDA EXTRANJERA (DOLARES) Saldo MO = -150311605.11 ;Bs/Mo: 6.86000000000 ;Saldo Bs: -1031137611.07"/>
    <m/>
    <m/>
    <m/>
    <m/>
    <n v="0"/>
    <n v="0"/>
    <n v="0.02"/>
    <n v="0"/>
    <s v="NO_CONCILIADO"/>
    <m/>
    <m/>
  </r>
  <r>
    <x v="0"/>
    <m/>
    <x v="0"/>
    <x v="69"/>
    <s v="G21951760002"/>
    <s v="RVL"/>
    <n v="23290"/>
    <m/>
    <s v="AJUSTE COMPLEMENTARIO POR REVALORIZACION SALDOS DE ACTIVOS DE RESERVA Y OBLIGACIONES MONEDA EXTRANJERA (DOLARES) Saldo MO = -144698141.52 ;Bs/Mo: 6.86000000000 ;Saldo Bs: -992629250.84"/>
    <m/>
    <m/>
    <m/>
    <m/>
    <n v="0"/>
    <n v="0"/>
    <n v="0.01"/>
    <n v="0"/>
    <s v="NO_CONCILIADO"/>
    <m/>
    <m/>
  </r>
  <r>
    <x v="0"/>
    <m/>
    <x v="0"/>
    <x v="70"/>
    <s v="G21953130002"/>
    <s v="RVL"/>
    <n v="23307"/>
    <m/>
    <s v="AJUSTE COMPLEMENTARIO POR REVALORIZACION SALDOS DE ACTIVOS DE RESERVA Y OBLIGACIONES MONEDA EXTRANJERA (DOLARES) Saldo MO = -139258423.84 ;Bs/Mo: 6.86000000000 ;Saldo Bs: -955312787.53"/>
    <m/>
    <m/>
    <m/>
    <m/>
    <n v="0"/>
    <n v="0"/>
    <n v="0"/>
    <n v="0.01"/>
    <s v="NO_CONCILIADO"/>
    <m/>
    <m/>
  </r>
  <r>
    <x v="2"/>
    <m/>
    <x v="2"/>
    <x v="71"/>
    <s v="D00230350010"/>
    <s v="NTI"/>
    <n v="17412"/>
    <m/>
    <s v="PAGO A BID PRÉSTAMO 2880/BL-BO VCTO. 25-05-2023 POR CUENTA DE TGN , NTI. 017412 VALOR 25-05-2023 COMISIONES USD 921,24 CTA. 5970 CUENTA UNICA DEL TESORO DOLARES AMERICANOS LIB. 00099021001"/>
    <m/>
    <m/>
    <m/>
    <m/>
    <n v="921.24"/>
    <n v="0"/>
    <n v="6319.71"/>
    <n v="0"/>
    <s v="NO_CONCILIADO"/>
    <m/>
    <m/>
  </r>
  <r>
    <x v="0"/>
    <m/>
    <x v="0"/>
    <x v="71"/>
    <s v="G21965180002"/>
    <s v="RVL"/>
    <n v="23316"/>
    <m/>
    <s v="AJUSTE COMPLEMENTARIO POR REVALORIZACION SALDOS DE ACTIVOS DE RESERVA Y OBLIGACIONES MONEDA EXTRANJERA (DOLARES) Saldo MO = -134405167.17 ;Bs/Mo: 6.86000000000 ;Saldo Bs: -922019446.80"/>
    <m/>
    <m/>
    <m/>
    <m/>
    <n v="0"/>
    <n v="0"/>
    <n v="0.01"/>
    <n v="0"/>
    <s v="NO_CONCILIADO"/>
    <m/>
    <m/>
  </r>
  <r>
    <x v="0"/>
    <m/>
    <x v="0"/>
    <x v="72"/>
    <s v="G21965300002"/>
    <s v="RVL"/>
    <n v="23320"/>
    <m/>
    <s v="AJUSTE COMPLEMENTARIO POR REVALORIZACION SALDOS DE ACTIVOS DE RESERVA Y OBLIGACIONES MONEDA EXTRANJERA (DOLARES) Saldo MO = -130300256.78 ;Bs/Mo: 6.86000000000 ;Saldo Bs: -893859761.52"/>
    <m/>
    <m/>
    <m/>
    <m/>
    <n v="0"/>
    <n v="0"/>
    <n v="0.01"/>
    <n v="0"/>
    <s v="NO_CONCILIADO"/>
    <m/>
    <m/>
  </r>
  <r>
    <x v="2"/>
    <m/>
    <x v="2"/>
    <x v="73"/>
    <s v="G21965280002"/>
    <s v="NTI"/>
    <n v="17515"/>
    <m/>
    <s v="PAGO A FONPLATA PRÉSTAMO BOL 28/2016 VCTO. 28-05-2023 POR CUENTA DE TGN , NTI. 017515 VALOR 30-05-2023 CAPITAL USD 487.227,70 INTERESES USD 230.269,36 CTA. 5970 CUENTA UNICA DEL TESORO DOLARES AMERICANOS LIB. 00099021001"/>
    <m/>
    <m/>
    <m/>
    <m/>
    <n v="717497.06"/>
    <n v="0"/>
    <n v="4922029.83"/>
    <n v="0"/>
    <s v="NO_CONCILIADO"/>
    <m/>
    <m/>
  </r>
  <r>
    <x v="0"/>
    <m/>
    <x v="0"/>
    <x v="73"/>
    <s v="G21965200002"/>
    <s v="RVL"/>
    <n v="23332"/>
    <m/>
    <s v="AJUSTE COMPLEMENTARIO POR REVALORIZACION SALDOS DE ACTIVOS DE RESERVA Y OBLIGACIONES MONEDA EXTRANJERA (DOLARES) Saldo MO = -176863444.44 ;Bs/Mo: 6.86000000000 ;Saldo Bs: -1213283228.85"/>
    <m/>
    <m/>
    <m/>
    <m/>
    <n v="0"/>
    <n v="0"/>
    <n v="0"/>
    <n v="0.01"/>
    <s v="NO_CONCILIADO"/>
    <m/>
    <m/>
  </r>
  <r>
    <x v="0"/>
    <m/>
    <x v="0"/>
    <x v="74"/>
    <m/>
    <s v="RVL"/>
    <n v="23337"/>
    <m/>
    <s v="AJUSTE COMPLEMENTARIO POR REVALORIZACION SALDOS DE ACTIVOS DE RESERVA Y OBLIGACIONES MONEDA EXTRANJERA (DOLARES) Saldo MO = -184404984.11 ;Bs/Mo: 6.86000000000 ;Saldo Bs: -1265018191.01"/>
    <m/>
    <m/>
    <m/>
    <m/>
    <n v="0"/>
    <n v="0"/>
    <n v="0.02"/>
    <n v="0"/>
    <s v="NO_CONCILIADO"/>
    <m/>
    <m/>
  </r>
  <r>
    <x v="0"/>
    <m/>
    <x v="0"/>
    <x v="75"/>
    <m/>
    <s v="RVL"/>
    <n v="23342"/>
    <m/>
    <s v="AJUSTE COMPLEMENTARIO POR REVALORIZACION SALDOS DE ACTIVOS DE RESERVA Y OBLIGACIONES MONEDA EXTRANJERA (DOLARES) Saldo MO = -174040345.53 ;Bs/Mo: 6.86000000000 ;Saldo Bs: -1193916770.35"/>
    <m/>
    <m/>
    <m/>
    <m/>
    <n v="0"/>
    <n v="0"/>
    <n v="0.01"/>
    <n v="0"/>
    <s v="NO_CONCILIADO"/>
    <m/>
    <m/>
  </r>
  <r>
    <x v="0"/>
    <m/>
    <x v="0"/>
    <x v="76"/>
    <m/>
    <s v="RVL"/>
    <n v="23355"/>
    <m/>
    <s v="AJUSTE COMPLEMENTARIO POR REVALORIZACION SALDOS DE ACTIVOS DE RESERVA Y OBLIGACIONES MONEDA EXTRANJERA (DOLARES) Saldo MO = -173247386.76 ;Bs/Mo: 6.86000000000 ;Saldo Bs: -1188477073.18"/>
    <m/>
    <m/>
    <m/>
    <m/>
    <n v="0"/>
    <n v="0"/>
    <n v="0.01"/>
    <n v="0"/>
    <s v="NO_CONCILIADO"/>
    <m/>
    <m/>
  </r>
  <r>
    <x v="2"/>
    <m/>
    <x v="2"/>
    <x v="77"/>
    <m/>
    <s v="NTI"/>
    <n v="17476"/>
    <m/>
    <s v="||PAGO A FONPLATA PRÉSTAMO BOL 23/2014 VCTO. 06-06-2023 POR CUENTA DE TGN, NTI. 017476 VALOR 06-06-2023 CAPITAL USD 1.085.322,54 INTERESES USD 556.062,46 CTA. 5970 CUENTA UNICA DEL TESORO DOLARES AMERICANOS LIB. 00099021001"/>
    <m/>
    <m/>
    <m/>
    <m/>
    <n v="1641385"/>
    <n v="0"/>
    <n v="11259901.1"/>
    <n v="0"/>
    <s v="NO_CONCILIADO"/>
    <m/>
    <m/>
  </r>
  <r>
    <x v="6"/>
    <m/>
    <x v="6"/>
    <x v="78"/>
    <m/>
    <s v="CRV"/>
    <n v="18435"/>
    <m/>
    <s v="TRANSFERENCIA DE FONDOS AL EXTERIOR A SOLICITUD DE MINISTERIO DE EDUCACION SEGUN SOLICITUD 18435 REF: TRANSFER TO THE UNIVERSITY OF SHEFFIELD FOR PAYMENT OF THE TUITION FOR THE FOURTH YEAR OF THE MARIA FERNANDA ROJAS MICHAGA SCHOLARSHIP WHICH IS STUDYING A DOCTORATE IN ENERGY GENERATION EQUIVALENTES LIB. 00099021001 TGN-RECURSOS ORDINARIOS-DOLARES AMERICANOS (5970) POR DIFERENCIAL CAMBIARIO"/>
    <m/>
    <m/>
    <m/>
    <m/>
    <n v="0"/>
    <n v="2.67"/>
    <n v="0"/>
    <n v="18.32"/>
    <s v="NO_CONCILIADO"/>
    <m/>
    <m/>
  </r>
  <r>
    <x v="0"/>
    <m/>
    <x v="0"/>
    <x v="78"/>
    <m/>
    <s v="RVL"/>
    <n v="23365"/>
    <m/>
    <s v="AJUSTE COMPLEMENTARIO POR REVALORIZACION SALDOS DE ACTIVOS DE RESERVA Y OBLIGACIONES MONEDA EXTRANJERA (DOLARES) Saldo MO = -160779768.79 ;Bs/Mo: 6.86000000000 ;Saldo Bs: -1102949213.92"/>
    <m/>
    <m/>
    <m/>
    <m/>
    <n v="0"/>
    <n v="0"/>
    <n v="0.02"/>
    <n v="0"/>
    <s v="NO_CONCILIADO"/>
    <m/>
    <m/>
  </r>
  <r>
    <x v="7"/>
    <m/>
    <x v="7"/>
    <x v="79"/>
    <m/>
    <s v="CRV"/>
    <n v="1062022"/>
    <m/>
    <s v="||TRANSFERENCIA DE FONDOS S/G MENSAJES SWIFT NROS. 9158 Y 9157 DE LA FECHA. Y NOTA CITE: ABE-DGE 431/2022 DE F.25.05.2022 REMITIDA POR LA AGENCIA BOLIVIANA ESAPACIAL (HRE-TGL-8147) (SECTOR PUBLICO) A LA LIBRETA 00585012001 - ABE VENTA DE SERVICIOS DE COMUNICACIÓN EN M/E; P/CTA DE SES SA"/>
    <m/>
    <m/>
    <m/>
    <m/>
    <n v="0"/>
    <n v="3760"/>
    <n v="0"/>
    <n v="25793.599999999999"/>
    <s v="NO_CONCILIADO"/>
    <m/>
    <m/>
  </r>
  <r>
    <x v="0"/>
    <m/>
    <x v="0"/>
    <x v="79"/>
    <m/>
    <s v="RVL"/>
    <n v="23369"/>
    <m/>
    <s v="AJUSTE COMPLEMENTARIO POR REVALORIZACION SALDOS DE ACTIVOS DE RESERVA Y OBLIGACIONES MONEDA EXTRANJERA (DOLARES) Saldo MO = -116678488.20 ;Bs/Mo: 6.86000000000 ;Saldo Bs: -800414429.04"/>
    <m/>
    <m/>
    <m/>
    <m/>
    <n v="0"/>
    <n v="0"/>
    <n v="0"/>
    <n v="0.01"/>
    <s v="NO_CONCILIADO"/>
    <m/>
    <m/>
  </r>
  <r>
    <x v="0"/>
    <m/>
    <x v="0"/>
    <x v="80"/>
    <m/>
    <s v="RVL"/>
    <n v="23378"/>
    <m/>
    <s v="AJUSTE COMPLEMENTARIO POR REVALORIZACION SALDOS DE ACTIVOS DE RESERVA Y OBLIGACIONES MONEDA EXTRANJERA (DOLARES) Saldo MO = -103652143.11 ;Bs/Mo: 6.86000000000 ;Saldo Bs: -711053701.74"/>
    <m/>
    <m/>
    <m/>
    <m/>
    <n v="0"/>
    <n v="0"/>
    <n v="0.01"/>
    <n v="0"/>
    <s v="NO_CONCILIADO"/>
    <m/>
    <m/>
  </r>
  <r>
    <x v="8"/>
    <m/>
    <x v="8"/>
    <x v="81"/>
    <m/>
    <s v="CRV"/>
    <n v="2306371"/>
    <m/>
    <s v="REGULARIZACION DE TRANSFERENCIA DEL EXTERIOR SEGUN SWIFT NO.9449 DE FECHA 15/06/2023 ORDENANTE: CONSULADO DE BOLIVIA EN BILBAO REF.: DEVOLUCIÓN SALDOS OEP LIB. 00099021001 TGN-RECURSOS ORDINARIOS-DOLARES AMERICANOS (5970)"/>
    <m/>
    <m/>
    <m/>
    <m/>
    <n v="0"/>
    <n v="61386.5"/>
    <n v="0"/>
    <n v="421111.39"/>
    <s v="NO_CONCILIADO"/>
    <m/>
    <m/>
  </r>
  <r>
    <x v="0"/>
    <m/>
    <x v="0"/>
    <x v="81"/>
    <m/>
    <s v="RVL"/>
    <n v="23387"/>
    <m/>
    <s v="AJUSTE COMPLEMENTARIO POR REVALORIZACION SALDOS DE ACTIVOS DE RESERVA Y OBLIGACIONES MONEDA EXTRANJERA (DOLARES) Saldo MO = -82329337.28 ;Bs/Mo: 6.86000000000 ;Saldo Bs: -564779253.71"/>
    <m/>
    <m/>
    <m/>
    <m/>
    <n v="0"/>
    <n v="0"/>
    <n v="0"/>
    <n v="0.03"/>
    <s v="NO_CONCILIADO"/>
    <m/>
    <m/>
  </r>
  <r>
    <x v="8"/>
    <m/>
    <x v="8"/>
    <x v="82"/>
    <m/>
    <s v="CRV"/>
    <n v="2307984"/>
    <m/>
    <s v="REGULARIZACION DE TRANSFERENCIA DEL EXTERIOR SEGUN SWIFT NO.9366 DE FECHA 16/06/2023 ORDENANTE: CONSULADO DE BOLIVIA EN VALENCIA REF.: DEVOLUCIONES SALDOS TSE DE LA GESTIÓN 2019/2020 38.00 FEE DEDUCTED LIB. 00099021001 TGN-RECURSOS ORDINARIOS-DOLARES AMERICANOS (5970)"/>
    <m/>
    <m/>
    <m/>
    <m/>
    <n v="0"/>
    <n v="46039.12"/>
    <n v="0"/>
    <n v="315828.36"/>
    <s v="NO_CONCILIADO"/>
    <m/>
    <m/>
  </r>
  <r>
    <x v="0"/>
    <m/>
    <x v="0"/>
    <x v="82"/>
    <m/>
    <s v="RVL"/>
    <n v="23391"/>
    <m/>
    <s v="AJUSTE COMPLEMENTARIO POR REVALORIZACION SALDOS DE ACTIVOS DE RESERVA Y OBLIGACIONES MONEDA EXTRANJERA (DOLARES) Saldo MO = -56416501.29 ;Bs/Mo: 6.86000000000 ;Saldo Bs: -387017198.84"/>
    <m/>
    <m/>
    <m/>
    <m/>
    <n v="0"/>
    <n v="0"/>
    <n v="0"/>
    <n v="0.01"/>
    <s v="NO_CONCILIADO"/>
    <m/>
    <m/>
  </r>
  <r>
    <x v="0"/>
    <m/>
    <x v="0"/>
    <x v="83"/>
    <m/>
    <s v="RVL"/>
    <n v="23395"/>
    <m/>
    <s v="AJUSTE COMPLEMENTARIO POR REVALORIZACION SALDOS DE ACTIVOS DE RESERVA Y OBLIGACIONES MONEDA EXTRANJERA (DOLARES) Saldo MO = -55733316.85 ;Bs/Mo: 6.86000000000 ;Saldo Bs: -382330553.58"/>
    <m/>
    <m/>
    <m/>
    <m/>
    <n v="0"/>
    <n v="0"/>
    <n v="0"/>
    <n v="0.01"/>
    <s v="NO_CONCILIADO"/>
    <m/>
    <m/>
  </r>
  <r>
    <x v="0"/>
    <m/>
    <x v="0"/>
    <x v="84"/>
    <m/>
    <s v="RVL"/>
    <n v="23399"/>
    <m/>
    <s v="AJUSTE COMPLEMENTARIO POR REVALORIZACION SALDOS DE ACTIVOS DE RESERVA Y OBLIGACIONES MONEDA EXTRANJERA (DOLARES) Saldo MO = -39201907.78 ;Bs/Mo: 6.86000000000 ;Saldo Bs: -268925087.38"/>
    <m/>
    <m/>
    <m/>
    <m/>
    <n v="0"/>
    <n v="0"/>
    <n v="0.01"/>
    <n v="0"/>
    <s v="NO_CONCILIADO"/>
    <m/>
    <m/>
  </r>
  <r>
    <x v="2"/>
    <m/>
    <x v="2"/>
    <x v="85"/>
    <m/>
    <s v="NTI"/>
    <n v="17455"/>
    <m/>
    <s v="PAGO A CAF PRÉSTAMO CAF011752 VCTO. 22-06-2023 POR CUENTA DE TGN , NTI. 017455 VALOR 22-06-2023 COMISIONES USD 61.930,56 CTA. 5970 CUENTA UNICA DEL TESORO DOLARES AMERICANOS LIB. 00099021001"/>
    <m/>
    <m/>
    <m/>
    <m/>
    <n v="61930.559999999998"/>
    <n v="0"/>
    <n v="424843.64"/>
    <n v="0"/>
    <s v="NO_CONCILIADO"/>
    <m/>
    <m/>
  </r>
  <r>
    <x v="2"/>
    <m/>
    <x v="2"/>
    <x v="85"/>
    <m/>
    <s v="DEV"/>
    <n v="1062947"/>
    <m/>
    <s v="||REGULARIZACIÓN DE NUESTRO COMPROBANTE S-1062014 DE 9/06/2023 POR COBRO DE COMISIONES QUE EFECTÚA EL BANCO DE ESPAÑA POR PAGO DEL PRÉSTAMO FIDA E-7-BO SEGÚN NOTA MEFP/VTCP/DGCP/UODP/N° 546/2023 DE 22/06/2023 LIBRETA 00099021001 TGN RECURSOS ORDINARIOS DÓLARES AMERICANOS (5970)"/>
    <m/>
    <m/>
    <m/>
    <m/>
    <n v="109.1"/>
    <n v="0"/>
    <n v="748.43"/>
    <n v="0"/>
    <s v="NO_CONCILIADO"/>
    <m/>
    <m/>
  </r>
  <r>
    <x v="0"/>
    <m/>
    <x v="0"/>
    <x v="85"/>
    <m/>
    <s v="RVL"/>
    <n v="23403"/>
    <m/>
    <s v="AJUSTE COMPLEMENTARIO POR REVALORIZACION SALDOS DE ACTIVOS DE RESERVA Y OBLIGACIONES MONEDA EXTRANJERA (DOLARES) Saldo MO = -34048815.38 ;Bs/Mo: 6.86000000000 ;Saldo Bs: -233574873.49"/>
    <m/>
    <m/>
    <m/>
    <m/>
    <n v="0"/>
    <n v="0"/>
    <n v="0"/>
    <n v="0.02"/>
    <s v="NO_CONCILIADO"/>
    <m/>
    <m/>
  </r>
  <r>
    <x v="0"/>
    <m/>
    <x v="0"/>
    <x v="86"/>
    <m/>
    <s v="RVL"/>
    <n v="23407"/>
    <m/>
    <s v="AJUSTE COMPLEMENTARIO POR REVALORIZACION SALDOS DE ACTIVOS DE RESERVA Y OBLIGACIONES MONEDA EXTRANJERA (DOLARES) Saldo MO = -33604193.64 ;Bs/Mo: 6.86000000000 ;Saldo Bs: -230524768.39"/>
    <m/>
    <m/>
    <m/>
    <m/>
    <n v="0"/>
    <n v="0"/>
    <n v="0.02"/>
    <n v="0"/>
    <s v="NO_CONCILIADO"/>
    <m/>
    <m/>
  </r>
  <r>
    <x v="0"/>
    <m/>
    <x v="0"/>
    <x v="87"/>
    <m/>
    <s v="CRV"/>
    <n v="18566"/>
    <m/>
    <s v="TRANSFERENCIA DE FONDOS AL EXTERIOR A SOLICITUD DE AUT. DE FISC.DE ELECTRICIDAD Y TECNOLOGIA SEGUN SOLICITUD 18566 REF: ASOCIACION IBEROAMERICANA DE ENTIDADES REGULADORAS DE LA ENERGIA ARIAE, PAGO DE LA CUOTA TOTAL AUTORIZADO: ANUAL POR LA MENBRESIA DE LA GESTION 2023, ESTABLECIDA EN LA XI JUNTA ANU LIB. 00099021001 TGN-RECURSOS ORDINARIOS-DOLARES AMERICANOS (5970) POR DIFERENCIAL CAMBIARIO"/>
    <m/>
    <m/>
    <m/>
    <m/>
    <n v="0"/>
    <n v="3.76"/>
    <n v="0"/>
    <n v="25.79"/>
    <s v="NO_CONCILIADO"/>
    <m/>
    <m/>
  </r>
  <r>
    <x v="0"/>
    <m/>
    <x v="0"/>
    <x v="87"/>
    <m/>
    <s v="RVL"/>
    <n v="23415"/>
    <m/>
    <s v="AJUSTE COMPLEMENTARIO POR REVALORIZACION SALDOS DE ACTIVOS DE RESERVA Y OBLIGACIONES MONEDA EXTRANJERA (DOLARES) Saldo MO = -34017604.18 ;Bs/Mo: 6.86000000000 ;Saldo Bs: -233360764.68"/>
    <m/>
    <m/>
    <m/>
    <m/>
    <n v="0"/>
    <n v="0"/>
    <n v="0.01"/>
    <n v="0"/>
    <s v="NO_CONCILIADO"/>
    <m/>
    <m/>
  </r>
  <r>
    <x v="5"/>
    <m/>
    <x v="5"/>
    <x v="88"/>
    <m/>
    <s v="CRV"/>
    <n v="1063323"/>
    <m/>
    <s v="||TRANSFERENCIA DE FONDOS SEGÚN NOTA CITE: MEFP/VTCP/DGPOT/UPCFTGN/N°1031/2023 DE LA FECHA ENVIADA POR EL MINISTERIO DE ECONOMÍA Y FINANZAS PÚBLICAS (HRE-TSO-938). ABONO A LA LIBRETA N°00513012005 YPFB - OPERACIONES EXTRAORDINARIAS USD"/>
    <m/>
    <m/>
    <m/>
    <m/>
    <n v="0"/>
    <n v="70476484"/>
    <n v="0"/>
    <n v="483468680.24000001"/>
    <s v="NO_CONCILIADO"/>
    <m/>
    <m/>
  </r>
  <r>
    <x v="0"/>
    <m/>
    <x v="0"/>
    <x v="88"/>
    <m/>
    <s v="RVL"/>
    <n v="23421"/>
    <m/>
    <s v="AJUSTE COMPLEMENTARIO POR REVALORIZACION SALDOS DE ACTIVOS DE RESERVA Y OBLIGACIONES MONEDA EXTRANJERA (DOLARES) Saldo MO = -38939054.86 ;Bs/Mo: 6.86000000000 ;Saldo Bs: -267121916.33"/>
    <m/>
    <m/>
    <m/>
    <m/>
    <n v="0"/>
    <n v="0"/>
    <n v="0"/>
    <n v="0.01"/>
    <s v="NO_CONCILIADO"/>
    <m/>
    <m/>
  </r>
  <r>
    <x v="9"/>
    <m/>
    <x v="9"/>
    <x v="89"/>
    <m/>
    <s v="DVD"/>
    <n v="18596"/>
    <m/>
    <s v="TRANSFERENCIA DE FONDOS AL EXTERIOR A SOLICITUD DE AGENCIA NACIONAL DE HIDROCARBUROS SEGUN SOLICITUD 18596 REF: TRF. ARIAE PAGO A LA ASOCIACION IBEROAMERICANA DE ENTIDADES REGULADORAS DE ENERGIA ARIAE POR CUOTA ANUAL CORRESPONDIENTE A LA GESTION 2022 COMO MIEMBRO ACTIVO DE LA ASOCIACION DE ARIAE SEG LIB. 00099021001 TGN-RECURSOS ORDINARIOS-DOLARES AMERICANOS (5970) POR DIFERENCIAL CAMBIARIO"/>
    <m/>
    <m/>
    <m/>
    <m/>
    <n v="13.9"/>
    <n v="0"/>
    <n v="95.35"/>
    <n v="0"/>
    <s v="NO_CONCILIADO"/>
    <m/>
    <m/>
  </r>
  <r>
    <x v="2"/>
    <m/>
    <x v="2"/>
    <x v="89"/>
    <m/>
    <s v="NTI"/>
    <n v="1063672"/>
    <m/>
    <s v="||PAGO PRÉSTAMO KFW ALEMANIA KFW 200666040 VCTO. 30-06-2023 POR CUENTA DEL TGN, SEGÚN NOTA MEFP/VTCP/DGCP/UODP/N° 577/2023 DE FECHA 29-06-2023, VALOR 30-06-2023 INTERESES EUR36.250,00 CTA. 5970 CUENTA ÚNICA DEL TESORO DOLARES AMERICANOS LIB. 00099021001"/>
    <m/>
    <m/>
    <m/>
    <m/>
    <n v="39411.15"/>
    <n v="0"/>
    <n v="270360.49"/>
    <n v="0"/>
    <s v="NO_CONCILIADO"/>
    <m/>
    <m/>
  </r>
  <r>
    <x v="10"/>
    <m/>
    <x v="10"/>
    <x v="90"/>
    <m/>
    <s v="CRV"/>
    <n v="2327144"/>
    <m/>
    <s v="REGULARIZACION DE TRANSFERENCIA DEL EXTERIOR SEGUN SWIFT NO.10700 DE FECHA 04/07/2023 ORDENANTE: CONSULADO DE BOLIVIA EN MENDOZA ARGENTINA REF.: RECAUDACION GESTORÍA CONSULAR POR EL MES DE JUNIO 2023 LIB. 00010011102 MIN.REL.EXT.- USD INGRESOS POR GESTORÍA CONSULAR"/>
    <m/>
    <m/>
    <m/>
    <m/>
    <n v="0"/>
    <n v="1370"/>
    <n v="0"/>
    <n v="9398.2000000000007"/>
    <s v="NO_CONCILIADO"/>
    <m/>
    <m/>
  </r>
  <r>
    <x v="11"/>
    <m/>
    <x v="11"/>
    <x v="91"/>
    <m/>
    <s v="CRV"/>
    <n v="2328660"/>
    <m/>
    <s v="TRANSFERENCIA RECIBIDA DEL EXTERIOR SEGÚN MENSAJES SWIFT Nos. 10760-10753 (REM.EXT.) DE FECHA 05-07-2023 POR DESEMBOLSO DE BID PRÉSTAMO 3822/BL-BO REQ 00034 BO 2023161192 LIBRETA N° 00070057001 MTEPS-PAE II-USD-BID PRESTAMO NO.3822/BL-BO"/>
    <m/>
    <m/>
    <m/>
    <m/>
    <n v="0"/>
    <n v="1035188"/>
    <n v="0"/>
    <n v="7101389.6799999997"/>
    <s v="NO_CONCILIADO"/>
    <m/>
    <m/>
  </r>
  <r>
    <x v="10"/>
    <m/>
    <x v="10"/>
    <x v="91"/>
    <m/>
    <s v="CRV"/>
    <n v="2328673"/>
    <m/>
    <s v="REGULARIZACION DE TRANSFERENCIA DEL EXTERIOR SEGUN SWIFT NO.10666 DE FECHA 05/07/2023 ORDENANTE: CONSULADO GENERAL DE BOLIVIA EN NUEVA YORK EEUU REF.: RECAUDACIONES GESTORÍA CONSULAR JUNIO 2023 LIB. 00010011102 MIN.REL.EXT.- USD INGRESOS POR GESTORÍA CONSULAR"/>
    <m/>
    <m/>
    <m/>
    <m/>
    <n v="0"/>
    <n v="5702.97"/>
    <n v="0"/>
    <n v="39122.370000000003"/>
    <s v="NO_CONCILIADO"/>
    <m/>
    <m/>
  </r>
  <r>
    <x v="12"/>
    <m/>
    <x v="12"/>
    <x v="91"/>
    <m/>
    <s v="CRV"/>
    <n v="2328998"/>
    <m/>
    <s v="TRANSFERENCIA RECIBIDA DEL EXTERIOR SEGÚN MENSAJES SWIFT Nos. 10790-10789 (REM.EXT.) DE FECHA 05-07-2023 POR DESEMBOLSO DE CAF PRÉSTAMO CFA11691 PROG. DE OBRAS COMPLEMENTARIAS LIBRETA N° 00291024302 ABC-USD-PROY. TUNEL INCAHUASI (CAF 11691)"/>
    <m/>
    <m/>
    <m/>
    <m/>
    <n v="0"/>
    <n v="3500000"/>
    <n v="0"/>
    <n v="24010000"/>
    <s v="NO_CONCILIADO"/>
    <m/>
    <m/>
  </r>
  <r>
    <x v="12"/>
    <m/>
    <x v="12"/>
    <x v="91"/>
    <m/>
    <s v="CRV"/>
    <n v="2329041"/>
    <m/>
    <s v="TRANSFERENCIA RECIBIDA DEL EXTERIOR SEGÚN MENSAJES SWIFT Nos. 10788-10787 (REM.EXT.) DE FECHA 05-07-2023 POR DESEMBOLSO DE CAF PRÉSTAMO CFA11691 PROG. DE OBRAS COMPLEMENTARIAS LIBRETA N° 00291084305 ABC-USD OBRAS. COMP. DOB. VIA PTE. YAPACANI-ICHILO (CAF 11691)"/>
    <m/>
    <m/>
    <m/>
    <m/>
    <n v="0"/>
    <n v="1500000"/>
    <n v="0"/>
    <n v="10290000"/>
    <s v="NO_CONCILIADO"/>
    <m/>
    <m/>
  </r>
  <r>
    <x v="12"/>
    <m/>
    <x v="12"/>
    <x v="92"/>
    <m/>
    <s v="CRV"/>
    <n v="2330328"/>
    <m/>
    <s v="TRANSFERENCIA RECIBIDA DEL EXTERIOR SEGÚN MENSAJES SWIFT Nos. 10815-10814 (REM.EXT.) DE FECHA 06-07-2023 POR DESEMBOLSO DE BID PRÉSTAMO 3385/BL-BO REQ 00030 BO 2023161279A LIBRETA N° 00291014352 ABC-US-BID 3385/BL-BO PROG.INFRAEST. VIAL APOYO GESTION RVF"/>
    <m/>
    <m/>
    <m/>
    <m/>
    <n v="0"/>
    <n v="4393033.57"/>
    <n v="0"/>
    <n v="30136210.289999999"/>
    <s v="NO_CONCILIADO"/>
    <m/>
    <m/>
  </r>
  <r>
    <x v="12"/>
    <m/>
    <x v="12"/>
    <x v="92"/>
    <m/>
    <s v="CRV"/>
    <n v="2330329"/>
    <m/>
    <s v="TRANSFERENCIA RECIBIDA DEL EXTERIOR SEGÚN MENSAJES SWIFT Nos. 10917-10916 (REM.EXT.) DE FECHA 06-07-2023 POR DESEMBOLSO DE IDA PRÉSTAMO 5744-BO 25 LIBRETA N° 00291014379 ABC-USD-5744-5745-REHAB.CUMPL.ESTAND.(CRECE) CARR.STA.CRUZ.TR"/>
    <m/>
    <m/>
    <m/>
    <m/>
    <n v="0"/>
    <n v="2618000"/>
    <n v="0"/>
    <n v="17959480"/>
    <s v="NO_CONCILIADO"/>
    <m/>
    <m/>
  </r>
  <r>
    <x v="6"/>
    <m/>
    <x v="6"/>
    <x v="92"/>
    <m/>
    <s v="DVD"/>
    <n v="18624"/>
    <m/>
    <s v="TRANSFERENCIA DE FONDOS AL EXTERIOR A SOLICITUD DE MINISTERIO DE EDUCACION SEGUN SOLICITUD 18624 REF: TRANSFERENCIA A FAVOR DE LA UNIVERSIDAD DE WESTERN AUSTRALIA POR EL PAGO DE COLEGIATURA PRIMER SEMESTRE GESTION 2023 DE LA BECARIA MONICA ARZABE ARANIBAR QUIEN CURSA LA MAESTRIA DE CIENCIAS AGRICOLA LIB. 00099021001 TGN-RECURSOS ORDINARIOS-DOLARES AMERICANOS (5970) POR DIFERENCIAL CAMBIARIO"/>
    <m/>
    <m/>
    <m/>
    <m/>
    <n v="281.20999999999998"/>
    <n v="0"/>
    <n v="1929.1"/>
    <n v="0"/>
    <s v="NO_CONCILIADO"/>
    <m/>
    <m/>
  </r>
  <r>
    <x v="10"/>
    <m/>
    <x v="10"/>
    <x v="93"/>
    <m/>
    <s v="CRV"/>
    <n v="2332203"/>
    <m/>
    <s v="REGULARIZACION DE TRANSFERENCIA DEL EXTERIOR SEGUN SWIFT NO.10773 DE FECHA 07/07/2023 ORDENANTE: CONSULADO DE BOLIVIA EN SEVILLA ESPAÑA REF.: RECAUDACION GESTORÍA CONSULAR POR EL MES DE JUNIO 2023 LIB. 00010011102 MIN.REL.EXT.- USD INGRESOS POR GESTORÍA CONSULAR"/>
    <m/>
    <m/>
    <m/>
    <m/>
    <n v="0"/>
    <n v="10449.73"/>
    <n v="0"/>
    <n v="71685.149999999994"/>
    <s v="NO_CONCILIADO"/>
    <m/>
    <m/>
  </r>
  <r>
    <x v="10"/>
    <m/>
    <x v="10"/>
    <x v="94"/>
    <m/>
    <s v="CRV"/>
    <n v="2335542"/>
    <m/>
    <s v="REGULARIZACION DE TRANSFERENCIA DEL EXTERIOR SEGUN SWIFT NO.10980 DE FECHA 11/07/2023 ORDENANTE: EMBAJADA DE BOLIVIA EN PAISES BAJOS LA HAYA REF.: RECAUDACIONES GESTORÍA CONSULAR JUNIO 2023 LIB. 00010011102 MIN.REL.EXT.- USD INGRESOS POR GESTORÍA CONSULAR"/>
    <m/>
    <m/>
    <m/>
    <m/>
    <n v="0"/>
    <n v="1406.93"/>
    <n v="0"/>
    <n v="9651.5400000000009"/>
    <s v="NO_CONCILIADO"/>
    <m/>
    <m/>
  </r>
  <r>
    <x v="10"/>
    <m/>
    <x v="10"/>
    <x v="94"/>
    <m/>
    <s v="CRV"/>
    <n v="2335544"/>
    <m/>
    <s v="REGULARIZACION DE TRANSFERENCIA DEL EXTERIOR SEGUN SWIFT NO.10979 DE FECHA 11/07/2023 ORDENANTE: CONSULADO GENERAL DE BOLIVIA EN HOUSTON EEUU REF.: RECAUDACIONES GESTORÍA CONSULAR JUNIO 2023 LIB. 00010011102 MIN.REL.EXT.- USD INGRESOS POR GESTORÍA CONSULAR"/>
    <m/>
    <m/>
    <m/>
    <m/>
    <n v="0"/>
    <n v="3246.48"/>
    <n v="0"/>
    <n v="22270.85"/>
    <s v="NO_CONCILIADO"/>
    <m/>
    <m/>
  </r>
  <r>
    <x v="10"/>
    <m/>
    <x v="10"/>
    <x v="94"/>
    <m/>
    <s v="CRV"/>
    <n v="2335546"/>
    <m/>
    <s v="REGULARIZACION DE TRANSFERENCIA DEL EXTERIOR SEGUN SWIFT NO.10764 DE FECHA 11/07/2023 ORDENANTE: EMBAJADA DE BOLIVIA EN MONTEVIDEO URUGUAY REF.: RECAUDACIONES GESTORÍA CONSULAR JUNIO 2023 LIB. 00010011102 MIN.REL.EXT.- USD INGRESOS POR GESTORÍA CONSULAR"/>
    <m/>
    <m/>
    <m/>
    <m/>
    <n v="0"/>
    <n v="1472.63"/>
    <n v="0"/>
    <n v="10102.24"/>
    <s v="NO_CONCILIADO"/>
    <m/>
    <m/>
  </r>
  <r>
    <x v="10"/>
    <m/>
    <x v="10"/>
    <x v="94"/>
    <m/>
    <s v="CRV"/>
    <n v="2335710"/>
    <m/>
    <s v="TRANSFERENCIA DEL EXTERIOR SEGUN SWIFT NO.11188 DE FECHA 11/07/2023 ORDENANTE: CONSULADO DE BOLIVIA EN IQUIQUE CHILE REF.: RECAUDACIONES GESTORÍA CONSULAR JUNIO 2023 LIB. 00010011102 MIN.REL.EXT.- USD INGRESOS POR GESTORÍA CONSULAR"/>
    <m/>
    <m/>
    <m/>
    <m/>
    <n v="0"/>
    <n v="57209"/>
    <n v="0"/>
    <n v="392453.74"/>
    <s v="NO_CONCILIADO"/>
    <m/>
    <m/>
  </r>
  <r>
    <x v="10"/>
    <m/>
    <x v="10"/>
    <x v="95"/>
    <m/>
    <s v="CRV"/>
    <n v="2337490"/>
    <m/>
    <s v="REGULARIZACION DE TRANSFERENCIA DEL EXTERIOR SEGUN SWIFT NO.11028 DE FECHA 12/07/2023 ORDENANTE: AMB. BOLIVIE SEC.CONSULAIRE BRUXELLES REF:GESTORIA CONSULAR JUNIO 2023 LIB. 00010011102 MIN.REL.EXT.- USD INGRESOS POR GESTORÍA CONSULAR"/>
    <m/>
    <m/>
    <m/>
    <m/>
    <n v="0"/>
    <n v="1321.29"/>
    <n v="0"/>
    <n v="9064.0499999999993"/>
    <s v="NO_CONCILIADO"/>
    <m/>
    <m/>
  </r>
  <r>
    <x v="10"/>
    <m/>
    <x v="10"/>
    <x v="96"/>
    <m/>
    <s v="CRV"/>
    <n v="2339247"/>
    <m/>
    <s v="REGULARIZACION DE TRANSFERENCIA DEL EXTERIOR SEGUN SWIFT NO.10807 DE FECHA 13/07/2023 ORDENANTE: EMBAJADA DE BOLIVIA EN QUITO ECUADOR REF.: RECAUDACION GESTORÍA CONSULAR POR EL MES DE JUNIO 2023 LIB. 00010011102 MIN.REL.EXT.- USD INGRESOS POR GESTORÍA CONSULAR"/>
    <m/>
    <m/>
    <m/>
    <m/>
    <n v="0"/>
    <n v="1640.68"/>
    <n v="0"/>
    <n v="11255.06"/>
    <s v="NO_CONCILIADO"/>
    <m/>
    <m/>
  </r>
  <r>
    <x v="10"/>
    <m/>
    <x v="10"/>
    <x v="96"/>
    <m/>
    <s v="CRV"/>
    <n v="2339249"/>
    <m/>
    <s v="REGULARIZACION DE TRANSFERENCIA DEL EXTERIOR SEGUN SWIFT NO.11013 DE FECHA 13/07/2023 ORDENANTE: CONSULADO DE BOLIVIA EN BARCELONA ESPAÑA REF.: RECAUDACION GESTORÍA CONSULAR POR EL MES DE JUNIO 2023 LIB. 00010011102 MIN.REL.EXT.- USD INGRESOS POR GESTORÍA CONSULAR"/>
    <m/>
    <m/>
    <m/>
    <m/>
    <n v="0"/>
    <n v="72775"/>
    <n v="0"/>
    <n v="499236.5"/>
    <s v="NO_CONCILIADO"/>
    <m/>
    <m/>
  </r>
  <r>
    <x v="10"/>
    <m/>
    <x v="10"/>
    <x v="96"/>
    <m/>
    <s v="CRV"/>
    <n v="2339251"/>
    <m/>
    <s v="REGULARIZACION DE TRANSFERENCIA DEL EXTERIOR SEGUN SWIFT NO.11120 DE FECHA 13/07/2023 ORDENANTE: CONSULADO DE BOLIVIA EN CACERES BRASIL REF.: RECAUDACION GESTORÍA CONSULAR POR EL MES DE JUNIO 2023 LIB. 00010011102 MIN.REL.EXT.- USD INGRESOS POR GESTORÍA CONSULAR"/>
    <m/>
    <m/>
    <m/>
    <m/>
    <n v="0"/>
    <n v="3086.17"/>
    <n v="0"/>
    <n v="21171.13"/>
    <s v="NO_CONCILIADO"/>
    <m/>
    <m/>
  </r>
  <r>
    <x v="10"/>
    <m/>
    <x v="10"/>
    <x v="96"/>
    <m/>
    <s v="CRV"/>
    <n v="2339253"/>
    <m/>
    <s v="REGULARIZACION DE TRANSFERENCIA DEL EXTERIOR SEGUN SWIFT NO.11262 DE FECHA 13/07/2023 ORDENANTE: EMBAJADA DE BOLIVIA EN BERLIN REF.: RECAUDACION GESTORÍA CONSULAR POR EL MES DE JUNIO 2023 LIB. 00010011102 MIN.REL.EXT.- USD INGRESOS POR GESTORÍA CONSULAR"/>
    <m/>
    <m/>
    <m/>
    <m/>
    <n v="0"/>
    <n v="2169.9699999999998"/>
    <n v="0"/>
    <n v="14885.99"/>
    <s v="NO_CONCILIADO"/>
    <m/>
    <m/>
  </r>
  <r>
    <x v="10"/>
    <m/>
    <x v="10"/>
    <x v="96"/>
    <m/>
    <s v="CRV"/>
    <n v="2339255"/>
    <m/>
    <s v="REGULARIZACION DE TRANSFERENCIA DEL EXTERIOR SEGUN SWIFT NO.11269 DE FECHA 13/07/2023 ORDENANTE: CONSULADO GENERAL DE BOLIVIA EN GINEBRA SUIZA REF.: RECAUDACION GESTORÍA CONSULAR POR EL MES DE JUNIO 2023 LIB. 00010011102 MIN.REL.EXT.- USD INGRESOS POR GESTORÍA CONSULAR"/>
    <m/>
    <m/>
    <m/>
    <m/>
    <n v="0"/>
    <n v="8120.89"/>
    <n v="0"/>
    <n v="55709.31"/>
    <s v="NO_CONCILIADO"/>
    <m/>
    <m/>
  </r>
  <r>
    <x v="10"/>
    <m/>
    <x v="10"/>
    <x v="96"/>
    <m/>
    <s v="CRV"/>
    <n v="2339257"/>
    <m/>
    <s v="REGULARIZACION DE TRANSFERENCIA DEL EXTERIOR SEGUN SWIFT NO.10952 DE FECHA 13/07/2023 ORDENANTE: EMBAJADA DEL ESTADO PLURINACIONAL DE BOLIVIA - MEXICO REF:GESTORIA CONSULAR JUNIO 2023 LIB. 00010011102 MIN.REL.EXT.- USD INGRESOS POR GESTORÍA CONSULAR"/>
    <m/>
    <m/>
    <m/>
    <m/>
    <n v="0"/>
    <n v="1422.88"/>
    <n v="0"/>
    <n v="9760.9599999999991"/>
    <s v="NO_CONCILIADO"/>
    <m/>
    <m/>
  </r>
  <r>
    <x v="13"/>
    <m/>
    <x v="13"/>
    <x v="97"/>
    <m/>
    <s v="CRV"/>
    <n v="1064217"/>
    <m/>
    <s v="'TRANSFERENCIA'||RECIBIDA DEL EXTERIOR SEGÚN MENSAJES SWIFT NOS. 11398-11397 (REM.EXT.) DE FECHA 14-07-2023 POR DESEMBOLSO DE BID 5376/OC-BO REQ 00001 BO 2023163902 LIBRETA N°00035017007 MEFP U$-APOYO A POBL. VULNERABLES-PRÉSTAMO NO. 5376/OC-BO"/>
    <m/>
    <m/>
    <m/>
    <m/>
    <n v="0"/>
    <n v="250000000"/>
    <n v="0"/>
    <n v="1715000000"/>
    <s v="NO_CONCILIADO"/>
    <m/>
    <m/>
  </r>
  <r>
    <x v="10"/>
    <m/>
    <x v="10"/>
    <x v="97"/>
    <m/>
    <s v="CRV"/>
    <n v="2340556"/>
    <m/>
    <s v="REGULARIZACION DE TRANSFERENCIA DEL EXTERIOR SEGUN SWIFT NO.11002 DE FECHA 14/07/2023 ORDENANTE: CONSULADO DE BOLIVIA EN MILAN ITALIA REF.: RECAUDACION GESTORÍA CONSULAR POR EL MES DE JUNIO 2023 LIB. 00010011102 MIN.REL.EXT.- USD INGRESOS POR GESTORÍA CONSULAR"/>
    <m/>
    <m/>
    <m/>
    <m/>
    <n v="0"/>
    <n v="21254.89"/>
    <n v="0"/>
    <n v="145808.54999999999"/>
    <s v="NO_CONCILIADO"/>
    <m/>
    <m/>
  </r>
  <r>
    <x v="10"/>
    <m/>
    <x v="10"/>
    <x v="97"/>
    <m/>
    <s v="CRV"/>
    <n v="2340554"/>
    <m/>
    <s v="REGULARIZACION DE TRANSFERENCIA DEL EXTERIOR SEGUN SWIFT NO.11129 DE FECHA 14/07/2023 ORDENANTE: VICECONSULADO DE BOLIVIA EN GRANADA SEVILLA REF.: RECAUDACION GESTORÍA CONSULAR POR EL MES DE JUNIO 2023 LIB. 00010011102 MIN.REL.EXT.- USD INGRESOS POR GESTORÍA CONSULAR"/>
    <m/>
    <m/>
    <m/>
    <m/>
    <n v="0"/>
    <n v="8214.67"/>
    <n v="0"/>
    <n v="56352.639999999999"/>
    <s v="NO_CONCILIADO"/>
    <m/>
    <m/>
  </r>
  <r>
    <x v="10"/>
    <m/>
    <x v="10"/>
    <x v="97"/>
    <m/>
    <s v="CRV"/>
    <n v="2340552"/>
    <m/>
    <s v="REGULARIZACION DE TRANSFERENCIA DEL EXTERIOR SEGUN SWIFT NO.11042 DE FECHA 14/07/2023 ORDENANTE: CONSULADO GERAL DA BOLIVIA SAO PAULO REF:GESTORIA CONSULAR MES DE JUNIO 2023 LIB. 00010011102 MIN.REL.EXT.- USD INGRESOS POR GESTORÍA CONSULAR"/>
    <m/>
    <m/>
    <m/>
    <m/>
    <n v="0"/>
    <n v="3822.8"/>
    <n v="0"/>
    <n v="26224.41"/>
    <s v="NO_CONCILIADO"/>
    <m/>
    <m/>
  </r>
  <r>
    <x v="10"/>
    <m/>
    <x v="10"/>
    <x v="97"/>
    <m/>
    <s v="CRV"/>
    <n v="2340550"/>
    <m/>
    <s v="REGULARIZACION DE TRANSFERENCIA DEL EXTERIOR SEGUN SWIFT NO.11202 DE FECHA 14/07/2023 ORDENANTE: EMBAJADA DE BOLIVIA EN LONDRES REF.: RECAUDACION GESTORÍA CONSULAR POR EL MES DE JUNIO 2023 LIB. 00010011102 MIN.REL.EXT.- USD INGRESOS POR GESTORÍA CONSULAR"/>
    <m/>
    <m/>
    <m/>
    <m/>
    <n v="0"/>
    <n v="6050.27"/>
    <n v="0"/>
    <n v="41504.85"/>
    <s v="NO_CONCILIADO"/>
    <m/>
    <m/>
  </r>
  <r>
    <x v="12"/>
    <m/>
    <x v="12"/>
    <x v="97"/>
    <m/>
    <s v="CRV"/>
    <n v="2340786"/>
    <m/>
    <s v="TRANSFERENCIA RECIBIDA DEL EXTERIOR SEGÚN MENSAJES SWIFT Nos. 11374-11372 (REM.EXT.) DE FECHA 14-07-2023 POR DESEMBOLSO DE CAF PRÉSTAMO CFA009277 CONSTRUCCIÓN CARRETERA SAN BORJA-SAN IGNACIO DE MOXOS LIBRETA N° 00291014364 ABC-USD-CAF 9277 CONS. DE LA CARRETERA SANBORJA SAN IGNACIO DE MOXOS"/>
    <m/>
    <m/>
    <m/>
    <m/>
    <n v="0"/>
    <n v="12614038.970000001"/>
    <n v="0"/>
    <n v="86532307.329999998"/>
    <s v="NO_CONCILIADO"/>
    <m/>
    <m/>
  </r>
  <r>
    <x v="12"/>
    <m/>
    <x v="12"/>
    <x v="97"/>
    <m/>
    <s v="CRV"/>
    <n v="2340785"/>
    <m/>
    <s v="TRANSFERENCIA RECIBIDA DEL EXTERIOR SEGÚN MENSAJES SWIFT Nos. 11373-11371 (REM.EXT.) DE FECHA 14-07-2023 POR DESEMBOLSO DE CAF PRÉSTAMO CFA008789 CONSTRUC. CARRETERA MONTEAGUDO-MUYUPAMPA-IPATÍ, TÚNEL INCAHUASI LIBRETA N° 00291014360 ABC-USD-CAF 8789 PORY MONTE IPATI, TUNEL INCAHUASI Y PTE FISCULCO"/>
    <m/>
    <m/>
    <m/>
    <m/>
    <n v="0"/>
    <n v="2597806.7200000002"/>
    <n v="0"/>
    <n v="17820954.100000001"/>
    <s v="NO_CONCILIADO"/>
    <m/>
    <m/>
  </r>
  <r>
    <x v="2"/>
    <m/>
    <x v="2"/>
    <x v="97"/>
    <m/>
    <s v="COB"/>
    <n v="1064261"/>
    <m/>
    <s v="||TRANSFERENCIA DE FONDOS S/G NOTA MEFP/VTCP/DGCP/UODP/N°639/2023 DE LA FECHA ENVIADA POR EL MINISTERIO DE ECONOMÍA Y FINANZAS PÚBLICAS POR PAGO CUOTA PARTE DEL CRÉDITO IDA 3507-BO A CARGO DEL FONDO NACIONAL DE DESARROLLO REGIONAL (FNDR)VENCIMIENTO DE 15 DE JULIO DE 2023 ABONO A LA CUT EN ME LIB.N°00099021001 &quot;TGN-RECURSOS ORDINARIOS-DÓLARES AMERICANOS&quot;"/>
    <m/>
    <m/>
    <m/>
    <m/>
    <n v="0"/>
    <n v="36399.870000000003"/>
    <n v="0"/>
    <n v="249703.11"/>
    <s v="NO_CONCILIADO"/>
    <m/>
    <m/>
  </r>
  <r>
    <x v="2"/>
    <m/>
    <x v="2"/>
    <x v="97"/>
    <m/>
    <s v="CRV"/>
    <n v="1064262"/>
    <m/>
    <s v="||TRANSFERENCIA DE FONDOS S/G NOTA MEFP/VTCP/DGCP/UODP/N°639/2023 DE LA FECHA ENVIADA POR EL MINISTERIO DE ECONOMÍA Y FINANZAS PÚBLICAS POR PAGO CUOTA PARTE DEL CRÉDITO IDA 3507-BO A CARGO DEL FONDO NACIONAL DE DESARROLLO REGIONAL (FNDR)VENCIMIENTO DE 15 DE JULIO DE 2023 ABONO A LA CUT EN ME LIB.N°00099021001 &quot;TGN-RECURSOS ORDINARIOS-DÓLARES AMERICANOS&quot;"/>
    <m/>
    <m/>
    <m/>
    <m/>
    <n v="0"/>
    <n v="13176.75"/>
    <n v="0"/>
    <n v="90392.51"/>
    <s v="NO_CONCILIADO"/>
    <m/>
    <m/>
  </r>
  <r>
    <x v="2"/>
    <m/>
    <x v="2"/>
    <x v="98"/>
    <m/>
    <s v="NTI"/>
    <n v="17554"/>
    <m/>
    <s v="PAGO A BID PRÉSTAMO 3536/BL-BO VCTO. 15-07-2023 POR CUENTA DE TGN , NTI. 017554 VALOR 18-07-2023 CAPITAL USD 1.009.271,45 INTERESES USD 802.051,53 COMISIONES USD (2.136,11) CTA. 5970 CUENTA UNICA DEL TESORO DOLARES AMERICANOS LIB. 00099021001"/>
    <m/>
    <m/>
    <m/>
    <m/>
    <n v="1809186.87"/>
    <n v="0"/>
    <n v="12411021.93"/>
    <n v="0"/>
    <s v="NO_CONCILIADO"/>
    <m/>
    <m/>
  </r>
  <r>
    <x v="10"/>
    <m/>
    <x v="10"/>
    <x v="98"/>
    <m/>
    <s v="CRV"/>
    <n v="2342585"/>
    <m/>
    <s v="REGULARIZACION DE TRANSFERENCIA DEL EXTERIOR SEGUN SWIFT NO.11015 Y NO.11014 DE FECHA 18/07/2023 ORDENANTE: EMBAJADA DE BOLIVIA EN JAPON TOKIO REF.: RECAUDACION GESTORÍA CONSULAR POR EL MES DE JUNIO 2023 LIB. 00010011102 MIN.REL.EXT.- USD INGRESOS POR GESTORÍA CONSULAR"/>
    <m/>
    <m/>
    <m/>
    <m/>
    <n v="0"/>
    <n v="5448.34"/>
    <n v="0"/>
    <n v="37375.61"/>
    <s v="NO_CONCILIADO"/>
    <m/>
    <m/>
  </r>
  <r>
    <x v="10"/>
    <m/>
    <x v="10"/>
    <x v="98"/>
    <m/>
    <s v="CRV"/>
    <n v="2342587"/>
    <m/>
    <s v="REGULARIZACION DE TRANSFERENCIA DEL EXTERIOR SEGUN SWIFT NO.11408 DE FECHA 18/07/2023 ORDENANTE: CONSULADO GENERAL DE BOLIVIA EN BUENOS AIRES ARGENTINA REF.: RECAUDACION GESTORÍA CONSULAR POR EL MES DE MARZO 2023 LIB. 00010011102 MIN.REL.EXT.- USD INGRESOS POR GESTORÍA CONSULAR"/>
    <m/>
    <m/>
    <m/>
    <m/>
    <n v="0"/>
    <n v="15738"/>
    <n v="0"/>
    <n v="107962.68"/>
    <s v="NO_CONCILIADO"/>
    <m/>
    <m/>
  </r>
  <r>
    <x v="10"/>
    <m/>
    <x v="10"/>
    <x v="98"/>
    <m/>
    <s v="CRV"/>
    <n v="2342589"/>
    <m/>
    <s v="REGULARIZACION DE TRANSFERENCIA DEL EXTERIOR SEGUN SWIFT NO.11382 DE FECHA 18/07/2023 ORDENANTE: CONSULADO DE BOLIVIA EN CALAMA CHILE REF.: RECAUDACIONES GESTORÍA CONSULAR JUNIO 2023 LIB. 00010011102 MIN.REL.EXT.- USD INGRESOS POR GESTORÍA CONSULAR"/>
    <m/>
    <m/>
    <m/>
    <m/>
    <n v="0"/>
    <n v="42303"/>
    <n v="0"/>
    <n v="290198.58"/>
    <s v="NO_CONCILIADO"/>
    <m/>
    <m/>
  </r>
  <r>
    <x v="14"/>
    <m/>
    <x v="14"/>
    <x v="98"/>
    <m/>
    <s v="CRV"/>
    <n v="2343045"/>
    <m/>
    <s v="TRANSFERENCIA RECIBIDA DEL EXTERIOR SEGÚN MENSAJES SWIFT Nos. 11480-11479 (REM.EXT.) DE FECHA 18-07-2023 POR DESEMBOLSO DE BID PRÉSTAMO 3599/BL-BO REQ 00021 BO 2023162295 LIBRETA N° 00253014301 EMAGUA-BID CREDITO USD"/>
    <m/>
    <m/>
    <m/>
    <m/>
    <n v="0"/>
    <n v="9169279.4299999997"/>
    <n v="0"/>
    <n v="62901256.890000001"/>
    <s v="NO_CONCILIADO"/>
    <m/>
    <m/>
  </r>
  <r>
    <x v="15"/>
    <m/>
    <x v="15"/>
    <x v="98"/>
    <m/>
    <s v="CRV"/>
    <n v="2343046"/>
    <m/>
    <s v="TRANSFERENCIA RECIBIDA DEL EXTERIOR SEGÚN MENSAJES SWIFT Nos. 11494-11493 (REM.EXT.) DE FECHA 18-07-2023 POR DESEMBOLSO DE BID PRÉSTAMO 5601/OC-BO REQ 00001 BO 2023164148 LIBRETA N° 00081127003 MOPSV-USD-PROG.DE INFRAESTRUCTURA AEREA-ETAPA II"/>
    <m/>
    <m/>
    <m/>
    <m/>
    <n v="0"/>
    <n v="230000"/>
    <n v="0"/>
    <n v="1577800"/>
    <s v="NO_CONCILIADO"/>
    <m/>
    <m/>
  </r>
  <r>
    <x v="15"/>
    <m/>
    <x v="15"/>
    <x v="98"/>
    <m/>
    <s v="COB"/>
    <n v="2343046"/>
    <m/>
    <s v="TRANSFERENCIA RECIBIDA DEL EXTERIOR SEGÚN MENSAJES SWIFT Nos. 11494-11493 (REM.EXT.) DE FECHA 18-07-2023 POR DESEMBOLSO DE BID PRÉSTAMO 5601/OC-BO REQ 00001 BO 2023164148 LIBRETA N° 00081127003 MOPSV-USD-PROG.DE INFRAESTRUCTURA AEREA-ETAPA II REF.: UTILES DE ESCRITORIO"/>
    <m/>
    <m/>
    <m/>
    <m/>
    <n v="7.29"/>
    <n v="0"/>
    <n v="50.01"/>
    <n v="0"/>
    <s v="NO_CONCILIADO"/>
    <m/>
    <m/>
  </r>
  <r>
    <x v="14"/>
    <m/>
    <x v="14"/>
    <x v="98"/>
    <m/>
    <s v="COB"/>
    <n v="2343045"/>
    <m/>
    <s v="TRANSFERENCIA RECIBIDA DEL EXTERIOR SEGÚN MENSAJES SWIFT Nos. 11480-11479 (REM.EXT.) DE FECHA 18-07-2023 POR DESEMBOLSO DE BID PRÉSTAMO 3599/BL-BO REQ 00021 BO 2023162295 LIBRETA N° 00253014301 EMAGUA-BID CREDITO USD REF.: UTILES DE ESCRITORIO"/>
    <m/>
    <m/>
    <m/>
    <m/>
    <n v="7.29"/>
    <n v="0"/>
    <n v="50.01"/>
    <n v="0"/>
    <s v="NO_CONCILIADO"/>
    <m/>
    <m/>
  </r>
  <r>
    <x v="10"/>
    <m/>
    <x v="10"/>
    <x v="98"/>
    <m/>
    <s v="CRV"/>
    <n v="2343059"/>
    <m/>
    <s v="TRANSFERENCIA DEL EXTERIOR SEGUN SWIFT NO.11490 DE FECHA 18/07/2023 ORDENANTE: CONSULADO DE BOLIVIA EN LOS ANGELES EEUU REF.: RECAUDACIONES GESTORÍA CONSULAR JUNIO 2023 LIB. 00010011102 MIN.REL.EXT.- USD INGRESOS POR GESTORÍA CONSULAR"/>
    <m/>
    <m/>
    <m/>
    <m/>
    <n v="0"/>
    <n v="4031.3"/>
    <n v="0"/>
    <n v="27654.720000000001"/>
    <s v="NO_CONCILIADO"/>
    <m/>
    <m/>
  </r>
  <r>
    <x v="10"/>
    <m/>
    <x v="10"/>
    <x v="99"/>
    <m/>
    <s v="CRV"/>
    <n v="2344680"/>
    <m/>
    <s v="REGULARIZACION DE TRANSFERENCIA DEL EXTERIOR SEGUN SWIFT NO.10791 DE FECHA 19/07/2023 ORDENANTE: CONSULADO DE BOLIVIA EN ROSARIO ARGENTINA REF.: RECAUDACIONES GESTORÍA CONSULAR DICIEMBRE 2022 A JUNIO 2023 LIB. 00010011102 MIN.REL.EXT.- USD INGRESOS POR GESTORÍA CONSULAR"/>
    <m/>
    <m/>
    <m/>
    <m/>
    <n v="0"/>
    <n v="1237.27"/>
    <n v="0"/>
    <n v="8487.67"/>
    <s v="NO_CONCILIADO"/>
    <m/>
    <m/>
  </r>
  <r>
    <x v="10"/>
    <m/>
    <x v="10"/>
    <x v="99"/>
    <m/>
    <s v="CRV"/>
    <n v="2344682"/>
    <m/>
    <s v="REGULARIZACION DE TRANSFERENCIA DEL EXTERIOR SEGUN SWIFT NO.10924 DE FECHA 19/07/2023 ORDENANTE: CONSULADO GENERAL DE BOLIVIA EN MADRID ESPAÑA REF.: RECAUDACIONES GESTORÍA CONSULAR JUNIO 2023 LIB. 00010011102 MIN.REL.EXT.- USD INGRESOS POR GESTORÍA CONSULAR"/>
    <m/>
    <m/>
    <m/>
    <m/>
    <n v="0"/>
    <n v="62941.37"/>
    <n v="0"/>
    <n v="431777.8"/>
    <s v="NO_CONCILIADO"/>
    <m/>
    <m/>
  </r>
  <r>
    <x v="10"/>
    <m/>
    <x v="10"/>
    <x v="99"/>
    <m/>
    <s v="CRV"/>
    <n v="2344684"/>
    <m/>
    <s v="REGULARIZACION DE TRANSFERENCIA DEL EXTERIOR SEGUN SWIFT NO.11016 DE FECHA 19/07/2023 ORDENANTE: CONSULADO GENERAL DE BOLIVIA EN ARICA CHILE REF.: RECAUDACIONES GESTORÍA CONSULAR JUNIO 2023 LIB. 00010011102 MIN.REL.EXT.- USD INGRESOS POR GESTORÍA CONSULAR"/>
    <m/>
    <m/>
    <m/>
    <m/>
    <n v="0"/>
    <n v="11549.73"/>
    <n v="0"/>
    <n v="79231.149999999994"/>
    <s v="NO_CONCILIADO"/>
    <m/>
    <m/>
  </r>
  <r>
    <x v="10"/>
    <m/>
    <x v="10"/>
    <x v="99"/>
    <m/>
    <s v="CRV"/>
    <n v="2344692"/>
    <m/>
    <s v="REGULARIZACION DE TRANSFERENCIA DEL EXTERIOR SEGUN SWIFT NO.11238 Y NO.11237 DE FECHA 19/07/2023 ORDENANTE: VICE CONSULADO DE BOLIVIA EN PILAR ARGENTINA REF.: RECAUDACIONES GESTORÍA CONSULAR ABRIL A JUNIO 2023 LIB. 00010011102 MIN.REL.EXT.- USD INGRESOS POR GESTORÍA CONSULAR"/>
    <m/>
    <m/>
    <m/>
    <m/>
    <n v="0"/>
    <n v="1946.3"/>
    <n v="0"/>
    <n v="13351.62"/>
    <s v="NO_CONCILIADO"/>
    <m/>
    <m/>
  </r>
  <r>
    <x v="10"/>
    <m/>
    <x v="10"/>
    <x v="99"/>
    <m/>
    <s v="CRV"/>
    <n v="2344688"/>
    <m/>
    <s v="REGULARIZACION DE TRANSFERENCIA DEL EXTERIOR SEGUN SWIFT NO.11167 DE FECHA 19/07/2023 ORDENANTE: VICE CONSULADO DE BOLIVIA EN LA PLATA ARGENTINA REF.: RECAUDACIONES GESTORÍA CONSULAR JUNIO 2023 LIB. 00010011102 MIN.REL.EXT.- USD INGRESOS POR GESTORÍA CONSULAR"/>
    <m/>
    <m/>
    <m/>
    <m/>
    <n v="0"/>
    <n v="2377.6999999999998"/>
    <n v="0"/>
    <n v="16311.02"/>
    <s v="NO_CONCILIADO"/>
    <m/>
    <m/>
  </r>
  <r>
    <x v="10"/>
    <m/>
    <x v="10"/>
    <x v="99"/>
    <m/>
    <s v="CRV"/>
    <n v="2344690"/>
    <m/>
    <s v="REGULARIZACION DE TRANSFERENCIA DEL EXTERIOR SEGUN SWIFT NO.11186 DE FECHA 19/07/2023 ORDENANTE: CONSULADO GENERAL DE BOLIVIA EN SANTIAGO CHILE REF.: RECAUDACIONES GESTORÍA CONSULAR JUNIO 2023 LIB. 00010011102 MIN.REL.EXT.- USD INGRESOS POR GESTORÍA CONSULAR"/>
    <m/>
    <m/>
    <m/>
    <m/>
    <n v="0"/>
    <n v="72063.41"/>
    <n v="0"/>
    <n v="494354.99"/>
    <s v="NO_CONCILIADO"/>
    <m/>
    <m/>
  </r>
  <r>
    <x v="10"/>
    <m/>
    <x v="10"/>
    <x v="99"/>
    <m/>
    <s v="CRV"/>
    <n v="2344694"/>
    <m/>
    <s v="REGULARIZACION DE TRANSFERENCIA DEL EXTERIOR SEGUN SWIFT NO.11448 Y NO.11447 DE FECHA 19/07/2023 ORDENANTE: VICE CONSULADO DE BOLIVIA EN LA MATANZA ARGENTINA REF.: RECAUDACIONES GESTORÍA CONSULAR JUNIO 2023 LIB. 00010011102 MIN.REL.EXT.- USD INGRESOS POR GESTORÍA CONSULAR"/>
    <m/>
    <m/>
    <m/>
    <m/>
    <n v="0"/>
    <n v="885.79"/>
    <n v="0"/>
    <n v="6076.52"/>
    <s v="NO_CONCILIADO"/>
    <m/>
    <m/>
  </r>
  <r>
    <x v="10"/>
    <m/>
    <x v="10"/>
    <x v="99"/>
    <m/>
    <s v="CRV"/>
    <n v="2344686"/>
    <m/>
    <s v="REGULARIZACION DE TRANSFERENCIA DEL EXTERIOR SEGUN SWIFT NO.11091 DE FECHA 19/07/2023 ORDENANTE: CONSULADO GENERAL DE BOLIVIA EN WASHINGTON EE.UU. REF.: RECAUDACIONES GESTORÍA CONSULAR JUNIO 2023 LIB. 00010011102 MIN.REL.EXT.- USD INGRESOS POR GESTORÍA CONSULAR"/>
    <m/>
    <m/>
    <m/>
    <m/>
    <n v="0"/>
    <n v="38388.6"/>
    <n v="0"/>
    <n v="263345.8"/>
    <s v="NO_CONCILIADO"/>
    <m/>
    <m/>
  </r>
  <r>
    <x v="16"/>
    <m/>
    <x v="16"/>
    <x v="100"/>
    <m/>
    <s v="CRV"/>
    <n v="1847017"/>
    <m/>
    <s v="NUMERO DE LIBRETACUT: 00514012004 OPERACIÓN E46 TRANSFERENCIA DEL SISTEMA FINANCIERO POR CUENTA DE TERCEROS A LA CUT EN DOLARES AMERICANOS PARA ABONO A CUENTA UNICA DEL TESORO CUT 5970034001 LIBRETA CUT N° 00514012004 DE EMPRESA NACIONAL DE ELECTRICIDAD A SOLICITUD DE NIPPON KOEI LATIN AMERICA CARI"/>
    <m/>
    <m/>
    <m/>
    <m/>
    <n v="0"/>
    <n v="463032.54"/>
    <n v="0"/>
    <n v="3176403.22"/>
    <s v="NO_CONCILIADO"/>
    <m/>
    <m/>
  </r>
  <r>
    <x v="16"/>
    <m/>
    <x v="16"/>
    <x v="100"/>
    <m/>
    <s v="CRV"/>
    <n v="1847024"/>
    <m/>
    <s v="NUMERO DE LIBRETACUT: 00514012004 OPERACIÓN E46 TRANSFERENCIA DEL SISTEMA FINANCIERO POR CUENTA DE TERCEROS A LA CUT EN DOLARES AMERICANOS PARA ABONO A CUENTA UNICA DEL TESORO CUT 5970034001 LIBRETA CUT N° 00514012004 DE EMPRESA NACIONAL DE ELECTRICIDAD A SOLICITUD DE NIPPON KOEI CO. LTD. SUCURSAL"/>
    <m/>
    <m/>
    <m/>
    <m/>
    <n v="0"/>
    <n v="57228.74"/>
    <n v="0"/>
    <n v="392589.16"/>
    <s v="NO_CONCILIADO"/>
    <m/>
    <m/>
  </r>
  <r>
    <x v="2"/>
    <m/>
    <x v="2"/>
    <x v="101"/>
    <m/>
    <s v="DEV"/>
    <n v="17630"/>
    <m/>
    <s v="PAGO A EXIMBANK CHINA POPUL PRÉSTAMO PBC 2015 (08) 350 VCTO. 21-07-2023 POR CUENTA DE TGN , NTI. 017630 VALOR 21-07-2023 CAPITAL USD 27.355.555,56 INTERESES USD 3.998.391,86 COMISIONES USD 183.389,53 CTA. 5970 CUENTA UNICA DEL TESORO DOLARES AMERICANOS LIB. 00099021001 REF. COMISION DEL BANQUERO"/>
    <m/>
    <m/>
    <m/>
    <m/>
    <n v="10"/>
    <n v="0"/>
    <n v="68.599999999999994"/>
    <n v="0"/>
    <s v="NO_CONCILIADO"/>
    <m/>
    <m/>
  </r>
  <r>
    <x v="2"/>
    <m/>
    <x v="2"/>
    <x v="101"/>
    <m/>
    <s v="DEV"/>
    <n v="17591"/>
    <m/>
    <s v="PAGO A EXIMBANK CHINA POPUL PRÉSTAMO PBC 2016 (38) 426 VCTO. 21-07-2023 POR CUENTA DE TGN , NTI. 017591 VALOR 21-07-2023 CAPITAL USD 20.122.742,04 INTERESES USD 5.372.158,24 COMISIONES USD 15.194,37 CTA. 5970 CUENTA UNICA DEL TESORO DOLARES AMERICANOS LIB. 00099021001 REF. COMISION DEL BANQUERO"/>
    <m/>
    <m/>
    <m/>
    <m/>
    <n v="10"/>
    <n v="0"/>
    <n v="68.599999999999994"/>
    <n v="0"/>
    <s v="NO_CONCILIADO"/>
    <m/>
    <m/>
  </r>
  <r>
    <x v="2"/>
    <m/>
    <x v="2"/>
    <x v="101"/>
    <m/>
    <s v="DEV"/>
    <n v="17629"/>
    <m/>
    <s v="PAGO A EXIMBANK CHINA POPUL PRÉSTAMO PBC 2016 (22) 410 VCTO. 21-07-2023 POR CUENTA DE TGN , NTI. 017629 VALOR 21-07-2023 CAPITAL USD 10.752.500,00 INTERESES USD 3.080.183,85 CTA. 5970 CUENTA UNICA DEL TESORO DOLARES AMERICANOS LIB. 00099021001 REF. COMISION DEL BANQUERO"/>
    <m/>
    <m/>
    <m/>
    <m/>
    <n v="10"/>
    <n v="0"/>
    <n v="68.599999999999994"/>
    <n v="0"/>
    <s v="NO_CONCILIADO"/>
    <m/>
    <m/>
  </r>
  <r>
    <x v="12"/>
    <m/>
    <x v="12"/>
    <x v="101"/>
    <m/>
    <s v="CRV"/>
    <n v="2347512"/>
    <m/>
    <s v="TRANSFERENCIA RECIBIDA DEL EXTERIOR SEGÚN MENSAJES SWIFT Nos. 11834-11833 (REM.EXT.) DE FECHA 21-07-2023 POR DESEMBOLSO DE IDA PRÉSTAMO 4923-BO ABC042 LIBRETA N° 00291014336 ABC-US AIF 4923 CARRET. NAC. E INFRAESTRUCTURA AEROPORTUARIA"/>
    <m/>
    <m/>
    <m/>
    <m/>
    <n v="0"/>
    <n v="328812.48"/>
    <n v="0"/>
    <n v="2255653.61"/>
    <s v="NO_CONCILIADO"/>
    <m/>
    <m/>
  </r>
  <r>
    <x v="10"/>
    <m/>
    <x v="10"/>
    <x v="101"/>
    <m/>
    <s v="CRV"/>
    <n v="2347513"/>
    <m/>
    <s v="REGULARIZACION DE TRANSFERENCIA DEL EXTERIOR SEGUN SWIFT NO.10772 DE FECHA 21/07/2023 ORDENANTE: CONSULADO DE BOLIVIA EN ANTOFAGASTA CHILE REF.: RECAUDACIONES GESTORÍA CONSULAR JUNIO 2023 LIB. 00010011102 MIN.REL.EXT.- USD INGRESOS POR GESTORÍA CONSULAR"/>
    <m/>
    <m/>
    <m/>
    <m/>
    <n v="0"/>
    <n v="29339.49"/>
    <n v="0"/>
    <n v="201268.9"/>
    <s v="NO_CONCILIADO"/>
    <m/>
    <m/>
  </r>
  <r>
    <x v="10"/>
    <m/>
    <x v="10"/>
    <x v="101"/>
    <m/>
    <s v="CRV"/>
    <n v="2347515"/>
    <m/>
    <s v="REGULARIZACION DE TRANSFERENCIA DEL EXTERIOR SEGUN SWIFT NO.11346 DE FECHA 21/07/2023 ORDENANTE: CONSULADO DE BOLIVIA EN SAO PAULO BRASIL REF.: RECAUDACION GESTORÍA CONSULAR POR EL MES DE JUNIO 2023 LIB. 00010011102 MIN.REL.EXT.- USD INGRESOS POR GESTORÍA CONSULAR"/>
    <m/>
    <m/>
    <m/>
    <m/>
    <n v="0"/>
    <n v="57465"/>
    <n v="0"/>
    <n v="394209.9"/>
    <s v="NO_CONCILIADO"/>
    <m/>
    <m/>
  </r>
  <r>
    <x v="10"/>
    <m/>
    <x v="10"/>
    <x v="101"/>
    <m/>
    <s v="CRV"/>
    <n v="2347517"/>
    <m/>
    <s v="REGULARIZACION DE TRANSFERENCIA DEL EXTERIOR SEGUN SWIFT NO.10918 DE FECHA 21/07/2023 ORDENANTE: CONSULADO DE BOLIVIA EN VALENCIA ESPAÑA REF.: RECAUDACION GESTORÍA CONSULAR POR EL MES DE JUNIO 2023 LIB. 00010011102 MIN.REL.EXT.- USD INGRESOS POR GESTORÍA CONSULAR"/>
    <m/>
    <m/>
    <m/>
    <m/>
    <n v="0"/>
    <n v="18663.55"/>
    <n v="0"/>
    <n v="128031.95"/>
    <s v="NO_CONCILIADO"/>
    <m/>
    <m/>
  </r>
  <r>
    <x v="10"/>
    <m/>
    <x v="10"/>
    <x v="101"/>
    <m/>
    <s v="CRV"/>
    <n v="2347519"/>
    <m/>
    <s v="REGULARIZACION DE TRANSFERENCIA DEL EXTERIOR SEGUN SWIFT NO.11146 DE FECHA 21/07/2023 ORDENANTE: EMBAJADA DE BOLIVIA EN PARIS FRANCIA REF.: RECAUDACION GESTORÍA CONSULAR POR EL MES DE JUNIO 2023 LIB. 00010011102 MIN.REL.EXT.- USD INGRESOS POR GESTORÍA CONSULAR"/>
    <m/>
    <m/>
    <m/>
    <m/>
    <n v="0"/>
    <n v="3926.02"/>
    <n v="0"/>
    <n v="26932.5"/>
    <s v="NO_CONCILIADO"/>
    <m/>
    <m/>
  </r>
  <r>
    <x v="10"/>
    <m/>
    <x v="10"/>
    <x v="101"/>
    <m/>
    <s v="CRV"/>
    <n v="2347521"/>
    <m/>
    <s v="REGULARIZACION DE TRANSFERENCIA DEL EXTERIOR SEGUN SWIFT NO.11156 DE FECHA 21/07/2023 ORDENANTE: CONSULADO DE BOLIVIA EN RIO DE JANEIRO REF.: RECAUDACION GESTORÍA CONSULAR POR EL MES DE JUNIO 2023 LIB. 00010011102 MIN.REL.EXT.- USD INGRESOS POR GESTORÍA CONSULAR"/>
    <m/>
    <m/>
    <m/>
    <m/>
    <n v="0"/>
    <n v="1790"/>
    <n v="0"/>
    <n v="12279.4"/>
    <s v="NO_CONCILIADO"/>
    <m/>
    <m/>
  </r>
  <r>
    <x v="2"/>
    <m/>
    <x v="2"/>
    <x v="102"/>
    <m/>
    <s v="NTI"/>
    <n v="17609"/>
    <m/>
    <s v="PAGO A BID PRÉSTAMO 3181/BL-BO VCTO. 23-07-2023 POR CUENTA DE TGN , NTI. 017609 VALOR 24-07-2023 CAPITAL USD 1.766.666,67 INTERESES USD 1.484.231,36 CTA. 5970 CUENTA UNICA DEL TESORO DOLARES AMERICANOS LIB. 00099021001"/>
    <m/>
    <m/>
    <m/>
    <m/>
    <n v="3250898.03"/>
    <n v="0"/>
    <n v="22301160.489999998"/>
    <n v="0"/>
    <s v="NO_CONCILIADO"/>
    <m/>
    <m/>
  </r>
  <r>
    <x v="2"/>
    <m/>
    <x v="2"/>
    <x v="102"/>
    <m/>
    <s v="NTI"/>
    <n v="17590"/>
    <m/>
    <s v="PAGO A BID PRÉSTAMO 3181/BL-BO VCTO. 23-07-2023 POR CUENTA DE TGN , NTI. 017590 VALOR 24-07-2023 INTERESES USD 26.282,19 CTA. 5970 CUENTA UNICA DEL TESORO DOLARES AMERICANOS LIB. 00099021001"/>
    <m/>
    <m/>
    <m/>
    <m/>
    <n v="26282.19"/>
    <n v="0"/>
    <n v="180295.82"/>
    <n v="0"/>
    <s v="NO_CONCILIADO"/>
    <m/>
    <m/>
  </r>
  <r>
    <x v="17"/>
    <m/>
    <x v="17"/>
    <x v="102"/>
    <m/>
    <s v="CRV"/>
    <n v="18797"/>
    <m/>
    <s v="TRANSFERENCIA DE FONDOS AL EXTERIOR A SOLICITUD DE DIRECCION ESTRATEGICA DE REIVINDICACION MARITIMA DIREMAR SEGUN SOLICITUD 18797 REF: REEMBOLSO DE GASTOS REALIZADOS POR EL CONSULTOR INTERNACIONAL EDGARDO SOBENES OBREGON DE ACUERDO A INFORME IF DIREMAR DSI NO 20 2023 EQUIVALENTES 3.837,86 USD LIB. 00099021001 TGN-RECURSOS ORDINARIOS-DOLARES AMERICANOS (5970) POR DIFERENCIAL CAMBIARIO"/>
    <m/>
    <m/>
    <m/>
    <m/>
    <n v="0"/>
    <n v="26.57"/>
    <n v="0"/>
    <n v="182.27"/>
    <s v="NO_CONCILIADO"/>
    <m/>
    <m/>
  </r>
  <r>
    <x v="10"/>
    <m/>
    <x v="10"/>
    <x v="102"/>
    <m/>
    <s v="CRV"/>
    <n v="2349635"/>
    <m/>
    <s v="REGULARIZACION DE TRANSFERENCIA DEL EXTERIOR SEGUN SWIFT NO.11293 DE FECHA 24/07/2023 ORDENANTE: CONSULADO DE BOLIVIA EN MURCIA - ESPAÑA REF: GESTORIA CONSULAR JUNIO 2023 LIB. 00010011102 MIN.REL.EXT.- USD INGRESOS POR GESTORÍA CONSULAR"/>
    <m/>
    <m/>
    <m/>
    <m/>
    <n v="0"/>
    <n v="20050.05"/>
    <n v="0"/>
    <n v="137543.34"/>
    <s v="NO_CONCILIADO"/>
    <m/>
    <m/>
  </r>
  <r>
    <x v="10"/>
    <m/>
    <x v="10"/>
    <x v="102"/>
    <m/>
    <s v="CRV"/>
    <n v="2349637"/>
    <m/>
    <s v="REGULARIZACION DE TRANSFERENCIA DEL EXTERIOR SEGUN SWIFT NO.11395 DE FECHA 24/07/2023 ORDENANTE: CONSULADO DE BOLIVIA EN BILBAO - ESPAÑA REF:GESTORIA CONSULAR JUNIO 2023 LIB. 00010011102 MIN.REL.EXT.- USD INGRESOS POR GESTORÍA CONSULAR"/>
    <m/>
    <m/>
    <m/>
    <m/>
    <n v="0"/>
    <n v="23042.57"/>
    <n v="0"/>
    <n v="158072.03"/>
    <s v="NO_CONCILIADO"/>
    <m/>
    <m/>
  </r>
  <r>
    <x v="10"/>
    <m/>
    <x v="10"/>
    <x v="102"/>
    <m/>
    <s v="CRV"/>
    <n v="2349639"/>
    <m/>
    <s v="REGULARIZACION DE TRANSFERENCIA DEL EXTERIOR SEGUN SWIFT NO.11294 DE FECHA 24/07/2023 ORDENANTE: SEZIONE CONSOLARE AMBASCIATA DI BOLIVIA REF:GESTORIA CONSULAR JUNIO 2023 LIB. 00010011102 MIN.REL.EXT.- USD INGRESOS POR GESTORÍA CONSULAR"/>
    <m/>
    <m/>
    <m/>
    <m/>
    <n v="0"/>
    <n v="2087.2199999999998"/>
    <n v="0"/>
    <n v="14318.33"/>
    <s v="NO_CONCILIADO"/>
    <m/>
    <m/>
  </r>
  <r>
    <x v="2"/>
    <m/>
    <x v="2"/>
    <x v="103"/>
    <m/>
    <s v="NTI"/>
    <n v="17575"/>
    <m/>
    <s v="PAGO A BID PRÉSTAMO 1098-SF-BO VCTO. 25-07-2023 POR CUENTA DE TGN , NTI. 017575 VALOR 25-07-2023 CAPITAL USD 123.951,36 INTERESES USD 46.714,38 CTA. 5970 CUENTA UNICA DEL TESORO DOLARES AMERICANOS LIB. 00099021001"/>
    <m/>
    <m/>
    <m/>
    <m/>
    <n v="170665.74"/>
    <n v="0"/>
    <n v="1170766.98"/>
    <n v="0"/>
    <s v="NO_CONCILIADO"/>
    <m/>
    <m/>
  </r>
  <r>
    <x v="5"/>
    <m/>
    <x v="5"/>
    <x v="103"/>
    <m/>
    <s v="CRV"/>
    <n v="1065065"/>
    <m/>
    <s v="||TRANSFERENCIA DE FONDOS S/G.NOTA CITE: MEFP/VTCP/DGPOT/UPCFTGN/N°1212/2023 DE LA FECHA DEL MINISTERIO DE ECONOMIA Y FINANZAS PUBLICAS (HRE-TSO-1031) ABONO A LA LIB. N°00513012005 YPFB - OPERACIONES EXTRAORDINARIAS USD"/>
    <m/>
    <m/>
    <m/>
    <m/>
    <n v="0"/>
    <n v="62730871"/>
    <n v="0"/>
    <n v="430333775.06"/>
    <s v="NO_CONCILIADO"/>
    <m/>
    <m/>
  </r>
  <r>
    <x v="18"/>
    <m/>
    <x v="18"/>
    <x v="103"/>
    <m/>
    <s v="COB"/>
    <n v="1065083"/>
    <m/>
    <s v="'COBRO DE'||ÚTILES DE ESCRITORIO POR EL COMPROBANTE N°1065078 Y NOTA CITE: RIBB/UAF/SCO N°031/23 DEL REGISTRO INTERNACIONAL BOLIVIANO DE BUQUES DE FECHA 07/06/2023 (HRE-TGL-9117). (SECTOR PÚBLICO). DÉBITO DE LA LIBRETA 00020061101 MIN.DEF.-RIBB-ING.VARIOS USD."/>
    <m/>
    <m/>
    <m/>
    <m/>
    <n v="7.29"/>
    <n v="0"/>
    <n v="50.01"/>
    <n v="0"/>
    <s v="NO_CONCILIADO"/>
    <m/>
    <m/>
  </r>
  <r>
    <x v="2"/>
    <m/>
    <x v="2"/>
    <x v="104"/>
    <m/>
    <s v="NTI"/>
    <n v="17549"/>
    <m/>
    <s v="PAGO A CAF PRÉSTAMO CFA006536 VCTO. 26-07-2023 POR CUENTA DE TGN , NTI. 017549 VALOR 26-07-2023 CAPITAL USD 2.458.704,57 INTERESES USD 1.021.019,59 CTA. 5970 CUENTA UNICA DEL TESORO DOLARES AMERICANOS LIB. 00099021001"/>
    <m/>
    <m/>
    <m/>
    <m/>
    <n v="3479724.16"/>
    <n v="0"/>
    <n v="23870907.739999998"/>
    <n v="0"/>
    <s v="NO_CONCILIADO"/>
    <m/>
    <m/>
  </r>
  <r>
    <x v="2"/>
    <m/>
    <x v="2"/>
    <x v="104"/>
    <m/>
    <s v="NTI"/>
    <n v="17548"/>
    <m/>
    <s v="PAGO A CAF PRÉSTAMO CFA006534 VCTO. 26-07-2023 POR CUENTA DE TGN , NTI. 017548 VALOR 26-07-2023 CAPITAL USD 791.607,14 INTERESES USD 328.728,56 CTA. 5970 CUENTA UNICA DEL TESORO DOLARES AMERICANOS LIB. 00099021001"/>
    <m/>
    <m/>
    <m/>
    <m/>
    <n v="1120335.7"/>
    <n v="0"/>
    <n v="7685502.9000000004"/>
    <n v="0"/>
    <s v="NO_CONCILIADO"/>
    <m/>
    <m/>
  </r>
  <r>
    <x v="2"/>
    <m/>
    <x v="2"/>
    <x v="104"/>
    <m/>
    <s v="NTI"/>
    <n v="17546"/>
    <m/>
    <s v="PAGO A CAF PRÉSTAMO CFA006532 VCTO. 26-07-2023 POR CUENTA DE TGN , NTI. 017546 VALOR 26-07-2023 CAPITAL USD 1.053.595,08 INTERESES USD 437.523,58 CTA. 5970 CUENTA UNICA DEL TESORO DOLARES AMERICANOS LIB. 00099021001"/>
    <m/>
    <m/>
    <m/>
    <m/>
    <n v="1491118.66"/>
    <n v="0"/>
    <n v="10229074.01"/>
    <n v="0"/>
    <s v="NO_CONCILIADO"/>
    <m/>
    <m/>
  </r>
  <r>
    <x v="2"/>
    <m/>
    <x v="2"/>
    <x v="105"/>
    <m/>
    <s v="NTI"/>
    <n v="17601"/>
    <m/>
    <s v="PAGO A CAF PRÉSTAMO CFA005544 VCTO. 27-07-2023 POR CUENTA DE TGN , NTI. 017601 VALOR 27-07-2023 CAPITAL USD 9.318,46 INTERESES USD 2.955,12 CTA. 5970 CUENTA UNICA DEL TESORO DOLARES AMERICANOS LIB. 00099021001"/>
    <m/>
    <m/>
    <m/>
    <m/>
    <n v="12273.58"/>
    <n v="0"/>
    <n v="84196.76"/>
    <n v="0"/>
    <s v="NO_CONCILIADO"/>
    <m/>
    <m/>
  </r>
  <r>
    <x v="2"/>
    <m/>
    <x v="2"/>
    <x v="106"/>
    <m/>
    <s v="NTI"/>
    <n v="17596"/>
    <m/>
    <s v="PAGO A BID PRÉSTAMO 3060/BL-BO VCTO. 28-07-2023 POR CUENTA DE TGN , NTI. 017596 VALOR 28-07-2023 CAPITAL USD 883.236,01 INTERESES USD 603.979,25 CTA. 5970 CUENTA UNICA DEL TESORO DOLARES AMERICANOS LIB. 00099021001"/>
    <m/>
    <m/>
    <m/>
    <m/>
    <n v="1487215.26"/>
    <n v="0"/>
    <n v="10202296.68"/>
    <n v="0"/>
    <s v="NO_CONCILIADO"/>
    <m/>
    <m/>
  </r>
  <r>
    <x v="2"/>
    <m/>
    <x v="2"/>
    <x v="106"/>
    <m/>
    <s v="NTI"/>
    <n v="17610"/>
    <m/>
    <s v="PAGO A BID PRÉSTAMO 3060/BL-BO VCTO. 28-07-2023 POR CUENTA DE TGN , NTI. 017610 VALOR 28-07-2023 INTERESES USD 13.141,14 CTA. 5970 CUENTA UNICA DEL TESORO DOLARES AMERICANOS LIB. 00099021001"/>
    <m/>
    <m/>
    <m/>
    <m/>
    <n v="13141.14"/>
    <n v="0"/>
    <n v="90148.22"/>
    <n v="0"/>
    <s v="NO_CONCILIADO"/>
    <m/>
    <m/>
  </r>
  <r>
    <x v="2"/>
    <m/>
    <x v="2"/>
    <x v="106"/>
    <m/>
    <s v="NTI"/>
    <n v="17604"/>
    <m/>
    <s v="PAGO A BID PRÉSTAMO 2450/BL-BO VCTO. 28-07-2023 POR CUENTA DE TGN , NTI. 017604 VALOR 28-07-2023 CAPITAL USD 279.430,17 INTERESES USD 186.682,20 CTA. 5970 CUENTA UNICA DEL TESORO DOLARES AMERICANOS LIB. 00099021001"/>
    <m/>
    <m/>
    <m/>
    <m/>
    <n v="466112.37"/>
    <n v="0"/>
    <n v="3197530.86"/>
    <n v="0"/>
    <s v="NO_CONCILIADO"/>
    <m/>
    <m/>
  </r>
  <r>
    <x v="2"/>
    <m/>
    <x v="2"/>
    <x v="106"/>
    <m/>
    <s v="NTI"/>
    <n v="17608"/>
    <m/>
    <s v="PAGO A BID PRÉSTAMO 2450/BL-BO VCTO. 28-07-2023 POR CUENTA DE TGN , NTI. 017608 VALOR 28-07-2023 INTERESES USD 7.129,95 CTA. 5970 CUENTA UNICA DEL TESORO DOLARES AMERICANOS LIB. 00099021001"/>
    <m/>
    <m/>
    <m/>
    <m/>
    <n v="7129.95"/>
    <n v="0"/>
    <n v="48911.46"/>
    <n v="0"/>
    <s v="NO_CONCILIADO"/>
    <m/>
    <m/>
  </r>
  <r>
    <x v="2"/>
    <m/>
    <x v="2"/>
    <x v="107"/>
    <m/>
    <s v="NTI"/>
    <n v="17663"/>
    <m/>
    <s v="PAGO A AFD PRÉSTAMO CBO 1036 02 K VCTO. 31-07-2023 POR CUENTA DE TGN , NTI. 017663 VALOR 31-07-2023 INTERESES EUR 2.121.219,44 CTA. 5970 CUENTA UNICA DEL TESORO DOLARES AMERICANOS LIB. 00099021001"/>
    <m/>
    <m/>
    <m/>
    <m/>
    <n v="2337998.17"/>
    <n v="0"/>
    <n v="16038667.449999999"/>
    <n v="0"/>
    <s v="NO_CONCILIADO"/>
    <m/>
    <m/>
  </r>
  <r>
    <x v="2"/>
    <m/>
    <x v="2"/>
    <x v="107"/>
    <m/>
    <s v="NTI"/>
    <n v="17668"/>
    <m/>
    <s v="PAGO A AFD PRÉSTAMO CBO 1027 01J VCTO. 31-07-2023 POR CUENTA DE TGN , NTI. 017668 VALOR 31-07-2023 INTERESES EUR 1.700.947,50 CTA. 5970 CUENTA UNICA DEL TESORO DOLARES AMERICANOS LIB. 00099021001"/>
    <m/>
    <m/>
    <m/>
    <m/>
    <n v="1874776.4"/>
    <n v="0"/>
    <n v="12860966.1"/>
    <n v="0"/>
    <s v="NO_CONCILIADO"/>
    <m/>
    <m/>
  </r>
  <r>
    <x v="2"/>
    <m/>
    <x v="2"/>
    <x v="107"/>
    <m/>
    <s v="NTI"/>
    <n v="17585"/>
    <m/>
    <s v="PAGO A AFD PRÉSTAMO CBO 1020 01 B VCTO. 31-07-2023 POR CUENTA DE TGN , NTI. 017585 VALOR 31-07-2023 INTERESES EUR 285.376,66 COMISIONES EUR 12.946,81 CTA. 5970 CUENTA UNICA DEL TESORO DOLARES AMERICANOS LIB. 00099021001"/>
    <m/>
    <m/>
    <m/>
    <m/>
    <n v="328810.74"/>
    <n v="0"/>
    <n v="2255641.6800000002"/>
    <n v="0"/>
    <s v="NO_CONCILIADO"/>
    <m/>
    <m/>
  </r>
  <r>
    <x v="18"/>
    <m/>
    <x v="18"/>
    <x v="107"/>
    <m/>
    <s v="COB"/>
    <n v="1065554"/>
    <m/>
    <s v="'COBRO DE'||UTILES DE ESCRITORIO POR EL COMPROBANTE NRO. 1065548 DE LA FECHA, SEGÚN NOTA CITE: RIBB/UAF/SCO N° 031/23 DE FECHA 7/6/2023 (HRE-TGL-9117). ENVIADA POR EL REGISTRO INTERNACIONAL BOLIVIANO DE BUQUES. (SECTOR PÚBLICO). DEBITO DE LA LIBRETA 00020061101 MIN.DEF.-RIBB-INGRESOS VARIOS USD."/>
    <m/>
    <m/>
    <m/>
    <m/>
    <n v="7.29"/>
    <n v="0"/>
    <n v="50.01"/>
    <n v="0"/>
    <s v="NO_CONCILIADO"/>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
  <r>
    <x v="0"/>
    <n v="1"/>
    <x v="0"/>
    <x v="0"/>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m/>
  </r>
  <r>
    <x v="1"/>
    <n v="2"/>
    <x v="0"/>
    <x v="0"/>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m/>
  </r>
  <r>
    <x v="1"/>
    <n v="2"/>
    <x v="0"/>
    <x v="1"/>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m/>
  </r>
  <r>
    <x v="1"/>
    <n v="2"/>
    <x v="0"/>
    <x v="2"/>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m/>
  </r>
  <r>
    <x v="1"/>
    <n v="2"/>
    <x v="0"/>
    <x v="3"/>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m/>
  </r>
  <r>
    <x v="1"/>
    <n v="2"/>
    <x v="0"/>
    <x v="4"/>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m/>
  </r>
  <r>
    <x v="0"/>
    <n v="1"/>
    <x v="0"/>
    <x v="5"/>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m/>
  </r>
  <r>
    <x v="0"/>
    <n v="1"/>
    <x v="0"/>
    <x v="5"/>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m/>
  </r>
  <r>
    <x v="1"/>
    <n v="2"/>
    <x v="0"/>
    <x v="6"/>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m/>
  </r>
  <r>
    <x v="2"/>
    <n v="1"/>
    <x v="1"/>
    <x v="7"/>
    <n v="796"/>
    <s v="00383012001"/>
    <s v="De: 00099021001 A:00383012001 Transferencia que realizamos a solicitud de la Agencia Boliviana de Correos mediante nota CITE: AGBC-AGBC/DAF/TFC-CPRV-0058-CAR/2023, Informe Técnico INF/AGBC/DAF/TFC Nº 0014/2023 (operación bimonetaria), (TC 6"/>
    <m/>
    <m/>
    <m/>
    <m/>
    <m/>
    <m/>
    <n v="0"/>
    <n v="207582.16"/>
    <n v="207582.16"/>
    <m/>
  </r>
  <r>
    <x v="1"/>
    <n v="2"/>
    <x v="0"/>
    <x v="8"/>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m/>
  </r>
  <r>
    <x v="1"/>
    <n v="2"/>
    <x v="0"/>
    <x v="9"/>
    <n v="830"/>
    <s v="00099021001"/>
    <s v="De: 00099021001 A:00015051101 Transferencia que realizamos a solicitud de la Unidad de Administración e Información Salarial mediante nota CITE: MEFP/VTCP/DGPOT/UAIS/No. 576/2023 y en virtud a las notas CITE: MEFP/VPCF/DGCF/UCCF/Nos. 76 y 1"/>
    <m/>
    <m/>
    <m/>
    <m/>
    <m/>
    <m/>
    <n v="3233.6"/>
    <n v="0"/>
    <n v="3233.6"/>
    <m/>
  </r>
  <r>
    <x v="1"/>
    <n v="2"/>
    <x v="0"/>
    <x v="10"/>
    <n v="1122"/>
    <s v="00099021001"/>
    <s v="De: 00514012002 A:00099021001 Transferencia BI - Monetaria que realizamos a solicitud de la Empresa Nacional de Electricidad mediante nota CITE: ENDE-DEEM-3/42-23 Informe Técnico ENDE-IT-DEEM-3/2-23 H.R. 6-6262-R"/>
    <m/>
    <m/>
    <m/>
    <m/>
    <m/>
    <m/>
    <n v="0"/>
    <n v="50.74"/>
    <n v="50.74"/>
    <m/>
  </r>
  <r>
    <x v="1"/>
    <n v="2"/>
    <x v="0"/>
    <x v="10"/>
    <n v="1124"/>
    <s v="00099021001"/>
    <s v="De: 00514012002 A:00099021001 Transferencia BI - Monetaria que realizamos a solicitud de la Empresa Nacional de Electricidad mediante nota CITE: ENDE-DEEM-3/43-23 Informe Técnico ENDE-IT-DEEM-3/3-23 H.R. 6-6375-R"/>
    <m/>
    <m/>
    <m/>
    <m/>
    <m/>
    <m/>
    <n v="0"/>
    <n v="50.74"/>
    <n v="50.74"/>
    <m/>
  </r>
  <r>
    <x v="1"/>
    <n v="2"/>
    <x v="0"/>
    <x v="10"/>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m/>
  </r>
  <r>
    <x v="1"/>
    <n v="2"/>
    <x v="0"/>
    <x v="11"/>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m/>
  </r>
  <r>
    <x v="1"/>
    <n v="2"/>
    <x v="0"/>
    <x v="12"/>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m/>
  </r>
  <r>
    <x v="3"/>
    <n v="1"/>
    <x v="2"/>
    <x v="13"/>
    <n v="1254"/>
    <s v="00291012009"/>
    <s v="De: 00291012009 A:00099021001 Transferencia que realizamos a solicitud de la Dirección General de Crédito Público mediante nota CITE: MEFP/VTCP/DGCP/UODP/Nº301/2023 en cumplimiento a lo establecido en el parágrafo III de la Disposición Adi"/>
    <m/>
    <m/>
    <m/>
    <m/>
    <m/>
    <m/>
    <n v="15256011.76"/>
    <n v="0"/>
    <n v="15256011.76"/>
    <m/>
  </r>
  <r>
    <x v="4"/>
    <n v="1"/>
    <x v="3"/>
    <x v="13"/>
    <n v="1256"/>
    <s v="00253012002"/>
    <s v="De: 00253012002 A:00099021001 Transferencia que realizamos a solicitud de la Dirección General de Crédito Público mediante nota CITE: MEFP/VTCP/DGCP/UODP/Nº301/2023 en cumplimiento a lo establecido en el parágrafo III de la Disposición Adi"/>
    <m/>
    <m/>
    <m/>
    <m/>
    <m/>
    <m/>
    <n v="720671.82"/>
    <n v="0"/>
    <n v="720671.82"/>
    <m/>
  </r>
  <r>
    <x v="2"/>
    <n v="1"/>
    <x v="1"/>
    <x v="13"/>
    <n v="1251"/>
    <s v="00383012001"/>
    <s v="De: 00099021001 A:00383012001 Transferencia de recursos a solicitud de la Agencia Boliviana de Correos mediante nota CITE: AGBC-AGBC/DAF/TFC-CPRV-0093-CAR/2023 (operación bimonetaria), para gastos operativos y administrativos (TC 6,86) H.R"/>
    <m/>
    <m/>
    <m/>
    <m/>
    <m/>
    <m/>
    <n v="0"/>
    <n v="303837.36"/>
    <n v="303837.36"/>
    <m/>
  </r>
  <r>
    <x v="2"/>
    <n v="1"/>
    <x v="1"/>
    <x v="13"/>
    <n v="1253"/>
    <s v="00383012001"/>
    <s v="De: 00099021001 A:00383012001 Transferencia de recursos a solicitud de la Agencia Boliviana de Correos mediante nota CITE: AGBC-AGBC/DAF/TFC-CPRV-0093-CAR/2023 (operación bimonetaria), para gastos operativos y administrativos (TC 6,86) H.R"/>
    <m/>
    <m/>
    <m/>
    <m/>
    <m/>
    <m/>
    <n v="0"/>
    <n v="275262.23"/>
    <n v="275262.23"/>
    <m/>
  </r>
  <r>
    <x v="5"/>
    <n v="1"/>
    <x v="4"/>
    <x v="13"/>
    <n v="1255"/>
    <s v="00086011101"/>
    <s v="De: 00086011101 A:00099011001 Transferencia que realizamos a solicitud de la Dirección General de Crédito Público mediante nota CITE: MEFP/VTCP/DGCP/UODP/Nº301/2023 en cumplimiento a lo establecido en el parágrafo III de la Disposición Adi"/>
    <m/>
    <m/>
    <m/>
    <m/>
    <m/>
    <m/>
    <n v="933043.55"/>
    <n v="0"/>
    <n v="933043.55"/>
    <m/>
  </r>
  <r>
    <x v="6"/>
    <n v="1"/>
    <x v="5"/>
    <x v="13"/>
    <n v="1257"/>
    <s v="00041011101"/>
    <s v="De: 00041011101 A:00099021001 Transferencia que realizamos a solicitud de la Dirección General de Crédito Público mediante nota CITE: MEFP/VTCP/DGCP/UODP/Nº301/2023 en cumplimiento a lo establecido en el parágrafo III de la Disposición Adi"/>
    <m/>
    <m/>
    <m/>
    <m/>
    <m/>
    <m/>
    <n v="193542.9"/>
    <n v="0"/>
    <n v="193542.9"/>
    <m/>
  </r>
  <r>
    <x v="0"/>
    <n v="1"/>
    <x v="0"/>
    <x v="13"/>
    <n v="1255"/>
    <s v="00099011001"/>
    <s v="De: 00086011101 A:00099011001 Transferencia que realizamos a solicitud de la Dirección General de Crédito Público mediante nota CITE: MEFP/VTCP/DGCP/UODP/Nº301/2023 en cumplimiento a lo establecido en el parágrafo III de la Disposición Adi"/>
    <m/>
    <m/>
    <m/>
    <m/>
    <m/>
    <m/>
    <n v="0"/>
    <n v="933043.55"/>
    <n v="933043.55"/>
    <m/>
  </r>
  <r>
    <x v="2"/>
    <n v="1"/>
    <x v="1"/>
    <x v="14"/>
    <n v="1286"/>
    <s v="00383012001"/>
    <s v="De: 00099021001 A:00383012001 Transferencia de recursos a solicitud de la Agencia Boliviana de Correos dependiente del Ministerio de Obras Públicas, Servicios y Vivienda mediante nota CITE: AGBC-AGBC/DAF/TFC-CPRV-0104-CAR/2023 (operación bi"/>
    <m/>
    <m/>
    <m/>
    <m/>
    <m/>
    <m/>
    <n v="0"/>
    <n v="791032.57"/>
    <n v="791032.57"/>
    <m/>
  </r>
  <r>
    <x v="1"/>
    <n v="2"/>
    <x v="0"/>
    <x v="15"/>
    <n v="1300"/>
    <s v="00099021001"/>
    <s v="De: 00099021001 A:00291084302 Transferencia Bimonetaria que realizamos a solicitud de la Administradora Boliviana de Carreteras mediante nota CITE: ABC/GNA/SAF/ATE/2023-0774 para realizar los pagos a beneficiarios (TC 6,86) H.R.6-7763-R"/>
    <m/>
    <m/>
    <m/>
    <m/>
    <m/>
    <m/>
    <n v="11994710"/>
    <n v="0"/>
    <n v="11994710"/>
    <m/>
  </r>
  <r>
    <x v="1"/>
    <n v="2"/>
    <x v="0"/>
    <x v="15"/>
    <n v="1302"/>
    <s v="00099021001"/>
    <s v="De: 00099021001 A:00291014380 Transferencia Bimonetaria que realizamos a solicitud de la Administradora Boliviana de Carreteras mediante nota CITE: ABC/GNA/SAF/ATE/2023-0774 para realizar los pagos a beneficiarios (TC 6,86) H.R.6-7763-R"/>
    <m/>
    <m/>
    <m/>
    <m/>
    <m/>
    <m/>
    <n v="6860000"/>
    <n v="0"/>
    <n v="6860000"/>
    <m/>
  </r>
  <r>
    <x v="0"/>
    <n v="1"/>
    <x v="0"/>
    <x v="16"/>
    <n v="1404"/>
    <s v="00099011001"/>
    <s v="De: 00099011001 A:00086011101 Reversión de la transferencia de recursos que realizamos mediante TRLE No 82 por mala apropiación de la libreta H.R.349-105-D."/>
    <m/>
    <m/>
    <m/>
    <m/>
    <m/>
    <m/>
    <n v="933043.55"/>
    <n v="0"/>
    <n v="933043.55"/>
    <m/>
  </r>
  <r>
    <x v="5"/>
    <n v="1"/>
    <x v="4"/>
    <x v="16"/>
    <n v="1405"/>
    <s v="00086011101"/>
    <s v="De: 00086011101 A:00099021001 Transferencia que realizamos a solicitud de la Dirección General de Crédito Público mediante nota CITE: MEFP/VTCP/DGCP/UODP/Nº301/2023 en cumplimiento a lo establecido en el parágrafo III de la Disposición Adic"/>
    <m/>
    <m/>
    <m/>
    <m/>
    <m/>
    <m/>
    <n v="933043.55"/>
    <n v="0"/>
    <n v="933043.55"/>
    <m/>
  </r>
  <r>
    <x v="1"/>
    <n v="2"/>
    <x v="0"/>
    <x v="16"/>
    <n v="1407"/>
    <s v="00099021001"/>
    <s v="De: 00099021001 A:00086018057 Transferencia de recursos a solicitud del Ministerio de Medio Ambiente y Agua mediante nota CITE: MMAYA/DGAA No 166/2023 (operación bimonetaria) por el desembolso del Fondo Mundial para el medio ambiente para e"/>
    <m/>
    <m/>
    <m/>
    <m/>
    <m/>
    <m/>
    <n v="282707.46000000002"/>
    <n v="0"/>
    <n v="282707.46000000002"/>
    <m/>
  </r>
  <r>
    <x v="5"/>
    <n v="1"/>
    <x v="4"/>
    <x v="16"/>
    <n v="1404"/>
    <s v="00086011101"/>
    <s v="De: 00099011001 A:00086011101 Reversión de la transferencia de recursos que realizamos mediante TRLE No 82 por mala apropiación de la libreta H.R.349-105-D."/>
    <m/>
    <m/>
    <m/>
    <m/>
    <m/>
    <m/>
    <n v="0"/>
    <n v="933043.55"/>
    <n v="933043.55"/>
    <m/>
  </r>
  <r>
    <x v="5"/>
    <n v="1"/>
    <x v="4"/>
    <x v="16"/>
    <n v="1407"/>
    <s v="00086018057"/>
    <s v="De: 00099021001 A:00086018057 Transferencia de recursos a solicitud del Ministerio de Medio Ambiente y Agua mediante nota CITE: MMAYA/DGAA No 166/2023 (operación bimonetaria) por el desembolso del Fondo Mundial para el medio ambiente para e"/>
    <m/>
    <m/>
    <m/>
    <m/>
    <m/>
    <m/>
    <n v="0"/>
    <n v="282707.46000000002"/>
    <n v="282707.46000000002"/>
    <m/>
  </r>
  <r>
    <x v="1"/>
    <n v="2"/>
    <x v="0"/>
    <x v="17"/>
    <n v="1428"/>
    <s v="00099021001"/>
    <s v="De: 00099021001 A:00212014306 Transferencia de recursos a solicitud del Instituto Nacional de Reforma Agraria mediante nota CITE: DGAF-C-EXT Nº 128/2023 (operación bimonetaria), para el pago de honorarios a consultores, adquisición de biene"/>
    <m/>
    <m/>
    <m/>
    <m/>
    <m/>
    <m/>
    <n v="13329007.439999999"/>
    <n v="0"/>
    <n v="13329007.439999999"/>
    <m/>
  </r>
  <r>
    <x v="1"/>
    <n v="2"/>
    <x v="0"/>
    <x v="17"/>
    <n v="1430"/>
    <s v="00099021001"/>
    <s v="De: 00099021001 A:00514014302 Transferencia de recursos a solicitud del a Empresa Nacional de Electricidad mediante nota CITE: ENDE-DEEM-4/53-23 (operación bimonetaria), para el programa de expansión de infraestructura eléctrica componente"/>
    <m/>
    <m/>
    <m/>
    <m/>
    <m/>
    <m/>
    <n v="2675400"/>
    <n v="0"/>
    <n v="2675400"/>
    <m/>
  </r>
  <r>
    <x v="7"/>
    <n v="1"/>
    <x v="6"/>
    <x v="17"/>
    <n v="1428"/>
    <s v="00212014306"/>
    <s v="De: 00099021001 A:00212014306 Transferencia de recursos a solicitud del Instituto Nacional de Reforma Agraria mediante nota CITE: DGAF-C-EXT Nº 128/2023 (operación bimonetaria), para el pago de honorarios a consultores, adquisición de biene"/>
    <m/>
    <m/>
    <m/>
    <m/>
    <m/>
    <m/>
    <n v="0"/>
    <n v="13329007.439999999"/>
    <n v="13329007.439999999"/>
    <m/>
  </r>
  <r>
    <x v="8"/>
    <n v="1"/>
    <x v="7"/>
    <x v="17"/>
    <n v="1432"/>
    <s v="00389014301"/>
    <s v="De: 00099021001 A:00389014301 Transferencia de recursos a solicitud de la Navegación Aérea y Aeropuertos Bolivianos mediante nota CITE: CAR/DGE-DNAF Nª 0084/2023 (operación bimonetaria), para el pago de la ejecución del Proyecto Mejoramient"/>
    <m/>
    <m/>
    <m/>
    <m/>
    <m/>
    <m/>
    <n v="0"/>
    <n v="2098281.71"/>
    <n v="2098281.71"/>
    <m/>
  </r>
  <r>
    <x v="1"/>
    <n v="2"/>
    <x v="0"/>
    <x v="17"/>
    <n v="1426"/>
    <s v="00099021001"/>
    <s v="De: 00099021001 A:00086047008 Transferencia de recursos a solicitud del Ministerio de Medio Ambiente y Agua mediante nota CITE: MMAyA/VRHR/UCOORD/UCEP-MI RIEGO FINAN Nº 00310/2023 (operación bimonetaria), para la ejecucuón del Programa PRES"/>
    <m/>
    <m/>
    <m/>
    <m/>
    <m/>
    <m/>
    <n v="40843543.600000001"/>
    <n v="0"/>
    <n v="40843543.600000001"/>
    <m/>
  </r>
  <r>
    <x v="1"/>
    <n v="2"/>
    <x v="0"/>
    <x v="18"/>
    <n v="1473"/>
    <s v="00099021001"/>
    <s v="De: 00099021001 A:00291014380 Transferencia de recursos a solicitud de la Administradora Boliviana de Carreteras mediante nota CITE: ABC/GNA/SAF/ATE/2023-0877 (operación bimonetaria), para el pago a beneficiarios (TC 6,86) H.R 6-8911-R ."/>
    <m/>
    <m/>
    <m/>
    <m/>
    <m/>
    <m/>
    <n v="66252.509999999995"/>
    <n v="0"/>
    <n v="66252.509999999995"/>
    <m/>
  </r>
  <r>
    <x v="1"/>
    <n v="2"/>
    <x v="0"/>
    <x v="18"/>
    <n v="1475"/>
    <s v="00099021001"/>
    <s v="De: 00099021001 A:00291014372 Transferencia de recursos a solicitud de la Administradora Boliviana de Carreteras mediante nota CITE: ABC/GNA/SAF/ATE/2023-0877 (operación bimonetaria), para el pago a beneficiarios (TC 6,86) H.R 6-8911-R ."/>
    <m/>
    <m/>
    <m/>
    <m/>
    <m/>
    <m/>
    <n v="29194533.969999999"/>
    <n v="0"/>
    <n v="29194533.969999999"/>
    <m/>
  </r>
  <r>
    <x v="1"/>
    <n v="2"/>
    <x v="0"/>
    <x v="18"/>
    <n v="1477"/>
    <s v="00099021001"/>
    <s v="De: 00099021001 A:00291014343 Transferencia de recursos a solicitud de la Administradora Boliviana de Carreteras mediante nota CITE: ABC/GNA/SAF/ATE/2023-0877 (operación bimonetaria), para el pago a beneficiarios (TC 6,86) H.R 6-8911-R ."/>
    <m/>
    <m/>
    <m/>
    <m/>
    <m/>
    <m/>
    <n v="7546000"/>
    <n v="0"/>
    <n v="7546000"/>
    <m/>
  </r>
  <r>
    <x v="1"/>
    <n v="2"/>
    <x v="0"/>
    <x v="19"/>
    <n v="1562"/>
    <s v="00099021001"/>
    <s v="De: 00099021001 A:00253014307 Transferencia de recursos a solicitud de la Entidad Ejecutora de Medio Ambiente y Agua dependiente del Ministerio de Medio Ambiente y Agua mediante nota CITE: GM-0468-EMAGUA/2023 Informe GM-0453-INF/2023 I/2023"/>
    <m/>
    <m/>
    <m/>
    <m/>
    <m/>
    <m/>
    <n v="1303400"/>
    <n v="0"/>
    <n v="1303400"/>
    <m/>
  </r>
  <r>
    <x v="1"/>
    <n v="2"/>
    <x v="0"/>
    <x v="19"/>
    <n v="1565"/>
    <s v="00099021001"/>
    <s v="De: 00099021001 A:00132072001 Transferencia de recursos a solicitud del Servicio de Desarrollo de las Empresas Públicas Productivas mediante nota CITE: SEDEM/GG/EV Nº0164/2023 (operación bimonetaria), para pagos a proveedores de materia p"/>
    <m/>
    <m/>
    <m/>
    <m/>
    <m/>
    <m/>
    <n v="172383.02"/>
    <n v="0"/>
    <n v="172383.02"/>
    <m/>
  </r>
  <r>
    <x v="1"/>
    <n v="2"/>
    <x v="0"/>
    <x v="19"/>
    <n v="1567"/>
    <s v="00099021001"/>
    <s v="De: 00099021001 A:00287104327 Transferencia de recursos a solicitud del Fondo Nacional de Inversión Productiva y Social dependiente del Ministerio de Planificación del Desarrollo mediante nota CITE: FPS/GFA/UFI/TES/TRL/00130/2023 (operac"/>
    <m/>
    <m/>
    <m/>
    <m/>
    <m/>
    <m/>
    <n v="13720000"/>
    <n v="0"/>
    <n v="13720000"/>
    <m/>
  </r>
  <r>
    <x v="1"/>
    <n v="2"/>
    <x v="0"/>
    <x v="19"/>
    <n v="1580"/>
    <s v="00099021001"/>
    <s v="De: 00099021001 A:00291014342 Transferencia de recursos a solicitud de la Administradora Boliviana de Carreteras mediante nota CITE: ABC/GNA/SAF/ATE/2023-0971 (operación bimonetaria), para el pago a beneficiarios (TC 6,86) H.R 6-9501-R ."/>
    <m/>
    <m/>
    <m/>
    <m/>
    <m/>
    <m/>
    <n v="6966184.0199999996"/>
    <n v="0"/>
    <n v="6966184.0199999996"/>
    <m/>
  </r>
  <r>
    <x v="4"/>
    <n v="1"/>
    <x v="3"/>
    <x v="19"/>
    <n v="1562"/>
    <s v="00253014307"/>
    <s v="De: 00099021001 A:00253014307 Transferencia de recursos a solicitud de la Entidad Ejecutora de Medio Ambiente y Agua dependiente del Ministerio de Medio Ambiente y Agua mediante nota CITE: GM-0468-EMAGUA/2023 Informe GM-0453-INF/2023 I/2023"/>
    <m/>
    <m/>
    <m/>
    <m/>
    <m/>
    <m/>
    <n v="0"/>
    <n v="1303400"/>
    <n v="1303400"/>
    <m/>
  </r>
  <r>
    <x v="1"/>
    <n v="2"/>
    <x v="0"/>
    <x v="19"/>
    <n v="1560"/>
    <s v="00099021001"/>
    <s v="De: 00099021001 A:00086047005 Transferencia de recursos a solicitud de la Unidad de Coordinación y Ejecución del Programa Más Inversión para Riego - UCEP MI RIEGO dependiente del Ministerio de Medio Ambiente y Agua mediante nota CITE: MMAy"/>
    <m/>
    <m/>
    <m/>
    <m/>
    <m/>
    <m/>
    <n v="6859949.9900000002"/>
    <n v="0"/>
    <n v="6859949.9900000002"/>
    <m/>
  </r>
  <r>
    <x v="1"/>
    <n v="2"/>
    <x v="0"/>
    <x v="20"/>
    <n v="1588"/>
    <s v="00099021001"/>
    <s v="De: 00099021001 A:00287104328 Transferencia de recursos a solicitud del Fondo Nacional de Inversión Productiva y Social dependiente del Ministerio de Planificación del Desarrollo mediante nota CITE: FPS/GFA/UFI/TES/TRL/00133/2023 (operación"/>
    <m/>
    <m/>
    <m/>
    <m/>
    <m/>
    <m/>
    <n v="3430000"/>
    <n v="0"/>
    <n v="3430000"/>
    <m/>
  </r>
  <r>
    <x v="1"/>
    <n v="2"/>
    <x v="0"/>
    <x v="20"/>
    <n v="1599"/>
    <s v="00099021001"/>
    <s v="De: 00099021001 A:00291014381 Transferencia de recursos a solicitud de la Administradora Boliviana de Carreteras mediante nota CITE: ABC/GNA/SAF/ATE/2023-0921 (operación bimonetaria), para el pago a beneficiarios (TC 6,86) H.R 6-9304-R ."/>
    <m/>
    <m/>
    <m/>
    <m/>
    <m/>
    <m/>
    <n v="58310"/>
    <n v="0"/>
    <n v="58310"/>
    <m/>
  </r>
  <r>
    <x v="2"/>
    <n v="1"/>
    <x v="1"/>
    <x v="20"/>
    <n v="1598"/>
    <s v="00383012001"/>
    <s v="De: 00099021001 A:00383012001 Transferencia de recursos a solicitud de la Agencia Boliviana de Correos mediante nota CITE: AGBC-AGBC/DAF/TFC-CPRV-0144-CAR/2023 para gastos operativos y administrativos (operación bimonetaria) (TC 6,86) H.R 6"/>
    <m/>
    <m/>
    <m/>
    <m/>
    <m/>
    <m/>
    <n v="0"/>
    <n v="13106.51"/>
    <n v="13106.51"/>
    <m/>
  </r>
  <r>
    <x v="1"/>
    <n v="2"/>
    <x v="0"/>
    <x v="21"/>
    <n v="1658"/>
    <s v="00099021001"/>
    <s v="De: 00099021001 A:00291014359 Transferencia de recursos a solicitud de la Administradora Boliviana de Carreteras mediante nota CITE: ABC/GNA/SAF/ATE/2023-0928 (operación bimonetaria), para el pago a beneficiarios (TC 6,86) H.R 6-9474-R ."/>
    <m/>
    <m/>
    <m/>
    <m/>
    <m/>
    <m/>
    <n v="3430000"/>
    <n v="0"/>
    <n v="3430000"/>
    <m/>
  </r>
  <r>
    <x v="1"/>
    <n v="2"/>
    <x v="0"/>
    <x v="21"/>
    <n v="1661"/>
    <s v="00099021001"/>
    <s v="De: 00099021001 A:00291014381 Transferencia de recursos a solicitud de la Administradora Boliviana de Carreteras mediante nota CITE: ABC/GNA/SAF/ATE/2023-0927 (operación bimonetaria), para el pago a beneficiarios (TC 6,86) H.R 6-9367-R ."/>
    <m/>
    <m/>
    <m/>
    <m/>
    <m/>
    <m/>
    <n v="1055754"/>
    <n v="0"/>
    <n v="1055754"/>
    <m/>
  </r>
  <r>
    <x v="1"/>
    <n v="2"/>
    <x v="0"/>
    <x v="22"/>
    <n v="1690"/>
    <s v="00099021001"/>
    <s v="De: 00099021001 A:00086047008 Transferencia de recursos a solicitud del Ministerio de Medio Ambiente y Agua mediante nota CITE: MMAyA/VRHR/UCOORD/UCEP-MI RIEGO FINAN N° 0345/2023 (operación bimonetaria), Contrato Préstamo 4403 (TC 6,86) H."/>
    <m/>
    <m/>
    <m/>
    <m/>
    <m/>
    <m/>
    <n v="10289949.99"/>
    <n v="0"/>
    <n v="10289949.99"/>
    <m/>
  </r>
  <r>
    <x v="1"/>
    <n v="2"/>
    <x v="0"/>
    <x v="23"/>
    <n v="1717"/>
    <s v="00099021001"/>
    <s v="De: 00099021001 A:00291014369 Transferencia de recursos a solicitud de la Administradora Boliviana de Carreteras mediante nota CITE: ABC/GNA/SAF/ATE/2023-0973 (operación bimonetaria), para el pago a beneficiarios (TC 6,86) H.R 6-9986-R ."/>
    <m/>
    <m/>
    <m/>
    <m/>
    <m/>
    <m/>
    <n v="6860000"/>
    <n v="0"/>
    <n v="6860000"/>
    <m/>
  </r>
  <r>
    <x v="8"/>
    <n v="1"/>
    <x v="7"/>
    <x v="23"/>
    <n v="1705"/>
    <s v="00389014301"/>
    <s v="De: 00099021001 A:00389014301 Transferencia de recursos a solicitud de la Navegación Aérea y Aeropuertos Bolivianos dependiente del Ministerio de Obras Públicas, Servicios y Vivienda mediante nota CITE: CAR/DGE-DNAF Nº 0096/2023 (operación"/>
    <m/>
    <m/>
    <m/>
    <m/>
    <m/>
    <m/>
    <n v="0"/>
    <n v="3430000"/>
    <n v="3430000"/>
    <m/>
  </r>
  <r>
    <x v="1"/>
    <n v="2"/>
    <x v="0"/>
    <x v="23"/>
    <n v="1707"/>
    <s v="00099021001"/>
    <s v="De: 00099021001 A:00047137004 Transferencia de recursos a solicitud del Ministerio de Desarrollo Rural y Tierras mediante nota CITE: MDRyT/EMPODERAR/EXT-Nº01825/2023 (operación bimonetaria) Convenio de Préstamo BIRF Nº 9437-BO (TC 6,86) H"/>
    <m/>
    <m/>
    <m/>
    <m/>
    <m/>
    <m/>
    <n v="82319949.989999995"/>
    <n v="0"/>
    <n v="82319949.989999995"/>
    <m/>
  </r>
  <r>
    <x v="1"/>
    <n v="2"/>
    <x v="0"/>
    <x v="23"/>
    <n v="1709"/>
    <s v="00099021001"/>
    <s v="De: 00099021001 A:00047137003 Transferencia de recursos a solicitud del Ministerio de Desarrollo Rural y Tierras mediante nota CITE: MDRyT/EMPODERAR/EXT-Nº01826/2023 (operación bimonetaria) Convenio de Préstamo BIRF Nº 8735-BO (TC 6,86) H"/>
    <m/>
    <m/>
    <m/>
    <m/>
    <m/>
    <m/>
    <n v="5455364.9900000002"/>
    <n v="0"/>
    <n v="5455364.9900000002"/>
    <m/>
  </r>
  <r>
    <x v="1"/>
    <n v="2"/>
    <x v="0"/>
    <x v="23"/>
    <n v="1711"/>
    <s v="00099021001"/>
    <s v="De: 00099021001 A:00086077007 Transferencia de recursos a solicitud del Ministerio de Medio Ambiente y Agua mediante nota CITE: CAR/UCEP-MMAyA Nº 0446/2023 UCEP-MMAyA/2023-01626 (operación bimonetaria), para la ejecución del Programa Más I"/>
    <m/>
    <m/>
    <m/>
    <m/>
    <m/>
    <m/>
    <n v="4458725.5999999996"/>
    <n v="0"/>
    <n v="4458725.5999999996"/>
    <m/>
  </r>
  <r>
    <x v="1"/>
    <n v="2"/>
    <x v="0"/>
    <x v="24"/>
    <n v="1734"/>
    <s v="00099021001"/>
    <s v="De: 00099021001 A:00015011107 Transferencia Bimonetaria de recursos (5 de 5) a solicitud del Ministerio de Gobierno mediante nota CITE: MG/DGAA/UF/T/Nº 128/2023 e informes adjuntos por concepto de gastos administrativos; en el marco de la L"/>
    <m/>
    <m/>
    <m/>
    <m/>
    <m/>
    <m/>
    <n v="101656.83"/>
    <n v="0"/>
    <n v="101656.83"/>
    <m/>
  </r>
  <r>
    <x v="1"/>
    <n v="2"/>
    <x v="0"/>
    <x v="24"/>
    <n v="1736"/>
    <s v="00099021001"/>
    <s v="De: 00099021001 A:00015011107 Transferencia Bimonetaria de recursos (4 de 5) a solicitud del Ministerio de Gobierno mediante nota CITE: MG/DGAA/UF/T/Nº 128/2023 e informes adjuntos por concepto de fondo de devolución; en el marco de la Ley"/>
    <m/>
    <m/>
    <m/>
    <m/>
    <m/>
    <m/>
    <n v="122227.78"/>
    <n v="0"/>
    <n v="122227.78"/>
    <m/>
  </r>
  <r>
    <x v="1"/>
    <n v="2"/>
    <x v="0"/>
    <x v="24"/>
    <n v="1738"/>
    <s v="00099021001"/>
    <s v="De: 00099021001 A:00015011107 Transferencia Bimonetaria de recursos (3 de 5) a solicitud del Ministerio de Gobierno mediante nota CITE: MG/DGAA/UF/T/Nº 128/2023 e informes adjuntos por concepto de distribuciones (DIPREVCON); en el marco de"/>
    <m/>
    <m/>
    <m/>
    <m/>
    <m/>
    <m/>
    <n v="1443435.86"/>
    <n v="0"/>
    <n v="1443435.86"/>
    <m/>
  </r>
  <r>
    <x v="1"/>
    <n v="2"/>
    <x v="0"/>
    <x v="24"/>
    <n v="1740"/>
    <s v="00099021001"/>
    <s v="De: 00099021001 A:00015011107 Transferencia Bimonetaria de recursos (2 de 5) a solicitud del Ministerio de Gobierno mediante nota CITE: MG/DGAA/UF/T/Nº 128/2023 e informes adjuntos por concepto de distribuciones (DIRCABI); en el marco de la"/>
    <m/>
    <m/>
    <m/>
    <m/>
    <m/>
    <m/>
    <n v="444134.1"/>
    <n v="0"/>
    <n v="444134.1"/>
    <m/>
  </r>
  <r>
    <x v="1"/>
    <n v="2"/>
    <x v="0"/>
    <x v="24"/>
    <n v="1742"/>
    <s v="00099021001"/>
    <s v="De: 00099021001 A:00015011107 Transferencia Bimonetaria de recursos (1 de 5) a solicitud del Ministerio de Gobierno mediante nota CITE: MG/DGAA/UF/T/Nº 128/2023 e informes adjuntos por concepto de distribuciones (MINISTERIO PÚBLICO); en el"/>
    <m/>
    <m/>
    <m/>
    <m/>
    <m/>
    <m/>
    <n v="333100.61"/>
    <n v="0"/>
    <n v="333100.61"/>
    <m/>
  </r>
  <r>
    <x v="1"/>
    <n v="2"/>
    <x v="0"/>
    <x v="25"/>
    <n v="1755"/>
    <s v="00099021001"/>
    <s v="De: 00099021001 A:00046057006 Transferencia de recursos a solicitud del Ministerio de Salud y Deportes mediante nota CITE: MSyD/VGSS/DGGH/UGESPRO/PGBID3151/CE/162/2023 (operación bimonetaria), para el pago de honorarios a los consultores d"/>
    <m/>
    <m/>
    <m/>
    <m/>
    <m/>
    <m/>
    <n v="686000"/>
    <n v="0"/>
    <n v="686000"/>
    <m/>
  </r>
  <r>
    <x v="1"/>
    <n v="2"/>
    <x v="0"/>
    <x v="26"/>
    <n v="1797"/>
    <s v="00099021001"/>
    <s v="De: 00099021001 A:00291014359 Transferencia de recursos a solicitud de la Administradora Boliviana de Carreteras mediante nota CITE: ABC/GNA/SAF/ATE/2023-1020 (operación bimonetaria), para el pago a beneficiarios (TC 6,86) H.R 6-10191-R ."/>
    <m/>
    <m/>
    <m/>
    <m/>
    <m/>
    <m/>
    <n v="7546000"/>
    <n v="0"/>
    <n v="7546000"/>
    <m/>
  </r>
  <r>
    <x v="1"/>
    <n v="2"/>
    <x v="0"/>
    <x v="26"/>
    <n v="1799"/>
    <s v="00099021001"/>
    <s v="De: 00099021001 A:00291084302 Transferencia de recursos a solicitud de la Administradora Boliviana de Carreteras mediante nota CITE: ABC/GNA/SAF/ATE/2023-1015 (operación bimonetaria), para el pago a beneficiarios (TC 6,86) H.R 6-10187-R ."/>
    <m/>
    <m/>
    <m/>
    <m/>
    <m/>
    <m/>
    <n v="19208000"/>
    <n v="0"/>
    <n v="19208000"/>
    <m/>
  </r>
  <r>
    <x v="1"/>
    <n v="2"/>
    <x v="0"/>
    <x v="27"/>
    <n v="1820"/>
    <s v="00099021001"/>
    <s v="De: 00086057009 A:00099021001 Transferencia de recursos a solicitud del Ministerio de Medio Ambiente y Agua mediante notas CITE: CAR/UCCPPAAP/CG/ADM Nos 0295 y 0370/2023 - E- MMAYA/2023 Nos 04700 y 04457, Informe INF/UCPPAAP/CG/ADM Nº 0205/"/>
    <m/>
    <m/>
    <m/>
    <m/>
    <m/>
    <m/>
    <n v="0"/>
    <n v="250560"/>
    <n v="250560"/>
    <m/>
  </r>
  <r>
    <x v="1"/>
    <n v="2"/>
    <x v="0"/>
    <x v="28"/>
    <n v="1861"/>
    <s v="00099021001"/>
    <s v="De: 00099021001 A:00291014363 Transferencia de recursos a solicitud de la Administradora Boliviana de Carreteras mediante nota CITE: ABC/GNA/SAF/ATE/2023-1076 (operación bimonetaria), para el pago a beneficiarios (TC 6,86) H.R 6-10685-R."/>
    <m/>
    <m/>
    <m/>
    <m/>
    <m/>
    <m/>
    <n v="10958643.380000001"/>
    <n v="0"/>
    <n v="10958643.380000001"/>
    <m/>
  </r>
  <r>
    <x v="9"/>
    <n v="1"/>
    <x v="8"/>
    <x v="28"/>
    <n v="1866"/>
    <s v="00020011103"/>
    <s v="De: 00020011103 A:00548022001 Transferencia que realizamos a solicitud del Ministerio de Defensa mediante nota CITE: DGAA-UF-ST.N. 0484/2023, Informe DGAA. UF.-ST Nº 189/2023 por concepto de devolución de recursos a COFADENA H.R. 6-10880-R"/>
    <m/>
    <m/>
    <m/>
    <m/>
    <m/>
    <m/>
    <n v="6557.57"/>
    <n v="0"/>
    <n v="6557.57"/>
    <m/>
  </r>
  <r>
    <x v="9"/>
    <n v="1"/>
    <x v="8"/>
    <x v="28"/>
    <n v="1867"/>
    <s v="00020011103"/>
    <s v="De: 00020011103 A:00548022001 Transferencia que realizamos a solicitud del Ministerio de Defensa mediante nota CITE: DGAA-UF-ST.N. 0483/2023, Informe DGAA. UF.-ST Nº 188/2023 por concepto de devolución de recursos a COFADENA H.R. 6-10881-R"/>
    <m/>
    <m/>
    <m/>
    <m/>
    <m/>
    <m/>
    <n v="6548.41"/>
    <n v="0"/>
    <n v="6548.41"/>
    <m/>
  </r>
  <r>
    <x v="10"/>
    <n v="2"/>
    <x v="9"/>
    <x v="28"/>
    <n v="1866"/>
    <s v="00548022001"/>
    <s v="De: 00020011103 A:00548022001 Transferencia que realizamos a solicitud del Ministerio de Defensa mediante nota CITE: DGAA-UF-ST.N. 0484/2023, Informe DGAA. UF.-ST Nº 189/2023 por concepto de devolución de recursos a COFADENA H.R. 6-10880-R"/>
    <m/>
    <m/>
    <m/>
    <m/>
    <m/>
    <m/>
    <n v="0"/>
    <n v="6557.57"/>
    <n v="6557.57"/>
    <m/>
  </r>
  <r>
    <x v="10"/>
    <n v="2"/>
    <x v="9"/>
    <x v="28"/>
    <n v="1867"/>
    <s v="00548022001"/>
    <s v="De: 00020011103 A:00548022001 Transferencia que realizamos a solicitud del Ministerio de Defensa mediante nota CITE: DGAA-UF-ST.N. 0483/2023, Informe DGAA. UF.-ST Nº 188/2023 por concepto de devolución de recursos a COFADENA H.R. 6-10881-R"/>
    <m/>
    <m/>
    <m/>
    <m/>
    <m/>
    <m/>
    <n v="0"/>
    <n v="6548.41"/>
    <n v="6548.41"/>
    <m/>
  </r>
  <r>
    <x v="1"/>
    <n v="2"/>
    <x v="0"/>
    <x v="29"/>
    <n v="1992"/>
    <s v="00099021001"/>
    <s v="De: 00099021001 A:00291014378 Transferencia de recursos a solicitud de la Administradora Boliviana de Carreteras mediante nota CITE: ABC/GNA/SAF/ATE/2023-1087 (operación bimonetaria), para el pago a beneficiarios (TC 6,86) H.R 6-11382-R."/>
    <m/>
    <m/>
    <m/>
    <m/>
    <m/>
    <m/>
    <n v="6174000"/>
    <n v="0"/>
    <n v="6174000"/>
    <m/>
  </r>
  <r>
    <x v="1"/>
    <n v="2"/>
    <x v="0"/>
    <x v="30"/>
    <n v="2001"/>
    <s v="00099021001"/>
    <s v="De: 00099021001 A:00132072001 Transferencia de recursos a solicitud del Servicio de Desarrollo de las Empresas Públicas Productivas mediante nota CITE: SEDEM/GG/EV Nº 0195/2023 (operación bimonetaria), para el pago a proveedores de materia"/>
    <m/>
    <m/>
    <m/>
    <m/>
    <m/>
    <m/>
    <n v="3669962.8"/>
    <n v="0"/>
    <n v="3669962.8"/>
    <m/>
  </r>
  <r>
    <x v="1"/>
    <n v="2"/>
    <x v="0"/>
    <x v="31"/>
    <n v="2015"/>
    <s v="00099021001"/>
    <s v="De: 00099021001 A:00291014380 Transferencia de recursos a solicitud de la Administradora Boliviana de Carreteras mediante nota CITE: ABC/GNA/SAF/ATE/2023-1148 (operación bimonetaria), para el pago a beneficiarios (TC 6,86) H.R 6-11603-R."/>
    <m/>
    <m/>
    <m/>
    <m/>
    <m/>
    <m/>
    <n v="105886.16"/>
    <n v="0"/>
    <n v="105886.16"/>
    <m/>
  </r>
  <r>
    <x v="1"/>
    <n v="2"/>
    <x v="0"/>
    <x v="32"/>
    <n v="2026"/>
    <s v="00099021001"/>
    <s v="De: 00099021001 A:00389014301 Transferencia de recursos a solicitud de la Navegación Aérea y Aeropuertos Bolivianos mediante nota CITE: CAR/DGE-DNAF Nº 0107/2023 (operación bimonetaria), para el pago de obligaciones en la ejecución del Pro"/>
    <m/>
    <m/>
    <m/>
    <m/>
    <m/>
    <m/>
    <n v="5323360"/>
    <n v="0"/>
    <n v="5323360"/>
    <m/>
  </r>
  <r>
    <x v="8"/>
    <n v="1"/>
    <x v="7"/>
    <x v="32"/>
    <n v="2026"/>
    <s v="00389014301"/>
    <s v="De: 00099021001 A:00389014301 Transferencia de recursos a solicitud de la Navegación Aérea y Aeropuertos Bolivianos mediante nota CITE: CAR/DGE-DNAF Nº 0107/2023 (operación bimonetaria), para el pago de obligaciones en la ejecución del Pro"/>
    <m/>
    <m/>
    <m/>
    <m/>
    <m/>
    <m/>
    <n v="0"/>
    <n v="5323360"/>
    <n v="5323360"/>
    <m/>
  </r>
  <r>
    <x v="1"/>
    <n v="2"/>
    <x v="0"/>
    <x v="33"/>
    <n v="2141"/>
    <s v="00099021001"/>
    <s v="De: 00099021001 A:00291014380 Transferencia de recursos a solicitud de la Administradora Boliviana de Carreteras mediante nota CITE: ABC/GNA/SAF/ATE/2023-1220 (operación bimonetaria), para el pago a beneficiarios (TC 6,86) H.R 6-12041-R."/>
    <m/>
    <m/>
    <m/>
    <m/>
    <m/>
    <m/>
    <n v="5488000"/>
    <n v="0"/>
    <n v="5488000"/>
    <m/>
  </r>
  <r>
    <x v="1"/>
    <n v="2"/>
    <x v="0"/>
    <x v="33"/>
    <n v="2126"/>
    <s v="00099021001"/>
    <s v="De: 00287102007 A:00099021001 De: 00287102007 A: 00099021001 Transferencia que realizamos en virtud a las notas CITE: CAR/FPS/GFA-UFI N° 0156 y 0157/2023 del Fondo de Inversión Productivo y Social por concepto de multas, correspondiente al"/>
    <m/>
    <m/>
    <m/>
    <m/>
    <m/>
    <m/>
    <n v="0"/>
    <n v="934028.77"/>
    <n v="934028.77"/>
    <m/>
  </r>
  <r>
    <x v="2"/>
    <n v="1"/>
    <x v="1"/>
    <x v="33"/>
    <n v="2145"/>
    <s v="00383012001"/>
    <s v="De: 00099021001 A:00383012001 Transferencia de recursos a solicitud de la Agencia Boliviana de Correos dependiente del Ministerio de Obras Públicas, Servicios y Vivienda mediante nota CITE: AGBC-AGBC/DAF/TFC-CPRV-0208-CAR/2023 (operación"/>
    <m/>
    <m/>
    <m/>
    <m/>
    <m/>
    <m/>
    <n v="0"/>
    <n v="389705.21"/>
    <n v="389705.21"/>
    <m/>
  </r>
  <r>
    <x v="1"/>
    <n v="2"/>
    <x v="0"/>
    <x v="34"/>
    <n v="2208"/>
    <s v="00099021001"/>
    <s v="De: 00099021001 A:00117012001 De: 00099021001 A: 00117012001 Transferencia de recursos a solicitud de la Dirección General de Aeronáutica Civil mediante nota CITE: DAF-1152/2023 DGAC-021057/2023 (operación bimonetaria), recursos depositados"/>
    <m/>
    <m/>
    <m/>
    <m/>
    <m/>
    <m/>
    <n v="539022.57999999996"/>
    <n v="0"/>
    <n v="539022.57999999996"/>
    <m/>
  </r>
  <r>
    <x v="1"/>
    <n v="2"/>
    <x v="0"/>
    <x v="34"/>
    <n v="2212"/>
    <s v="00099021001"/>
    <s v="De: 00099021001 A:00291014372 Transferencia de recursos a solicitud de la Administradora Boliviana de Carreteras mediante nota CITE: ABC/GNA/SAF/ATE/2023-1227 (operación bimonetaria), para el pago a beneficiarios (TC 6,86) H.R 6-12327-R."/>
    <m/>
    <m/>
    <m/>
    <m/>
    <m/>
    <m/>
    <n v="4116000"/>
    <n v="0"/>
    <n v="4116000"/>
    <m/>
  </r>
  <r>
    <x v="1"/>
    <n v="2"/>
    <x v="0"/>
    <x v="34"/>
    <n v="2214"/>
    <s v="00099021001"/>
    <s v="De: 00099021001 A:00291014369 Transferencia de recursos a solicitud de la Administradora Boliviana de Carreteras mediante nota CITE: ABC/GNA/SAF/ATE/2023-1227 (operación bimonetaria), para el pago a beneficiarios (TC 6,86) H.R 6-12327-R."/>
    <m/>
    <m/>
    <m/>
    <m/>
    <m/>
    <m/>
    <n v="6860000"/>
    <n v="0"/>
    <n v="6860000"/>
    <m/>
  </r>
  <r>
    <x v="5"/>
    <n v="4"/>
    <x v="4"/>
    <x v="34"/>
    <n v="2219"/>
    <s v="00086047004"/>
    <s v="De: 00099021001 A:00086047004 De: 00099021001 A: 00086047004 Transferencia de recursos a solicitud de UCEP MI RIEGO dependiente del Ministerio de Medio Ambiente y Agua mediante nota CITE: MMAyA/VRHR/UCOORD/UCEP – MI RIEGO FINAN N°00448/2023"/>
    <m/>
    <m/>
    <m/>
    <m/>
    <m/>
    <m/>
    <n v="0"/>
    <n v="23130449.969999999"/>
    <n v="23130449.969999999"/>
    <m/>
  </r>
  <r>
    <x v="8"/>
    <n v="1"/>
    <x v="7"/>
    <x v="35"/>
    <n v="2232"/>
    <s v="00389014301"/>
    <s v="De: 00099021001 A:00389014301 De: 00099021001 A: 00389014301 Transferencia de recursos a solicitud de NNABOL dependiente del Ministerio de Obras Públicas, Servicio y Vivienda mediante nota CITE: CAR/DGE/-DNAF N°0116/2023 (operación bimoneta"/>
    <m/>
    <m/>
    <m/>
    <m/>
    <m/>
    <m/>
    <n v="0"/>
    <n v="7011724.8799999999"/>
    <n v="7011724.8799999999"/>
    <m/>
  </r>
  <r>
    <x v="11"/>
    <n v="1"/>
    <x v="10"/>
    <x v="36"/>
    <n v="2255"/>
    <s v="00597012001"/>
    <s v="De: 00099021001 A:00597012001 Transferencia de recursos a solicitud de Yacimientos de Litio Bolivianos dependiente del Ministerio de Hidrocarburos y Energías mediante nota CITE: YLB-GAF-0141-CAR/23 (operación bimonetaria), para el pago de"/>
    <m/>
    <m/>
    <m/>
    <m/>
    <m/>
    <m/>
    <n v="0"/>
    <n v="67881013.959999993"/>
    <n v="67881013.959999993"/>
    <m/>
  </r>
  <r>
    <x v="1"/>
    <n v="2"/>
    <x v="0"/>
    <x v="37"/>
    <n v="2329"/>
    <s v="00099021001"/>
    <s v="De: 00099021001 A:00086057007 De: 00099021001 A: 00086057007 Transferencia de recursos a solicitud del Ministerio de Medio Ambiente y Agua mediante nota CITE: CAR/UCPPAP/CG/ADM N°0295/2023 (operación bimonetaria) con el objeto de destinar l"/>
    <m/>
    <m/>
    <m/>
    <m/>
    <m/>
    <m/>
    <n v="27440000"/>
    <n v="0"/>
    <n v="27440000"/>
    <m/>
  </r>
  <r>
    <x v="12"/>
    <n v="1"/>
    <x v="11"/>
    <x v="38"/>
    <n v="2353"/>
    <s v="00340012005"/>
    <s v="De: 00340012005 A:00099021001 De: 00340012005 A: 00099021001Transferencia de recursos a solicitud del Servicio General de Identificaciones Personal mediante nota CITE: SEGIP/DNAF/NE/106/2023 por concepto de devolución de Gastos de Funcionam"/>
    <m/>
    <m/>
    <m/>
    <m/>
    <m/>
    <m/>
    <n v="80762.78"/>
    <n v="0"/>
    <n v="80762.78"/>
    <m/>
  </r>
  <r>
    <x v="12"/>
    <n v="1"/>
    <x v="11"/>
    <x v="38"/>
    <n v="2354"/>
    <s v="00340012005"/>
    <s v="De: 00340012005 A:00010011102 De: 00340012005 A: 00010011102 Transferencia de recursos a solicitud del Servicio General de Identificaciones Personal mediante nota CITE: SEGIP/DNAF/NE/106/2023 por concepto de recaudación Gestoría Consular po"/>
    <m/>
    <m/>
    <m/>
    <m/>
    <m/>
    <m/>
    <n v="36182.93"/>
    <n v="0"/>
    <n v="36182.93"/>
    <m/>
  </r>
  <r>
    <x v="1"/>
    <n v="2"/>
    <x v="0"/>
    <x v="38"/>
    <n v="2353"/>
    <s v="00099021001"/>
    <s v="De: 00340012005 A:00099021001 De: 00340012005 A: 00099021001Transferencia de recursos a solicitud del Servicio General de Identificaciones Personal mediante nota CITE: SEGIP/DNAF/NE/106/2023 por concepto de devolución de Gastos de Funcionam"/>
    <m/>
    <m/>
    <m/>
    <m/>
    <m/>
    <m/>
    <n v="0"/>
    <n v="80762.78"/>
    <n v="80762.78"/>
    <m/>
  </r>
  <r>
    <x v="13"/>
    <n v="1"/>
    <x v="12"/>
    <x v="38"/>
    <n v="2354"/>
    <s v="00010011102"/>
    <s v="De: 00340012005 A:00010011102 De: 00340012005 A: 00010011102 Transferencia de recursos a solicitud del Servicio General de Identificaciones Personal mediante nota CITE: SEGIP/DNAF/NE/106/2023 por concepto de recaudación Gestoría Consular po"/>
    <m/>
    <m/>
    <m/>
    <m/>
    <m/>
    <m/>
    <n v="0"/>
    <n v="36182.93"/>
    <n v="36182.93"/>
    <m/>
  </r>
  <r>
    <x v="8"/>
    <n v="1"/>
    <x v="7"/>
    <x v="39"/>
    <n v="2373"/>
    <s v="00389012001"/>
    <s v="De: 00389012001 A:00099021001 Transferencia de recursos a solicitud de la Navegación Aérea y Aeropuertos Bolivianos mediante nota CITE: CAR/DGE-DNAF Nº 0123/2023 en el marco de de la Adenda Nº 2 al Convenio de Desempeño Institucional Fina"/>
    <m/>
    <m/>
    <m/>
    <m/>
    <m/>
    <m/>
    <n v="3378850.65"/>
    <n v="0"/>
    <n v="3378850.65"/>
    <m/>
  </r>
  <r>
    <x v="1"/>
    <n v="2"/>
    <x v="0"/>
    <x v="39"/>
    <n v="2373"/>
    <s v="00099021001"/>
    <s v="De: 00389012001 A:00099021001 Transferencia de recursos a solicitud de la Navegación Aérea y Aeropuertos Bolivianos mediante nota CITE: CAR/DGE-DNAF Nº 0123/2023 en el marco de de la Adenda Nº 2 al Convenio de Desempeño Institucional Fina"/>
    <m/>
    <m/>
    <m/>
    <m/>
    <m/>
    <m/>
    <n v="0"/>
    <n v="3378850.65"/>
    <n v="3378850.65"/>
    <m/>
  </r>
  <r>
    <x v="14"/>
    <n v="1"/>
    <x v="13"/>
    <x v="40"/>
    <n v="2433"/>
    <s v="00117012001"/>
    <s v="De: 00117012001 A:00099021001 Transferencia que realizamos a solicitud de la Dirección General de Aeronáutica Civil mediante nota CITE: DGAC/3546/2023 DAF-1253/2023 con vencimiento al 15 de junio de 2023 en virtud a los Decretos supremos No"/>
    <m/>
    <m/>
    <m/>
    <m/>
    <m/>
    <m/>
    <n v="2603791.64"/>
    <n v="0"/>
    <n v="2603791.64"/>
    <m/>
  </r>
  <r>
    <x v="1"/>
    <n v="2"/>
    <x v="0"/>
    <x v="40"/>
    <n v="2435"/>
    <s v="00099021001"/>
    <s v="De: 00099021001 A:00291014380 De: 00099021001 A: 00291014380 Transferencia de recursos a solicitud de la Administradora Boliviana de Carreteras mediante nota CITE: ABC/GNA/SAF/ATE/2023-1337 (operación bimonetaria) debido que los desembolsos"/>
    <m/>
    <m/>
    <m/>
    <m/>
    <m/>
    <m/>
    <n v="5488000"/>
    <n v="0"/>
    <n v="5488000"/>
    <m/>
  </r>
  <r>
    <x v="3"/>
    <n v="1"/>
    <x v="2"/>
    <x v="40"/>
    <n v="2440"/>
    <s v="00291012009"/>
    <s v="De: 00291012009 A:00099021001 Transferencia que realizamos a solicitud de la Dirección General de Crédito Público mediante nota CITE: MEFP/VTCP/DGCP/UODP/Nº536/2023 en cumplimiento a lo establecido en el parágrafo III de la Disposición Adi"/>
    <m/>
    <m/>
    <m/>
    <m/>
    <m/>
    <m/>
    <n v="419101.96"/>
    <n v="0"/>
    <n v="419101.96"/>
    <m/>
  </r>
  <r>
    <x v="1"/>
    <n v="2"/>
    <x v="0"/>
    <x v="40"/>
    <n v="2433"/>
    <s v="00099021001"/>
    <s v="De: 00117012001 A:00099021001 Transferencia que realizamos a solicitud de la Dirección General de Aeronáutica Civil mediante nota CITE: DGAC/3546/2023 DAF-1253/2023 con vencimiento al 15 de junio de 2023 en virtud a los Decretos supremos No"/>
    <m/>
    <m/>
    <m/>
    <m/>
    <m/>
    <m/>
    <n v="0"/>
    <n v="2603791.64"/>
    <n v="2603791.64"/>
    <m/>
  </r>
  <r>
    <x v="1"/>
    <n v="2"/>
    <x v="0"/>
    <x v="41"/>
    <n v="2465"/>
    <s v="00099021001"/>
    <s v="De: 00099021001 A:00212014306 De: 00099021001 A: 00212014306 Transferencia de recursos a solicitud del Ministerio de Desarrollo Rural y Tierras mediante nota rectificatoria DGAF- C - EXT N°225/2023 realizada a la nota DGAF-C-EXT N°219/2023"/>
    <m/>
    <m/>
    <m/>
    <m/>
    <m/>
    <m/>
    <n v="19199905.199999999"/>
    <n v="0"/>
    <n v="19199905.199999999"/>
    <m/>
  </r>
  <r>
    <x v="1"/>
    <n v="2"/>
    <x v="0"/>
    <x v="41"/>
    <n v="2467"/>
    <s v="00099021001"/>
    <s v="De: 00099021001 A:00597012001 Transferencia de recursos a solicitud de Yacimientos de Litio Bolivianos mediante nota CITE: YLB-GAF-0144-CAR/23 (operación bimonetaria), para el cumplimiento de obligaciones, pago de Servicio de la Deuda Públ"/>
    <m/>
    <m/>
    <m/>
    <m/>
    <m/>
    <m/>
    <n v="320017880.86000001"/>
    <n v="0"/>
    <n v="320017880.86000001"/>
    <m/>
  </r>
  <r>
    <x v="8"/>
    <n v="1"/>
    <x v="7"/>
    <x v="41"/>
    <n v="2476"/>
    <s v="00389012001"/>
    <s v="De: 00389012001 A:00099021001 Transferencia a solicitud de la Dirección General de Administración y Finanzas Territoriales mediante nota interna CITE: MEFP/VTCP/DGAFT/USCFT/N°94/2023, por concepto de recuperaciones de la deuda emergente del"/>
    <m/>
    <m/>
    <m/>
    <m/>
    <m/>
    <m/>
    <n v="140543.63"/>
    <n v="0"/>
    <n v="140543.63"/>
    <m/>
  </r>
  <r>
    <x v="7"/>
    <n v="1"/>
    <x v="6"/>
    <x v="41"/>
    <n v="2465"/>
    <s v="00212014306"/>
    <s v="De: 00099021001 A:00212014306 De: 00099021001 A: 00212014306 Transferencia de recursos a solicitud del Ministerio de Desarrollo Rural y Tierras mediante nota rectificatoria DGAF- C - EXT N°225/2023 realizada a la nota DGAF-C-EXT N°219/2023"/>
    <m/>
    <m/>
    <m/>
    <m/>
    <m/>
    <m/>
    <n v="0"/>
    <n v="19199905.199999999"/>
    <n v="19199905.199999999"/>
    <m/>
  </r>
  <r>
    <x v="11"/>
    <n v="1"/>
    <x v="10"/>
    <x v="41"/>
    <n v="2467"/>
    <s v="00597012001"/>
    <s v="De: 00099021001 A:00597012001 Transferencia de recursos a solicitud de Yacimientos de Litio Bolivianos mediante nota CITE: YLB-GAF-0144-CAR/23 (operación bimonetaria), para el cumplimiento de obligaciones, pago de Servicio de la Deuda Públ"/>
    <m/>
    <m/>
    <m/>
    <m/>
    <m/>
    <m/>
    <n v="0"/>
    <n v="320017880.86000001"/>
    <n v="320017880.86000001"/>
    <m/>
  </r>
  <r>
    <x v="1"/>
    <n v="2"/>
    <x v="0"/>
    <x v="41"/>
    <n v="2476"/>
    <s v="00099021001"/>
    <s v="De: 00389012001 A:00099021001 Transferencia a solicitud de la Dirección General de Administración y Finanzas Territoriales mediante nota interna CITE: MEFP/VTCP/DGAFT/USCFT/N°94/2023, por concepto de recuperaciones de la deuda emergente del"/>
    <m/>
    <m/>
    <m/>
    <m/>
    <m/>
    <m/>
    <n v="0"/>
    <n v="140543.63"/>
    <n v="140543.63"/>
    <m/>
  </r>
  <r>
    <x v="1"/>
    <n v="2"/>
    <x v="0"/>
    <x v="42"/>
    <n v="2491"/>
    <s v="00099021001"/>
    <s v="De: 00099021001 A:00046057006 De: 00099021001 A: 00046057006 Transferencia de recursos a solicitud del Ministerio de Salud y Deportes mediante nota CITE: MSyD/VGSS/DGGH/UGESPRO/PGBID3151/CE/259/2023 (operación bimonetaria) para los gastos"/>
    <m/>
    <m/>
    <m/>
    <m/>
    <m/>
    <m/>
    <n v="686000"/>
    <n v="0"/>
    <n v="686000"/>
    <m/>
  </r>
  <r>
    <x v="1"/>
    <n v="2"/>
    <x v="0"/>
    <x v="43"/>
    <n v="2592"/>
    <s v="00099021001"/>
    <s v="De: 00099021001 A:00253014306 Transferencia de recursos a solicitud de la Entidad Ejecutora de Medio Ambiente y Agua dependiente del Ministerio de Medio Ambiente y Agua mediante nota CITE: GM-0756-EMAGUA/2023 (operación bimonetaria) para e"/>
    <m/>
    <m/>
    <m/>
    <m/>
    <m/>
    <m/>
    <n v="6860000"/>
    <n v="0"/>
    <n v="6860000"/>
    <m/>
  </r>
  <r>
    <x v="1"/>
    <n v="2"/>
    <x v="0"/>
    <x v="43"/>
    <n v="2595"/>
    <s v="00099021001"/>
    <s v="De: 00099021001 A:00253018011 Transferencia de recursos a solicitud de la Entidad Ejecutora de Medio Ambiente y Agua dependiente del Ministerio de Medio Ambiente y Agua mediante nota CITE: GM-0756-EMAGUA/2023 (operación bimonetaria) para e"/>
    <m/>
    <m/>
    <m/>
    <m/>
    <m/>
    <m/>
    <n v="1104847.18"/>
    <n v="0"/>
    <n v="1104847.18"/>
    <m/>
  </r>
  <r>
    <x v="4"/>
    <n v="1"/>
    <x v="3"/>
    <x v="43"/>
    <n v="2592"/>
    <s v="00253014306"/>
    <s v="De: 00099021001 A:00253014306 Transferencia de recursos a solicitud de la Entidad Ejecutora de Medio Ambiente y Agua dependiente del Ministerio de Medio Ambiente y Agua mediante nota CITE: GM-0756-EMAGUA/2023 (operación bimonetaria) para e"/>
    <m/>
    <m/>
    <m/>
    <m/>
    <m/>
    <m/>
    <n v="0"/>
    <n v="6860000"/>
    <n v="6860000"/>
    <m/>
  </r>
  <r>
    <x v="4"/>
    <n v="1"/>
    <x v="3"/>
    <x v="43"/>
    <n v="2595"/>
    <s v="00253018011"/>
    <s v="De: 00099021001 A:00253018011 Transferencia de recursos a solicitud de la Entidad Ejecutora de Medio Ambiente y Agua dependiente del Ministerio de Medio Ambiente y Agua mediante nota CITE: GM-0756-EMAGUA/2023 (operación bimonetaria) para e"/>
    <m/>
    <m/>
    <m/>
    <m/>
    <m/>
    <m/>
    <n v="0"/>
    <n v="1104847.18"/>
    <n v="1104847.18"/>
    <m/>
  </r>
  <r>
    <x v="15"/>
    <n v="1"/>
    <x v="14"/>
    <x v="44"/>
    <n v="2617"/>
    <s v="00312012001"/>
    <s v="De: 00312012001 A:00203012007 Transferencia de recursos a solicitud de la Autoridad de Fiscalización y Control Social de Bosques y Tierra mediante nota CITE: ABT-DGAF-061/2023 Informe INF.ABT-DGAF-015/2023 H.R. 6-14399-R"/>
    <m/>
    <m/>
    <m/>
    <m/>
    <m/>
    <m/>
    <n v="35898.050000000003"/>
    <n v="0"/>
    <n v="35898.050000000003"/>
    <m/>
  </r>
  <r>
    <x v="16"/>
    <n v="1"/>
    <x v="15"/>
    <x v="44"/>
    <n v="2617"/>
    <s v="00203012007"/>
    <s v="De: 00312012001 A:00203012007 Transferencia de recursos a solicitud de la Autoridad de Fiscalización y Control Social de Bosques y Tierra mediante nota CITE: ABT-DGAF-061/2023 Informe INF.ABT-DGAF-015/2023 H.R. 6-14399-R"/>
    <m/>
    <m/>
    <m/>
    <m/>
    <m/>
    <m/>
    <n v="0"/>
    <n v="35898.050000000003"/>
    <n v="35898.050000000003"/>
    <m/>
  </r>
  <r>
    <x v="14"/>
    <n v="1"/>
    <x v="13"/>
    <x v="45"/>
    <n v="2711"/>
    <s v="00117012001"/>
    <s v="De: 00099021001 A:00117012001 Transferencia de recursos a solicitud de la Dirección General de Aeronáutica Civil mediante nota CITE: DAF-1381/2023 DGAC-25472/2023 (operación bimonetaria), por concepto de recursos depositados por la IATA po"/>
    <m/>
    <m/>
    <m/>
    <m/>
    <m/>
    <m/>
    <n v="0"/>
    <n v="534964.06999999995"/>
    <n v="534964.06999999995"/>
    <m/>
  </r>
  <r>
    <x v="1"/>
    <n v="2"/>
    <x v="0"/>
    <x v="45"/>
    <n v="2713"/>
    <s v="00099021001"/>
    <s v="De: 00099021001 A:00078011102 Transferencia de recursos a solicitud del Ministerio de Hidrocarburos y Energías mediante nota CITE: MHE-DGAA-UFIN/2023-0016 (operación bimonetaria), destinados a gastos operativos y administrativos (TC 6.86)"/>
    <m/>
    <m/>
    <m/>
    <m/>
    <m/>
    <m/>
    <n v="686"/>
    <n v="0"/>
    <n v="686"/>
    <m/>
  </r>
  <r>
    <x v="1"/>
    <n v="2"/>
    <x v="0"/>
    <x v="45"/>
    <n v="2718"/>
    <s v="00099021001"/>
    <s v="De: 00099021001 A:00015011107 Transferencia Bimonetaria de recursos (1 de 5) a solicitud del Ministerio de Gobierno mediante nota CITE: MG/DGAA/UF/T/Nº 197/2023 e informes adjuntos por concepto de distribuciones (GASTOS DE ADMINISTRACIÓN);"/>
    <m/>
    <m/>
    <m/>
    <m/>
    <m/>
    <m/>
    <n v="88713.52"/>
    <n v="0"/>
    <n v="88713.52"/>
    <m/>
  </r>
  <r>
    <x v="1"/>
    <n v="2"/>
    <x v="0"/>
    <x v="45"/>
    <n v="2720"/>
    <s v="00099021001"/>
    <s v="De: 00099021001 A:00015011107 Transferencia Bimonetaria de recursos (2 de 5) a solicitud del Ministerio de Gobierno mediante nota CITE: MG/DGAA/UF/T/Nº 197/2023 e informes adjuntos por concepto de distribuciones (FONDO DE DEVOLUCIÓN); en el"/>
    <m/>
    <m/>
    <m/>
    <m/>
    <m/>
    <m/>
    <n v="215384.04"/>
    <n v="0"/>
    <n v="215384.04"/>
    <m/>
  </r>
  <r>
    <x v="1"/>
    <n v="2"/>
    <x v="0"/>
    <x v="45"/>
    <n v="2722"/>
    <s v="00099021001"/>
    <s v="De: 00099021001 A:00015011107 Transferencia Bimonetaria de recursos (3 de 5) a solicitud del Ministerio de Gobierno mediante nota CITE: MG/DGAA/UF/T/Nº 197/2023 e informes adjuntos por concepto de distribuciones (DIPREVCON); en el marco de"/>
    <m/>
    <m/>
    <m/>
    <m/>
    <m/>
    <m/>
    <n v="2602325.08"/>
    <n v="0"/>
    <n v="2602325.08"/>
    <m/>
  </r>
  <r>
    <x v="1"/>
    <n v="2"/>
    <x v="0"/>
    <x v="45"/>
    <n v="2724"/>
    <s v="00099021001"/>
    <s v="De: 00099021001 A:00015011107 Transferencia Bimonetaria de recursos (4 de 5) a solicitud del Ministerio de Gobierno mediante nota CITE: MG/DGAA/UF/T/Nº 197/2023 e informes adjuntos por concepto de distribuciones (DIPREVCON); en el marco de"/>
    <m/>
    <m/>
    <m/>
    <m/>
    <m/>
    <m/>
    <n v="800715.39"/>
    <n v="0"/>
    <n v="800715.39"/>
    <m/>
  </r>
  <r>
    <x v="1"/>
    <n v="2"/>
    <x v="0"/>
    <x v="45"/>
    <n v="2726"/>
    <s v="00099021001"/>
    <s v="De: 00099021001 A:00015011107 Transferencia Bimonetaria de recursos (5 de 5) a solicitud del Ministerio de Gobierno mediante nota CITE: MG/DGAA/UF/T/Nº 197/2023 e informes adjuntos por concepto de distribuciones (MINISTERIO PÚBLICO); en el"/>
    <m/>
    <m/>
    <m/>
    <m/>
    <m/>
    <m/>
    <n v="600536.54"/>
    <n v="0"/>
    <n v="600536.54"/>
    <m/>
  </r>
  <r>
    <x v="2"/>
    <n v="1"/>
    <x v="1"/>
    <x v="46"/>
    <n v="2774"/>
    <s v="00383012001"/>
    <s v="De: 00099021001 A:00383012001 Transferencia de recursos a solicitud de la Agencia Boliviana de Correos mediante nota CITE: AGBC-AGCB/DAF/TFC-CPRV-0260-CAR/2023 (operación bimonetaria), destinados a gastos operativos y administrativos (TC 6."/>
    <m/>
    <m/>
    <m/>
    <m/>
    <m/>
    <m/>
    <n v="0"/>
    <n v="31237.35"/>
    <n v="31237.35"/>
    <m/>
  </r>
  <r>
    <x v="3"/>
    <n v="1"/>
    <x v="2"/>
    <x v="46"/>
    <n v="2789"/>
    <s v="00291014378"/>
    <s v="De: 00099021001 A:00291014378 Transferencia de recursos a solicitud de la Administradora Boliviana de Carreteras mediante nota CITE: ABC/GNA/SAF/ATE/2023-1564 (operación bimonetaria), para el pago a beneficiarios (TC 6,86) H.R 6-15050-R."/>
    <m/>
    <m/>
    <m/>
    <m/>
    <m/>
    <m/>
    <n v="0"/>
    <n v="8300600"/>
    <n v="8300600"/>
    <m/>
  </r>
  <r>
    <x v="3"/>
    <n v="1"/>
    <x v="2"/>
    <x v="46"/>
    <n v="2791"/>
    <s v="00291014346"/>
    <s v="De: 00099021001 A:00291014346 Transferencia de recursos a solicitud de la Administradora Boliviana de Carreteras mediante nota CITE: ABC/GNA/SAF/ATE/2023-1564 (operación bimonetaria), para el pago a beneficiarios (TC 6,86) H.R 6-15050-R."/>
    <m/>
    <m/>
    <m/>
    <m/>
    <m/>
    <m/>
    <n v="0"/>
    <n v="4699100"/>
    <n v="4699100"/>
    <m/>
  </r>
  <r>
    <x v="3"/>
    <n v="1"/>
    <x v="2"/>
    <x v="46"/>
    <n v="2793"/>
    <s v="00291014343"/>
    <s v="De: 00099021001 A:00291014343 Transferencia de recursos a solicitud de la Administradora Boliviana de Carreteras mediante nota CITE: ABC/GNA/SAF/ATE/2023-1564 (operación bimonetaria), para el pago a beneficiarios (TC 6,86) H.R 6-15050-R."/>
    <m/>
    <m/>
    <m/>
    <m/>
    <m/>
    <m/>
    <n v="0"/>
    <n v="1525115.2"/>
    <n v="1525115.2"/>
    <m/>
  </r>
  <r>
    <x v="1"/>
    <n v="2"/>
    <x v="0"/>
    <x v="47"/>
    <n v="2805"/>
    <s v="00099021001"/>
    <s v="De: 00099021001 A:00132039201 Transferencia de recursos a solicitud del Servicio de Desarrollo de las Empresas Públicas Productivas mediante nota CITE: SEDEM/GG/EB/Nº 0791/2023 (operación bimonetaria), para el pago a proveedores (TC 6,86)"/>
    <m/>
    <m/>
    <m/>
    <m/>
    <m/>
    <m/>
    <n v="2453136"/>
    <n v="0"/>
    <n v="2453136"/>
    <m/>
  </r>
  <r>
    <x v="1"/>
    <n v="2"/>
    <x v="0"/>
    <x v="47"/>
    <n v="2810"/>
    <s v="00099021001"/>
    <s v="De: 00099021001 A:00291014372 Transferencia de recursos a solicitud de la Administradora Boliviana de Carreteras mediante nota CITE: ABC/GNA/SAF/ATE/2023-1571 (operación bimonetaria), para el pago a beneficiarios (TC 6,86) H.R 6-15126-R."/>
    <m/>
    <m/>
    <m/>
    <m/>
    <m/>
    <m/>
    <n v="34300000"/>
    <n v="0"/>
    <n v="34300000"/>
    <m/>
  </r>
  <r>
    <x v="1"/>
    <n v="2"/>
    <x v="0"/>
    <x v="47"/>
    <n v="2811"/>
    <s v="00099021001"/>
    <s v="De: 00099021001 A:00291014346 Transferencia de recursos a solicitud de la Administradora Boliviana de Carreteras mediante nota CITE: ABC/GNA/SAF/ATE/2023-1571 (operación bimonetaria), para el pago a beneficiarios (TC 6,86) H.R 6-15126-R."/>
    <m/>
    <m/>
    <m/>
    <m/>
    <m/>
    <m/>
    <n v="96040"/>
    <n v="0"/>
    <n v="96040"/>
    <m/>
  </r>
  <r>
    <x v="17"/>
    <n v="3"/>
    <x v="16"/>
    <x v="47"/>
    <n v="2805"/>
    <s v="00132039201"/>
    <s v="De: 00099021001 A:00132039201 Transferencia de recursos a solicitud del Servicio de Desarrollo de las Empresas Públicas Productivas mediante nota CITE: SEDEM/GG/EB/Nº 0791/2023 (operación bimonetaria), para el pago a proveedores (TC 6,86)"/>
    <m/>
    <m/>
    <m/>
    <m/>
    <m/>
    <m/>
    <n v="0"/>
    <n v="2453136"/>
    <n v="2453136"/>
    <m/>
  </r>
  <r>
    <x v="3"/>
    <n v="1"/>
    <x v="2"/>
    <x v="47"/>
    <n v="2810"/>
    <s v="00291014372"/>
    <s v="De: 00099021001 A:00291014372 Transferencia de recursos a solicitud de la Administradora Boliviana de Carreteras mediante nota CITE: ABC/GNA/SAF/ATE/2023-1571 (operación bimonetaria), para el pago a beneficiarios (TC 6,86) H.R 6-15126-R."/>
    <m/>
    <m/>
    <m/>
    <m/>
    <m/>
    <m/>
    <n v="0"/>
    <n v="34300000"/>
    <n v="34300000"/>
    <m/>
  </r>
  <r>
    <x v="3"/>
    <n v="1"/>
    <x v="2"/>
    <x v="47"/>
    <n v="2811"/>
    <s v="00291014346"/>
    <s v="De: 00099021001 A:00291014346 Transferencia de recursos a solicitud de la Administradora Boliviana de Carreteras mediante nota CITE: ABC/GNA/SAF/ATE/2023-1571 (operación bimonetaria), para el pago a beneficiarios (TC 6,86) H.R 6-15126-R."/>
    <m/>
    <m/>
    <m/>
    <m/>
    <m/>
    <m/>
    <n v="0"/>
    <n v="96040"/>
    <n v="96040"/>
    <m/>
  </r>
  <r>
    <x v="1"/>
    <n v="2"/>
    <x v="0"/>
    <x v="47"/>
    <n v="2796"/>
    <s v="00099021001"/>
    <s v="De: 00099021001 A:00070057001 Transferencia de recursos a solicitud del Ministerio de Trabajo, Empleo y Previsión Social mediante notas CITE: MTEPS-VESCyCOOP-DGE-PMOE-Nos. 0055 y 0056-CAR/23 (operación bimonetaria) para cubrir gastos y oper"/>
    <m/>
    <m/>
    <m/>
    <m/>
    <m/>
    <m/>
    <n v="7100000"/>
    <n v="0"/>
    <n v="7100000"/>
    <m/>
  </r>
  <r>
    <x v="1"/>
    <n v="2"/>
    <x v="0"/>
    <x v="47"/>
    <n v="2807"/>
    <s v="00099021001"/>
    <s v="De: 00099021001 A:00086057003 Transferencia de recursos a solicitud del Ministerio de Medio Ambiente y Agua mediante nota CITE: CAR/UCPPAAP/CG/ADM Nº 0524/2023 (operación bimonetaria), para la ejecución del Programa Agua y Alcant. Periurba"/>
    <m/>
    <m/>
    <m/>
    <m/>
    <m/>
    <m/>
    <n v="8310168.1200000001"/>
    <n v="0"/>
    <n v="8310168.1200000001"/>
    <m/>
  </r>
  <r>
    <x v="1"/>
    <n v="2"/>
    <x v="0"/>
    <x v="47"/>
    <n v="2816"/>
    <s v="00099021001"/>
    <s v="De: 00099021001 A:00046057006 Transferencia de recursos a solicitud del Ministerio de Salud y Deportes mediante nota CITE: MSyD/VGSS/DGGH/UGESPRO/PGBID3151/CE/268/2023 (operación bimonetaria), para gastos de funcionamiento del programa BID"/>
    <m/>
    <m/>
    <m/>
    <m/>
    <m/>
    <m/>
    <n v="686000"/>
    <n v="0"/>
    <n v="686000"/>
    <m/>
  </r>
  <r>
    <x v="18"/>
    <n v="5"/>
    <x v="17"/>
    <x v="47"/>
    <n v="2796"/>
    <s v="00070057001"/>
    <s v="De: 00099021001 A:00070057001 Transferencia de recursos a solicitud del Ministerio de Trabajo, Empleo y Previsión Social mediante notas CITE: MTEPS-VESCyCOOP-DGE-PMOE-Nos. 0055 y 0056-CAR/23 (operación bimonetaria) para cubrir gastos y oper"/>
    <m/>
    <m/>
    <m/>
    <m/>
    <m/>
    <m/>
    <n v="0"/>
    <n v="7100000"/>
    <n v="7100000"/>
    <m/>
  </r>
  <r>
    <x v="5"/>
    <n v="5"/>
    <x v="4"/>
    <x v="47"/>
    <n v="2807"/>
    <s v="00086057003"/>
    <s v="De: 00099021001 A:00086057003 Transferencia de recursos a solicitud del Ministerio de Medio Ambiente y Agua mediante nota CITE: CAR/UCPPAAP/CG/ADM Nº 0524/2023 (operación bimonetaria), para la ejecución del Programa Agua y Alcant. Periurba"/>
    <m/>
    <m/>
    <m/>
    <m/>
    <m/>
    <m/>
    <n v="0"/>
    <n v="8310168.1200000001"/>
    <n v="8310168.1200000001"/>
    <m/>
  </r>
  <r>
    <x v="19"/>
    <n v="5"/>
    <x v="18"/>
    <x v="47"/>
    <n v="2816"/>
    <s v="00046057006"/>
    <s v="De: 00099021001 A:00046057006 Transferencia de recursos a solicitud del Ministerio de Salud y Deportes mediante nota CITE: MSyD/VGSS/DGGH/UGESPRO/PGBID3151/CE/268/2023 (operación bimonetaria), para gastos de funcionamiento del programa BID"/>
    <m/>
    <m/>
    <m/>
    <m/>
    <m/>
    <m/>
    <n v="0"/>
    <n v="686000"/>
    <n v="686000"/>
    <m/>
  </r>
  <r>
    <x v="1"/>
    <n v="2"/>
    <x v="0"/>
    <x v="48"/>
    <n v="2822"/>
    <s v="00099021001"/>
    <s v="De: 00099021001 A:00291034303 Transferencia de recursos a solicitud de la Administradora Boliviana de Carreteras mediante nota CITE: ABC/GNA/SAF/ATE/2023-1582 (operación bimonetaria), para el pago a beneficiarios (TC 6,86) H.R 6-15178-R."/>
    <m/>
    <m/>
    <m/>
    <m/>
    <m/>
    <m/>
    <n v="6860000"/>
    <n v="0"/>
    <n v="6860000"/>
    <m/>
  </r>
  <r>
    <x v="3"/>
    <n v="3"/>
    <x v="2"/>
    <x v="48"/>
    <n v="2822"/>
    <s v="00291034303"/>
    <s v="De: 00099021001 A:00291034303 Transferencia de recursos a solicitud de la Administradora Boliviana de Carreteras mediante nota CITE: ABC/GNA/SAF/ATE/2023-1582 (operación bimonetaria), para el pago a beneficiarios (TC 6,86) H.R 6-15178-R."/>
    <m/>
    <m/>
    <m/>
    <m/>
    <m/>
    <m/>
    <n v="0"/>
    <n v="6860000"/>
    <n v="6860000"/>
    <m/>
  </r>
  <r>
    <x v="1"/>
    <n v="2"/>
    <x v="0"/>
    <x v="49"/>
    <n v="2874"/>
    <s v="00099021001"/>
    <s v="De: 00099021001 A:00287104328 De: 00099021001 A: 00287104323 Transferencia de recursos a solicitud del Fondo Nacional de Inversión Productiva y Social mediante nota CITE: FPS/GFA/UFI/TES/TRL/0208/2023 (operación bimonetaria), en el marco"/>
    <m/>
    <m/>
    <m/>
    <m/>
    <m/>
    <m/>
    <n v="20580000"/>
    <n v="0"/>
    <n v="20580000"/>
    <m/>
  </r>
  <r>
    <x v="1"/>
    <n v="2"/>
    <x v="0"/>
    <x v="49"/>
    <n v="2876"/>
    <s v="00099021001"/>
    <s v="De: 00099021001 A:00291024303 De: 00099021001 A: 00291024303 Transferencia de recursos a solicitud de la Administradora Boliviana de Carreteras mediante nota CITE: ABC/GNA/SAF/ATE/2023-1600 (operación bimonetaria), para el pago a benefic"/>
    <m/>
    <m/>
    <m/>
    <m/>
    <m/>
    <m/>
    <n v="24010000"/>
    <n v="0"/>
    <n v="24010000"/>
    <m/>
  </r>
  <r>
    <x v="1"/>
    <n v="2"/>
    <x v="0"/>
    <x v="49"/>
    <n v="2878"/>
    <s v="00099021001"/>
    <s v="De: 00099021001 A:00291084306 De: 00099021001 A: 00291084306 Transferencia de recursos a solicitud de la Administradora Boliviana de Carreteras mediante nota CITE: ABC/GNA/SAF/ATE/2023-1600 (operación bimonetaria), para el pago a beneficia"/>
    <m/>
    <m/>
    <m/>
    <m/>
    <m/>
    <m/>
    <n v="10290000"/>
    <n v="0"/>
    <n v="10290000"/>
    <m/>
  </r>
  <r>
    <x v="1"/>
    <n v="2"/>
    <x v="0"/>
    <x v="49"/>
    <n v="2880"/>
    <s v="00099021001"/>
    <s v="De: 00099021001 A:00291014380 De: 00099021001 A: 00291014380 Transferencia de recursos a solicitud de la Administradora Boliviana de Carreteras mediante nota CITE: ABC/GNA/SAF/ATE/2023-1599 (operación bimonetaria), para el pago a benefici"/>
    <m/>
    <m/>
    <m/>
    <m/>
    <m/>
    <m/>
    <n v="12348000"/>
    <n v="0"/>
    <n v="12348000"/>
    <m/>
  </r>
  <r>
    <x v="1"/>
    <n v="2"/>
    <x v="0"/>
    <x v="49"/>
    <n v="2882"/>
    <s v="00099021001"/>
    <s v="De: 00099021001 A:00291014359 De: 00099021001 A:00291014359 Transferencia de recursos a solicitud de la Administradora Boliviana de Carreteras mediante nota CITE: ABC/GNA/SAF/ATE/2023-1599 (operación bimonetaria), para el pago a beneficia"/>
    <m/>
    <m/>
    <m/>
    <m/>
    <m/>
    <m/>
    <n v="27440000"/>
    <n v="0"/>
    <n v="27440000"/>
    <m/>
  </r>
  <r>
    <x v="20"/>
    <n v="10"/>
    <x v="19"/>
    <x v="49"/>
    <n v="2874"/>
    <s v="00287104328"/>
    <s v="De: 00099021001 A:00287104328 De: 00099021001 A: 00287104323 Transferencia de recursos a solicitud del Fondo Nacional de Inversión Productiva y Social mediante nota CITE: FPS/GFA/UFI/TES/TRL/0208/2023 (operación bimonetaria), en el marco"/>
    <m/>
    <m/>
    <m/>
    <m/>
    <m/>
    <m/>
    <n v="0"/>
    <n v="20580000"/>
    <n v="20580000"/>
    <m/>
  </r>
  <r>
    <x v="3"/>
    <n v="2"/>
    <x v="2"/>
    <x v="49"/>
    <n v="2876"/>
    <s v="00291024303"/>
    <s v="De: 00099021001 A:00291024303 De: 00099021001 A: 00291024303 Transferencia de recursos a solicitud de la Administradora Boliviana de Carreteras mediante nota CITE: ABC/GNA/SAF/ATE/2023-1600 (operación bimonetaria), para el pago a benefic"/>
    <m/>
    <m/>
    <m/>
    <m/>
    <m/>
    <m/>
    <n v="0"/>
    <n v="24010000"/>
    <n v="24010000"/>
    <m/>
  </r>
  <r>
    <x v="3"/>
    <n v="8"/>
    <x v="2"/>
    <x v="49"/>
    <n v="2878"/>
    <s v="00291084306"/>
    <s v="De: 00099021001 A:00291084306 De: 00099021001 A: 00291084306 Transferencia de recursos a solicitud de la Administradora Boliviana de Carreteras mediante nota CITE: ABC/GNA/SAF/ATE/2023-1600 (operación bimonetaria), para el pago a beneficia"/>
    <m/>
    <m/>
    <m/>
    <m/>
    <m/>
    <m/>
    <n v="0"/>
    <n v="10290000"/>
    <n v="10290000"/>
    <m/>
  </r>
  <r>
    <x v="3"/>
    <n v="1"/>
    <x v="2"/>
    <x v="49"/>
    <n v="2880"/>
    <s v="00291014380"/>
    <s v="De: 00099021001 A:00291014380 De: 00099021001 A: 00291014380 Transferencia de recursos a solicitud de la Administradora Boliviana de Carreteras mediante nota CITE: ABC/GNA/SAF/ATE/2023-1599 (operación bimonetaria), para el pago a benefici"/>
    <m/>
    <m/>
    <m/>
    <m/>
    <m/>
    <m/>
    <n v="0"/>
    <n v="12348000"/>
    <n v="12348000"/>
    <m/>
  </r>
  <r>
    <x v="3"/>
    <n v="1"/>
    <x v="2"/>
    <x v="49"/>
    <n v="2882"/>
    <s v="00291014359"/>
    <s v="De: 00099021001 A:00291014359 De: 00099021001 A:00291014359 Transferencia de recursos a solicitud de la Administradora Boliviana de Carreteras mediante nota CITE: ABC/GNA/SAF/ATE/2023-1599 (operación bimonetaria), para el pago a beneficia"/>
    <m/>
    <m/>
    <m/>
    <m/>
    <m/>
    <m/>
    <n v="0"/>
    <n v="27440000"/>
    <n v="27440000"/>
    <m/>
  </r>
  <r>
    <x v="1"/>
    <n v="2"/>
    <x v="0"/>
    <x v="50"/>
    <n v="2907"/>
    <s v="00099021001"/>
    <s v="De: 00099021001 A:00070057001 Complementando a la TRL 2796 referente a la transferencia de recursos a solicitud del Ministerio de Trabajo, Empleo y Previsión Social mediante notas CITE: MTEPS-VESCyCOOP-DGE-PMOE-Nos. 0055 y 0056-CAR/23 (oper"/>
    <m/>
    <m/>
    <m/>
    <m/>
    <m/>
    <m/>
    <n v="100"/>
    <n v="0"/>
    <n v="100"/>
    <m/>
  </r>
  <r>
    <x v="18"/>
    <n v="5"/>
    <x v="17"/>
    <x v="50"/>
    <n v="2907"/>
    <s v="00070057001"/>
    <s v="De: 00099021001 A:00070057001 Complementando a la TRL 2796 referente a la transferencia de recursos a solicitud del Ministerio de Trabajo, Empleo y Previsión Social mediante notas CITE: MTEPS-VESCyCOOP-DGE-PMOE-Nos. 0055 y 0056-CAR/23 (oper"/>
    <m/>
    <m/>
    <m/>
    <m/>
    <m/>
    <m/>
    <n v="0"/>
    <n v="100"/>
    <n v="100"/>
    <m/>
  </r>
  <r>
    <x v="1"/>
    <n v="2"/>
    <x v="0"/>
    <x v="51"/>
    <n v="2910"/>
    <s v="00099021001"/>
    <s v="De: 00099021001 A:00020061101 De: 00099021001 A: 00020061101 Transferencia de recursos a solicitud del Ministerio de Defensa mediante nota CITE: RIBB/UAF/ST. N°027 y 028/2023 (operación bimonetaria), para el pago a proveedores para las acti"/>
    <m/>
    <m/>
    <m/>
    <m/>
    <m/>
    <m/>
    <n v="2500000.02"/>
    <n v="0"/>
    <n v="2500000.02"/>
    <m/>
  </r>
  <r>
    <x v="9"/>
    <n v="6"/>
    <x v="8"/>
    <x v="51"/>
    <n v="2910"/>
    <s v="00020061101"/>
    <s v="De: 00099021001 A:00020061101 De: 00099021001 A: 00020061101 Transferencia de recursos a solicitud del Ministerio de Defensa mediante nota CITE: RIBB/UAF/ST. N°027 y 028/2023 (operación bimonetaria), para el pago a proveedores para las acti"/>
    <m/>
    <m/>
    <m/>
    <m/>
    <m/>
    <m/>
    <n v="0"/>
    <n v="2500000.02"/>
    <n v="2500000.02"/>
    <m/>
  </r>
  <r>
    <x v="5"/>
    <n v="4"/>
    <x v="4"/>
    <x v="52"/>
    <n v="2926"/>
    <s v="00086047006"/>
    <s v="De: 00086047006 A:00066011102 Débito Automático (DA) según CITE: MPD/VIPFE/DGPP/UP-NE0787/2023, Inf. Legal MPD/VIPFE/DGPP/UP-INF 0191/2023 e Inf.Técnico MPD/VIPFE/DGPP/UP-INF 0188/2023 y MEFP/VTCP/DGPOT/UPCFTGN/N°54/2023 y MEFP/DGAJ/UAJ/N°"/>
    <m/>
    <m/>
    <m/>
    <m/>
    <m/>
    <m/>
    <n v="6613.61"/>
    <n v="0"/>
    <n v="6613.61"/>
    <m/>
  </r>
  <r>
    <x v="21"/>
    <n v="1"/>
    <x v="20"/>
    <x v="52"/>
    <n v="2926"/>
    <s v="00066011102"/>
    <s v="De: 00086047006 A:00066011102 Débito Automático (DA) según CITE: MPD/VIPFE/DGPP/UP-NE0787/2023, Inf. Legal MPD/VIPFE/DGPP/UP-INF 0191/2023 e Inf.Técnico MPD/VIPFE/DGPP/UP-INF 0188/2023 y MEFP/VTCP/DGPOT/UPCFTGN/N°54/2023 y MEFP/DGAJ/UAJ/N°"/>
    <m/>
    <m/>
    <m/>
    <m/>
    <m/>
    <m/>
    <n v="0"/>
    <n v="6613.61"/>
    <n v="6613.61"/>
    <m/>
  </r>
  <r>
    <x v="1"/>
    <n v="2"/>
    <x v="0"/>
    <x v="53"/>
    <n v="2939"/>
    <s v="00099021001"/>
    <s v="De: 00389012001 A:00099021001 De: 00389012001 A:00099021001 Transferencia a solicitud de la Dirección General de Administración y Finanzas Territoriales mediante nota interna CITE: MEFP/VTCP/DGAFT/ USCFT/N°111/2023, por concepto de recupera"/>
    <m/>
    <m/>
    <m/>
    <m/>
    <m/>
    <m/>
    <n v="0"/>
    <n v="140543.63"/>
    <n v="140543.63"/>
    <m/>
  </r>
  <r>
    <x v="1"/>
    <n v="2"/>
    <x v="0"/>
    <x v="53"/>
    <n v="2941"/>
    <s v="00099021001"/>
    <s v="De: 00099021001 A:00046057006 De: 00046057006 A: 00046057006 Transferencia de recursos a solicitud del Ministerio de Salud y Deportes mediante nota CITE: MSyD/VGSS/DGGH/UGESPRO/PGBID 3151/CE/280/2023 (operación bimonetaria), en el marco de"/>
    <m/>
    <m/>
    <m/>
    <m/>
    <m/>
    <m/>
    <n v="1372000"/>
    <n v="0"/>
    <n v="1372000"/>
    <m/>
  </r>
  <r>
    <x v="1"/>
    <n v="2"/>
    <x v="0"/>
    <x v="53"/>
    <n v="2943"/>
    <s v="00099021001"/>
    <s v="De: 00099021001 A:00086077006 De: 00086077006 A: 00099021001 Transferencia de recursos a solicitud del Ministerio de Medio Ambiente y Agua mediante nota CITE: CAR/UCEP-MMAyA N°0689/2023 UCEP- MMAYA/2023 -02639 (operación bimonetaria), para"/>
    <m/>
    <m/>
    <m/>
    <m/>
    <m/>
    <m/>
    <n v="2400949.9900000002"/>
    <n v="0"/>
    <n v="2400949.9900000002"/>
    <m/>
  </r>
  <r>
    <x v="21"/>
    <n v="4"/>
    <x v="20"/>
    <x v="53"/>
    <n v="2944"/>
    <s v="00066047003"/>
    <s v="De: 00066047003 A:00086107006 De: 00066047003 A: 00086107006 Transferencia de recursos a solicitud del Ministerio de Planificación del Desarrollo mediante nota CITE: MPD/VIPFE/DGPP/UP-NE 1042/2023 en el marco del Convenio Interinstitucional"/>
    <m/>
    <m/>
    <m/>
    <m/>
    <m/>
    <m/>
    <n v="134254.85999999999"/>
    <n v="0"/>
    <n v="134254.85999999999"/>
    <m/>
  </r>
  <r>
    <x v="19"/>
    <n v="5"/>
    <x v="18"/>
    <x v="53"/>
    <n v="2941"/>
    <s v="00046057006"/>
    <s v="De: 00099021001 A:00046057006 De: 00046057006 A: 00046057006 Transferencia de recursos a solicitud del Ministerio de Salud y Deportes mediante nota CITE: MSyD/VGSS/DGGH/UGESPRO/PGBID 3151/CE/280/2023 (operación bimonetaria), en el marco de"/>
    <m/>
    <m/>
    <m/>
    <m/>
    <m/>
    <m/>
    <n v="0"/>
    <n v="1372000"/>
    <n v="1372000"/>
    <m/>
  </r>
  <r>
    <x v="5"/>
    <n v="7"/>
    <x v="4"/>
    <x v="53"/>
    <n v="2943"/>
    <s v="00086077006"/>
    <s v="De: 00099021001 A:00086077006 De: 00086077006 A: 00099021001 Transferencia de recursos a solicitud del Ministerio de Medio Ambiente y Agua mediante nota CITE: CAR/UCEP-MMAyA N°0689/2023 UCEP- MMAYA/2023 -02639 (operación bimonetaria), para"/>
    <m/>
    <m/>
    <m/>
    <m/>
    <m/>
    <m/>
    <n v="0"/>
    <n v="2400949.9900000002"/>
    <n v="2400949.9900000002"/>
    <m/>
  </r>
  <r>
    <x v="5"/>
    <n v="10"/>
    <x v="4"/>
    <x v="53"/>
    <n v="2944"/>
    <s v="00086107006"/>
    <s v="De: 00066047003 A:00086107006 De: 00066047003 A: 00086107006 Transferencia de recursos a solicitud del Ministerio de Planificación del Desarrollo mediante nota CITE: MPD/VIPFE/DGPP/UP-NE 1042/2023 en el marco del Convenio Interinstitucional"/>
    <m/>
    <m/>
    <m/>
    <m/>
    <m/>
    <m/>
    <n v="0"/>
    <n v="134254.85999999999"/>
    <n v="134254.85999999999"/>
    <m/>
  </r>
  <r>
    <x v="1"/>
    <n v="2"/>
    <x v="0"/>
    <x v="54"/>
    <n v="2961"/>
    <s v="00099021001"/>
    <s v="De: 00099021001 A:00117012001 De: 00099021001 A: 00117012001 Transferencia de recursos a solicitud de la Dirección General de Aeronáutica Civil mediante nota CITE: DAF-1443/2023 DGAC 27911/2023 (operación bimonetaria), correspondiente a rec"/>
    <m/>
    <m/>
    <m/>
    <m/>
    <m/>
    <m/>
    <n v="530762.31999999995"/>
    <n v="0"/>
    <n v="530762.31999999995"/>
    <m/>
  </r>
  <r>
    <x v="14"/>
    <n v="1"/>
    <x v="13"/>
    <x v="54"/>
    <n v="2961"/>
    <s v="00117012001"/>
    <s v="De: 00099021001 A:00117012001 De: 00099021001 A: 00117012001 Transferencia de recursos a solicitud de la Dirección General de Aeronáutica Civil mediante nota CITE: DAF-1443/2023 DGAC 27911/2023 (operación bimonetaria), correspondiente a rec"/>
    <m/>
    <m/>
    <m/>
    <m/>
    <m/>
    <m/>
    <n v="0"/>
    <n v="530762.31999999995"/>
    <n v="530762.31999999995"/>
    <m/>
  </r>
  <r>
    <x v="1"/>
    <n v="2"/>
    <x v="0"/>
    <x v="54"/>
    <n v="2963"/>
    <s v="00099021001"/>
    <s v="De: 00099021001 A:00081127003 De: 00099021001 A: 00081127003 Transferencia de recursos a solicitud del Ministerio de obras Públicas, Servicio y Vivienda mediante nota CITE: CAR/MOPSV/VMT/DGTA/UTA N°0046/2023 (operación bimonetaria), en el"/>
    <m/>
    <m/>
    <m/>
    <m/>
    <m/>
    <m/>
    <n v="1577749.99"/>
    <n v="0"/>
    <n v="1577749.99"/>
    <m/>
  </r>
  <r>
    <x v="22"/>
    <n v="12"/>
    <x v="21"/>
    <x v="54"/>
    <n v="2963"/>
    <s v="00081127003"/>
    <s v="De: 00099021001 A:00081127003 De: 00099021001 A: 00081127003 Transferencia de recursos a solicitud del Ministerio de obras Públicas, Servicio y Vivienda mediante nota CITE: CAR/MOPSV/VMT/DGTA/UTA N°0046/2023 (operación bimonetaria), en el"/>
    <m/>
    <m/>
    <m/>
    <m/>
    <m/>
    <m/>
    <n v="0"/>
    <n v="1577749.99"/>
    <n v="1577749.99"/>
    <m/>
  </r>
  <r>
    <x v="1"/>
    <n v="2"/>
    <x v="0"/>
    <x v="55"/>
    <n v="2973"/>
    <s v="00099021001"/>
    <s v="De: 00099021001 A:00383012001 De: 00099021001 A:00383012001 Transferencia de recursos a solicitud de la Agencia Boliviana de Correos dependiente del Ministerio de Obras Públicas, Servicio y Vivienda mediante nota CITE: AGBC- AGBC/DAF/TFC-C"/>
    <m/>
    <m/>
    <m/>
    <m/>
    <m/>
    <m/>
    <n v="43783.33"/>
    <n v="0"/>
    <n v="43783.33"/>
    <m/>
  </r>
  <r>
    <x v="2"/>
    <n v="1"/>
    <x v="1"/>
    <x v="55"/>
    <n v="2973"/>
    <s v="00383012001"/>
    <s v="De: 00099021001 A:00383012001 De: 00099021001 A:00383012001 Transferencia de recursos a solicitud de la Agencia Boliviana de Correos dependiente del Ministerio de Obras Públicas, Servicio y Vivienda mediante nota CITE: AGBC- AGBC/DAF/TFC-C"/>
    <m/>
    <m/>
    <m/>
    <m/>
    <m/>
    <m/>
    <n v="0"/>
    <n v="43783.33"/>
    <n v="43783.33"/>
    <m/>
  </r>
  <r>
    <x v="21"/>
    <n v="4"/>
    <x v="20"/>
    <x v="55"/>
    <n v="2975"/>
    <s v="00066047003"/>
    <s v="De: 00066047003 A:00086107006 De: 00066047003 A: 00086107006 Transferencia que realizamos en virtud a la nota CITE: MPD/VIPFE/DGPP/ UP-NE 1047/2023 y CIF VIPFE/DGPP/UP/BID-3534/N°002/2022 entre el MPD y MMAyA correspondiente al EDTPs “Con"/>
    <m/>
    <m/>
    <m/>
    <m/>
    <m/>
    <m/>
    <n v="111480.69"/>
    <n v="0"/>
    <n v="111480.69"/>
    <m/>
  </r>
  <r>
    <x v="21"/>
    <n v="4"/>
    <x v="20"/>
    <x v="55"/>
    <n v="2976"/>
    <s v="00066047003"/>
    <s v="De: 00066047003 A:00086107006 De: 00066047003 A: 00086107006 Transferencia que realizamos en virtud a la nota CITE: MPD/VIPFE/DGPP/ UP-NE 1054/2023 y CIF VIPFE/DGPP/UP/BID-3534/N°002/2022 entre el MPD y MMAyA correspondiente al EDTPs “Con"/>
    <m/>
    <m/>
    <m/>
    <m/>
    <m/>
    <m/>
    <n v="44871.39"/>
    <n v="0"/>
    <n v="44871.39"/>
    <m/>
  </r>
  <r>
    <x v="19"/>
    <n v="14"/>
    <x v="18"/>
    <x v="55"/>
    <n v="2977"/>
    <s v="00046144201"/>
    <s v="De: 00046144201 A:00066014202 De: 00046144201 A 00066014202 A fin de atender el requerimiento con nota CITE: MSyD/VD/CE/153/2023 e informes CITE: MSyD/VD/IT/149 y 155/2023 y nota CITE: MPD/CPIU-NE 037/2023 del MPD; por concepto por devoluci"/>
    <m/>
    <m/>
    <m/>
    <m/>
    <m/>
    <m/>
    <n v="6178615.4699999997"/>
    <n v="0"/>
    <n v="6178615.4699999997"/>
    <m/>
  </r>
  <r>
    <x v="5"/>
    <n v="10"/>
    <x v="4"/>
    <x v="55"/>
    <n v="2975"/>
    <s v="00086107006"/>
    <s v="De: 00066047003 A:00086107006 De: 00066047003 A: 00086107006 Transferencia que realizamos en virtud a la nota CITE: MPD/VIPFE/DGPP/ UP-NE 1047/2023 y CIF VIPFE/DGPP/UP/BID-3534/N°002/2022 entre el MPD y MMAyA correspondiente al EDTPs “Con"/>
    <m/>
    <m/>
    <m/>
    <m/>
    <m/>
    <m/>
    <n v="0"/>
    <n v="111480.69"/>
    <n v="111480.69"/>
    <m/>
  </r>
  <r>
    <x v="5"/>
    <n v="10"/>
    <x v="4"/>
    <x v="55"/>
    <n v="2976"/>
    <s v="00086107006"/>
    <s v="De: 00066047003 A:00086107006 De: 00066047003 A: 00086107006 Transferencia que realizamos en virtud a la nota CITE: MPD/VIPFE/DGPP/ UP-NE 1054/2023 y CIF VIPFE/DGPP/UP/BID-3534/N°002/2022 entre el MPD y MMAyA correspondiente al EDTPs “Con"/>
    <m/>
    <m/>
    <m/>
    <m/>
    <m/>
    <m/>
    <n v="0"/>
    <n v="44871.39"/>
    <n v="44871.39"/>
    <m/>
  </r>
  <r>
    <x v="21"/>
    <n v="1"/>
    <x v="20"/>
    <x v="55"/>
    <n v="2977"/>
    <s v="00066014202"/>
    <s v="De: 00046144201 A:00066014202 De: 00046144201 A 00066014202 A fin de atender el requerimiento con nota CITE: MSyD/VD/CE/153/2023 e informes CITE: MSyD/VD/IT/149 y 155/2023 y nota CITE: MPD/CPIU-NE 037/2023 del MPD; por concepto por devoluci"/>
    <m/>
    <m/>
    <m/>
    <m/>
    <m/>
    <m/>
    <n v="0"/>
    <n v="6178615.4699999997"/>
    <n v="6178615.4699999997"/>
    <m/>
  </r>
  <r>
    <x v="23"/>
    <n v="17"/>
    <x v="22"/>
    <x v="56"/>
    <n v="2983"/>
    <s v="00025178002"/>
    <s v="De: 00025178002 A:00099021001 De: 00025178002 A:00099021001 Transferencia que realizamos a solicitud del Ministerio de la Presidencia mediante nota CITE: MPR/DGAA/UF-0184-CAR/2023 por concepto de multas, en favor del TGN en cumplimiento al"/>
    <m/>
    <m/>
    <m/>
    <m/>
    <m/>
    <m/>
    <n v="638.79"/>
    <n v="0"/>
    <n v="638.79"/>
    <m/>
  </r>
  <r>
    <x v="1"/>
    <n v="2"/>
    <x v="0"/>
    <x v="56"/>
    <n v="2983"/>
    <s v="00099021001"/>
    <s v="De: 00025178002 A:00099021001 De: 00025178002 A:00099021001 Transferencia que realizamos a solicitud del Ministerio de la Presidencia mediante nota CITE: MPR/DGAA/UF-0184-CAR/2023 por concepto de multas, en favor del TGN en cumplimiento al"/>
    <m/>
    <m/>
    <m/>
    <m/>
    <m/>
    <m/>
    <n v="0"/>
    <n v="638.79"/>
    <n v="638.79"/>
    <m/>
  </r>
  <r>
    <x v="3"/>
    <n v="1"/>
    <x v="2"/>
    <x v="57"/>
    <n v="2995"/>
    <s v="00291012009"/>
    <s v="De: 00291012009 A:00099021001 De: 00291012009 A: 00099021001 Transferencia que realizamos a solicitud de la Dirección General de Crédito Público mediante nota CITE: MEFP/VTCP/DGCP/UODP/Nº642/2023 en cumplimiento a lo establecido en el pará"/>
    <m/>
    <m/>
    <m/>
    <m/>
    <m/>
    <m/>
    <n v="299814.93"/>
    <n v="0"/>
    <n v="299814.93"/>
    <m/>
  </r>
  <r>
    <x v="4"/>
    <n v="1"/>
    <x v="3"/>
    <x v="57"/>
    <n v="2997"/>
    <s v="00253012002"/>
    <s v="De: 00253012002 A:00099021001 De: 00253012002 A: 00099021001 Transferencia que realizamos a solicitud de la Dirección General de Crédito Público mediante nota CITE: MEFP/VTCP/DGCP/UODP/Nº642/2023 en cumplimiento a lo establecido en el pará"/>
    <m/>
    <m/>
    <m/>
    <m/>
    <m/>
    <m/>
    <n v="170049.86"/>
    <n v="0"/>
    <n v="170049.86"/>
    <m/>
  </r>
  <r>
    <x v="1"/>
    <n v="2"/>
    <x v="0"/>
    <x v="57"/>
    <n v="3024"/>
    <s v="00099021001"/>
    <s v="De: 00099021001 A:00253014306 De: 00099021001 00253014306 Transferencia de recursos a solicitud de la Entidad Ejecutora de Medio Ambiente y Agua dependiente del Ministerio de Medio Ambiente y Agua mediante nota CITE: GM-853-EMAGUA/2023 (op"/>
    <m/>
    <m/>
    <m/>
    <m/>
    <m/>
    <m/>
    <n v="6860000"/>
    <n v="0"/>
    <n v="6860000"/>
    <m/>
  </r>
  <r>
    <x v="1"/>
    <n v="2"/>
    <x v="0"/>
    <x v="57"/>
    <n v="3026"/>
    <s v="00099021001"/>
    <s v="De: 00099021001 A:00291014366 De: 00099021001 A: 00291014366 Transferencia de recursos a solicitud de la Administradora Boliviana de Carreteras mediante nota CITE: ABC/GNA/SAF/ATE/2023-1648 (operación bimonetaria), pago a beneficiarios que"/>
    <m/>
    <m/>
    <m/>
    <m/>
    <m/>
    <m/>
    <n v="17820954.100000001"/>
    <n v="0"/>
    <n v="17820954.100000001"/>
    <m/>
  </r>
  <r>
    <x v="1"/>
    <n v="2"/>
    <x v="0"/>
    <x v="57"/>
    <n v="3028"/>
    <s v="00099021001"/>
    <s v="De: 00099021001 A:00291014369 De: 00099021001 A: 00291014369 Transferencia de recursos a solicitud de la Administradora Boliviana de Carreteras mediante nota CITE: ABC/GNA/SAF/ATE/2023-1663 (operación bimonetaria), pago a beneficiarios que"/>
    <m/>
    <m/>
    <m/>
    <m/>
    <m/>
    <m/>
    <n v="6860000"/>
    <n v="0"/>
    <n v="6860000"/>
    <m/>
  </r>
  <r>
    <x v="1"/>
    <n v="2"/>
    <x v="0"/>
    <x v="57"/>
    <n v="2995"/>
    <s v="00099021001"/>
    <s v="De: 00291012009 A:00099021001 De: 00291012009 A: 00099021001 Transferencia que realizamos a solicitud de la Dirección General de Crédito Público mediante nota CITE: MEFP/VTCP/DGCP/UODP/Nº642/2023 en cumplimiento a lo establecido en el pará"/>
    <m/>
    <m/>
    <m/>
    <m/>
    <m/>
    <m/>
    <n v="0"/>
    <n v="299814.93"/>
    <n v="299814.93"/>
    <m/>
  </r>
  <r>
    <x v="1"/>
    <n v="2"/>
    <x v="0"/>
    <x v="57"/>
    <n v="2997"/>
    <s v="00099021001"/>
    <s v="De: 00253012002 A:00099021001 De: 00253012002 A: 00099021001 Transferencia que realizamos a solicitud de la Dirección General de Crédito Público mediante nota CITE: MEFP/VTCP/DGCP/UODP/Nº642/2023 en cumplimiento a lo establecido en el pará"/>
    <m/>
    <m/>
    <m/>
    <m/>
    <m/>
    <m/>
    <n v="0"/>
    <n v="170049.86"/>
    <n v="170049.86"/>
    <m/>
  </r>
  <r>
    <x v="4"/>
    <n v="1"/>
    <x v="3"/>
    <x v="57"/>
    <n v="3024"/>
    <s v="00253014306"/>
    <s v="De: 00099021001 A:00253014306 De: 00099021001 00253014306 Transferencia de recursos a solicitud de la Entidad Ejecutora de Medio Ambiente y Agua dependiente del Ministerio de Medio Ambiente y Agua mediante nota CITE: GM-853-EMAGUA/2023 (op"/>
    <m/>
    <m/>
    <m/>
    <m/>
    <m/>
    <m/>
    <n v="0"/>
    <n v="6860000"/>
    <n v="6860000"/>
    <m/>
  </r>
  <r>
    <x v="3"/>
    <n v="1"/>
    <x v="2"/>
    <x v="57"/>
    <n v="3026"/>
    <s v="00291014366"/>
    <s v="De: 00099021001 A:00291014366 De: 00099021001 A: 00291014366 Transferencia de recursos a solicitud de la Administradora Boliviana de Carreteras mediante nota CITE: ABC/GNA/SAF/ATE/2023-1648 (operación bimonetaria), pago a beneficiarios que"/>
    <m/>
    <m/>
    <m/>
    <m/>
    <m/>
    <m/>
    <n v="0"/>
    <n v="17820954.100000001"/>
    <n v="17820954.100000001"/>
    <m/>
  </r>
  <r>
    <x v="3"/>
    <n v="1"/>
    <x v="2"/>
    <x v="57"/>
    <n v="3028"/>
    <s v="00291014369"/>
    <s v="De: 00099021001 A:00291014369 De: 00099021001 A: 00291014369 Transferencia de recursos a solicitud de la Administradora Boliviana de Carreteras mediante nota CITE: ABC/GNA/SAF/ATE/2023-1663 (operación bimonetaria), pago a beneficiarios que"/>
    <m/>
    <m/>
    <m/>
    <m/>
    <m/>
    <m/>
    <n v="0"/>
    <n v="6860000"/>
    <n v="6860000"/>
    <m/>
  </r>
  <r>
    <x v="24"/>
    <n v="1"/>
    <x v="23"/>
    <x v="57"/>
    <n v="2996"/>
    <s v="00047011110"/>
    <s v="De: 00047011110 A:00099021001 De: 0004701111 A: 00099021001 Transferencia que realizamos a solicitud de la Dirección General de Crédito Público mediante nota CITE: MEFP/VTCP/DGCP/UODP/Nº642/2023 en cumplimiento a lo establecido en el parág"/>
    <m/>
    <m/>
    <m/>
    <m/>
    <m/>
    <m/>
    <n v="9949.4699999999993"/>
    <n v="0"/>
    <n v="9949.4699999999993"/>
    <m/>
  </r>
  <r>
    <x v="1"/>
    <n v="2"/>
    <x v="0"/>
    <x v="57"/>
    <n v="2996"/>
    <s v="00099021001"/>
    <s v="De: 00047011110 A:00099021001 De: 0004701111 A: 00099021001 Transferencia que realizamos a solicitud de la Dirección General de Crédito Público mediante nota CITE: MEFP/VTCP/DGCP/UODP/Nº642/2023 en cumplimiento a lo establecido en el parág"/>
    <m/>
    <m/>
    <m/>
    <m/>
    <m/>
    <m/>
    <n v="0"/>
    <n v="9949.4699999999993"/>
    <n v="9949.4699999999993"/>
    <m/>
  </r>
  <r>
    <x v="1"/>
    <n v="2"/>
    <x v="0"/>
    <x v="58"/>
    <n v="3109"/>
    <s v="00099021001"/>
    <s v="De: 00099021001 A:00047087002 De: 00099021001 A: 00047087002 Transferencia de recursos a solicitud del Ministerio de Desarrollo Rural y Tierras mediante nota CITE: MDRyT/DGAA/CONT/TES/0026-2023 (operación bimonetaria), correspondiente a cr"/>
    <m/>
    <m/>
    <m/>
    <m/>
    <m/>
    <m/>
    <n v="1141689.22"/>
    <n v="0"/>
    <n v="1141689.22"/>
    <m/>
  </r>
  <r>
    <x v="24"/>
    <n v="8"/>
    <x v="23"/>
    <x v="58"/>
    <n v="3109"/>
    <s v="00047087002"/>
    <s v="De: 00099021001 A:00047087002 De: 00099021001 A: 00047087002 Transferencia de recursos a solicitud del Ministerio de Desarrollo Rural y Tierras mediante nota CITE: MDRyT/DGAA/CONT/TES/0026-2023 (operación bimonetaria), correspondiente a cr"/>
    <m/>
    <m/>
    <m/>
    <m/>
    <m/>
    <m/>
    <n v="0"/>
    <n v="1141689.22"/>
    <n v="1141689.22"/>
    <m/>
  </r>
  <r>
    <x v="1"/>
    <n v="2"/>
    <x v="0"/>
    <x v="59"/>
    <n v="3295"/>
    <s v="00099021001"/>
    <s v="De: 00099021001 A:00291014343 De: 00099021001 A: 00291014343 Transferencia de recursos a solicitud de la Administradora Boliviana de Carreteras nota CITE: ABC/GNA/SAF/ATE/2023-1701 (operación bimonetaria), proveniente de desembolsos de cré"/>
    <m/>
    <m/>
    <m/>
    <m/>
    <m/>
    <m/>
    <n v="2058000"/>
    <n v="0"/>
    <n v="2058000"/>
    <m/>
  </r>
  <r>
    <x v="21"/>
    <n v="1"/>
    <x v="20"/>
    <x v="59"/>
    <n v="3293"/>
    <s v="00066011102"/>
    <s v="De: 00201012002 A:00066011102 De: 00201012002 A: 00066011102 Transferencia que realizamos en virtud a la nota CITE: ADEMAF-TRANS-UAF-AFI-0065 y 0066 NOT-EXT/23 e informe: ADEMAF-TRANS-UAF-AFI-0142-INF/23 en el marco del DSN°4944 de 17 de"/>
    <m/>
    <m/>
    <m/>
    <m/>
    <m/>
    <m/>
    <n v="0"/>
    <n v="28848.959999999999"/>
    <n v="28848.959999999999"/>
    <m/>
  </r>
  <r>
    <x v="3"/>
    <n v="1"/>
    <x v="2"/>
    <x v="59"/>
    <n v="3295"/>
    <s v="00291014343"/>
    <s v="De: 00099021001 A:00291014343 De: 00099021001 A: 00291014343 Transferencia de recursos a solicitud de la Administradora Boliviana de Carreteras nota CITE: ABC/GNA/SAF/ATE/2023-1701 (operación bimonetaria), proveniente de desembolsos de cré"/>
    <m/>
    <m/>
    <m/>
    <m/>
    <m/>
    <m/>
    <n v="0"/>
    <n v="2058000"/>
    <n v="2058000"/>
    <m/>
  </r>
  <r>
    <x v="3"/>
    <n v="1"/>
    <x v="2"/>
    <x v="60"/>
    <n v="3320"/>
    <s v="00291014342"/>
    <s v="De: 00291014342 A:00099021001 Transferencia de recursos a solicitud de la Administradora Boliviana de Carreteras mediante nota CITE: ABC/GNA/SAF/ATE/2023-1743 (operación bimonetaria), para efectuar la devolución de recursos no utilizados co"/>
    <m/>
    <m/>
    <m/>
    <m/>
    <m/>
    <m/>
    <n v="333657.53000000003"/>
    <n v="0"/>
    <n v="333657.53000000003"/>
    <m/>
  </r>
  <r>
    <x v="1"/>
    <n v="2"/>
    <x v="0"/>
    <x v="60"/>
    <n v="3320"/>
    <s v="00099021001"/>
    <s v="De: 00291014342 A:00099021001 Transferencia de recursos a solicitud de la Administradora Boliviana de Carreteras mediante nota CITE: ABC/GNA/SAF/ATE/2023-1743 (operación bimonetaria), para efectuar la devolución de recursos no utilizados co"/>
    <m/>
    <m/>
    <m/>
    <m/>
    <m/>
    <m/>
    <n v="0"/>
    <n v="333657.53000000003"/>
    <n v="333657.53000000003"/>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m/>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m/>
  </r>
  <r>
    <x v="0"/>
    <n v="2"/>
    <x v="0"/>
    <x v="2"/>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m/>
  </r>
  <r>
    <x v="0"/>
    <n v="2"/>
    <x v="0"/>
    <x v="2"/>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m/>
  </r>
  <r>
    <x v="1"/>
    <n v="1"/>
    <x v="1"/>
    <x v="3"/>
    <n v="797"/>
    <s v="00383012002"/>
    <s v="De: 00383012002 A:00099021001 Transferencia que realizamos a solicitud de la Agencia Boliviana de Correos mediante nota CITE: AGBC-AGBC/DAF/TFC-CPRV-0058-CAR/2023, Inorme Técnico INF/AGBC/DAF/TFC Nº 0014/2023 (operación bimonetaria), (TC 6"/>
    <m/>
    <m/>
    <m/>
    <m/>
    <n v="30259.79"/>
    <n v="0"/>
    <n v="207582.1594"/>
    <n v="0"/>
    <n v="207582.1594"/>
    <m/>
  </r>
  <r>
    <x v="0"/>
    <n v="2"/>
    <x v="0"/>
    <x v="4"/>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m/>
  </r>
  <r>
    <x v="0"/>
    <n v="2"/>
    <x v="0"/>
    <x v="5"/>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m/>
  </r>
  <r>
    <x v="0"/>
    <n v="2"/>
    <x v="0"/>
    <x v="5"/>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m/>
  </r>
  <r>
    <x v="0"/>
    <n v="2"/>
    <x v="0"/>
    <x v="5"/>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m/>
  </r>
  <r>
    <x v="0"/>
    <n v="2"/>
    <x v="0"/>
    <x v="6"/>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m/>
  </r>
  <r>
    <x v="0"/>
    <n v="2"/>
    <x v="0"/>
    <x v="7"/>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m/>
  </r>
  <r>
    <x v="1"/>
    <n v="1"/>
    <x v="1"/>
    <x v="8"/>
    <n v="1250"/>
    <s v="00383012002"/>
    <s v="De: 00383012002 A:00099021001 Transferencia de recursos a solicitud de la Agencia Boliviana de Correos mediante nota CITE: AGBC-AGBC/DAF/TFC-CPRV-0093-CAR/2023 (operación bimonetaria), para gastos operativos y administrativos (TC 6,86) H.R"/>
    <m/>
    <m/>
    <m/>
    <m/>
    <n v="44291.16"/>
    <n v="0"/>
    <n v="303837.35760000005"/>
    <n v="0"/>
    <n v="303837.35760000005"/>
    <m/>
  </r>
  <r>
    <x v="1"/>
    <n v="1"/>
    <x v="1"/>
    <x v="8"/>
    <n v="1252"/>
    <s v="00383012002"/>
    <s v="De: 00383012002 A:00099021001 Transferencia de recursos a solicitud de la Agencia Boliviana de Correos mediante nota CITE: AGBC-AGBC/DAF/TFC-CPRV-0093-CAR/2023 (operación bimonetaria), para gastos operativos y administrativos (TC 6,86) H.R"/>
    <m/>
    <m/>
    <m/>
    <m/>
    <n v="40125.69"/>
    <n v="0"/>
    <n v="275262.23340000003"/>
    <n v="0"/>
    <n v="275262.23340000003"/>
    <m/>
  </r>
  <r>
    <x v="1"/>
    <n v="1"/>
    <x v="1"/>
    <x v="9"/>
    <n v="1285"/>
    <s v="00383012002"/>
    <s v="De: 00383012002 A:00099021001 Transferencia de recursos a solicitud de la Agencia Boliviana de Correos dependiente del Ministerio de Obras Públicas, Servicios y Vivienda mediante nota CITE: AGBC-AGBC/DAF/TFC-CPRV-0104-CAR/2023 (operación bi"/>
    <m/>
    <m/>
    <m/>
    <m/>
    <n v="115310.87"/>
    <n v="0"/>
    <n v="791032.56819999998"/>
    <n v="0"/>
    <n v="791032.56819999998"/>
    <m/>
  </r>
  <r>
    <x v="0"/>
    <n v="2"/>
    <x v="0"/>
    <x v="10"/>
    <n v="1299"/>
    <s v="00099021001"/>
    <s v="De: 00291084302 A:00099021001 Transferencia que realizamos a solicitud de la Administradora Boliviana de Carreteras mediante nota CITE: ABC/GNA/SAF/ATE/2023-0774 para realizar los pagos a beneficiarios H.R.6-7763-R"/>
    <m/>
    <m/>
    <m/>
    <m/>
    <n v="0"/>
    <n v="1748500"/>
    <n v="0"/>
    <n v="11994710"/>
    <n v="11994710"/>
    <m/>
  </r>
  <r>
    <x v="0"/>
    <n v="2"/>
    <x v="0"/>
    <x v="10"/>
    <n v="1301"/>
    <s v="00099021001"/>
    <s v="De: 00291014379 A:00099021001 Transferencia que realizamos a solicitud de la Administradora Boliviana de Carreteras mediante nota CITE: ABC/GNA/SAF/ATE/2023-0774 para realizar los pagos a beneficiarios H.R.6-7763-R"/>
    <m/>
    <m/>
    <m/>
    <m/>
    <n v="0"/>
    <n v="1000000"/>
    <n v="0"/>
    <n v="6860000"/>
    <n v="6860000"/>
    <m/>
  </r>
  <r>
    <x v="2"/>
    <n v="1"/>
    <x v="2"/>
    <x v="11"/>
    <n v="1406"/>
    <s v="00086018024"/>
    <s v="De: 00086018024 A:00099021001 Transferencia de recursos a solicitud del Ministerio de Medio Ambiente y Agua mediante nota CITE: MMAYA/DGAA No 166/2023 (operación bimonetaria) por el desembolso del Fondo Mundial para el medio ambiente para e"/>
    <m/>
    <m/>
    <m/>
    <m/>
    <n v="41211"/>
    <n v="0"/>
    <n v="282707.46000000002"/>
    <n v="0"/>
    <n v="282707.46000000002"/>
    <m/>
  </r>
  <r>
    <x v="0"/>
    <n v="2"/>
    <x v="0"/>
    <x v="11"/>
    <n v="1406"/>
    <s v="00099021001"/>
    <s v="De: 00086018024 A:00099021001 Transferencia de recursos a solicitud del Ministerio de Medio Ambiente y Agua mediante nota CITE: MMAYA/DGAA No 166/2023 (operación bimonetaria) por el desembolso del Fondo Mundial para el medio ambiente para e"/>
    <m/>
    <m/>
    <m/>
    <m/>
    <n v="0"/>
    <n v="41211"/>
    <n v="0"/>
    <n v="282707.46000000002"/>
    <n v="282707.46000000002"/>
    <m/>
  </r>
  <r>
    <x v="0"/>
    <n v="2"/>
    <x v="0"/>
    <x v="12"/>
    <n v="1425"/>
    <s v="00099021001"/>
    <s v="De: 00086047008 A:00099021001 Transferencia de recursos a solicitud del Ministerio de Medio Ambiente y Agua mediante nota CITE: MMAyA/VRHR/UCOORD/UCEP-MI RIEGO FINAN Nº 00310/2023 (operación bimonetaria), para la ejecucuón del Programa PRES"/>
    <m/>
    <m/>
    <m/>
    <m/>
    <n v="0"/>
    <n v="5953869.3300000001"/>
    <n v="0"/>
    <n v="40843543.603799999"/>
    <n v="40843543.603799999"/>
    <m/>
  </r>
  <r>
    <x v="3"/>
    <n v="1"/>
    <x v="3"/>
    <x v="12"/>
    <n v="1427"/>
    <s v="00212014302"/>
    <s v="De: 00212014302 A:00099021001 Transferencia de recursos a solicitud del Instituto Nacional de Reforma Agraria mediante nota CITE: DGAF-C-EXT Nº 128/2023 (operación bimonetaria), para el pago de honorarios a consultores, adquisición de biene"/>
    <m/>
    <m/>
    <m/>
    <m/>
    <n v="1943004"/>
    <n v="0"/>
    <n v="13329007.440000001"/>
    <n v="0"/>
    <n v="13329007.440000001"/>
    <m/>
  </r>
  <r>
    <x v="0"/>
    <n v="2"/>
    <x v="0"/>
    <x v="12"/>
    <n v="1427"/>
    <s v="00099021001"/>
    <s v="De: 00212014302 A:00099021001 Transferencia de recursos a solicitud del Instituto Nacional de Reforma Agraria mediante nota CITE: DGAF-C-EXT Nº 128/2023 (operación bimonetaria), para el pago de honorarios a consultores, adquisición de biene"/>
    <m/>
    <m/>
    <m/>
    <m/>
    <n v="0"/>
    <n v="1943004"/>
    <n v="0"/>
    <n v="13329007.440000001"/>
    <n v="13329007.440000001"/>
    <m/>
  </r>
  <r>
    <x v="0"/>
    <n v="2"/>
    <x v="0"/>
    <x v="12"/>
    <n v="1429"/>
    <s v="00099021001"/>
    <s v="De: 00514014306 A:00099021001 Transferencia de recursos a solicitud del a Empresa Nacional de Electricidad mediante nota CITE: ENDE-DEEM-4/53-23 (operación bimonetaria), para el programa de expansión de infraestructura eléctrica componente"/>
    <m/>
    <m/>
    <m/>
    <m/>
    <n v="0"/>
    <n v="390000"/>
    <n v="0"/>
    <n v="2675400"/>
    <n v="2675400"/>
    <m/>
  </r>
  <r>
    <x v="4"/>
    <n v="1"/>
    <x v="4"/>
    <x v="12"/>
    <n v="1431"/>
    <s v="00389014301"/>
    <s v="De: 00389014301 A:00099021001 Transferencia de recursos a solicitud de la Navegación Aérea y Aeropuertos Bolivianos mediante nota CITE: CAR/DGE-DNAF Nª 0084/2023 (operación bimonetaria), para el pago de la ejecución del Proyecto Mejoramient"/>
    <m/>
    <m/>
    <m/>
    <m/>
    <n v="305871.96999999997"/>
    <n v="0"/>
    <n v="2098281.7141999998"/>
    <n v="0"/>
    <n v="2098281.7141999998"/>
    <m/>
  </r>
  <r>
    <x v="0"/>
    <n v="2"/>
    <x v="0"/>
    <x v="13"/>
    <n v="1472"/>
    <s v="00099021001"/>
    <s v="De: 00291014379 A:00099021001 Transferencia de recursos a solicitud de la Administradora Boliviana de Carreteras mediante nota CITE: ABC/GNA/SAF/ATE/2023-0877 (operación bimonetaria), para el pago a beneficiarios (TC 6,86) H.R 6-8911-R ."/>
    <m/>
    <m/>
    <m/>
    <m/>
    <n v="0"/>
    <n v="9657.7999999999993"/>
    <n v="0"/>
    <n v="66252.508000000002"/>
    <n v="66252.508000000002"/>
    <m/>
  </r>
  <r>
    <x v="0"/>
    <n v="2"/>
    <x v="0"/>
    <x v="13"/>
    <n v="1474"/>
    <s v="00099021001"/>
    <s v="De: 00291014371 A:00099021001 Transferencia de recursos a solicitud de la Administradora Boliviana de Carreteras mediante nota CITE: ABC/GNA/SAF/ATE/2023-0877 (operación bimonetaria), para el pago a beneficiarios (TC 6,86) H.R 6-8911-R ."/>
    <m/>
    <m/>
    <m/>
    <m/>
    <n v="0"/>
    <n v="4255762.97"/>
    <n v="0"/>
    <n v="29194533.974199999"/>
    <n v="29194533.974199999"/>
    <m/>
  </r>
  <r>
    <x v="0"/>
    <n v="2"/>
    <x v="0"/>
    <x v="13"/>
    <n v="1476"/>
    <s v="00099021001"/>
    <s v="De: 00291014336 A:00099021001 Transferencia de recursos a solicitud de la Administradora Boliviana de Carreteras mediante nota CITE: ABC/GNA/SAF/ATE/2023-0877 (operación bimonetaria), para el pago a beneficiarios (TC 6,86) H.R 6-8911-R ."/>
    <m/>
    <m/>
    <m/>
    <m/>
    <n v="0"/>
    <n v="1100000"/>
    <n v="0"/>
    <n v="7546000"/>
    <n v="7546000"/>
    <m/>
  </r>
  <r>
    <x v="0"/>
    <n v="2"/>
    <x v="0"/>
    <x v="14"/>
    <n v="1561"/>
    <s v="00099021001"/>
    <s v="De: 00086047005 A:00099021001 Transferencia de recursos a solicitud de la Unidad de Coordinación y Ejecución del Programa Más Inversión para Riego - UCEP MI RIEGO dependiente del Ministerio de Medio Ambiente y Agua mediante nota CITE: MMAy"/>
    <m/>
    <m/>
    <m/>
    <m/>
    <n v="0"/>
    <n v="999992.71"/>
    <n v="0"/>
    <n v="6859949.9906000001"/>
    <n v="6859949.9906000001"/>
    <m/>
  </r>
  <r>
    <x v="5"/>
    <n v="1"/>
    <x v="5"/>
    <x v="14"/>
    <n v="1563"/>
    <s v="00253014301"/>
    <s v="De: 00253014301 A:00099021001 Transferencia de recursos a solicitud de la Entidad Ejecutora de Medio Ambiente y Agua dependiente del Ministerio de Medio Ambiente y Agua mediante nota CITE: GM-0468-EMAGUA/2023 Informe GM-0453-INF/2023 I/2023"/>
    <m/>
    <m/>
    <m/>
    <m/>
    <n v="190000"/>
    <n v="0"/>
    <n v="1303400"/>
    <n v="0"/>
    <n v="1303400"/>
    <m/>
  </r>
  <r>
    <x v="0"/>
    <n v="2"/>
    <x v="0"/>
    <x v="14"/>
    <n v="1563"/>
    <s v="00099021001"/>
    <s v="De: 00253014301 A:00099021001 Transferencia de recursos a solicitud de la Entidad Ejecutora de Medio Ambiente y Agua dependiente del Ministerio de Medio Ambiente y Agua mediante nota CITE: GM-0468-EMAGUA/2023 Informe GM-0453-INF/2023 I/2023"/>
    <m/>
    <m/>
    <m/>
    <m/>
    <n v="0"/>
    <n v="190000"/>
    <n v="0"/>
    <n v="1303400"/>
    <n v="1303400"/>
    <m/>
  </r>
  <r>
    <x v="0"/>
    <n v="2"/>
    <x v="0"/>
    <x v="14"/>
    <n v="1566"/>
    <s v="00099021001"/>
    <s v="De: 00132072001 A:00099021001 Transferencia de recursos a solicitud del Servicio de Desarrollo de las Empresas Públicas Productivas mediante nota CITE: SEDEM/GG/EV Nº0164/2023 (operación bimonetaria), para pagos a proveedores de materia p"/>
    <m/>
    <m/>
    <m/>
    <m/>
    <n v="0"/>
    <n v="25128.720000000001"/>
    <n v="0"/>
    <n v="172383.01920000001"/>
    <n v="172383.01920000001"/>
    <m/>
  </r>
  <r>
    <x v="0"/>
    <n v="2"/>
    <x v="0"/>
    <x v="14"/>
    <n v="1568"/>
    <s v="00099021001"/>
    <s v="De: 00287104322 A:00099021001 Transferencia de recursos a solicitud del Fondo Nacional de Inversión Productiva y Social dependiente del Ministerio de Planificación del Desarrollo mediante nota CITE: FPS/GFA/UFI/TES/TRL/00130/2023 (operac"/>
    <m/>
    <m/>
    <m/>
    <m/>
    <n v="0"/>
    <n v="2000000"/>
    <n v="0"/>
    <n v="13720000"/>
    <n v="13720000"/>
    <m/>
  </r>
  <r>
    <x v="0"/>
    <n v="2"/>
    <x v="0"/>
    <x v="14"/>
    <n v="1579"/>
    <s v="00099021001"/>
    <s v="De: 00291014335 A:00099021001 Transferencia de recursos a solicitud de la Administradora Boliviana de Carreteras mediante nota CITE: ABC/GNA/SAF/ATE/2023-0971 (operación bimonetaria), para el pago a beneficiarios (TC 6,86) H.R 6-9501-R ."/>
    <m/>
    <m/>
    <m/>
    <m/>
    <n v="0"/>
    <n v="1015478.72"/>
    <n v="0"/>
    <n v="6966184.0192"/>
    <n v="6966184.0192"/>
    <m/>
  </r>
  <r>
    <x v="0"/>
    <n v="2"/>
    <x v="0"/>
    <x v="15"/>
    <n v="1589"/>
    <s v="00099021001"/>
    <s v="De: 00287104323 A:00099021001 Transferencia de recursos a solicitud del Fondo Nacional de Inversión Productiva y Social dependiente del Ministerio de Planificación del Desarrollo mediante nota CITE: FPS/GFA/UFI/TES/TRL/00133/2023 (operación"/>
    <m/>
    <m/>
    <m/>
    <m/>
    <n v="0"/>
    <n v="500000"/>
    <n v="0"/>
    <n v="3430000"/>
    <n v="3430000"/>
    <m/>
  </r>
  <r>
    <x v="1"/>
    <n v="1"/>
    <x v="1"/>
    <x v="15"/>
    <n v="1597"/>
    <s v="00383012002"/>
    <s v="De: 00383012002 A:00099021001 Transferencia de recursos a solicitud de la Agencia Boliviana de Correos mediante nota CITE: AGBC-AGBC/DAF/TFC-CPRV-0144-CAR/2023 para gastos operativos y administrativos (operación bimonetaria) (TC 6,86) H.R"/>
    <m/>
    <m/>
    <m/>
    <m/>
    <n v="1910.57"/>
    <n v="0"/>
    <n v="13106.510200000001"/>
    <n v="0"/>
    <n v="13106.510200000001"/>
    <m/>
  </r>
  <r>
    <x v="0"/>
    <n v="2"/>
    <x v="0"/>
    <x v="15"/>
    <n v="1600"/>
    <s v="00099021001"/>
    <s v="De: 00291014380 A:00099021001 Transferencia de recursos a solicitud de la Administradora Boliviana de Carreteras mediante nota CITE: ABC/GNA/SAF/ATE/2023-0921 (operación bimonetaria), para el pago a beneficiarios (TC 6,86) H.R 6-9304-R ."/>
    <m/>
    <m/>
    <m/>
    <m/>
    <n v="0"/>
    <n v="8500"/>
    <n v="0"/>
    <n v="58310"/>
    <n v="58310"/>
    <m/>
  </r>
  <r>
    <x v="0"/>
    <n v="2"/>
    <x v="0"/>
    <x v="16"/>
    <n v="1659"/>
    <s v="00099021001"/>
    <s v="De: 00291014352 A:00099021001 Transferencia de recursos a solicitud de la Administradora Boliviana de Carreteras mediante nota CITE: ABC/GNA/SAF/ATE/2023-0928 (operación bimonetaria), para el pago a beneficiarios (TC 6,86) H.R 6-9474-R ."/>
    <m/>
    <m/>
    <m/>
    <m/>
    <n v="0"/>
    <n v="500000"/>
    <n v="0"/>
    <n v="3430000"/>
    <n v="3430000"/>
    <m/>
  </r>
  <r>
    <x v="0"/>
    <n v="2"/>
    <x v="0"/>
    <x v="16"/>
    <n v="1660"/>
    <s v="00099021001"/>
    <s v="De: 00291014380 A:00099021001 Transferencia de recursos a solicitud de la Administradora Boliviana de Carreteras mediante nota CITE: ABC/GNA/SAF/ATE/2023-0927 (operación bimonetaria), para el pago a beneficiarios (TC 6,86) H.R 6-9367-R ."/>
    <m/>
    <m/>
    <m/>
    <m/>
    <n v="0"/>
    <n v="153900"/>
    <n v="0"/>
    <n v="1055754"/>
    <n v="1055754"/>
    <m/>
  </r>
  <r>
    <x v="0"/>
    <n v="2"/>
    <x v="0"/>
    <x v="17"/>
    <n v="1691"/>
    <s v="00099021001"/>
    <s v="De: 00086047007 A:00099021001 Transferencia de recursos a solicitud del Ministerio de Medio Ambiente y Agua mediante nota CITE: MMAyA/VRHR/UCOORD/UCEP-MI RIEGO FINAN N° 0345/2023 (operación bimonetaria), Contrato Préstamo 4403 (TC 6,86) H."/>
    <m/>
    <m/>
    <m/>
    <m/>
    <n v="0"/>
    <n v="1499992.71"/>
    <n v="0"/>
    <n v="10289949.990600001"/>
    <n v="10289949.990600001"/>
    <m/>
  </r>
  <r>
    <x v="0"/>
    <n v="2"/>
    <x v="0"/>
    <x v="18"/>
    <n v="1706"/>
    <s v="00099021001"/>
    <s v="De: 00047137004 A:00099021001 Transferencia de recursos a solicitud del Ministerio de Desarrollo Rural y Tierras mediante nota CITE: MDRyT/EMPODERAR/EXT-Nº01825/2023 (operación bimonetaria) Convenio de Préstamo BIRF Nº 9437-BO (TC 6,86) H"/>
    <m/>
    <m/>
    <m/>
    <m/>
    <n v="0"/>
    <n v="11999992.710000001"/>
    <n v="0"/>
    <n v="82319949.990600005"/>
    <n v="82319949.990600005"/>
    <m/>
  </r>
  <r>
    <x v="0"/>
    <n v="2"/>
    <x v="0"/>
    <x v="18"/>
    <n v="1708"/>
    <s v="00099021001"/>
    <s v="De: 00047137003 A:00099021001 Transferencia de recursos a solicitud del Ministerio de Desarrollo Rural y Tierras mediante nota CITE: MDRyT/EMPODERAR/EXT-Nº01826/2023 (operación bimonetaria) Convenio de Préstamo BIRF Nº 8735-BO (TC 6,86) H"/>
    <m/>
    <m/>
    <m/>
    <m/>
    <n v="0"/>
    <n v="795242.71"/>
    <n v="0"/>
    <n v="5455364.9906000001"/>
    <n v="5455364.9906000001"/>
    <m/>
  </r>
  <r>
    <x v="0"/>
    <n v="2"/>
    <x v="0"/>
    <x v="18"/>
    <n v="1710"/>
    <s v="00099021001"/>
    <s v="De: 00086077004 A:00099021001 Transferencia de recursos a solicitud del Ministerio de Medio Ambiente y Agua mediante nota CITE: CAR/UCEP-MMAyA Nº 0446/2023 UCEP-MMAyA/2023-01626 (operación bimonetaria), para la ejecución del Programa Más I"/>
    <m/>
    <m/>
    <m/>
    <m/>
    <n v="0"/>
    <n v="649960"/>
    <n v="0"/>
    <n v="4458725.6000000006"/>
    <n v="4458725.6000000006"/>
    <m/>
  </r>
  <r>
    <x v="4"/>
    <n v="1"/>
    <x v="4"/>
    <x v="18"/>
    <n v="1712"/>
    <s v="00389014301"/>
    <s v="De: 00389014301 A:00099021001 Transferencia de recursos a solicitud de la Navegación Aérea y Aeropuertos Bolivianos dependiente del Ministerio de Obras Públicas, Servicios y Vivienda mediante nota CITE: CAR/DGE-DNAF Nº 0096/2023 (operación"/>
    <m/>
    <m/>
    <m/>
    <m/>
    <n v="500000"/>
    <n v="0"/>
    <n v="3430000"/>
    <n v="0"/>
    <n v="3430000"/>
    <m/>
  </r>
  <r>
    <x v="0"/>
    <n v="2"/>
    <x v="0"/>
    <x v="18"/>
    <n v="1716"/>
    <s v="00099021001"/>
    <s v="De: 00291014362 A:00099021001 Transferencia de recursos a solicitud de la Administradora Boliviana de Carreteras mediante nota CITE: ABC/GNA/SAF/ATE/2023-0973 (operación bimonetaria), para el pago a beneficiarios (TC 6,86) H.R 6-9986-R."/>
    <m/>
    <m/>
    <m/>
    <m/>
    <n v="0"/>
    <n v="1000000"/>
    <n v="0"/>
    <n v="6860000"/>
    <n v="6860000"/>
    <m/>
  </r>
  <r>
    <x v="0"/>
    <n v="2"/>
    <x v="0"/>
    <x v="19"/>
    <n v="1733"/>
    <s v="00099021001"/>
    <s v="De: 00015010001 A:00099021001 Transferencia Bimonetaria de recursos (5 de 5) a solicitud del Ministerio de Gobierno mediante nota CITE: MG/DGAA/UF/T/Nº 128/2023 e informes adjuntos por concepto de gastos administrativos; en el marco de la L"/>
    <m/>
    <m/>
    <m/>
    <m/>
    <n v="0"/>
    <n v="14818.78"/>
    <n v="0"/>
    <n v="101656.83080000001"/>
    <n v="101656.83080000001"/>
    <m/>
  </r>
  <r>
    <x v="0"/>
    <n v="2"/>
    <x v="0"/>
    <x v="19"/>
    <n v="1735"/>
    <s v="00099021001"/>
    <s v="De: 00015010001 A:00099021001 Transferencia Bimonetaria de recursos (4 de 5) a solicitud del Ministerio de Gobierno mediante nota CITE: MG/DGAA/UF/T/Nº 128/2023 e informes adjuntos por concepto de fondo de devolución; en el marco de la Ley"/>
    <m/>
    <m/>
    <m/>
    <m/>
    <n v="0"/>
    <n v="17817.46"/>
    <n v="0"/>
    <n v="122227.77559999999"/>
    <n v="122227.77559999999"/>
    <m/>
  </r>
  <r>
    <x v="0"/>
    <n v="2"/>
    <x v="0"/>
    <x v="19"/>
    <n v="1737"/>
    <s v="00099021001"/>
    <s v="De: 00015010001 A:00099021001 Transferencia Bimonetaria de recursos (3 de 5) a solicitud del Ministerio de Gobierno mediante nota CITE: MG/DGAA/UF/T/Nº 128/2023 e informes adjuntos por concepto de distribuciones (DIPREVCON); en el marco de"/>
    <m/>
    <m/>
    <m/>
    <m/>
    <n v="0"/>
    <n v="210413.39"/>
    <n v="0"/>
    <n v="1443435.8554000002"/>
    <n v="1443435.8554000002"/>
    <m/>
  </r>
  <r>
    <x v="0"/>
    <n v="2"/>
    <x v="0"/>
    <x v="19"/>
    <n v="1739"/>
    <s v="00099021001"/>
    <s v="De: 00015010001 A:00099021001 Transferencia Bimonetaria de recursos (2 de 5) a solicitud del Ministerio de Gobierno mediante nota CITE: MG/DGAA/UF/T/Nº 128/2023 e informes adjuntos por concepto de distribuciones (DIRCABI); en el marco de la"/>
    <m/>
    <m/>
    <m/>
    <m/>
    <n v="0"/>
    <n v="64742.58"/>
    <n v="0"/>
    <n v="444134.09880000004"/>
    <n v="444134.09880000004"/>
    <m/>
  </r>
  <r>
    <x v="0"/>
    <n v="2"/>
    <x v="0"/>
    <x v="19"/>
    <n v="1741"/>
    <s v="00099021001"/>
    <s v="De: 00015010001 A:00099021001 Transferencia Bimonetaria de recursos (1 de 5) a solicitud del Ministerio de Gobierno mediante nota CITE: MG/DGAA/UF/T/Nº 128/2023 e informes adjuntos por concepto de distribuciones (MINISTERIO PÚBLICO); en el"/>
    <m/>
    <m/>
    <m/>
    <m/>
    <n v="0"/>
    <n v="48556.94"/>
    <n v="0"/>
    <n v="333100.60840000003"/>
    <n v="333100.60840000003"/>
    <m/>
  </r>
  <r>
    <x v="0"/>
    <n v="2"/>
    <x v="0"/>
    <x v="20"/>
    <n v="1754"/>
    <s v="00099021001"/>
    <s v="De: 00046057006 A:00099021001 Transferencia de recursos a solicitud del Ministerio de Salud y Deportes mediante nota CITE: MSyD/VGSS/DGGH/UGESPRO/PGBID3151/CE/162/2023 (operación bimonetaria), para el pago de honorarios a los consultores d"/>
    <m/>
    <m/>
    <m/>
    <m/>
    <n v="0"/>
    <n v="100000"/>
    <n v="0"/>
    <n v="686000"/>
    <n v="686000"/>
    <m/>
  </r>
  <r>
    <x v="0"/>
    <n v="2"/>
    <x v="0"/>
    <x v="21"/>
    <n v="1796"/>
    <s v="00099021001"/>
    <s v="De: 00291014352 A:00099021001 Transferencia de recursos a solicitud de la Administradora Boliviana de Carreteras mediante nota CITE: ABC/GNA/SAF/ATE/2023-1020 (operación bimonetaria), para el pago a beneficiarios (TC 6,86) H.R 6-10191-R ."/>
    <m/>
    <m/>
    <m/>
    <m/>
    <n v="0"/>
    <n v="1100000"/>
    <n v="0"/>
    <n v="7546000"/>
    <n v="7546000"/>
    <m/>
  </r>
  <r>
    <x v="0"/>
    <n v="2"/>
    <x v="0"/>
    <x v="21"/>
    <n v="1798"/>
    <s v="00099021001"/>
    <s v="De: 00291084302 A:00099021001 Transferencia de recursos a solicitud de la Administradora Boliviana de Carreteras mediante nota CITE: ABC/GNA/SAF/ATE/2023-1015 (operación bimonetaria), para el pago a beneficiarios (TC 6,86) H.R 6-10187-R ."/>
    <m/>
    <m/>
    <m/>
    <m/>
    <n v="0"/>
    <n v="2800000"/>
    <n v="0"/>
    <n v="19208000"/>
    <n v="19208000"/>
    <m/>
  </r>
  <r>
    <x v="0"/>
    <n v="2"/>
    <x v="0"/>
    <x v="22"/>
    <n v="1819"/>
    <s v="00099021001"/>
    <s v="De: 00099021001 A:00086057009 Transferencia de recursos a solicitud del Ministerio de Medio Ambiente y Agua mediante notas CITE: CAR/UCCPPAAP/CG/ADM Nos 0295 y 0370/2023 - E- MMAYA/2023 Nos 04700 y 04457, Informe INF/UCPPAAP/CG/ADM Nº 0205/"/>
    <m/>
    <m/>
    <m/>
    <m/>
    <n v="36000"/>
    <n v="0"/>
    <n v="246960"/>
    <n v="0"/>
    <n v="246960"/>
    <m/>
  </r>
  <r>
    <x v="0"/>
    <n v="2"/>
    <x v="0"/>
    <x v="23"/>
    <n v="1860"/>
    <s v="00099021001"/>
    <s v="De: 00291014356 A:00099021001 Transferencia de recursos a solicitud de la Administradora Boliviana de Carreteras mediante nota CITE: ABC/GNA/SAF/ATE/2023-1076 (operación bimonetaria), para el pago a beneficiarios (TC 6,86) H.R 6-10685-R ."/>
    <m/>
    <m/>
    <m/>
    <m/>
    <n v="0"/>
    <n v="1597469.88"/>
    <n v="0"/>
    <n v="10958643.376800001"/>
    <n v="10958643.376800001"/>
    <m/>
  </r>
  <r>
    <x v="0"/>
    <n v="2"/>
    <x v="0"/>
    <x v="24"/>
    <n v="1991"/>
    <s v="00099021001"/>
    <s v="De: 00291014370 A:00099021001 Transferencia de recursos a solicitud de la Administradora Boliviana de Carreteras mediante nota CITE: ABC/GNA/SAF/ATE/2023-1087 (operación bimonetaria), para el pago a beneficiarios (TC 6,86) H.R 6-11382-R."/>
    <m/>
    <m/>
    <m/>
    <m/>
    <n v="0"/>
    <n v="900000"/>
    <n v="0"/>
    <n v="6174000"/>
    <n v="6174000"/>
    <m/>
  </r>
  <r>
    <x v="0"/>
    <n v="2"/>
    <x v="0"/>
    <x v="25"/>
    <n v="2000"/>
    <s v="00099021001"/>
    <s v="De: 00132072001 A:00099021001 Transferencia de recursos a solicitud del Servicio de Desarrollo de las Empresas Públicas Productivas mediante nota CITE: SEDEM/GG/EV Nº 0195/2023 (operación bimonetaria), para el pago a proveedores de materia"/>
    <m/>
    <m/>
    <m/>
    <m/>
    <n v="0"/>
    <n v="534980"/>
    <n v="0"/>
    <n v="3669962.8000000003"/>
    <n v="3669962.8000000003"/>
    <m/>
  </r>
  <r>
    <x v="0"/>
    <n v="2"/>
    <x v="0"/>
    <x v="26"/>
    <n v="2014"/>
    <s v="00099021001"/>
    <s v="De: 00291014379 A:00099021001 Transferencia de recursos a solicitud de la Administradora Boliviana de Carreteras mediante nota CITE: ABC/GNA/SAF/ATE/2023-1148 (operación bimonetaria), para el pago a beneficiarios (TC 6,86) H.R 6-11603-R."/>
    <m/>
    <m/>
    <m/>
    <m/>
    <n v="0"/>
    <n v="15435.3"/>
    <n v="0"/>
    <n v="105886.158"/>
    <n v="105886.158"/>
    <m/>
  </r>
  <r>
    <x v="4"/>
    <n v="1"/>
    <x v="4"/>
    <x v="27"/>
    <n v="2025"/>
    <s v="00389014301"/>
    <s v="De: 00389014301 A:00099021001 Transferencia de recursos a solicitud de la Navegación Aérea y Aeropuertos Bolivianos mediante nota CITE: CAR/DGE-DNAF Nº 0107/2023 (operación bimonetaria), para el pago de obligaciones en la ejecución del Pro"/>
    <m/>
    <m/>
    <m/>
    <m/>
    <n v="776000"/>
    <n v="0"/>
    <n v="5323360"/>
    <n v="0"/>
    <n v="5323360"/>
    <m/>
  </r>
  <r>
    <x v="0"/>
    <n v="2"/>
    <x v="0"/>
    <x v="27"/>
    <n v="2025"/>
    <s v="00099021001"/>
    <s v="De: 00389014301 A:00099021001 Transferencia de recursos a solicitud de la Navegación Aérea y Aeropuertos Bolivianos mediante nota CITE: CAR/DGE-DNAF Nº 0107/2023 (operación bimonetaria), para el pago de obligaciones en la ejecución del Pro"/>
    <m/>
    <m/>
    <m/>
    <m/>
    <n v="0"/>
    <n v="776000"/>
    <n v="0"/>
    <n v="5323360"/>
    <n v="5323360"/>
    <m/>
  </r>
  <r>
    <x v="0"/>
    <n v="2"/>
    <x v="0"/>
    <x v="28"/>
    <n v="2140"/>
    <s v="00099021001"/>
    <s v="De: 00291014379 A:00099021001 Transferencia de recursos a solicitud de la Administradora Boliviana de Carreteras mediante nota CITE: ABC/GNA/SAF/ATE/2023-1220 (operación bimonetaria), para el pago a beneficiarios (TC 6,86) H.R 6-12041-R."/>
    <m/>
    <m/>
    <m/>
    <m/>
    <n v="0"/>
    <n v="800000"/>
    <n v="0"/>
    <n v="5488000"/>
    <n v="5488000"/>
    <m/>
  </r>
  <r>
    <x v="1"/>
    <n v="1"/>
    <x v="1"/>
    <x v="28"/>
    <n v="2144"/>
    <s v="00383012002"/>
    <s v="De: 00383012002 A:00099021001 Transferencia de recursos a solicitud de la Agencia Boliviana de Correos dependiente del Ministerio de Obras Públicas, Servicios y Vivienda mediante nota CITE: AGBC-AGBC/DAF/TFC-CPRV-0208-CAR/2023 (operación"/>
    <m/>
    <m/>
    <m/>
    <m/>
    <n v="56808.34"/>
    <n v="0"/>
    <n v="389705.21240000002"/>
    <n v="0"/>
    <n v="389705.21240000002"/>
    <m/>
  </r>
  <r>
    <x v="0"/>
    <n v="2"/>
    <x v="0"/>
    <x v="29"/>
    <n v="2207"/>
    <s v="00099021001"/>
    <s v="De: 00117012001 A:00099021001 De: 00117012001 A: 00099021001 Transferencia de recursos a solicitud de la Dirección General de Aeronáutica Civil mediante nota CITE: DAF-1152/2023 DGAC-021057/2023 (operación bimonetaria), recursos depositados"/>
    <m/>
    <m/>
    <m/>
    <m/>
    <n v="0"/>
    <n v="78574.720000000001"/>
    <n v="0"/>
    <n v="539022.57920000004"/>
    <n v="539022.57920000004"/>
    <m/>
  </r>
  <r>
    <x v="0"/>
    <n v="2"/>
    <x v="0"/>
    <x v="29"/>
    <n v="2211"/>
    <s v="00099021001"/>
    <s v="De: 00291014371 A:00099021001 Transferencia de recursos a solicitud de la Administradora Boliviana de Carreteras mediante nota CITE: ABC/GNA/SAF/ATE/2023-1227 (operación bimonetaria), para el pago a beneficiarios (TC 6,86) H.R 6-12327-R."/>
    <m/>
    <m/>
    <m/>
    <m/>
    <n v="0"/>
    <n v="600000"/>
    <n v="0"/>
    <n v="4116000"/>
    <n v="4116000"/>
    <m/>
  </r>
  <r>
    <x v="0"/>
    <n v="2"/>
    <x v="0"/>
    <x v="29"/>
    <n v="2213"/>
    <s v="00099021001"/>
    <s v="De: 00291014362 A:00099021001 Transferencia de recursos a solicitud de la Administradora Boliviana de Carreteras mediante nota CITE: ABC/GNA/SAF/ATE/2023-1227 (operación bimonetaria), para el pago a beneficiarios (TC 6,86) H.R 6-12327-R."/>
    <m/>
    <m/>
    <m/>
    <m/>
    <n v="0"/>
    <n v="1000000"/>
    <n v="0"/>
    <n v="6860000"/>
    <n v="6860000"/>
    <m/>
  </r>
  <r>
    <x v="2"/>
    <n v="4"/>
    <x v="2"/>
    <x v="29"/>
    <n v="2218"/>
    <s v="00086047004"/>
    <s v="De: 00086047004 A:00099021001 De: 00086047004 A: 00099021001 Transferencia de recursos a solicitud de UCEP MI RIEGO dependiente del Ministerio de Medio Ambiente y Agua mediante nota CITE: MMAyA/VRHR/UCOORD/UCEP – MI RIEGO FINAN N°00448/2023"/>
    <m/>
    <m/>
    <m/>
    <m/>
    <n v="3371785.71"/>
    <n v="0"/>
    <n v="23130449.970600002"/>
    <n v="0"/>
    <n v="23130449.970600002"/>
    <m/>
  </r>
  <r>
    <x v="4"/>
    <n v="1"/>
    <x v="4"/>
    <x v="30"/>
    <n v="2231"/>
    <s v="00389014301"/>
    <s v="De: 00389014301 A:00099021001 De: 00389014301 A: 00099021001 Transferencia de recursos a solicitud de NNABOL dependiente del Ministerio de Obras Públicas, Servicio y Vivienda mediante nota CITE: CAR/DGE/-DNAF N°0116/2023 (operación bimoneta"/>
    <m/>
    <m/>
    <m/>
    <m/>
    <n v="1022117.33"/>
    <n v="0"/>
    <n v="7011724.8838"/>
    <n v="0"/>
    <n v="7011724.8838"/>
    <m/>
  </r>
  <r>
    <x v="6"/>
    <n v="1"/>
    <x v="6"/>
    <x v="31"/>
    <n v="2254"/>
    <s v="00597012001"/>
    <s v="De: 00597012001 A:00099021001 Transferencia de recursos a solicitud de Yacimientos de Litio Bolivianos dependiente del Ministerio de Hidrocarburos y Energías mediante nota CITE: YLB-GAF-0141-CAR/23 (operación bimonetaria), para el pago de"/>
    <m/>
    <m/>
    <m/>
    <m/>
    <n v="9895191.5399999991"/>
    <n v="0"/>
    <n v="67881013.964399993"/>
    <n v="0"/>
    <n v="67881013.964399993"/>
    <m/>
  </r>
  <r>
    <x v="0"/>
    <n v="2"/>
    <x v="0"/>
    <x v="32"/>
    <n v="2328"/>
    <s v="00099021001"/>
    <s v="De: 00086057007 A:00099021001 De: 00086057007 A: 00099021001 Transferencia de recursos a solicitud del Ministerio de Medio Ambiente y Agua mediante nota CITE: CAR/UCPPAP/CG/ADM N°0295/2023 (operación bimonetaria) con el objeto de destinar l"/>
    <m/>
    <m/>
    <m/>
    <m/>
    <n v="0"/>
    <n v="4000000"/>
    <n v="0"/>
    <n v="27440000"/>
    <n v="27440000"/>
    <m/>
  </r>
  <r>
    <x v="0"/>
    <n v="2"/>
    <x v="0"/>
    <x v="33"/>
    <n v="2434"/>
    <s v="00099021001"/>
    <s v="De: 00291014379 A:00099021001 De: 00291014379 A: 00099021001 Transferencia de recursos a solicitud de la Administradora Boliviana de Carreteras mediante nota CITE: ABC/GNA/SAF/ATE/2023-1337 (operación bimonetaria) debido que los desembolsos"/>
    <m/>
    <m/>
    <m/>
    <m/>
    <n v="0"/>
    <n v="800000"/>
    <n v="0"/>
    <n v="5488000"/>
    <n v="5488000"/>
    <m/>
  </r>
  <r>
    <x v="3"/>
    <n v="1"/>
    <x v="3"/>
    <x v="34"/>
    <n v="2464"/>
    <s v="00212014302"/>
    <s v="De: 00212014302 A:00099021001 De: 00212014302 A: 00099021001 Transferencia de recursos a solicitud del Ministerio de Desarrollo Rural y Tierras mediante nota rectificatoria DGAF- C - EXT N°225/2023 realizada a la nota DGAF-C-EXT N°219/2023"/>
    <m/>
    <m/>
    <m/>
    <m/>
    <n v="2798820"/>
    <n v="0"/>
    <n v="19199905.199999999"/>
    <n v="0"/>
    <n v="19199905.199999999"/>
    <m/>
  </r>
  <r>
    <x v="0"/>
    <n v="2"/>
    <x v="0"/>
    <x v="34"/>
    <n v="2464"/>
    <s v="00099021001"/>
    <s v="De: 00212014302 A:00099021001 De: 00212014302 A: 00099021001 Transferencia de recursos a solicitud del Ministerio de Desarrollo Rural y Tierras mediante nota rectificatoria DGAF- C - EXT N°225/2023 realizada a la nota DGAF-C-EXT N°219/2023"/>
    <m/>
    <m/>
    <m/>
    <m/>
    <n v="0"/>
    <n v="2798820"/>
    <n v="0"/>
    <n v="19199905.199999999"/>
    <n v="19199905.199999999"/>
    <m/>
  </r>
  <r>
    <x v="6"/>
    <n v="1"/>
    <x v="6"/>
    <x v="34"/>
    <n v="2466"/>
    <s v="00597012001"/>
    <s v="De: 00597012001 A:00099021001 Transferencia de recursos a solicitud de Yacimientos de Litio Bolivianos mediante nota CITE: YLB-GAF-0144-CAR/23 (operación bimonetaria), para el cumplimiento de obligaciones, pago de Servicio de la Deuda Públ"/>
    <m/>
    <m/>
    <m/>
    <m/>
    <n v="46649836.859999999"/>
    <n v="0"/>
    <n v="320017880.85960001"/>
    <n v="0"/>
    <n v="320017880.85960001"/>
    <m/>
  </r>
  <r>
    <x v="0"/>
    <n v="2"/>
    <x v="0"/>
    <x v="34"/>
    <n v="2466"/>
    <s v="00099021001"/>
    <s v="De: 00597012001 A:00099021001 Transferencia de recursos a solicitud de Yacimientos de Litio Bolivianos mediante nota CITE: YLB-GAF-0144-CAR/23 (operación bimonetaria), para el cumplimiento de obligaciones, pago de Servicio de la Deuda Públ"/>
    <m/>
    <m/>
    <m/>
    <m/>
    <n v="0"/>
    <n v="46649836.859999999"/>
    <n v="0"/>
    <n v="320017880.85960001"/>
    <n v="320017880.85960001"/>
    <m/>
  </r>
  <r>
    <x v="0"/>
    <n v="2"/>
    <x v="0"/>
    <x v="35"/>
    <n v="2490"/>
    <s v="00099021001"/>
    <s v="De: 00046057006 A:00099021001 De: 00046057006 A: 00099021001 Transferencia de recursos a solicitud del Ministerio de Salud y Deportes mediante nota CITE: MSyD/VGSS/DGGH/UGESPRO/PGBID3151/CE/259/2023 (operación bimonetaria) para los gastos"/>
    <m/>
    <m/>
    <m/>
    <m/>
    <n v="0"/>
    <n v="100000"/>
    <n v="0"/>
    <n v="686000"/>
    <n v="686000"/>
    <m/>
  </r>
  <r>
    <x v="5"/>
    <n v="1"/>
    <x v="5"/>
    <x v="36"/>
    <n v="2591"/>
    <s v="00253014301"/>
    <s v="De: 00253014301 A:00099021001 Transferencia de recursos a solicitud de la Entidad Ejecutora de Medio Ambiente y Agua dependiente del Ministerio de Medio Ambiente y Agua mediante nota CITE: GM-0756-EMAGUA/2023 (operación bimonetaria) para e"/>
    <m/>
    <m/>
    <m/>
    <m/>
    <n v="1000000"/>
    <n v="0"/>
    <n v="6860000"/>
    <n v="0"/>
    <n v="6860000"/>
    <m/>
  </r>
  <r>
    <x v="0"/>
    <n v="2"/>
    <x v="0"/>
    <x v="36"/>
    <n v="2591"/>
    <s v="00099021001"/>
    <s v="De: 00253014301 A:00099021001 Transferencia de recursos a solicitud de la Entidad Ejecutora de Medio Ambiente y Agua dependiente del Ministerio de Medio Ambiente y Agua mediante nota CITE: GM-0756-EMAGUA/2023 (operación bimonetaria) para e"/>
    <m/>
    <m/>
    <m/>
    <m/>
    <n v="0"/>
    <n v="1000000"/>
    <n v="0"/>
    <n v="6860000"/>
    <n v="6860000"/>
    <m/>
  </r>
  <r>
    <x v="5"/>
    <n v="1"/>
    <x v="5"/>
    <x v="36"/>
    <n v="2594"/>
    <s v="00253018001"/>
    <s v="De: 00253018001 A:00099021001 Transferencia de recursos a solicitud de la Entidad Ejecutora de Medio Ambiente y Agua dependiente del Ministerio de Medio Ambiente y Agua mediante nota CITE: GM-0756-EMAGUA/2023 (operación bimonetaria) para e"/>
    <m/>
    <m/>
    <m/>
    <m/>
    <n v="161056.44"/>
    <n v="0"/>
    <n v="1104847.1784000001"/>
    <n v="0"/>
    <n v="1104847.1784000001"/>
    <m/>
  </r>
  <r>
    <x v="0"/>
    <n v="2"/>
    <x v="0"/>
    <x v="36"/>
    <n v="2594"/>
    <s v="00099021001"/>
    <s v="De: 00253018001 A:00099021001 Transferencia de recursos a solicitud de la Entidad Ejecutora de Medio Ambiente y Agua dependiente del Ministerio de Medio Ambiente y Agua mediante nota CITE: GM-0756-EMAGUA/2023 (operación bimonetaria) para e"/>
    <m/>
    <m/>
    <m/>
    <m/>
    <n v="0"/>
    <n v="161056.44"/>
    <n v="0"/>
    <n v="1104847.1784000001"/>
    <n v="1104847.1784000001"/>
    <m/>
  </r>
  <r>
    <x v="7"/>
    <n v="1"/>
    <x v="7"/>
    <x v="37"/>
    <n v="2710"/>
    <s v="00117012001"/>
    <s v="De: 00117012001 A:00099021001 Transferencia de recursos a solicitud de la Dirección General de Aeronáutica Civil mediante nota CITE: DAF-1381/2023 DGAC-25472/2023 (operación bimonetaria), por concepto de recursos depositados por la IATA po"/>
    <m/>
    <m/>
    <m/>
    <m/>
    <n v="77983.100000000006"/>
    <n v="0"/>
    <n v="534964.06600000011"/>
    <n v="0"/>
    <n v="534964.06600000011"/>
    <m/>
  </r>
  <r>
    <x v="0"/>
    <n v="2"/>
    <x v="0"/>
    <x v="37"/>
    <n v="2712"/>
    <s v="00099021001"/>
    <s v="De: 00078011101 A:00099021001 Transferencia de recursos a solicitud del Ministerio de Hidrocarburos y Energías mediante nota CITE: MHE-DGAA-UFIN/2023-0016 (operación bimonetaria), destinados a gastos operativos y administrativos (TC 6.86) H"/>
    <m/>
    <m/>
    <m/>
    <m/>
    <n v="0"/>
    <n v="100"/>
    <n v="0"/>
    <n v="686"/>
    <n v="686"/>
    <m/>
  </r>
  <r>
    <x v="8"/>
    <n v="1"/>
    <x v="8"/>
    <x v="37"/>
    <n v="2717"/>
    <s v="00015010001"/>
    <s v="De: 00015010001 A:00099021001 Transferencia Bimonetaria de recursos (1 de 5) a solicitud del Ministerio de Gobierno mediante nota CITE: MG/DGAA/UF/T/Nº 197/2023 e informes adjuntos por concepto de distribuciones (GASTOS DE ADMINISTRACIÓN);"/>
    <m/>
    <m/>
    <m/>
    <m/>
    <n v="12932.9"/>
    <n v="0"/>
    <n v="88719.694000000003"/>
    <n v="0"/>
    <n v="88719.694000000003"/>
    <m/>
  </r>
  <r>
    <x v="0"/>
    <n v="2"/>
    <x v="0"/>
    <x v="37"/>
    <n v="2717"/>
    <s v="00099021001"/>
    <s v="De: 00015010001 A:00099021001 Transferencia Bimonetaria de recursos (1 de 5) a solicitud del Ministerio de Gobierno mediante nota CITE: MG/DGAA/UF/T/Nº 197/2023 e informes adjuntos por concepto de distribuciones (GASTOS DE ADMINISTRACIÓN);"/>
    <m/>
    <m/>
    <m/>
    <m/>
    <n v="0"/>
    <n v="12932.9"/>
    <n v="0"/>
    <n v="88719.694000000003"/>
    <n v="88719.694000000003"/>
    <m/>
  </r>
  <r>
    <x v="8"/>
    <n v="1"/>
    <x v="8"/>
    <x v="37"/>
    <n v="2719"/>
    <s v="00015010001"/>
    <s v="De: 00015010001 A:00099021001 Transferencia Bimonetaria de recursos (2 de 5) a solicitud del Ministerio de Gobierno mediante nota CITE: MG/DGAA/UF/T/Nº 197/2023 e informes adjuntos por concepto de distribuciones (FONDO DE DEVOLUCIÓN); en el"/>
    <m/>
    <m/>
    <m/>
    <m/>
    <n v="31397.09"/>
    <n v="0"/>
    <n v="215384.0374"/>
    <n v="0"/>
    <n v="215384.0374"/>
    <m/>
  </r>
  <r>
    <x v="0"/>
    <n v="2"/>
    <x v="0"/>
    <x v="37"/>
    <n v="2719"/>
    <s v="00099021001"/>
    <s v="De: 00015010001 A:00099021001 Transferencia Bimonetaria de recursos (2 de 5) a solicitud del Ministerio de Gobierno mediante nota CITE: MG/DGAA/UF/T/Nº 197/2023 e informes adjuntos por concepto de distribuciones (FONDO DE DEVOLUCIÓN); en el"/>
    <m/>
    <m/>
    <m/>
    <m/>
    <n v="0"/>
    <n v="31397.09"/>
    <n v="0"/>
    <n v="215384.0374"/>
    <n v="215384.0374"/>
    <m/>
  </r>
  <r>
    <x v="8"/>
    <n v="1"/>
    <x v="8"/>
    <x v="37"/>
    <n v="2721"/>
    <s v="00015010001"/>
    <s v="De: 00015010001 A:00099021001 Transferencia Bimonetaria de recursos (3 de 5) a solicitud del Ministerio de Gobierno mediante nota CITE: MG/DGAA/UF/T/Nº 197/2023 e informes adjuntos por concepto de distribuciones (DIPREVCON); en el marco de"/>
    <m/>
    <m/>
    <m/>
    <m/>
    <n v="379347.68"/>
    <n v="0"/>
    <n v="2602325.0848000003"/>
    <n v="0"/>
    <n v="2602325.0848000003"/>
    <m/>
  </r>
  <r>
    <x v="0"/>
    <n v="2"/>
    <x v="0"/>
    <x v="37"/>
    <n v="2721"/>
    <s v="00099021001"/>
    <s v="De: 00015010001 A:00099021001 Transferencia Bimonetaria de recursos (3 de 5) a solicitud del Ministerio de Gobierno mediante nota CITE: MG/DGAA/UF/T/Nº 197/2023 e informes adjuntos por concepto de distribuciones (DIPREVCON); en el marco de"/>
    <m/>
    <m/>
    <m/>
    <m/>
    <n v="0"/>
    <n v="379347.68"/>
    <n v="0"/>
    <n v="2602325.0848000003"/>
    <n v="2602325.0848000003"/>
    <m/>
  </r>
  <r>
    <x v="8"/>
    <n v="1"/>
    <x v="8"/>
    <x v="37"/>
    <n v="2723"/>
    <s v="00015010001"/>
    <s v="De: 00015010001 A:00099021001 Transferencia Bimonetaria de recursos (4 de 5) a solicitud del Ministerio de Gobierno mediante nota CITE: MG/DGAA/UF/T/Nº 197/2023 e informes adjuntos por concepto de distribuciones (DIRCABI); en el marco de la"/>
    <m/>
    <m/>
    <m/>
    <m/>
    <n v="116722.36"/>
    <n v="0"/>
    <n v="800715.38959999999"/>
    <n v="0"/>
    <n v="800715.38959999999"/>
    <m/>
  </r>
  <r>
    <x v="0"/>
    <n v="2"/>
    <x v="0"/>
    <x v="37"/>
    <n v="2723"/>
    <s v="00099021001"/>
    <s v="De: 00015010001 A:00099021001 Transferencia Bimonetaria de recursos (4 de 5) a solicitud del Ministerio de Gobierno mediante nota CITE: MG/DGAA/UF/T/Nº 197/2023 e informes adjuntos por concepto de distribuciones (DIRCABI); en el marco de la"/>
    <m/>
    <m/>
    <m/>
    <m/>
    <n v="0"/>
    <n v="116722.36"/>
    <n v="0"/>
    <n v="800715.38959999999"/>
    <n v="800715.38959999999"/>
    <m/>
  </r>
  <r>
    <x v="8"/>
    <n v="1"/>
    <x v="8"/>
    <x v="37"/>
    <n v="2725"/>
    <s v="00015010001"/>
    <s v="De: 00015010001 A:00099021001 Transferencia Bimonetaria de recursos (5 de 5) a solicitud del Ministerio de Gobierno mediante nota CITE: MG/DGAA/UF/T/Nº 197/2023 e informes adjuntos por concepto de distribuciones (MINISTERIO PÚBLICO); en el"/>
    <m/>
    <m/>
    <m/>
    <m/>
    <n v="87541.77"/>
    <n v="0"/>
    <n v="600536.54220000003"/>
    <n v="0"/>
    <n v="600536.54220000003"/>
    <m/>
  </r>
  <r>
    <x v="0"/>
    <n v="2"/>
    <x v="0"/>
    <x v="37"/>
    <n v="2725"/>
    <s v="00099021001"/>
    <s v="De: 00015010001 A:00099021001 Transferencia Bimonetaria de recursos (5 de 5) a solicitud del Ministerio de Gobierno mediante nota CITE: MG/DGAA/UF/T/Nº 197/2023 e informes adjuntos por concepto de distribuciones (MINISTERIO PÚBLICO); en el"/>
    <m/>
    <m/>
    <m/>
    <m/>
    <n v="0"/>
    <n v="87541.77"/>
    <n v="0"/>
    <n v="600536.54220000003"/>
    <n v="600536.54220000003"/>
    <m/>
  </r>
  <r>
    <x v="1"/>
    <n v="1"/>
    <x v="1"/>
    <x v="38"/>
    <n v="2773"/>
    <s v="00383012002"/>
    <s v="De: 00383012002 A:00099021001 Transferencia de recursos a solicitud de la Agencia Boliviana de Correos mediante nota CITE: AGBC-AGCB/DAF/TFC-CPRV-0260-CAR/2023 (operación bimonetaria), destinados a gastos operativos y administrativos (TC 6."/>
    <m/>
    <m/>
    <m/>
    <m/>
    <n v="4553.55"/>
    <n v="0"/>
    <n v="31237.353000000003"/>
    <n v="0"/>
    <n v="31237.353000000003"/>
    <m/>
  </r>
  <r>
    <x v="9"/>
    <n v="1"/>
    <x v="9"/>
    <x v="38"/>
    <n v="2788"/>
    <s v="00291014370"/>
    <s v="De: 00291014370 A:00099021001 Transferencia de recursos a solicitud de la Administradora Boliviana de Carreteras mediante nota CITE: ABC/GNA/SAF/ATE/2023-1564 (operación bimonetaria), para el pago a beneficiarios (TC 6,86) H.R 6-15050-R."/>
    <m/>
    <m/>
    <m/>
    <m/>
    <n v="1210000"/>
    <n v="0"/>
    <n v="8300600"/>
    <n v="0"/>
    <n v="8300600"/>
    <m/>
  </r>
  <r>
    <x v="9"/>
    <n v="1"/>
    <x v="9"/>
    <x v="38"/>
    <n v="2790"/>
    <s v="00291014339"/>
    <s v="De: 00291014339 A:00099021001 Transferencia de recursos a solicitud de la Administradora Boliviana de Carreteras mediante nota CITE: ABC/GNA/SAF/ATE/2023-1564 (operación bimonetaria), para el pago a beneficiarios (TC 6,86) H.R 6-15050-R."/>
    <m/>
    <m/>
    <m/>
    <m/>
    <n v="685000"/>
    <n v="0"/>
    <n v="4699100"/>
    <n v="0"/>
    <n v="4699100"/>
    <m/>
  </r>
  <r>
    <x v="9"/>
    <n v="1"/>
    <x v="9"/>
    <x v="38"/>
    <n v="2792"/>
    <s v="00291014336"/>
    <s v="De: 00291014336 A:00099021001 Transferencia de recursos a solicitud de la Administradora Boliviana de Carreteras mediante nota CITE: ABC/GNA/SAF/ATE/2023-1564 (operación bimonetaria), para el pago a beneficiarios (TC 6,86) H.R 6-15050-R."/>
    <m/>
    <m/>
    <m/>
    <m/>
    <n v="222320"/>
    <n v="0"/>
    <n v="1525115.2000000002"/>
    <n v="0"/>
    <n v="1525115.2000000002"/>
    <m/>
  </r>
  <r>
    <x v="10"/>
    <n v="5"/>
    <x v="10"/>
    <x v="39"/>
    <n v="2795"/>
    <s v="00070057001"/>
    <s v="De: 00070057001 A:00099021001 Transferencia de recursos a solicitud del Ministerio de Trabajo, Empleo y Previsión Social mediante notas CITE: MTEPS-VESCyCOOP-DGE-PMOE-Nos. 0055 y 0056-CAR/23 (operación bimonetaria) para cubrir gastos y oper"/>
    <m/>
    <m/>
    <m/>
    <m/>
    <n v="1035000"/>
    <n v="0"/>
    <n v="7100100"/>
    <n v="0"/>
    <n v="7100100"/>
    <m/>
  </r>
  <r>
    <x v="0"/>
    <n v="2"/>
    <x v="0"/>
    <x v="39"/>
    <n v="2795"/>
    <s v="00099021001"/>
    <s v="De: 00070057001 A:00099021001 Transferencia de recursos a solicitud del Ministerio de Trabajo, Empleo y Previsión Social mediante notas CITE: MTEPS-VESCyCOOP-DGE-PMOE-Nos. 0055 y 0056-CAR/23 (operación bimonetaria) para cubrir gastos y oper"/>
    <m/>
    <m/>
    <m/>
    <m/>
    <n v="0"/>
    <n v="1035000"/>
    <n v="0"/>
    <n v="7100100"/>
    <n v="7100100"/>
    <m/>
  </r>
  <r>
    <x v="11"/>
    <n v="3"/>
    <x v="11"/>
    <x v="39"/>
    <n v="2804"/>
    <s v="00132039201"/>
    <s v="De: 00132039201 A:00099021001 Transferencia de recursos a solicitud del Servicio de Desarrollo de las Empresas Públicas Productivas mediante nota CITE: SEDEM/GG/EB/Nº 0791/2023 (operación bimonetaria), para el pago a proveedores (TC 6,86)"/>
    <m/>
    <m/>
    <m/>
    <m/>
    <n v="357600"/>
    <n v="0"/>
    <n v="2453136"/>
    <n v="0"/>
    <n v="2453136"/>
    <m/>
  </r>
  <r>
    <x v="0"/>
    <n v="2"/>
    <x v="0"/>
    <x v="39"/>
    <n v="2804"/>
    <s v="00099021001"/>
    <s v="De: 00132039201 A:00099021001 Transferencia de recursos a solicitud del Servicio de Desarrollo de las Empresas Públicas Productivas mediante nota CITE: SEDEM/GG/EB/Nº 0791/2023 (operación bimonetaria), para el pago a proveedores (TC 6,86)"/>
    <m/>
    <m/>
    <m/>
    <m/>
    <n v="0"/>
    <n v="357600"/>
    <n v="0"/>
    <n v="2453136"/>
    <n v="2453136"/>
    <m/>
  </r>
  <r>
    <x v="2"/>
    <n v="5"/>
    <x v="2"/>
    <x v="39"/>
    <n v="2806"/>
    <s v="00086057003"/>
    <s v="De: 00086057003 A:00099021001 Transferencia de recursos a solicitud del Ministerio de Medio Ambiente y Agua mediante nota CITE: CAR/UCPPAAP/CG/ADM Nº 0524/2023 (operación bimonetaria), para la ejecución del Programa Agua y Alcant. Periurba"/>
    <m/>
    <m/>
    <m/>
    <m/>
    <n v="1211394.77"/>
    <n v="0"/>
    <n v="8310168.1222000001"/>
    <n v="0"/>
    <n v="8310168.1222000001"/>
    <m/>
  </r>
  <r>
    <x v="0"/>
    <n v="2"/>
    <x v="0"/>
    <x v="39"/>
    <n v="2806"/>
    <s v="00099021001"/>
    <s v="De: 00086057003 A:00099021001 Transferencia de recursos a solicitud del Ministerio de Medio Ambiente y Agua mediante nota CITE: CAR/UCPPAAP/CG/ADM Nº 0524/2023 (operación bimonetaria), para la ejecución del Programa Agua y Alcant. Periurba"/>
    <m/>
    <m/>
    <m/>
    <m/>
    <n v="0"/>
    <n v="1211394.77"/>
    <n v="0"/>
    <n v="8310168.1222000001"/>
    <n v="8310168.1222000001"/>
    <m/>
  </r>
  <r>
    <x v="9"/>
    <n v="1"/>
    <x v="9"/>
    <x v="39"/>
    <n v="2808"/>
    <s v="00291014339"/>
    <s v="De: 00291014339 A:00099021001 Transferencia de recursos a solicitud de la Administradora Boliviana de Carreteras mediante nota CITE: ABC/GNA/SAF/ATE/2023-1571 (operación bimonetaria), para el pago a beneficiarios (TC 6,86) H.R 6-15126-R."/>
    <m/>
    <m/>
    <m/>
    <m/>
    <n v="14000"/>
    <n v="0"/>
    <n v="96040"/>
    <n v="0"/>
    <n v="96040"/>
    <m/>
  </r>
  <r>
    <x v="0"/>
    <n v="2"/>
    <x v="0"/>
    <x v="39"/>
    <n v="2808"/>
    <s v="00099021001"/>
    <s v="De: 00291014339 A:00099021001 Transferencia de recursos a solicitud de la Administradora Boliviana de Carreteras mediante nota CITE: ABC/GNA/SAF/ATE/2023-1571 (operación bimonetaria), para el pago a beneficiarios (TC 6,86) H.R 6-15126-R."/>
    <m/>
    <m/>
    <m/>
    <m/>
    <n v="0"/>
    <n v="14000"/>
    <n v="0"/>
    <n v="96040"/>
    <n v="96040"/>
    <m/>
  </r>
  <r>
    <x v="9"/>
    <n v="1"/>
    <x v="9"/>
    <x v="39"/>
    <n v="2809"/>
    <s v="00291014371"/>
    <s v="De: 00291014371 A:00099021001 Transferencia de recursos a solicitud de la Administradora Boliviana de Carreteras mediante nota CITE: ABC/GNA/SAF/ATE/2023-1571 (operación bimonetaria), para el pago a beneficiarios (TC 6,86) H.R 6-15126-R."/>
    <m/>
    <m/>
    <m/>
    <m/>
    <n v="5000000"/>
    <n v="0"/>
    <n v="34300000"/>
    <n v="0"/>
    <n v="34300000"/>
    <m/>
  </r>
  <r>
    <x v="0"/>
    <n v="2"/>
    <x v="0"/>
    <x v="39"/>
    <n v="2809"/>
    <s v="00099021001"/>
    <s v="De: 00291014371 A:00099021001 Transferencia de recursos a solicitud de la Administradora Boliviana de Carreteras mediante nota CITE: ABC/GNA/SAF/ATE/2023-1571 (operación bimonetaria), para el pago a beneficiarios (TC 6,86) H.R 6-15126-R."/>
    <m/>
    <m/>
    <m/>
    <m/>
    <n v="0"/>
    <n v="5000000"/>
    <n v="0"/>
    <n v="34300000"/>
    <n v="34300000"/>
    <m/>
  </r>
  <r>
    <x v="12"/>
    <n v="5"/>
    <x v="12"/>
    <x v="39"/>
    <n v="2815"/>
    <s v="00046057006"/>
    <s v="De: 00046057006 A:00099021001 Transferencia de recursos a solicitud del Ministerio de Salud y Deportes mediante nota CITE: MSyD/VGSS/DGGH/UGESPRO/PGBID3151/CE/268/2023 (operación bimonetaria), para gastos de funcionamiento del programa BID"/>
    <m/>
    <m/>
    <m/>
    <m/>
    <n v="100000"/>
    <n v="0"/>
    <n v="686000"/>
    <n v="0"/>
    <n v="686000"/>
    <m/>
  </r>
  <r>
    <x v="0"/>
    <n v="2"/>
    <x v="0"/>
    <x v="39"/>
    <n v="2815"/>
    <s v="00099021001"/>
    <s v="De: 00046057006 A:00099021001 Transferencia de recursos a solicitud del Ministerio de Salud y Deportes mediante nota CITE: MSyD/VGSS/DGGH/UGESPRO/PGBID3151/CE/268/2023 (operación bimonetaria), para gastos de funcionamiento del programa BID"/>
    <m/>
    <m/>
    <m/>
    <m/>
    <n v="0"/>
    <n v="100000"/>
    <n v="0"/>
    <n v="686000"/>
    <n v="686000"/>
    <m/>
  </r>
  <r>
    <x v="9"/>
    <n v="3"/>
    <x v="9"/>
    <x v="40"/>
    <n v="2821"/>
    <s v="00291034302"/>
    <s v="De: 00291034302 A:00099021001 Transferencia de recursos a solicitud de la Administradora Boliviana de Carreteras mediante nota CITE: ABC/GNA/SAF/ATE/2023-1582 (operación bimonetaria), para el pago a beneficiarios (TC 6,86) H.R 6-15178-R."/>
    <m/>
    <m/>
    <m/>
    <m/>
    <n v="1000000"/>
    <n v="0"/>
    <n v="6860000"/>
    <n v="0"/>
    <n v="6860000"/>
    <m/>
  </r>
  <r>
    <x v="0"/>
    <n v="2"/>
    <x v="0"/>
    <x v="40"/>
    <n v="2821"/>
    <s v="00099021001"/>
    <s v="De: 00291034302 A:00099021001 Transferencia de recursos a solicitud de la Administradora Boliviana de Carreteras mediante nota CITE: ABC/GNA/SAF/ATE/2023-1582 (operación bimonetaria), para el pago a beneficiarios (TC 6,86) H.R 6-15178-R."/>
    <m/>
    <m/>
    <m/>
    <m/>
    <n v="0"/>
    <n v="1000000"/>
    <n v="0"/>
    <n v="6860000"/>
    <n v="6860000"/>
    <m/>
  </r>
  <r>
    <x v="13"/>
    <n v="10"/>
    <x v="13"/>
    <x v="41"/>
    <n v="2873"/>
    <s v="00287104323"/>
    <s v="De: 00287104323 A:00099021001 De: 00287104323 A: 00099021001 Transferencia de recursos a solicitud del Fondo Nacional de Inversión Productiva y Social mediante nota CITE: FPS/GFA/UFI/TES/TRL/0208/2023 (operación bimonetaria), en el marco d"/>
    <m/>
    <m/>
    <m/>
    <m/>
    <n v="3000000"/>
    <n v="0"/>
    <n v="20580000"/>
    <n v="0"/>
    <n v="20580000"/>
    <m/>
  </r>
  <r>
    <x v="0"/>
    <n v="2"/>
    <x v="0"/>
    <x v="41"/>
    <n v="2873"/>
    <s v="00099021001"/>
    <s v="De: 00287104323 A:00099021001 De: 00287104323 A: 00099021001 Transferencia de recursos a solicitud del Fondo Nacional de Inversión Productiva y Social mediante nota CITE: FPS/GFA/UFI/TES/TRL/0208/2023 (operación bimonetaria), en el marco d"/>
    <m/>
    <m/>
    <m/>
    <m/>
    <n v="0"/>
    <n v="3000000"/>
    <n v="0"/>
    <n v="20580000"/>
    <n v="20580000"/>
    <m/>
  </r>
  <r>
    <x v="9"/>
    <n v="2"/>
    <x v="9"/>
    <x v="41"/>
    <n v="2875"/>
    <s v="00291024302"/>
    <s v="De: 00291024302 A:00099021001 De: 00291024302 A: 00099021001 Transferencia de recursos a solicitud de la Administradora Boliviana de Carreteras mediante nota CITE: ABC/GNA/SAF/ATE/2023-1600 (operación bimonetaria), para el pago a beneficia"/>
    <m/>
    <m/>
    <m/>
    <m/>
    <n v="3500000"/>
    <n v="0"/>
    <n v="24010000"/>
    <n v="0"/>
    <n v="24010000"/>
    <m/>
  </r>
  <r>
    <x v="0"/>
    <n v="2"/>
    <x v="0"/>
    <x v="41"/>
    <n v="2875"/>
    <s v="00099021001"/>
    <s v="De: 00291024302 A:00099021001 De: 00291024302 A: 00099021001 Transferencia de recursos a solicitud de la Administradora Boliviana de Carreteras mediante nota CITE: ABC/GNA/SAF/ATE/2023-1600 (operación bimonetaria), para el pago a beneficia"/>
    <m/>
    <m/>
    <m/>
    <m/>
    <n v="0"/>
    <n v="3500000"/>
    <n v="0"/>
    <n v="24010000"/>
    <n v="24010000"/>
    <m/>
  </r>
  <r>
    <x v="9"/>
    <n v="8"/>
    <x v="9"/>
    <x v="41"/>
    <n v="2877"/>
    <s v="00291084305"/>
    <s v="De: 00291084305 A:00099021001 De: 00291084305 A: 00099021001 Transferencia de recursos a solicitud de la Administradora Boliviana de Carreteras mediante nota CITE: ABC/GNA/SAF/ATE/2023-1600 (operación bimonetaria), para el pago a benefic"/>
    <m/>
    <m/>
    <m/>
    <m/>
    <n v="1500000"/>
    <n v="0"/>
    <n v="10290000"/>
    <n v="0"/>
    <n v="10290000"/>
    <m/>
  </r>
  <r>
    <x v="0"/>
    <n v="2"/>
    <x v="0"/>
    <x v="41"/>
    <n v="2877"/>
    <s v="00099021001"/>
    <s v="De: 00291084305 A:00099021001 De: 00291084305 A: 00099021001 Transferencia de recursos a solicitud de la Administradora Boliviana de Carreteras mediante nota CITE: ABC/GNA/SAF/ATE/2023-1600 (operación bimonetaria), para el pago a benefic"/>
    <m/>
    <m/>
    <m/>
    <m/>
    <n v="0"/>
    <n v="1500000"/>
    <n v="0"/>
    <n v="10290000"/>
    <n v="10290000"/>
    <m/>
  </r>
  <r>
    <x v="9"/>
    <n v="1"/>
    <x v="9"/>
    <x v="41"/>
    <n v="2879"/>
    <s v="00291014379"/>
    <s v="De: 00291014379 A:00099021001 De: 00291014379 A: 00099021001 Transferencia de recursos a solicitud de la Administradora Boliviana de Carreteras mediante nota CITE: ABC/GNA/SAF/ATE/2023-1599 (operación bimonetaria), para el pago a benefic"/>
    <m/>
    <m/>
    <m/>
    <m/>
    <n v="1800000"/>
    <n v="0"/>
    <n v="12348000"/>
    <n v="0"/>
    <n v="12348000"/>
    <m/>
  </r>
  <r>
    <x v="0"/>
    <n v="2"/>
    <x v="0"/>
    <x v="41"/>
    <n v="2879"/>
    <s v="00099021001"/>
    <s v="De: 00291014379 A:00099021001 De: 00291014379 A: 00099021001 Transferencia de recursos a solicitud de la Administradora Boliviana de Carreteras mediante nota CITE: ABC/GNA/SAF/ATE/2023-1599 (operación bimonetaria), para el pago a benefic"/>
    <m/>
    <m/>
    <m/>
    <m/>
    <n v="0"/>
    <n v="1800000"/>
    <n v="0"/>
    <n v="12348000"/>
    <n v="12348000"/>
    <m/>
  </r>
  <r>
    <x v="9"/>
    <n v="1"/>
    <x v="9"/>
    <x v="41"/>
    <n v="2881"/>
    <s v="00291014352"/>
    <s v="De: 00291014352 A:00099021001 De: 00291014352 A: 00099021001 Transferencia de recursos a solicitud de la Administradora Boliviana de Carreteras mediante nota CITE: ABC/GNA/SAF/ATE/2023-1599 (operación bimonetaria), para el pago a benefic"/>
    <m/>
    <m/>
    <m/>
    <m/>
    <n v="4000000"/>
    <n v="0"/>
    <n v="27440000"/>
    <n v="0"/>
    <n v="27440000"/>
    <m/>
  </r>
  <r>
    <x v="0"/>
    <n v="2"/>
    <x v="0"/>
    <x v="41"/>
    <n v="2881"/>
    <s v="00099021001"/>
    <s v="De: 00291014352 A:00099021001 De: 00291014352 A: 00099021001 Transferencia de recursos a solicitud de la Administradora Boliviana de Carreteras mediante nota CITE: ABC/GNA/SAF/ATE/2023-1599 (operación bimonetaria), para el pago a benefic"/>
    <m/>
    <m/>
    <m/>
    <m/>
    <n v="0"/>
    <n v="4000000"/>
    <n v="0"/>
    <n v="27440000"/>
    <n v="27440000"/>
    <m/>
  </r>
  <r>
    <x v="14"/>
    <n v="6"/>
    <x v="14"/>
    <x v="42"/>
    <n v="2909"/>
    <s v="00020061101"/>
    <s v="De: 00020061101 A:00099021001 De: 00020061101 A: 00099021001 Transferencia de recursos a solicitud del Ministerio de Defensa mediante nota CITE: RIBB/UAF/ST. N°027 y 028/2023 (operación bimonetaria), para el pago a proveedores para las acti"/>
    <m/>
    <m/>
    <m/>
    <m/>
    <n v="364431.49"/>
    <n v="0"/>
    <n v="2500000.0214"/>
    <n v="0"/>
    <n v="2500000.0214"/>
    <m/>
  </r>
  <r>
    <x v="0"/>
    <n v="2"/>
    <x v="0"/>
    <x v="42"/>
    <n v="2909"/>
    <s v="00099021001"/>
    <s v="De: 00020061101 A:00099021001 De: 00020061101 A: 00099021001 Transferencia de recursos a solicitud del Ministerio de Defensa mediante nota CITE: RIBB/UAF/ST. N°027 y 028/2023 (operación bimonetaria), para el pago a proveedores para las acti"/>
    <m/>
    <m/>
    <m/>
    <m/>
    <n v="0"/>
    <n v="364431.49"/>
    <n v="0"/>
    <n v="2500000.0214"/>
    <n v="2500000.0214"/>
    <m/>
  </r>
  <r>
    <x v="12"/>
    <n v="5"/>
    <x v="12"/>
    <x v="43"/>
    <n v="2940"/>
    <s v="00046057006"/>
    <s v="De: 00046057006 A:00099021001 De: 00046057006 A: 00046057006 Transferencia de recursos a solicitud del Ministerio de Salud y Deportes mediante nota CITE: MSyD/VGSS/DGGH/UGESPRO/PGBID 3151/CE/280/2023 (operación bimonetaria), en el marco de"/>
    <m/>
    <m/>
    <m/>
    <m/>
    <n v="200000"/>
    <n v="0"/>
    <n v="1372000"/>
    <n v="0"/>
    <n v="1372000"/>
    <m/>
  </r>
  <r>
    <x v="0"/>
    <n v="2"/>
    <x v="0"/>
    <x v="43"/>
    <n v="2940"/>
    <s v="00099021001"/>
    <s v="De: 00046057006 A:00099021001 De: 00046057006 A: 00046057006 Transferencia de recursos a solicitud del Ministerio de Salud y Deportes mediante nota CITE: MSyD/VGSS/DGGH/UGESPRO/PGBID 3151/CE/280/2023 (operación bimonetaria), en el marco de"/>
    <m/>
    <m/>
    <m/>
    <m/>
    <n v="0"/>
    <n v="200000"/>
    <n v="0"/>
    <n v="1372000"/>
    <n v="1372000"/>
    <m/>
  </r>
  <r>
    <x v="2"/>
    <n v="7"/>
    <x v="2"/>
    <x v="43"/>
    <n v="2942"/>
    <s v="00086077003"/>
    <s v="De: 00086077003 A:00099021001 De: 00086077003 A: 00099021001 Transferencia de recursos a solicitud del Ministerio de Medio Ambiente y Agua mediante nota CITE: CAR/UCEP-MMAyA N°0689/2023 UCEP- MMAYA/2023 -02639 (operación bimonetaria), para"/>
    <m/>
    <m/>
    <m/>
    <m/>
    <n v="349992.71"/>
    <n v="0"/>
    <n v="2400949.9906000001"/>
    <n v="0"/>
    <n v="2400949.9906000001"/>
    <m/>
  </r>
  <r>
    <x v="0"/>
    <n v="2"/>
    <x v="0"/>
    <x v="43"/>
    <n v="2942"/>
    <s v="00099021001"/>
    <s v="De: 00086077003 A:00099021001 De: 00086077003 A: 00099021001 Transferencia de recursos a solicitud del Ministerio de Medio Ambiente y Agua mediante nota CITE: CAR/UCEP-MMAyA N°0689/2023 UCEP- MMAYA/2023 -02639 (operación bimonetaria), para"/>
    <m/>
    <m/>
    <m/>
    <m/>
    <n v="0"/>
    <n v="349992.71"/>
    <n v="0"/>
    <n v="2400949.9906000001"/>
    <n v="2400949.9906000001"/>
    <m/>
  </r>
  <r>
    <x v="7"/>
    <n v="1"/>
    <x v="7"/>
    <x v="44"/>
    <n v="2960"/>
    <s v="00117012001"/>
    <s v="De: 00117012001 A:00099021001 De: 00117012001 A: 00099021001 Transferencia de recursos a solicitud de la Dirección General de Aeronáutica Civil mediante nota CITE: DAF-1443/2023 DGAC 27911/2023 (operación bimonetaria), correspondiente a re"/>
    <m/>
    <m/>
    <m/>
    <m/>
    <n v="77370.600000000006"/>
    <n v="0"/>
    <n v="530762.31600000011"/>
    <n v="0"/>
    <n v="530762.31600000011"/>
    <m/>
  </r>
  <r>
    <x v="0"/>
    <n v="2"/>
    <x v="0"/>
    <x v="44"/>
    <n v="2960"/>
    <s v="00099021001"/>
    <s v="De: 00117012001 A:00099021001 De: 00117012001 A: 00099021001 Transferencia de recursos a solicitud de la Dirección General de Aeronáutica Civil mediante nota CITE: DAF-1443/2023 DGAC 27911/2023 (operación bimonetaria), correspondiente a re"/>
    <m/>
    <m/>
    <m/>
    <m/>
    <n v="0"/>
    <n v="77370.600000000006"/>
    <n v="0"/>
    <n v="530762.31600000011"/>
    <n v="530762.31600000011"/>
    <m/>
  </r>
  <r>
    <x v="15"/>
    <n v="12"/>
    <x v="15"/>
    <x v="44"/>
    <n v="2962"/>
    <s v="00081127003"/>
    <s v="De: 00081127003 A:00099021001 De: 00081127003 A: 00099021001 Transferencia de recursos a solicitud del Ministerio de obras Públicas, Servicio y Vivienda mediante nota CITE: CAR/MOPSV/VMT/DGTA/UTA N°0046/2023 (operación bimonetaria), en el m"/>
    <m/>
    <m/>
    <m/>
    <m/>
    <n v="229992.71"/>
    <n v="0"/>
    <n v="1577749.9905999999"/>
    <n v="0"/>
    <n v="1577749.9905999999"/>
    <m/>
  </r>
  <r>
    <x v="0"/>
    <n v="2"/>
    <x v="0"/>
    <x v="44"/>
    <n v="2962"/>
    <s v="00099021001"/>
    <s v="De: 00081127003 A:00099021001 De: 00081127003 A: 00099021001 Transferencia de recursos a solicitud del Ministerio de obras Públicas, Servicio y Vivienda mediante nota CITE: CAR/MOPSV/VMT/DGTA/UTA N°0046/2023 (operación bimonetaria), en el m"/>
    <m/>
    <m/>
    <m/>
    <m/>
    <n v="0"/>
    <n v="229992.71"/>
    <n v="0"/>
    <n v="1577749.9905999999"/>
    <n v="1577749.9905999999"/>
    <m/>
  </r>
  <r>
    <x v="1"/>
    <n v="1"/>
    <x v="1"/>
    <x v="45"/>
    <n v="2972"/>
    <s v="00383012002"/>
    <s v="De: 00383012002 A:00099021001 De: 00383012002 A: 00099021001 Transferencia de recursos a solicitud de la Agencia Boliviana de Correos dependiente del Ministerio de Obras Públicas, Servicio y Vivienda mediante nota CITE: AGBC- AGBC/DAF/TFC-"/>
    <m/>
    <m/>
    <m/>
    <m/>
    <n v="6382.41"/>
    <n v="0"/>
    <n v="43783.332600000002"/>
    <n v="0"/>
    <n v="43783.332600000002"/>
    <m/>
  </r>
  <r>
    <x v="0"/>
    <n v="2"/>
    <x v="0"/>
    <x v="45"/>
    <n v="2972"/>
    <s v="00099021001"/>
    <s v="De: 00383012002 A:00099021001 De: 00383012002 A: 00099021001 Transferencia de recursos a solicitud de la Agencia Boliviana de Correos dependiente del Ministerio de Obras Públicas, Servicio y Vivienda mediante nota CITE: AGBC- AGBC/DAF/TFC-"/>
    <m/>
    <m/>
    <m/>
    <m/>
    <n v="0"/>
    <n v="6382.41"/>
    <n v="0"/>
    <n v="43783.332600000002"/>
    <n v="43783.332600000002"/>
    <m/>
  </r>
  <r>
    <x v="5"/>
    <n v="1"/>
    <x v="5"/>
    <x v="46"/>
    <n v="3023"/>
    <s v="00253014301"/>
    <s v="De: 00253014301 A:00099021001 De: 00253014301 A: 00099021001 Transferencia de recursos a solicitud de la Entidad Ejecutora de Medio Ambiente y Agua dependiente del Ministerio de Medio Ambiente y Agua mediante nota CITE: GM-853-EMAGUA/2023"/>
    <m/>
    <m/>
    <m/>
    <m/>
    <n v="1000000"/>
    <n v="0"/>
    <n v="6860000"/>
    <n v="0"/>
    <n v="6860000"/>
    <m/>
  </r>
  <r>
    <x v="0"/>
    <n v="2"/>
    <x v="0"/>
    <x v="46"/>
    <n v="3023"/>
    <s v="00099021001"/>
    <s v="De: 00253014301 A:00099021001 De: 00253014301 A: 00099021001 Transferencia de recursos a solicitud de la Entidad Ejecutora de Medio Ambiente y Agua dependiente del Ministerio de Medio Ambiente y Agua mediante nota CITE: GM-853-EMAGUA/2023"/>
    <m/>
    <m/>
    <m/>
    <m/>
    <n v="0"/>
    <n v="1000000"/>
    <n v="0"/>
    <n v="6860000"/>
    <n v="6860000"/>
    <m/>
  </r>
  <r>
    <x v="9"/>
    <n v="1"/>
    <x v="9"/>
    <x v="46"/>
    <n v="3025"/>
    <s v="00291014360"/>
    <s v="De: 00291014360 A:00099021001 De: 00291014360 A: 00099021001 Transferencia de recursos a solicitud de la Administradora Boliviana de Carreteras mediante nota CITE: ABC/GNA/SAF/ATE/2023-1648 (operación bimonetaria), pago a beneficiarios que"/>
    <m/>
    <m/>
    <m/>
    <m/>
    <n v="2597806.7200000002"/>
    <n v="0"/>
    <n v="17820954.099200003"/>
    <n v="0"/>
    <n v="17820954.099200003"/>
    <m/>
  </r>
  <r>
    <x v="0"/>
    <n v="2"/>
    <x v="0"/>
    <x v="46"/>
    <n v="3025"/>
    <s v="00099021001"/>
    <s v="De: 00291014360 A:00099021001 De: 00291014360 A: 00099021001 Transferencia de recursos a solicitud de la Administradora Boliviana de Carreteras mediante nota CITE: ABC/GNA/SAF/ATE/2023-1648 (operación bimonetaria), pago a beneficiarios que"/>
    <m/>
    <m/>
    <m/>
    <m/>
    <n v="0"/>
    <n v="2597806.7200000002"/>
    <n v="0"/>
    <n v="17820954.099200003"/>
    <n v="17820954.099200003"/>
    <m/>
  </r>
  <r>
    <x v="9"/>
    <n v="1"/>
    <x v="9"/>
    <x v="46"/>
    <n v="3027"/>
    <s v="00291014362"/>
    <s v="De: 00291014362 A:00099021001 De: 00291014362 A: 00099021001 Transferencia de recursos a solicitud de la Administradora Boliviana de Carreteras mediante nota CITE: ABC/GNA/SAF/ATE/2023-1663 (operación bimonetaria), pago a beneficiarios que"/>
    <m/>
    <m/>
    <m/>
    <m/>
    <n v="1000000"/>
    <n v="0"/>
    <n v="6860000"/>
    <n v="0"/>
    <n v="6860000"/>
    <m/>
  </r>
  <r>
    <x v="0"/>
    <n v="2"/>
    <x v="0"/>
    <x v="46"/>
    <n v="3027"/>
    <s v="00099021001"/>
    <s v="De: 00291014362 A:00099021001 De: 00291014362 A: 00099021001 Transferencia de recursos a solicitud de la Administradora Boliviana de Carreteras mediante nota CITE: ABC/GNA/SAF/ATE/2023-1663 (operación bimonetaria), pago a beneficiarios que"/>
    <m/>
    <m/>
    <m/>
    <m/>
    <n v="0"/>
    <n v="1000000"/>
    <n v="0"/>
    <n v="6860000"/>
    <n v="6860000"/>
    <m/>
  </r>
  <r>
    <x v="16"/>
    <n v="8"/>
    <x v="16"/>
    <x v="47"/>
    <n v="3108"/>
    <s v="00047087002"/>
    <s v="De: 00047087002 A:00099021001 De: 00047087002 A: 00099021001 Transferencia de recursos a solicitud del Ministerio de Desarrollo Rural y Tierras mediante nota CITE: MDRyT/DGAA/CONT/TES/0026-2023 (operación bimonetaria), correspondiente a cr"/>
    <m/>
    <m/>
    <m/>
    <m/>
    <n v="166427"/>
    <n v="0"/>
    <n v="1141689.22"/>
    <n v="0"/>
    <n v="1141689.22"/>
    <m/>
  </r>
  <r>
    <x v="0"/>
    <n v="2"/>
    <x v="0"/>
    <x v="47"/>
    <n v="3108"/>
    <s v="00099021001"/>
    <s v="De: 00047087002 A:00099021001 De: 00047087002 A: 00099021001 Transferencia de recursos a solicitud del Ministerio de Desarrollo Rural y Tierras mediante nota CITE: MDRyT/DGAA/CONT/TES/0026-2023 (operación bimonetaria), correspondiente a cr"/>
    <m/>
    <m/>
    <m/>
    <m/>
    <n v="0"/>
    <n v="166427"/>
    <n v="0"/>
    <n v="1141689.22"/>
    <n v="1141689.22"/>
    <m/>
  </r>
  <r>
    <x v="9"/>
    <n v="1"/>
    <x v="9"/>
    <x v="48"/>
    <n v="3294"/>
    <s v="00291014336"/>
    <s v="De: 00291014336 A:00099021001 De: 00291014336 A: 00099021001 Transferencia de recursos a solicitud de la Administradora Boliviana de Carreteras nota CITE: ABC/GNA/SAF/ATE/2023-1701 (operación bimonetaria), proveniente de desembolsos de cré"/>
    <m/>
    <m/>
    <m/>
    <m/>
    <n v="300000"/>
    <n v="0"/>
    <n v="2058000"/>
    <n v="0"/>
    <n v="2058000"/>
    <m/>
  </r>
  <r>
    <x v="0"/>
    <n v="2"/>
    <x v="0"/>
    <x v="48"/>
    <n v="3294"/>
    <s v="00099021001"/>
    <s v="De: 00291014336 A:00099021001 De: 00291014336 A: 00099021001 Transferencia de recursos a solicitud de la Administradora Boliviana de Carreteras nota CITE: ABC/GNA/SAF/ATE/2023-1701 (operación bimonetaria), proveniente de desembolsos de cré"/>
    <m/>
    <m/>
    <m/>
    <m/>
    <n v="0"/>
    <n v="300000"/>
    <n v="0"/>
    <n v="2058000"/>
    <n v="2058000"/>
    <m/>
  </r>
  <r>
    <x v="0"/>
    <n v="2"/>
    <x v="0"/>
    <x v="49"/>
    <n v="3321"/>
    <s v="00099021001"/>
    <s v="De: 00099021001 A:00291014335 Transferencia de recursos a solicitud de la Administradora Boliviana de Carreteras mediante nota CITE: ABC/GNA/SAF/ATE/2023-1743 (operación bimonetaria), para efectuar la devolución de recursos no utilizados co"/>
    <m/>
    <m/>
    <m/>
    <m/>
    <n v="47939.3"/>
    <n v="0"/>
    <n v="328863.59800000006"/>
    <n v="0"/>
    <n v="328863.59800000006"/>
    <m/>
  </r>
  <r>
    <x v="9"/>
    <n v="1"/>
    <x v="9"/>
    <x v="49"/>
    <n v="3321"/>
    <s v="00291014335"/>
    <s v="De: 00099021001 A:00291014335 Transferencia de recursos a solicitud de la Administradora Boliviana de Carreteras mediante nota CITE: ABC/GNA/SAF/ATE/2023-1743 (operación bimonetaria), para efectuar la devolución de recursos no utilizados co"/>
    <m/>
    <m/>
    <m/>
    <m/>
    <n v="0"/>
    <n v="47939.3"/>
    <n v="0"/>
    <n v="328863.59800000006"/>
    <n v="328863.59800000006"/>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x v="0"/>
    <n v="1"/>
    <x v="0"/>
    <n v="0"/>
    <n v="0"/>
    <n v="911570.85000000009"/>
    <n v="0"/>
    <n v="911570.85000000009"/>
  </r>
  <r>
    <x v="1"/>
    <n v="3"/>
    <x v="1"/>
    <n v="0"/>
    <n v="0"/>
    <n v="163442.70000000001"/>
    <n v="0"/>
    <n v="163442.70000000001"/>
  </r>
  <r>
    <x v="2"/>
    <n v="2"/>
    <x v="2"/>
    <n v="10625521.579999998"/>
    <n v="0"/>
    <n v="0"/>
    <n v="0"/>
    <n v="10625521.579999998"/>
  </r>
  <r>
    <x v="3"/>
    <n v="26"/>
    <x v="3"/>
    <n v="0"/>
    <n v="0"/>
    <n v="32142.7"/>
    <n v="0"/>
    <n v="32142.7"/>
  </r>
  <r>
    <x v="3"/>
    <n v="27"/>
    <x v="3"/>
    <n v="4718454.54"/>
    <n v="0"/>
    <n v="0"/>
    <n v="0"/>
    <n v="4718454.54"/>
  </r>
  <r>
    <x v="4"/>
    <n v="2"/>
    <x v="4"/>
    <n v="0"/>
    <n v="0"/>
    <n v="3481.25"/>
    <n v="0"/>
    <n v="3481.25"/>
  </r>
  <r>
    <x v="5"/>
    <n v="3"/>
    <x v="5"/>
    <n v="0"/>
    <n v="0"/>
    <n v="41329.320000000007"/>
    <n v="0"/>
    <n v="41329.320000000007"/>
  </r>
  <r>
    <x v="6"/>
    <n v="1"/>
    <x v="6"/>
    <n v="1790409.93"/>
    <n v="0"/>
    <n v="0"/>
    <n v="0"/>
    <n v="1790409.93"/>
  </r>
  <r>
    <x v="6"/>
    <n v="3"/>
    <x v="6"/>
    <n v="83140.56"/>
    <n v="0"/>
    <n v="0"/>
    <n v="0"/>
    <n v="83140.56"/>
  </r>
  <r>
    <x v="6"/>
    <n v="16"/>
    <x v="6"/>
    <n v="0"/>
    <n v="0"/>
    <n v="7980"/>
    <n v="0"/>
    <n v="7980"/>
  </r>
  <r>
    <x v="7"/>
    <n v="2"/>
    <x v="7"/>
    <n v="366199335.78000003"/>
    <n v="0"/>
    <n v="0"/>
    <n v="0"/>
    <n v="366199335.78000003"/>
  </r>
  <r>
    <x v="8"/>
    <n v="1"/>
    <x v="8"/>
    <n v="0"/>
    <n v="0"/>
    <n v="0"/>
    <n v="103975"/>
    <n v="103975"/>
  </r>
  <r>
    <x v="9"/>
    <n v="1"/>
    <x v="9"/>
    <n v="0"/>
    <n v="0"/>
    <n v="0"/>
    <n v="3889645.3400000003"/>
    <n v="3889645.3400000003"/>
  </r>
  <r>
    <x v="10"/>
    <n v="1"/>
    <x v="10"/>
    <n v="0"/>
    <n v="0"/>
    <n v="0"/>
    <n v="83234"/>
    <n v="83234"/>
  </r>
  <r>
    <x v="11"/>
    <n v="4"/>
    <x v="11"/>
    <n v="31781651"/>
    <n v="0"/>
    <n v="0"/>
    <n v="0"/>
    <n v="31781651"/>
  </r>
  <r>
    <x v="11"/>
    <n v="11"/>
    <x v="11"/>
    <n v="5240520.4800000004"/>
    <n v="0"/>
    <n v="0"/>
    <n v="0"/>
    <n v="5240520.4800000004"/>
  </r>
  <r>
    <x v="12"/>
    <n v="1"/>
    <x v="12"/>
    <n v="0"/>
    <n v="0"/>
    <n v="0"/>
    <n v="763310"/>
    <n v="763310"/>
  </r>
  <r>
    <x v="13"/>
    <n v="1"/>
    <x v="13"/>
    <n v="0"/>
    <n v="0"/>
    <n v="0"/>
    <n v="13776360.490000004"/>
    <n v="13776360.490000004"/>
  </r>
  <r>
    <x v="14"/>
    <n v="1"/>
    <x v="14"/>
    <n v="0"/>
    <n v="0"/>
    <n v="0"/>
    <n v="3872781.8000000003"/>
    <n v="3872781.8000000003"/>
  </r>
  <r>
    <x v="15"/>
    <n v="1"/>
    <x v="15"/>
    <n v="0"/>
    <n v="0"/>
    <n v="0"/>
    <n v="171657.96"/>
    <n v="171657.96"/>
  </r>
  <r>
    <x v="16"/>
    <n v="1"/>
    <x v="16"/>
    <n v="0"/>
    <n v="0"/>
    <n v="0"/>
    <n v="2167216.3799999994"/>
    <n v="2167216.3799999994"/>
  </r>
  <r>
    <x v="17"/>
    <n v="1"/>
    <x v="17"/>
    <n v="3000000"/>
    <n v="0"/>
    <n v="0"/>
    <n v="0"/>
    <n v="3000000"/>
  </r>
  <r>
    <x v="18"/>
    <n v="1"/>
    <x v="18"/>
    <n v="1600000"/>
    <n v="0"/>
    <n v="0"/>
    <n v="0"/>
    <n v="1600000"/>
  </r>
  <r>
    <x v="19"/>
    <n v="1"/>
    <x v="19"/>
    <n v="0"/>
    <n v="0"/>
    <n v="0"/>
    <n v="36919.64"/>
    <n v="36919.64"/>
  </r>
  <r>
    <x v="20"/>
    <n v="1"/>
    <x v="20"/>
    <n v="0"/>
    <n v="0"/>
    <n v="0"/>
    <n v="3380.1000000000004"/>
    <n v="3380.1000000000004"/>
  </r>
  <r>
    <x v="21"/>
    <n v="1"/>
    <x v="21"/>
    <n v="0"/>
    <n v="0"/>
    <n v="0"/>
    <n v="1880010"/>
    <n v="1880010"/>
  </r>
  <r>
    <x v="22"/>
    <n v="2"/>
    <x v="22"/>
    <n v="0"/>
    <n v="0"/>
    <n v="0"/>
    <n v="81886.33"/>
    <n v="81886.33"/>
  </r>
  <r>
    <x v="23"/>
    <n v="1"/>
    <x v="23"/>
    <n v="0"/>
    <n v="0"/>
    <n v="0"/>
    <n v="2391807"/>
    <n v="2391807"/>
  </r>
  <r>
    <x v="24"/>
    <n v="1"/>
    <x v="24"/>
    <n v="1242807.46"/>
    <n v="0"/>
    <n v="0"/>
    <n v="0"/>
    <n v="1242807.46"/>
  </r>
  <r>
    <x v="25"/>
    <n v="1"/>
    <x v="25"/>
    <n v="8413489.6500000004"/>
    <n v="0"/>
    <n v="0"/>
    <n v="0"/>
    <n v="8413489.6500000004"/>
  </r>
  <r>
    <x v="26"/>
    <n v="1"/>
    <x v="26"/>
    <n v="50889331"/>
    <n v="0"/>
    <n v="0"/>
    <n v="0"/>
    <n v="50889331"/>
  </r>
  <r>
    <x v="27"/>
    <n v="1"/>
    <x v="27"/>
    <n v="0"/>
    <n v="0"/>
    <n v="0"/>
    <n v="5342"/>
    <n v="5342"/>
  </r>
  <r>
    <x v="27"/>
    <n v="3"/>
    <x v="27"/>
    <n v="0"/>
    <n v="0"/>
    <n v="0"/>
    <n v="465"/>
    <n v="465"/>
  </r>
  <r>
    <x v="28"/>
    <n v="1"/>
    <x v="28"/>
    <n v="0"/>
    <n v="0"/>
    <n v="0"/>
    <n v="49255.6"/>
    <n v="49255.6"/>
  </r>
  <r>
    <x v="29"/>
    <n v="1"/>
    <x v="29"/>
    <n v="0"/>
    <n v="0"/>
    <n v="0"/>
    <n v="103890.57"/>
    <n v="103890.57"/>
  </r>
  <r>
    <x v="30"/>
    <n v="1"/>
    <x v="30"/>
    <n v="0"/>
    <n v="0"/>
    <n v="0"/>
    <n v="200"/>
    <n v="200"/>
  </r>
  <r>
    <x v="31"/>
    <n v="1"/>
    <x v="31"/>
    <n v="0"/>
    <n v="0"/>
    <n v="0"/>
    <n v="7837303.6699999962"/>
    <n v="7837303.6699999962"/>
  </r>
  <r>
    <x v="32"/>
    <n v="1"/>
    <x v="32"/>
    <n v="97200"/>
    <n v="0"/>
    <n v="0"/>
    <n v="9430524.7000000067"/>
    <n v="9527724.7000000067"/>
  </r>
  <r>
    <x v="33"/>
    <n v="1"/>
    <x v="33"/>
    <n v="0"/>
    <n v="0"/>
    <n v="0"/>
    <n v="4364.6000000000004"/>
    <n v="4364.6000000000004"/>
  </r>
  <r>
    <x v="34"/>
    <n v="1"/>
    <x v="34"/>
    <n v="4769592"/>
    <n v="0"/>
    <n v="0"/>
    <n v="0"/>
    <n v="4769592"/>
  </r>
  <r>
    <x v="35"/>
    <n v="1"/>
    <x v="35"/>
    <n v="1803000"/>
    <n v="0"/>
    <n v="0"/>
    <n v="0"/>
    <n v="1803000"/>
  </r>
  <r>
    <x v="36"/>
    <n v="1"/>
    <x v="36"/>
    <n v="2443.71"/>
    <n v="0"/>
    <n v="0"/>
    <n v="789573.9"/>
    <n v="792017.61"/>
  </r>
  <r>
    <x v="37"/>
    <n v="1"/>
    <x v="37"/>
    <n v="900320.4"/>
    <n v="0"/>
    <n v="0"/>
    <n v="0"/>
    <n v="900320.4"/>
  </r>
  <r>
    <x v="38"/>
    <n v="1"/>
    <x v="38"/>
    <n v="0"/>
    <n v="0"/>
    <n v="0"/>
    <n v="18047.099999999999"/>
    <n v="18047.099999999999"/>
  </r>
  <r>
    <x v="39"/>
    <n v="1"/>
    <x v="39"/>
    <n v="0"/>
    <n v="0"/>
    <n v="0"/>
    <n v="151014.07"/>
    <n v="151014.07"/>
  </r>
  <r>
    <x v="39"/>
    <n v="2"/>
    <x v="39"/>
    <n v="0"/>
    <n v="0"/>
    <n v="0"/>
    <n v="1255154.0399999996"/>
    <n v="1255154.0399999996"/>
  </r>
  <r>
    <x v="39"/>
    <n v="4"/>
    <x v="39"/>
    <n v="0"/>
    <n v="0"/>
    <n v="0"/>
    <n v="2127507.27"/>
    <n v="2127507.27"/>
  </r>
  <r>
    <x v="39"/>
    <n v="5"/>
    <x v="39"/>
    <n v="0"/>
    <n v="0"/>
    <n v="0"/>
    <n v="236212.94000000003"/>
    <n v="236212.94000000003"/>
  </r>
  <r>
    <x v="40"/>
    <n v="1"/>
    <x v="40"/>
    <n v="0"/>
    <n v="0"/>
    <n v="0"/>
    <n v="4469.8100000000004"/>
    <n v="4469.8100000000004"/>
  </r>
  <r>
    <x v="41"/>
    <n v="1"/>
    <x v="41"/>
    <n v="1023000"/>
    <n v="0"/>
    <n v="0"/>
    <n v="0"/>
    <n v="1023000"/>
  </r>
  <r>
    <x v="42"/>
    <n v="1"/>
    <x v="42"/>
    <n v="0"/>
    <n v="0"/>
    <n v="0"/>
    <n v="699225.83000000007"/>
    <n v="699225.83000000007"/>
  </r>
  <r>
    <x v="42"/>
    <n v="2"/>
    <x v="42"/>
    <n v="0"/>
    <n v="0"/>
    <n v="0"/>
    <n v="482171.4"/>
    <n v="482171.4"/>
  </r>
  <r>
    <x v="42"/>
    <n v="13"/>
    <x v="42"/>
    <n v="0"/>
    <n v="0"/>
    <n v="0"/>
    <n v="351719.27"/>
    <n v="351719.27"/>
  </r>
  <r>
    <x v="43"/>
    <n v="1"/>
    <x v="43"/>
    <n v="0"/>
    <n v="0"/>
    <n v="0"/>
    <n v="1885607.1199999996"/>
    <n v="1885607.1199999996"/>
  </r>
  <r>
    <x v="44"/>
    <n v="1"/>
    <x v="44"/>
    <n v="82656"/>
    <n v="0"/>
    <n v="0"/>
    <n v="0"/>
    <n v="82656"/>
  </r>
  <r>
    <x v="45"/>
    <n v="1"/>
    <x v="45"/>
    <n v="0"/>
    <n v="0"/>
    <n v="0"/>
    <n v="3001392.5"/>
    <n v="3001392.5"/>
  </r>
  <r>
    <x v="46"/>
    <n v="1"/>
    <x v="46"/>
    <n v="5331853.4800000004"/>
    <n v="0"/>
    <n v="0"/>
    <n v="0"/>
    <n v="5331853.4800000004"/>
  </r>
  <r>
    <x v="47"/>
    <n v="1"/>
    <x v="47"/>
    <n v="0"/>
    <n v="0"/>
    <n v="0"/>
    <n v="122012"/>
    <n v="122012"/>
  </r>
  <r>
    <x v="48"/>
    <n v="1"/>
    <x v="48"/>
    <n v="0"/>
    <n v="0"/>
    <n v="0"/>
    <n v="377905.91999999998"/>
    <n v="377905.91999999998"/>
  </r>
  <r>
    <x v="49"/>
    <n v="2"/>
    <x v="49"/>
    <n v="9614411.790000001"/>
    <n v="0"/>
    <n v="0"/>
    <n v="0"/>
    <n v="9614411.790000001"/>
  </r>
  <r>
    <x v="49"/>
    <n v="3"/>
    <x v="49"/>
    <n v="17896618.289999999"/>
    <n v="0"/>
    <n v="0"/>
    <n v="0"/>
    <n v="17896618.289999999"/>
  </r>
  <r>
    <x v="49"/>
    <n v="6"/>
    <x v="49"/>
    <n v="20542409.939999998"/>
    <n v="0"/>
    <n v="0"/>
    <n v="0"/>
    <n v="20542409.939999998"/>
  </r>
  <r>
    <x v="49"/>
    <n v="7"/>
    <x v="49"/>
    <n v="3628425"/>
    <n v="0"/>
    <n v="0"/>
    <n v="0"/>
    <n v="3628425"/>
  </r>
  <r>
    <x v="50"/>
    <n v="1"/>
    <x v="50"/>
    <n v="0"/>
    <n v="0"/>
    <n v="0"/>
    <n v="23943266.809999995"/>
    <n v="23943266.8099999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37C48B-0208-47FE-B295-3A59A6592722}" name="TablaDinámica3" cacheId="226"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Q24" firstHeaderRow="1" firstDataRow="3" firstDataCol="2"/>
  <pivotFields count="20">
    <pivotField axis="axisRow" compact="0" outline="0" subtotalTop="0" showAll="0" defaultSubtotal="0">
      <items count="19">
        <item x="0"/>
        <item x="10"/>
        <item x="18"/>
        <item x="2"/>
        <item x="6"/>
        <item x="1"/>
        <item x="12"/>
        <item x="3"/>
        <item x="4"/>
        <item x="5"/>
        <item x="8"/>
        <item x="7"/>
        <item x="17"/>
        <item x="9"/>
        <item x="11"/>
        <item x="13"/>
        <item x="14"/>
        <item x="15"/>
        <item x="16"/>
      </items>
    </pivotField>
    <pivotField compact="0" outline="0" subtotalTop="0" showAll="0" defaultSubtotal="0"/>
    <pivotField axis="axisRow" compact="0" outline="0" subtotalTop="0" showAll="0" defaultSubtotal="0">
      <items count="19">
        <item x="2"/>
        <item x="0"/>
        <item x="10"/>
        <item x="18"/>
        <item x="6"/>
        <item x="1"/>
        <item x="12"/>
        <item x="3"/>
        <item x="4"/>
        <item x="5"/>
        <item x="8"/>
        <item x="7"/>
        <item x="17"/>
        <item x="9"/>
        <item x="11"/>
        <item x="13"/>
        <item x="14"/>
        <item x="15"/>
        <item x="16"/>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19">
    <i>
      <x/>
      <x v="1"/>
    </i>
    <i>
      <x v="1"/>
      <x v="2"/>
    </i>
    <i>
      <x v="2"/>
      <x v="3"/>
    </i>
    <i>
      <x v="3"/>
      <x/>
    </i>
    <i>
      <x v="4"/>
      <x v="4"/>
    </i>
    <i>
      <x v="5"/>
      <x v="5"/>
    </i>
    <i>
      <x v="6"/>
      <x v="6"/>
    </i>
    <i>
      <x v="7"/>
      <x v="7"/>
    </i>
    <i>
      <x v="8"/>
      <x v="8"/>
    </i>
    <i>
      <x v="9"/>
      <x v="9"/>
    </i>
    <i>
      <x v="10"/>
      <x v="10"/>
    </i>
    <i>
      <x v="11"/>
      <x v="11"/>
    </i>
    <i>
      <x v="12"/>
      <x v="12"/>
    </i>
    <i>
      <x v="13"/>
      <x v="13"/>
    </i>
    <i>
      <x v="14"/>
      <x v="14"/>
    </i>
    <i>
      <x v="15"/>
      <x v="15"/>
    </i>
    <i>
      <x v="16"/>
      <x v="16"/>
    </i>
    <i>
      <x v="17"/>
      <x v="17"/>
    </i>
    <i>
      <x v="18"/>
      <x v="18"/>
    </i>
  </rowItems>
  <colFields count="2">
    <field x="3"/>
    <field x="-2"/>
  </colFields>
  <colItems count="14">
    <i>
      <x v="1"/>
      <x/>
    </i>
    <i r="1" i="1">
      <x v="1"/>
    </i>
    <i>
      <x v="2"/>
      <x/>
    </i>
    <i r="1" i="1">
      <x v="1"/>
    </i>
    <i>
      <x v="3"/>
      <x/>
    </i>
    <i r="1" i="1">
      <x v="1"/>
    </i>
    <i>
      <x v="4"/>
      <x/>
    </i>
    <i r="1" i="1">
      <x v="1"/>
    </i>
    <i>
      <x v="5"/>
      <x/>
    </i>
    <i r="1" i="1">
      <x v="1"/>
    </i>
    <i>
      <x v="6"/>
      <x/>
    </i>
    <i r="1" i="1">
      <x v="1"/>
    </i>
    <i>
      <x v="7"/>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E2E38C0-7934-4E91-914C-EF8D02115203}" name="TablaDinámica7" cacheId="228"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S22" firstHeaderRow="1" firstDataRow="3" firstDataCol="2"/>
  <pivotFields count="17">
    <pivotField axis="axisRow" compact="0" outline="0" showAll="0" defaultSubtotal="0">
      <items count="17">
        <item x="0"/>
        <item x="9"/>
        <item x="1"/>
        <item x="13"/>
        <item x="12"/>
        <item x="4"/>
        <item x="7"/>
        <item x="2"/>
        <item x="3"/>
        <item x="5"/>
        <item x="16"/>
        <item x="8"/>
        <item x="6"/>
        <item x="10"/>
        <item x="11"/>
        <item x="14"/>
        <item x="15"/>
      </items>
    </pivotField>
    <pivotField compact="0" outline="0" showAll="0" defaultSubtotal="0"/>
    <pivotField axis="axisRow" compact="0" outline="0" showAll="0" defaultSubtotal="0">
      <items count="17">
        <item x="0"/>
        <item x="9"/>
        <item x="1"/>
        <item x="13"/>
        <item x="12"/>
        <item x="4"/>
        <item x="7"/>
        <item x="2"/>
        <item x="3"/>
        <item x="5"/>
        <item x="16"/>
        <item x="8"/>
        <item x="6"/>
        <item x="10"/>
        <item x="11"/>
        <item x="14"/>
        <item x="15"/>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7">
    <i>
      <x/>
      <x/>
    </i>
    <i>
      <x v="1"/>
      <x v="1"/>
    </i>
    <i>
      <x v="2"/>
      <x v="2"/>
    </i>
    <i>
      <x v="3"/>
      <x v="3"/>
    </i>
    <i>
      <x v="4"/>
      <x v="4"/>
    </i>
    <i>
      <x v="5"/>
      <x v="5"/>
    </i>
    <i>
      <x v="6"/>
      <x v="6"/>
    </i>
    <i>
      <x v="7"/>
      <x v="7"/>
    </i>
    <i>
      <x v="8"/>
      <x v="8"/>
    </i>
    <i>
      <x v="9"/>
      <x v="9"/>
    </i>
    <i>
      <x v="10"/>
      <x v="10"/>
    </i>
    <i>
      <x v="11"/>
      <x v="11"/>
    </i>
    <i>
      <x v="12"/>
      <x v="12"/>
    </i>
    <i>
      <x v="13"/>
      <x v="13"/>
    </i>
    <i>
      <x v="14"/>
      <x v="14"/>
    </i>
    <i>
      <x v="15"/>
      <x v="15"/>
    </i>
    <i>
      <x v="16"/>
      <x v="16"/>
    </i>
  </rowItems>
  <colFields count="2">
    <field x="3"/>
    <field x="-2"/>
  </colFields>
  <colItems count="14">
    <i>
      <x v="1"/>
      <x/>
    </i>
    <i r="1" i="1">
      <x v="1"/>
    </i>
    <i>
      <x v="2"/>
      <x/>
    </i>
    <i r="1" i="1">
      <x v="1"/>
    </i>
    <i>
      <x v="3"/>
      <x/>
    </i>
    <i r="1" i="1">
      <x v="1"/>
    </i>
    <i>
      <x v="4"/>
      <x/>
    </i>
    <i r="1" i="1">
      <x v="1"/>
    </i>
    <i>
      <x v="5"/>
      <x/>
    </i>
    <i r="1" i="1">
      <x v="1"/>
    </i>
    <i>
      <x v="6"/>
      <x/>
    </i>
    <i r="1" i="1">
      <x v="1"/>
    </i>
    <i>
      <x v="7"/>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3929C7-2DF7-4428-875E-1E73AA26A239}" name="TablaDinámica5" cacheId="22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R30" firstHeaderRow="1" firstDataRow="3" firstDataCol="2"/>
  <pivotFields count="17">
    <pivotField axis="axisRow" compact="0" outline="0" showAll="0" defaultSubtotal="0">
      <items count="25">
        <item x="0"/>
        <item x="5"/>
        <item x="8"/>
        <item x="3"/>
        <item x="1"/>
        <item x="19"/>
        <item x="24"/>
        <item x="20"/>
        <item x="2"/>
        <item x="14"/>
        <item x="4"/>
        <item x="6"/>
        <item x="21"/>
        <item x="7"/>
        <item x="9"/>
        <item x="10"/>
        <item x="11"/>
        <item x="12"/>
        <item x="13"/>
        <item x="15"/>
        <item x="16"/>
        <item x="17"/>
        <item x="18"/>
        <item x="22"/>
        <item x="23"/>
      </items>
    </pivotField>
    <pivotField compact="0" outline="0" showAll="0" defaultSubtotal="0"/>
    <pivotField axis="axisRow" compact="0" outline="0" showAll="0" defaultSubtotal="0">
      <items count="24">
        <item x="0"/>
        <item x="4"/>
        <item x="7"/>
        <item x="2"/>
        <item x="18"/>
        <item x="23"/>
        <item x="19"/>
        <item x="1"/>
        <item x="13"/>
        <item x="3"/>
        <item x="5"/>
        <item x="20"/>
        <item x="6"/>
        <item x="8"/>
        <item x="9"/>
        <item x="10"/>
        <item x="11"/>
        <item x="12"/>
        <item x="14"/>
        <item x="15"/>
        <item x="16"/>
        <item x="17"/>
        <item x="21"/>
        <item x="22"/>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25">
    <i>
      <x/>
      <x/>
    </i>
    <i>
      <x v="1"/>
      <x v="1"/>
    </i>
    <i>
      <x v="2"/>
      <x v="2"/>
    </i>
    <i>
      <x v="3"/>
      <x v="3"/>
    </i>
    <i>
      <x v="4"/>
      <x/>
    </i>
    <i>
      <x v="5"/>
      <x v="4"/>
    </i>
    <i>
      <x v="6"/>
      <x v="5"/>
    </i>
    <i>
      <x v="7"/>
      <x v="6"/>
    </i>
    <i>
      <x v="8"/>
      <x v="7"/>
    </i>
    <i>
      <x v="9"/>
      <x v="8"/>
    </i>
    <i>
      <x v="10"/>
      <x v="9"/>
    </i>
    <i>
      <x v="11"/>
      <x v="10"/>
    </i>
    <i>
      <x v="12"/>
      <x v="11"/>
    </i>
    <i>
      <x v="13"/>
      <x v="12"/>
    </i>
    <i>
      <x v="14"/>
      <x v="13"/>
    </i>
    <i>
      <x v="15"/>
      <x v="14"/>
    </i>
    <i>
      <x v="16"/>
      <x v="15"/>
    </i>
    <i>
      <x v="17"/>
      <x v="16"/>
    </i>
    <i>
      <x v="18"/>
      <x v="17"/>
    </i>
    <i>
      <x v="19"/>
      <x v="18"/>
    </i>
    <i>
      <x v="20"/>
      <x v="19"/>
    </i>
    <i>
      <x v="21"/>
      <x v="20"/>
    </i>
    <i>
      <x v="22"/>
      <x v="21"/>
    </i>
    <i>
      <x v="23"/>
      <x v="22"/>
    </i>
    <i>
      <x v="24"/>
      <x v="23"/>
    </i>
  </rowItems>
  <colFields count="2">
    <field x="3"/>
    <field x="-2"/>
  </colFields>
  <colItems count="14">
    <i>
      <x v="1"/>
      <x/>
    </i>
    <i r="1" i="1">
      <x v="1"/>
    </i>
    <i>
      <x v="2"/>
      <x/>
    </i>
    <i r="1" i="1">
      <x v="1"/>
    </i>
    <i>
      <x v="3"/>
      <x/>
    </i>
    <i r="1" i="1">
      <x v="1"/>
    </i>
    <i>
      <x v="4"/>
      <x/>
    </i>
    <i r="1" i="1">
      <x v="1"/>
    </i>
    <i>
      <x v="5"/>
      <x/>
    </i>
    <i r="1" i="1">
      <x v="1"/>
    </i>
    <i>
      <x v="6"/>
      <x/>
    </i>
    <i r="1" i="1">
      <x v="1"/>
    </i>
    <i>
      <x v="7"/>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C1B01F4-5171-47D3-8236-1E1B78C45FBE}" name="TablaDinámica1" cacheId="22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P126" firstHeaderRow="1" firstDataRow="3" firstDataCol="2"/>
  <pivotFields count="20">
    <pivotField axis="axisRow" compact="0" outline="0" showAll="0" defaultSubtotal="0">
      <items count="121">
        <item x="84"/>
        <item x="54"/>
        <item x="42"/>
        <item x="69"/>
        <item x="98"/>
        <item x="40"/>
        <item x="88"/>
        <item x="2"/>
        <item x="68"/>
        <item x="51"/>
        <item x="30"/>
        <item x="81"/>
        <item x="43"/>
        <item x="14"/>
        <item x="110"/>
        <item x="90"/>
        <item x="55"/>
        <item x="75"/>
        <item x="36"/>
        <item x="111"/>
        <item x="97"/>
        <item x="20"/>
        <item x="71"/>
        <item x="74"/>
        <item x="24"/>
        <item x="1"/>
        <item x="4"/>
        <item x="0"/>
        <item x="25"/>
        <item x="17"/>
        <item x="105"/>
        <item x="70"/>
        <item x="32"/>
        <item x="85"/>
        <item x="89"/>
        <item x="83"/>
        <item x="87"/>
        <item x="93"/>
        <item x="66"/>
        <item x="6"/>
        <item x="94"/>
        <item x="96"/>
        <item x="86"/>
        <item x="79"/>
        <item x="80"/>
        <item x="112"/>
        <item x="99"/>
        <item x="7"/>
        <item x="12"/>
        <item x="21"/>
        <item x="73"/>
        <item x="59"/>
        <item x="34"/>
        <item x="8"/>
        <item x="46"/>
        <item x="91"/>
        <item x="18"/>
        <item x="44"/>
        <item x="11"/>
        <item x="31"/>
        <item x="9"/>
        <item x="33"/>
        <item x="76"/>
        <item x="3"/>
        <item x="82"/>
        <item x="60"/>
        <item x="101"/>
        <item x="15"/>
        <item x="45"/>
        <item x="63"/>
        <item x="100"/>
        <item x="106"/>
        <item x="10"/>
        <item x="13"/>
        <item x="16"/>
        <item x="19"/>
        <item x="5"/>
        <item x="23"/>
        <item x="22"/>
        <item x="26"/>
        <item x="115"/>
        <item x="27"/>
        <item x="28"/>
        <item x="29"/>
        <item x="117"/>
        <item x="47"/>
        <item x="35"/>
        <item x="114"/>
        <item x="37"/>
        <item x="77"/>
        <item x="38"/>
        <item x="39"/>
        <item x="41"/>
        <item x="50"/>
        <item x="48"/>
        <item x="49"/>
        <item x="64"/>
        <item x="52"/>
        <item x="53"/>
        <item x="116"/>
        <item x="56"/>
        <item x="57"/>
        <item x="58"/>
        <item x="61"/>
        <item x="62"/>
        <item x="65"/>
        <item x="67"/>
        <item x="103"/>
        <item x="72"/>
        <item x="78"/>
        <item x="92"/>
        <item x="95"/>
        <item x="102"/>
        <item x="104"/>
        <item x="107"/>
        <item x="108"/>
        <item x="109"/>
        <item x="113"/>
        <item x="118"/>
        <item x="119"/>
        <item x="120"/>
      </items>
    </pivotField>
    <pivotField compact="0" outline="0" showAll="0" defaultSubtotal="0"/>
    <pivotField axis="axisRow" compact="0" outline="0" showAll="0" defaultSubtotal="0">
      <items count="121">
        <item x="90"/>
        <item x="75"/>
        <item x="20"/>
        <item x="111"/>
        <item x="4"/>
        <item x="81"/>
        <item x="8"/>
        <item x="1"/>
        <item x="97"/>
        <item x="110"/>
        <item x="24"/>
        <item x="10"/>
        <item x="14"/>
        <item x="69"/>
        <item x="88"/>
        <item x="68"/>
        <item x="40"/>
        <item x="54"/>
        <item x="98"/>
        <item x="30"/>
        <item x="51"/>
        <item x="84"/>
        <item x="0"/>
        <item x="74"/>
        <item x="71"/>
        <item x="43"/>
        <item x="55"/>
        <item x="36"/>
        <item x="25"/>
        <item x="17"/>
        <item x="2"/>
        <item x="42"/>
        <item x="105"/>
        <item x="70"/>
        <item x="32"/>
        <item x="85"/>
        <item x="89"/>
        <item x="83"/>
        <item x="87"/>
        <item x="93"/>
        <item x="66"/>
        <item x="6"/>
        <item x="94"/>
        <item x="96"/>
        <item x="86"/>
        <item x="79"/>
        <item x="80"/>
        <item x="112"/>
        <item x="99"/>
        <item x="7"/>
        <item x="12"/>
        <item x="21"/>
        <item x="73"/>
        <item x="59"/>
        <item x="34"/>
        <item x="46"/>
        <item x="91"/>
        <item x="18"/>
        <item x="44"/>
        <item x="11"/>
        <item x="31"/>
        <item x="9"/>
        <item x="33"/>
        <item x="76"/>
        <item x="3"/>
        <item x="82"/>
        <item x="60"/>
        <item x="101"/>
        <item x="15"/>
        <item x="45"/>
        <item x="63"/>
        <item x="100"/>
        <item x="106"/>
        <item x="13"/>
        <item x="16"/>
        <item x="19"/>
        <item x="5"/>
        <item x="23"/>
        <item x="22"/>
        <item x="26"/>
        <item x="115"/>
        <item x="27"/>
        <item x="28"/>
        <item x="29"/>
        <item x="117"/>
        <item x="47"/>
        <item x="35"/>
        <item x="114"/>
        <item x="37"/>
        <item x="77"/>
        <item x="38"/>
        <item x="39"/>
        <item x="41"/>
        <item x="50"/>
        <item x="48"/>
        <item x="49"/>
        <item x="64"/>
        <item x="52"/>
        <item x="53"/>
        <item x="116"/>
        <item x="56"/>
        <item x="57"/>
        <item x="58"/>
        <item x="61"/>
        <item x="62"/>
        <item x="65"/>
        <item x="67"/>
        <item x="103"/>
        <item x="72"/>
        <item x="78"/>
        <item x="92"/>
        <item x="95"/>
        <item x="102"/>
        <item x="104"/>
        <item x="107"/>
        <item x="108"/>
        <item x="109"/>
        <item x="113"/>
        <item x="118"/>
        <item x="119"/>
        <item x="120"/>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 compact="0" outline="0" subtotalTop="0" showAll="0" defaultSubtotal="0"/>
    <pivotField compact="0" outline="0" subtotalTop="0" showAll="0" defaultSubtotal="0"/>
  </pivotFields>
  <rowFields count="2">
    <field x="0"/>
    <field x="2"/>
  </rowFields>
  <rowItems count="121">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54"/>
    </i>
    <i>
      <x v="53"/>
      <x v="6"/>
    </i>
    <i>
      <x v="54"/>
      <x v="55"/>
    </i>
    <i>
      <x v="55"/>
      <x v="56"/>
    </i>
    <i>
      <x v="56"/>
      <x v="57"/>
    </i>
    <i>
      <x v="57"/>
      <x v="58"/>
    </i>
    <i>
      <x v="58"/>
      <x v="59"/>
    </i>
    <i>
      <x v="59"/>
      <x v="60"/>
    </i>
    <i>
      <x v="60"/>
      <x v="61"/>
    </i>
    <i>
      <x v="61"/>
      <x v="62"/>
    </i>
    <i>
      <x v="62"/>
      <x v="63"/>
    </i>
    <i>
      <x v="63"/>
      <x v="64"/>
    </i>
    <i>
      <x v="64"/>
      <x v="65"/>
    </i>
    <i>
      <x v="65"/>
      <x v="66"/>
    </i>
    <i>
      <x v="66"/>
      <x v="67"/>
    </i>
    <i>
      <x v="67"/>
      <x v="68"/>
    </i>
    <i>
      <x v="68"/>
      <x v="69"/>
    </i>
    <i>
      <x v="69"/>
      <x v="70"/>
    </i>
    <i>
      <x v="70"/>
      <x v="71"/>
    </i>
    <i>
      <x v="71"/>
      <x v="72"/>
    </i>
    <i>
      <x v="72"/>
      <x v="11"/>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rowItems>
  <colFields count="2">
    <field x="3"/>
    <field x="-2"/>
  </colFields>
  <colItems count="14">
    <i>
      <x v="1"/>
      <x/>
    </i>
    <i r="1" i="1">
      <x v="1"/>
    </i>
    <i>
      <x v="2"/>
      <x/>
    </i>
    <i r="1" i="1">
      <x v="1"/>
    </i>
    <i>
      <x v="3"/>
      <x/>
    </i>
    <i r="1" i="1">
      <x v="1"/>
    </i>
    <i>
      <x v="4"/>
      <x/>
    </i>
    <i r="1" i="1">
      <x v="1"/>
    </i>
    <i>
      <x v="5"/>
      <x/>
    </i>
    <i r="1" i="1">
      <x v="1"/>
    </i>
    <i>
      <x v="6"/>
      <x/>
    </i>
    <i r="1" i="1">
      <x v="1"/>
    </i>
    <i>
      <x v="7"/>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29"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4" firstHeaderRow="1" firstDataRow="1" firstDataCol="2"/>
  <pivotFields count="8">
    <pivotField axis="axisRow" compact="0" outline="0" showAll="0" defaultSubtotal="0">
      <items count="65">
        <item x="2"/>
        <item x="8"/>
        <item x="9"/>
        <item x="14"/>
        <item x="16"/>
        <item x="47"/>
        <item m="1" x="57"/>
        <item x="0"/>
        <item x="26"/>
        <item x="6"/>
        <item x="24"/>
        <item x="5"/>
        <item x="15"/>
        <item x="28"/>
        <item x="13"/>
        <item x="27"/>
        <item x="45"/>
        <item m="1" x="60"/>
        <item x="29"/>
        <item x="12"/>
        <item x="18"/>
        <item x="19"/>
        <item x="22"/>
        <item x="39"/>
        <item x="43"/>
        <item x="50"/>
        <item x="1"/>
        <item x="7"/>
        <item x="32"/>
        <item x="42"/>
        <item x="49"/>
        <item x="11"/>
        <item x="3"/>
        <item m="1" x="61"/>
        <item x="4"/>
        <item x="21"/>
        <item m="1" x="58"/>
        <item m="1" x="59"/>
        <item x="25"/>
        <item x="33"/>
        <item x="36"/>
        <item x="34"/>
        <item x="35"/>
        <item x="41"/>
        <item x="44"/>
        <item x="20"/>
        <item m="1" x="54"/>
        <item m="1" x="63"/>
        <item m="1" x="64"/>
        <item m="1" x="53"/>
        <item x="17"/>
        <item m="1" x="62"/>
        <item x="30"/>
        <item x="31"/>
        <item x="38"/>
        <item m="1" x="56"/>
        <item x="46"/>
        <item m="1" x="52"/>
        <item m="1" x="55"/>
        <item x="23"/>
        <item x="37"/>
        <item m="1" x="51"/>
        <item x="10"/>
        <item x="40"/>
        <item x="48"/>
      </items>
    </pivotField>
    <pivotField compact="0" outline="0" showAll="0" defaultSubtotal="0"/>
    <pivotField axis="axisRow" compact="0" outline="0" showAll="0" defaultSubtotal="0">
      <items count="65">
        <item x="8"/>
        <item x="9"/>
        <item x="14"/>
        <item x="16"/>
        <item x="47"/>
        <item m="1" x="54"/>
        <item x="0"/>
        <item x="2"/>
        <item x="26"/>
        <item x="6"/>
        <item x="24"/>
        <item x="5"/>
        <item x="15"/>
        <item x="28"/>
        <item x="13"/>
        <item x="27"/>
        <item x="45"/>
        <item m="1" x="53"/>
        <item x="29"/>
        <item x="12"/>
        <item x="18"/>
        <item x="19"/>
        <item x="22"/>
        <item x="39"/>
        <item x="43"/>
        <item x="50"/>
        <item x="1"/>
        <item x="7"/>
        <item x="32"/>
        <item x="42"/>
        <item x="49"/>
        <item x="11"/>
        <item x="3"/>
        <item m="1" x="64"/>
        <item x="4"/>
        <item x="21"/>
        <item m="1" x="56"/>
        <item m="1" x="63"/>
        <item x="25"/>
        <item x="33"/>
        <item x="36"/>
        <item x="34"/>
        <item x="35"/>
        <item x="41"/>
        <item x="44"/>
        <item x="20"/>
        <item m="1" x="61"/>
        <item m="1" x="51"/>
        <item m="1" x="60"/>
        <item m="1" x="59"/>
        <item x="17"/>
        <item m="1" x="52"/>
        <item x="30"/>
        <item x="31"/>
        <item x="38"/>
        <item m="1" x="57"/>
        <item x="46"/>
        <item m="1" x="58"/>
        <item m="1" x="62"/>
        <item x="23"/>
        <item x="37"/>
        <item m="1" x="55"/>
        <item x="10"/>
        <item x="40"/>
        <item x="48"/>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1">
    <i>
      <x/>
      <x v="7"/>
    </i>
    <i>
      <x v="1"/>
      <x/>
    </i>
    <i>
      <x v="2"/>
      <x v="1"/>
    </i>
    <i>
      <x v="3"/>
      <x v="2"/>
    </i>
    <i>
      <x v="4"/>
      <x v="3"/>
    </i>
    <i>
      <x v="5"/>
      <x v="4"/>
    </i>
    <i>
      <x v="7"/>
      <x v="6"/>
    </i>
    <i>
      <x v="8"/>
      <x v="8"/>
    </i>
    <i>
      <x v="9"/>
      <x v="9"/>
    </i>
    <i>
      <x v="10"/>
      <x v="10"/>
    </i>
    <i>
      <x v="11"/>
      <x v="11"/>
    </i>
    <i>
      <x v="12"/>
      <x v="12"/>
    </i>
    <i>
      <x v="13"/>
      <x v="13"/>
    </i>
    <i>
      <x v="14"/>
      <x v="14"/>
    </i>
    <i>
      <x v="15"/>
      <x v="15"/>
    </i>
    <i>
      <x v="16"/>
      <x v="16"/>
    </i>
    <i>
      <x v="18"/>
      <x v="18"/>
    </i>
    <i>
      <x v="19"/>
      <x v="19"/>
    </i>
    <i>
      <x v="20"/>
      <x v="20"/>
    </i>
    <i>
      <x v="21"/>
      <x v="21"/>
    </i>
    <i>
      <x v="22"/>
      <x v="22"/>
    </i>
    <i>
      <x v="23"/>
      <x v="23"/>
    </i>
    <i>
      <x v="24"/>
      <x v="24"/>
    </i>
    <i>
      <x v="25"/>
      <x v="25"/>
    </i>
    <i>
      <x v="26"/>
      <x v="26"/>
    </i>
    <i>
      <x v="27"/>
      <x v="27"/>
    </i>
    <i>
      <x v="28"/>
      <x v="28"/>
    </i>
    <i>
      <x v="29"/>
      <x v="29"/>
    </i>
    <i>
      <x v="30"/>
      <x v="30"/>
    </i>
    <i>
      <x v="31"/>
      <x v="31"/>
    </i>
    <i>
      <x v="32"/>
      <x v="32"/>
    </i>
    <i>
      <x v="34"/>
      <x v="34"/>
    </i>
    <i>
      <x v="35"/>
      <x v="35"/>
    </i>
    <i>
      <x v="38"/>
      <x v="38"/>
    </i>
    <i>
      <x v="39"/>
      <x v="39"/>
    </i>
    <i>
      <x v="40"/>
      <x v="40"/>
    </i>
    <i>
      <x v="41"/>
      <x v="41"/>
    </i>
    <i>
      <x v="42"/>
      <x v="42"/>
    </i>
    <i>
      <x v="43"/>
      <x v="43"/>
    </i>
    <i>
      <x v="44"/>
      <x v="44"/>
    </i>
    <i>
      <x v="45"/>
      <x v="45"/>
    </i>
    <i>
      <x v="50"/>
      <x v="50"/>
    </i>
    <i>
      <x v="52"/>
      <x v="52"/>
    </i>
    <i>
      <x v="53"/>
      <x v="53"/>
    </i>
    <i>
      <x v="54"/>
      <x v="54"/>
    </i>
    <i>
      <x v="56"/>
      <x v="56"/>
    </i>
    <i>
      <x v="59"/>
      <x v="59"/>
    </i>
    <i>
      <x v="60"/>
      <x v="60"/>
    </i>
    <i>
      <x v="62"/>
      <x v="62"/>
    </i>
    <i>
      <x v="63"/>
      <x v="63"/>
    </i>
    <i>
      <x v="64"/>
      <x v="64"/>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F544"/>
  <sheetViews>
    <sheetView showGridLines="0" topLeftCell="A508" workbookViewId="0">
      <selection activeCell="D68" sqref="D68"/>
    </sheetView>
  </sheetViews>
  <sheetFormatPr baseColWidth="10" defaultRowHeight="13.5"/>
  <cols>
    <col min="1" max="1" width="6.5703125" style="283" bestFit="1" customWidth="1"/>
    <col min="2" max="2" width="72.28515625" style="283" bestFit="1" customWidth="1"/>
    <col min="3" max="3" width="24.7109375" style="283" bestFit="1" customWidth="1"/>
    <col min="4" max="4" width="14.5703125" style="283" bestFit="1" customWidth="1"/>
    <col min="5" max="5" width="42.7109375" style="283" bestFit="1" customWidth="1"/>
    <col min="6" max="16384" width="11.42578125" style="283"/>
  </cols>
  <sheetData>
    <row r="1" spans="1:6" ht="18">
      <c r="A1" s="391" t="s">
        <v>1364</v>
      </c>
      <c r="B1" s="391"/>
      <c r="C1" s="391"/>
      <c r="D1" s="391"/>
      <c r="E1" s="391"/>
    </row>
    <row r="3" spans="1:6" ht="25.5">
      <c r="A3" s="284" t="s">
        <v>34</v>
      </c>
      <c r="B3" s="284" t="s">
        <v>2</v>
      </c>
      <c r="C3" s="284" t="s">
        <v>1322</v>
      </c>
      <c r="D3" s="284" t="s">
        <v>1402</v>
      </c>
      <c r="E3" s="284" t="s">
        <v>1365</v>
      </c>
    </row>
    <row r="4" spans="1:6">
      <c r="A4" s="285">
        <v>6</v>
      </c>
      <c r="B4" s="286" t="s">
        <v>37</v>
      </c>
      <c r="C4" s="287" t="s">
        <v>1417</v>
      </c>
      <c r="D4" s="287" t="s">
        <v>1418</v>
      </c>
      <c r="E4" s="287" t="s">
        <v>1419</v>
      </c>
      <c r="F4" s="283" t="s">
        <v>4346</v>
      </c>
    </row>
    <row r="5" spans="1:6">
      <c r="A5" s="288">
        <v>10</v>
      </c>
      <c r="B5" s="289" t="s">
        <v>38</v>
      </c>
      <c r="C5" s="287" t="s">
        <v>1370</v>
      </c>
      <c r="D5" s="287" t="s">
        <v>1463</v>
      </c>
      <c r="E5" s="287" t="s">
        <v>1471</v>
      </c>
      <c r="F5" s="283" t="s">
        <v>651</v>
      </c>
    </row>
    <row r="6" spans="1:6">
      <c r="A6" s="288">
        <v>15</v>
      </c>
      <c r="B6" s="289" t="s">
        <v>39</v>
      </c>
      <c r="C6" s="287" t="s">
        <v>1420</v>
      </c>
      <c r="D6" s="287" t="s">
        <v>1421</v>
      </c>
      <c r="E6" s="287" t="s">
        <v>1372</v>
      </c>
      <c r="F6" s="283" t="s">
        <v>4345</v>
      </c>
    </row>
    <row r="7" spans="1:6">
      <c r="A7" s="288">
        <v>16</v>
      </c>
      <c r="B7" s="289" t="s">
        <v>40</v>
      </c>
      <c r="C7" s="287" t="s">
        <v>1370</v>
      </c>
      <c r="D7" s="287" t="s">
        <v>1463</v>
      </c>
      <c r="E7" s="287" t="s">
        <v>1471</v>
      </c>
      <c r="F7" s="283" t="s">
        <v>651</v>
      </c>
    </row>
    <row r="8" spans="1:6">
      <c r="A8" s="288">
        <v>20</v>
      </c>
      <c r="B8" s="289" t="s">
        <v>41</v>
      </c>
      <c r="C8" s="287" t="s">
        <v>1902</v>
      </c>
      <c r="D8" s="287" t="s">
        <v>1904</v>
      </c>
      <c r="E8" s="287" t="s">
        <v>1903</v>
      </c>
      <c r="F8" s="283" t="s">
        <v>4342</v>
      </c>
    </row>
    <row r="9" spans="1:6">
      <c r="A9" s="288">
        <v>25</v>
      </c>
      <c r="B9" s="289" t="s">
        <v>42</v>
      </c>
      <c r="C9" s="287" t="s">
        <v>1472</v>
      </c>
      <c r="D9" s="287" t="s">
        <v>1473</v>
      </c>
      <c r="E9" s="287" t="s">
        <v>1474</v>
      </c>
      <c r="F9" s="283" t="s">
        <v>649</v>
      </c>
    </row>
    <row r="10" spans="1:6">
      <c r="A10" s="288">
        <v>30</v>
      </c>
      <c r="B10" s="289" t="s">
        <v>1475</v>
      </c>
      <c r="C10" s="287" t="s">
        <v>1472</v>
      </c>
      <c r="D10" s="287" t="s">
        <v>1473</v>
      </c>
      <c r="E10" s="287" t="s">
        <v>1474</v>
      </c>
      <c r="F10" s="283" t="s">
        <v>649</v>
      </c>
    </row>
    <row r="11" spans="1:6">
      <c r="A11" s="288">
        <v>35</v>
      </c>
      <c r="B11" s="289" t="s">
        <v>43</v>
      </c>
      <c r="C11" s="287" t="s">
        <v>1469</v>
      </c>
      <c r="D11" s="287" t="s">
        <v>1463</v>
      </c>
      <c r="E11" s="287" t="s">
        <v>1470</v>
      </c>
      <c r="F11" s="283" t="s">
        <v>4344</v>
      </c>
    </row>
    <row r="12" spans="1:6">
      <c r="A12" s="288">
        <v>41</v>
      </c>
      <c r="B12" s="289" t="s">
        <v>44</v>
      </c>
      <c r="C12" s="287" t="s">
        <v>1420</v>
      </c>
      <c r="D12" s="287" t="s">
        <v>1421</v>
      </c>
      <c r="E12" s="287" t="s">
        <v>1372</v>
      </c>
      <c r="F12" s="283" t="s">
        <v>4345</v>
      </c>
    </row>
    <row r="13" spans="1:6">
      <c r="A13" s="288">
        <v>46</v>
      </c>
      <c r="B13" s="289" t="s">
        <v>1379</v>
      </c>
      <c r="C13" s="287" t="s">
        <v>1366</v>
      </c>
      <c r="D13" s="287" t="s">
        <v>1410</v>
      </c>
      <c r="E13" s="287" t="s">
        <v>1367</v>
      </c>
      <c r="F13" s="283" t="s">
        <v>644</v>
      </c>
    </row>
    <row r="14" spans="1:6">
      <c r="A14" s="288">
        <v>47</v>
      </c>
      <c r="B14" s="289" t="s">
        <v>45</v>
      </c>
      <c r="C14" s="287" t="s">
        <v>1368</v>
      </c>
      <c r="D14" s="287" t="s">
        <v>1411</v>
      </c>
      <c r="E14" s="287" t="s">
        <v>1369</v>
      </c>
      <c r="F14" s="283" t="s">
        <v>670</v>
      </c>
    </row>
    <row r="15" spans="1:6">
      <c r="A15" s="288">
        <v>53</v>
      </c>
      <c r="B15" s="289" t="s">
        <v>1384</v>
      </c>
      <c r="C15" s="287" t="s">
        <v>1417</v>
      </c>
      <c r="D15" s="287" t="s">
        <v>1418</v>
      </c>
      <c r="E15" s="287" t="s">
        <v>1419</v>
      </c>
      <c r="F15" s="283" t="s">
        <v>4346</v>
      </c>
    </row>
    <row r="16" spans="1:6">
      <c r="A16" s="288">
        <v>66</v>
      </c>
      <c r="B16" s="289" t="s">
        <v>46</v>
      </c>
      <c r="C16" s="287" t="s">
        <v>1465</v>
      </c>
      <c r="D16" s="287" t="s">
        <v>1460</v>
      </c>
      <c r="E16" s="287" t="s">
        <v>1459</v>
      </c>
      <c r="F16" s="283" t="s">
        <v>4343</v>
      </c>
    </row>
    <row r="17" spans="1:6">
      <c r="A17" s="288">
        <v>70</v>
      </c>
      <c r="B17" s="289" t="s">
        <v>47</v>
      </c>
      <c r="C17" s="287" t="s">
        <v>1472</v>
      </c>
      <c r="D17" s="287" t="s">
        <v>1473</v>
      </c>
      <c r="E17" s="287" t="s">
        <v>1474</v>
      </c>
      <c r="F17" s="283" t="s">
        <v>649</v>
      </c>
    </row>
    <row r="18" spans="1:6">
      <c r="A18" s="288">
        <v>76</v>
      </c>
      <c r="B18" s="289" t="s">
        <v>48</v>
      </c>
      <c r="C18" s="287" t="s">
        <v>1366</v>
      </c>
      <c r="D18" s="287" t="s">
        <v>1410</v>
      </c>
      <c r="E18" s="287" t="s">
        <v>1367</v>
      </c>
      <c r="F18" s="283" t="s">
        <v>644</v>
      </c>
    </row>
    <row r="19" spans="1:6">
      <c r="A19" s="288">
        <v>78</v>
      </c>
      <c r="B19" s="289" t="s">
        <v>1380</v>
      </c>
      <c r="C19" s="287" t="s">
        <v>1366</v>
      </c>
      <c r="D19" s="287" t="s">
        <v>1410</v>
      </c>
      <c r="E19" s="287" t="s">
        <v>1367</v>
      </c>
      <c r="F19" s="283" t="s">
        <v>644</v>
      </c>
    </row>
    <row r="20" spans="1:6">
      <c r="A20" s="288">
        <v>81</v>
      </c>
      <c r="B20" s="289" t="s">
        <v>49</v>
      </c>
      <c r="C20" s="287" t="s">
        <v>1368</v>
      </c>
      <c r="D20" s="287" t="s">
        <v>1411</v>
      </c>
      <c r="E20" s="287" t="s">
        <v>1369</v>
      </c>
      <c r="F20" s="283" t="s">
        <v>670</v>
      </c>
    </row>
    <row r="21" spans="1:6">
      <c r="A21" s="288">
        <v>86</v>
      </c>
      <c r="B21" s="289" t="s">
        <v>50</v>
      </c>
      <c r="C21" s="287" t="s">
        <v>2575</v>
      </c>
      <c r="D21" s="287" t="s">
        <v>1901</v>
      </c>
      <c r="E21" s="287" t="s">
        <v>2576</v>
      </c>
      <c r="F21" s="283" t="s">
        <v>4341</v>
      </c>
    </row>
    <row r="22" spans="1:6">
      <c r="A22" s="288">
        <v>95</v>
      </c>
      <c r="B22" s="289" t="s">
        <v>1476</v>
      </c>
      <c r="C22" s="287" t="s">
        <v>1902</v>
      </c>
      <c r="D22" s="287" t="s">
        <v>1904</v>
      </c>
      <c r="E22" s="287" t="s">
        <v>1903</v>
      </c>
      <c r="F22" s="283" t="s">
        <v>4342</v>
      </c>
    </row>
    <row r="23" spans="1:6">
      <c r="A23" s="288">
        <v>108</v>
      </c>
      <c r="B23" s="289" t="s">
        <v>51</v>
      </c>
      <c r="C23" s="287" t="s">
        <v>1465</v>
      </c>
      <c r="D23" s="287" t="s">
        <v>1460</v>
      </c>
      <c r="E23" s="287" t="s">
        <v>1459</v>
      </c>
      <c r="F23" s="283" t="s">
        <v>4343</v>
      </c>
    </row>
    <row r="24" spans="1:6">
      <c r="A24" s="290">
        <v>109</v>
      </c>
      <c r="B24" s="291" t="s">
        <v>1477</v>
      </c>
      <c r="C24" s="287" t="s">
        <v>1465</v>
      </c>
      <c r="D24" s="287" t="s">
        <v>1460</v>
      </c>
      <c r="E24" s="287" t="s">
        <v>1459</v>
      </c>
      <c r="F24" s="283" t="s">
        <v>4343</v>
      </c>
    </row>
    <row r="25" spans="1:6">
      <c r="A25" s="288">
        <v>111</v>
      </c>
      <c r="B25" s="289" t="s">
        <v>52</v>
      </c>
      <c r="C25" s="287" t="s">
        <v>1420</v>
      </c>
      <c r="D25" s="287" t="s">
        <v>1421</v>
      </c>
      <c r="E25" s="287" t="s">
        <v>1372</v>
      </c>
      <c r="F25" s="283" t="s">
        <v>4345</v>
      </c>
    </row>
    <row r="26" spans="1:6">
      <c r="A26" s="288">
        <v>112</v>
      </c>
      <c r="B26" s="291" t="s">
        <v>53</v>
      </c>
      <c r="C26" s="287" t="e">
        <v>#N/A</v>
      </c>
      <c r="D26" s="287" t="e">
        <v>#N/A</v>
      </c>
      <c r="E26" s="287" t="e">
        <v>#N/A</v>
      </c>
    </row>
    <row r="27" spans="1:6">
      <c r="A27" s="288">
        <v>117</v>
      </c>
      <c r="B27" s="289" t="s">
        <v>54</v>
      </c>
      <c r="C27" s="287" t="s">
        <v>1370</v>
      </c>
      <c r="D27" s="287" t="s">
        <v>1463</v>
      </c>
      <c r="E27" s="287" t="s">
        <v>1471</v>
      </c>
      <c r="F27" s="283" t="s">
        <v>651</v>
      </c>
    </row>
    <row r="28" spans="1:6">
      <c r="A28" s="288">
        <v>119</v>
      </c>
      <c r="B28" s="289" t="s">
        <v>1478</v>
      </c>
      <c r="C28" s="287" t="s">
        <v>2575</v>
      </c>
      <c r="D28" s="287" t="s">
        <v>1901</v>
      </c>
      <c r="E28" s="287" t="s">
        <v>2576</v>
      </c>
      <c r="F28" s="283" t="s">
        <v>4341</v>
      </c>
    </row>
    <row r="29" spans="1:6">
      <c r="A29" s="288">
        <v>124</v>
      </c>
      <c r="B29" s="289" t="s">
        <v>56</v>
      </c>
      <c r="C29" s="287" t="s">
        <v>1472</v>
      </c>
      <c r="D29" s="287" t="s">
        <v>1473</v>
      </c>
      <c r="E29" s="287" t="s">
        <v>1474</v>
      </c>
      <c r="F29" s="283" t="s">
        <v>649</v>
      </c>
    </row>
    <row r="30" spans="1:6">
      <c r="A30" s="288">
        <v>129</v>
      </c>
      <c r="B30" s="289" t="s">
        <v>57</v>
      </c>
      <c r="C30" s="287" t="s">
        <v>2575</v>
      </c>
      <c r="D30" s="287" t="s">
        <v>1901</v>
      </c>
      <c r="E30" s="287" t="s">
        <v>2576</v>
      </c>
      <c r="F30" s="283" t="s">
        <v>4341</v>
      </c>
    </row>
    <row r="31" spans="1:6">
      <c r="A31" s="288">
        <v>130</v>
      </c>
      <c r="B31" s="289" t="s">
        <v>58</v>
      </c>
      <c r="C31" s="287" t="s">
        <v>1465</v>
      </c>
      <c r="D31" s="287" t="s">
        <v>1460</v>
      </c>
      <c r="E31" s="287" t="s">
        <v>1459</v>
      </c>
      <c r="F31" s="283" t="s">
        <v>4343</v>
      </c>
    </row>
    <row r="32" spans="1:6">
      <c r="A32" s="288">
        <v>132</v>
      </c>
      <c r="B32" s="289" t="s">
        <v>59</v>
      </c>
      <c r="C32" s="287" t="s">
        <v>1368</v>
      </c>
      <c r="D32" s="287" t="s">
        <v>1411</v>
      </c>
      <c r="E32" s="287" t="s">
        <v>1369</v>
      </c>
      <c r="F32" s="283" t="s">
        <v>670</v>
      </c>
    </row>
    <row r="33" spans="1:6">
      <c r="A33" s="288">
        <v>133</v>
      </c>
      <c r="B33" s="289" t="s">
        <v>60</v>
      </c>
      <c r="C33" s="287" t="s">
        <v>2575</v>
      </c>
      <c r="D33" s="287" t="s">
        <v>1901</v>
      </c>
      <c r="E33" s="287" t="s">
        <v>2576</v>
      </c>
      <c r="F33" s="283" t="s">
        <v>4341</v>
      </c>
    </row>
    <row r="34" spans="1:6">
      <c r="A34" s="288">
        <v>134</v>
      </c>
      <c r="B34" s="289" t="s">
        <v>61</v>
      </c>
      <c r="C34" s="287" t="s">
        <v>1553</v>
      </c>
      <c r="D34" s="287" t="s">
        <v>1554</v>
      </c>
      <c r="E34" s="287" t="s">
        <v>1555</v>
      </c>
      <c r="F34" s="283" t="s">
        <v>645</v>
      </c>
    </row>
    <row r="35" spans="1:6">
      <c r="A35" s="288">
        <v>137</v>
      </c>
      <c r="B35" s="289" t="s">
        <v>62</v>
      </c>
      <c r="C35" s="287" t="s">
        <v>1370</v>
      </c>
      <c r="D35" s="287" t="s">
        <v>1463</v>
      </c>
      <c r="E35" s="287" t="s">
        <v>1471</v>
      </c>
      <c r="F35" s="283" t="s">
        <v>651</v>
      </c>
    </row>
    <row r="36" spans="1:6">
      <c r="A36" s="288">
        <v>138</v>
      </c>
      <c r="B36" s="289" t="s">
        <v>63</v>
      </c>
      <c r="C36" s="287" t="s">
        <v>1472</v>
      </c>
      <c r="D36" s="287" t="s">
        <v>1473</v>
      </c>
      <c r="E36" s="287" t="s">
        <v>1474</v>
      </c>
      <c r="F36" s="283" t="s">
        <v>649</v>
      </c>
    </row>
    <row r="37" spans="1:6">
      <c r="A37" s="290">
        <v>139</v>
      </c>
      <c r="B37" s="291" t="s">
        <v>64</v>
      </c>
      <c r="C37" s="287" t="s">
        <v>1472</v>
      </c>
      <c r="D37" s="287" t="s">
        <v>1473</v>
      </c>
      <c r="E37" s="287" t="s">
        <v>1474</v>
      </c>
      <c r="F37" s="283" t="s">
        <v>649</v>
      </c>
    </row>
    <row r="38" spans="1:6">
      <c r="A38" s="288">
        <v>140</v>
      </c>
      <c r="B38" s="289" t="s">
        <v>1279</v>
      </c>
      <c r="C38" s="287" t="s">
        <v>1472</v>
      </c>
      <c r="D38" s="287" t="s">
        <v>1473</v>
      </c>
      <c r="E38" s="287" t="s">
        <v>1474</v>
      </c>
      <c r="F38" s="283" t="s">
        <v>649</v>
      </c>
    </row>
    <row r="39" spans="1:6">
      <c r="A39" s="288">
        <v>141</v>
      </c>
      <c r="B39" s="289" t="s">
        <v>65</v>
      </c>
      <c r="C39" s="287" t="s">
        <v>1472</v>
      </c>
      <c r="D39" s="287" t="s">
        <v>1473</v>
      </c>
      <c r="E39" s="287" t="s">
        <v>1474</v>
      </c>
      <c r="F39" s="283" t="s">
        <v>649</v>
      </c>
    </row>
    <row r="40" spans="1:6">
      <c r="A40" s="288">
        <v>142</v>
      </c>
      <c r="B40" s="289" t="s">
        <v>66</v>
      </c>
      <c r="C40" s="287" t="s">
        <v>1472</v>
      </c>
      <c r="D40" s="287" t="s">
        <v>1473</v>
      </c>
      <c r="E40" s="287" t="s">
        <v>1474</v>
      </c>
      <c r="F40" s="283" t="s">
        <v>649</v>
      </c>
    </row>
    <row r="41" spans="1:6">
      <c r="A41" s="288">
        <v>143</v>
      </c>
      <c r="B41" s="289" t="s">
        <v>67</v>
      </c>
      <c r="C41" s="287" t="s">
        <v>1472</v>
      </c>
      <c r="D41" s="287" t="s">
        <v>1473</v>
      </c>
      <c r="E41" s="287" t="s">
        <v>1474</v>
      </c>
      <c r="F41" s="283" t="s">
        <v>649</v>
      </c>
    </row>
    <row r="42" spans="1:6">
      <c r="A42" s="288">
        <v>144</v>
      </c>
      <c r="B42" s="289" t="s">
        <v>1280</v>
      </c>
      <c r="C42" s="287" t="s">
        <v>1472</v>
      </c>
      <c r="D42" s="287" t="s">
        <v>1473</v>
      </c>
      <c r="E42" s="287" t="s">
        <v>1474</v>
      </c>
      <c r="F42" s="283" t="s">
        <v>649</v>
      </c>
    </row>
    <row r="43" spans="1:6">
      <c r="A43" s="288">
        <v>145</v>
      </c>
      <c r="B43" s="289" t="s">
        <v>68</v>
      </c>
      <c r="C43" s="287" t="s">
        <v>1472</v>
      </c>
      <c r="D43" s="287" t="s">
        <v>1473</v>
      </c>
      <c r="E43" s="287" t="s">
        <v>1474</v>
      </c>
      <c r="F43" s="283" t="s">
        <v>649</v>
      </c>
    </row>
    <row r="44" spans="1:6">
      <c r="A44" s="288">
        <v>146</v>
      </c>
      <c r="B44" s="289" t="s">
        <v>69</v>
      </c>
      <c r="C44" s="287" t="s">
        <v>1472</v>
      </c>
      <c r="D44" s="287" t="s">
        <v>1473</v>
      </c>
      <c r="E44" s="287" t="s">
        <v>1474</v>
      </c>
      <c r="F44" s="283" t="s">
        <v>649</v>
      </c>
    </row>
    <row r="45" spans="1:6">
      <c r="A45" s="288">
        <v>147</v>
      </c>
      <c r="B45" s="289" t="s">
        <v>1241</v>
      </c>
      <c r="C45" s="287" t="s">
        <v>1472</v>
      </c>
      <c r="D45" s="287" t="s">
        <v>1473</v>
      </c>
      <c r="E45" s="287" t="s">
        <v>1474</v>
      </c>
      <c r="F45" s="283" t="s">
        <v>649</v>
      </c>
    </row>
    <row r="46" spans="1:6">
      <c r="A46" s="288">
        <v>148</v>
      </c>
      <c r="B46" s="289" t="s">
        <v>70</v>
      </c>
      <c r="C46" s="287" t="s">
        <v>1472</v>
      </c>
      <c r="D46" s="287" t="s">
        <v>1473</v>
      </c>
      <c r="E46" s="287" t="s">
        <v>1474</v>
      </c>
      <c r="F46" s="283" t="s">
        <v>649</v>
      </c>
    </row>
    <row r="47" spans="1:6">
      <c r="A47" s="288">
        <v>150</v>
      </c>
      <c r="B47" s="289" t="s">
        <v>71</v>
      </c>
      <c r="C47" s="287" t="s">
        <v>1472</v>
      </c>
      <c r="D47" s="287" t="s">
        <v>1473</v>
      </c>
      <c r="E47" s="287" t="s">
        <v>1474</v>
      </c>
      <c r="F47" s="283" t="s">
        <v>649</v>
      </c>
    </row>
    <row r="48" spans="1:6">
      <c r="A48" s="288">
        <v>152</v>
      </c>
      <c r="B48" s="289" t="s">
        <v>1479</v>
      </c>
      <c r="C48" s="287" t="s">
        <v>1370</v>
      </c>
      <c r="D48" s="287" t="s">
        <v>1463</v>
      </c>
      <c r="E48" s="287" t="s">
        <v>1471</v>
      </c>
      <c r="F48" s="283" t="s">
        <v>651</v>
      </c>
    </row>
    <row r="49" spans="1:6">
      <c r="A49" s="288">
        <v>153</v>
      </c>
      <c r="B49" s="289" t="s">
        <v>1480</v>
      </c>
      <c r="C49" s="287" t="s">
        <v>1370</v>
      </c>
      <c r="D49" s="287" t="s">
        <v>1463</v>
      </c>
      <c r="E49" s="287" t="s">
        <v>1471</v>
      </c>
      <c r="F49" s="283" t="s">
        <v>651</v>
      </c>
    </row>
    <row r="50" spans="1:6">
      <c r="A50" s="288">
        <v>154</v>
      </c>
      <c r="B50" s="289" t="s">
        <v>74</v>
      </c>
      <c r="C50" s="287" t="s">
        <v>1902</v>
      </c>
      <c r="D50" s="287" t="s">
        <v>1904</v>
      </c>
      <c r="E50" s="287" t="s">
        <v>1903</v>
      </c>
      <c r="F50" s="283" t="s">
        <v>4342</v>
      </c>
    </row>
    <row r="51" spans="1:6">
      <c r="A51" s="288">
        <v>155</v>
      </c>
      <c r="B51" s="289" t="s">
        <v>75</v>
      </c>
      <c r="C51" s="287" t="s">
        <v>2575</v>
      </c>
      <c r="D51" s="287" t="s">
        <v>1901</v>
      </c>
      <c r="E51" s="287" t="s">
        <v>2576</v>
      </c>
      <c r="F51" s="283" t="s">
        <v>4341</v>
      </c>
    </row>
    <row r="52" spans="1:6">
      <c r="A52" s="288">
        <v>156</v>
      </c>
      <c r="B52" s="289" t="s">
        <v>76</v>
      </c>
      <c r="C52" s="287" t="s">
        <v>1902</v>
      </c>
      <c r="D52" s="287" t="s">
        <v>1904</v>
      </c>
      <c r="E52" s="287" t="s">
        <v>1903</v>
      </c>
      <c r="F52" s="283" t="s">
        <v>4342</v>
      </c>
    </row>
    <row r="53" spans="1:6">
      <c r="A53" s="288">
        <v>159</v>
      </c>
      <c r="B53" s="289" t="s">
        <v>1481</v>
      </c>
      <c r="C53" s="287" t="s">
        <v>1902</v>
      </c>
      <c r="D53" s="287" t="s">
        <v>1904</v>
      </c>
      <c r="E53" s="287" t="s">
        <v>1903</v>
      </c>
      <c r="F53" s="283" t="s">
        <v>4342</v>
      </c>
    </row>
    <row r="54" spans="1:6">
      <c r="A54" s="288">
        <v>163</v>
      </c>
      <c r="B54" s="289" t="s">
        <v>78</v>
      </c>
      <c r="C54" s="287" t="s">
        <v>1368</v>
      </c>
      <c r="D54" s="287" t="s">
        <v>1411</v>
      </c>
      <c r="E54" s="287" t="s">
        <v>1369</v>
      </c>
      <c r="F54" s="283" t="s">
        <v>670</v>
      </c>
    </row>
    <row r="55" spans="1:6">
      <c r="A55" s="288">
        <v>169</v>
      </c>
      <c r="B55" s="289" t="s">
        <v>79</v>
      </c>
      <c r="C55" s="287" t="s">
        <v>1370</v>
      </c>
      <c r="D55" s="287" t="s">
        <v>1463</v>
      </c>
      <c r="E55" s="287" t="s">
        <v>1471</v>
      </c>
      <c r="F55" s="283" t="s">
        <v>651</v>
      </c>
    </row>
    <row r="56" spans="1:6">
      <c r="A56" s="288">
        <v>170</v>
      </c>
      <c r="B56" s="289" t="s">
        <v>80</v>
      </c>
      <c r="C56" s="287" t="e">
        <v>#N/A</v>
      </c>
      <c r="D56" s="287" t="e">
        <v>#N/A</v>
      </c>
      <c r="E56" s="287" t="e">
        <v>#N/A</v>
      </c>
    </row>
    <row r="57" spans="1:6">
      <c r="A57" s="290">
        <v>190</v>
      </c>
      <c r="B57" s="291" t="s">
        <v>1482</v>
      </c>
      <c r="C57" s="287" t="s">
        <v>1902</v>
      </c>
      <c r="D57" s="287" t="s">
        <v>1904</v>
      </c>
      <c r="E57" s="287" t="s">
        <v>1903</v>
      </c>
      <c r="F57" s="283" t="s">
        <v>4342</v>
      </c>
    </row>
    <row r="58" spans="1:6">
      <c r="A58" s="288">
        <v>192</v>
      </c>
      <c r="B58" s="289" t="s">
        <v>1483</v>
      </c>
      <c r="C58" s="287" t="s">
        <v>1417</v>
      </c>
      <c r="D58" s="287" t="s">
        <v>1418</v>
      </c>
      <c r="E58" s="287" t="s">
        <v>1419</v>
      </c>
      <c r="F58" s="283" t="s">
        <v>4346</v>
      </c>
    </row>
    <row r="59" spans="1:6">
      <c r="A59" s="288">
        <v>197</v>
      </c>
      <c r="B59" s="289" t="s">
        <v>1484</v>
      </c>
      <c r="C59" s="287" t="s">
        <v>1366</v>
      </c>
      <c r="D59" s="287" t="s">
        <v>1410</v>
      </c>
      <c r="E59" s="287" t="s">
        <v>1367</v>
      </c>
      <c r="F59" s="283" t="s">
        <v>644</v>
      </c>
    </row>
    <row r="60" spans="1:6">
      <c r="A60" s="288">
        <v>200</v>
      </c>
      <c r="B60" s="289" t="s">
        <v>84</v>
      </c>
      <c r="C60" s="287" t="s">
        <v>1469</v>
      </c>
      <c r="D60" s="287" t="s">
        <v>1463</v>
      </c>
      <c r="E60" s="287" t="s">
        <v>1470</v>
      </c>
      <c r="F60" s="283" t="s">
        <v>4344</v>
      </c>
    </row>
    <row r="61" spans="1:6">
      <c r="A61" s="288">
        <v>201</v>
      </c>
      <c r="B61" s="289" t="s">
        <v>1485</v>
      </c>
      <c r="C61" s="287" t="s">
        <v>1465</v>
      </c>
      <c r="D61" s="287" t="s">
        <v>1460</v>
      </c>
      <c r="E61" s="287" t="s">
        <v>1459</v>
      </c>
      <c r="F61" s="283" t="s">
        <v>4343</v>
      </c>
    </row>
    <row r="62" spans="1:6">
      <c r="A62" s="288">
        <v>203</v>
      </c>
      <c r="B62" s="289" t="s">
        <v>86</v>
      </c>
      <c r="C62" s="287" t="s">
        <v>1420</v>
      </c>
      <c r="D62" s="287" t="s">
        <v>1421</v>
      </c>
      <c r="E62" s="287" t="s">
        <v>1372</v>
      </c>
      <c r="F62" s="283" t="s">
        <v>4345</v>
      </c>
    </row>
    <row r="63" spans="1:6">
      <c r="A63" s="288">
        <v>206</v>
      </c>
      <c r="B63" s="289" t="s">
        <v>87</v>
      </c>
      <c r="C63" s="287" t="s">
        <v>1420</v>
      </c>
      <c r="D63" s="287" t="s">
        <v>1421</v>
      </c>
      <c r="E63" s="287" t="s">
        <v>1372</v>
      </c>
      <c r="F63" s="283" t="s">
        <v>4345</v>
      </c>
    </row>
    <row r="64" spans="1:6">
      <c r="A64" s="288">
        <v>210</v>
      </c>
      <c r="B64" s="289" t="s">
        <v>89</v>
      </c>
      <c r="C64" s="287" t="s">
        <v>1420</v>
      </c>
      <c r="D64" s="287" t="s">
        <v>1421</v>
      </c>
      <c r="E64" s="287" t="s">
        <v>1372</v>
      </c>
      <c r="F64" s="283" t="s">
        <v>4345</v>
      </c>
    </row>
    <row r="65" spans="1:6">
      <c r="A65" s="288">
        <v>212</v>
      </c>
      <c r="B65" s="289" t="s">
        <v>90</v>
      </c>
      <c r="C65" s="287" t="s">
        <v>1472</v>
      </c>
      <c r="D65" s="287" t="s">
        <v>1473</v>
      </c>
      <c r="E65" s="287" t="s">
        <v>1474</v>
      </c>
      <c r="F65" s="283" t="s">
        <v>649</v>
      </c>
    </row>
    <row r="66" spans="1:6">
      <c r="A66" s="288">
        <v>213</v>
      </c>
      <c r="B66" s="289" t="s">
        <v>91</v>
      </c>
      <c r="C66" s="287" t="s">
        <v>1417</v>
      </c>
      <c r="D66" s="287" t="s">
        <v>1418</v>
      </c>
      <c r="E66" s="287" t="s">
        <v>1419</v>
      </c>
      <c r="F66" s="283" t="s">
        <v>4346</v>
      </c>
    </row>
    <row r="67" spans="1:6">
      <c r="A67" s="288">
        <v>221</v>
      </c>
      <c r="B67" s="289" t="s">
        <v>1486</v>
      </c>
      <c r="C67" s="287" t="s">
        <v>1417</v>
      </c>
      <c r="D67" s="287" t="s">
        <v>1418</v>
      </c>
      <c r="E67" s="287" t="s">
        <v>1419</v>
      </c>
      <c r="F67" s="283" t="s">
        <v>4346</v>
      </c>
    </row>
    <row r="68" spans="1:6">
      <c r="A68" s="288">
        <v>222</v>
      </c>
      <c r="B68" s="289" t="s">
        <v>93</v>
      </c>
      <c r="C68" s="287" t="s">
        <v>1366</v>
      </c>
      <c r="D68" s="287" t="s">
        <v>1410</v>
      </c>
      <c r="E68" s="287" t="s">
        <v>1367</v>
      </c>
      <c r="F68" s="283" t="s">
        <v>644</v>
      </c>
    </row>
    <row r="69" spans="1:6">
      <c r="A69" s="288">
        <v>223</v>
      </c>
      <c r="B69" s="289" t="s">
        <v>94</v>
      </c>
      <c r="C69" s="287" t="s">
        <v>1472</v>
      </c>
      <c r="D69" s="287" t="s">
        <v>1473</v>
      </c>
      <c r="E69" s="287" t="s">
        <v>1474</v>
      </c>
      <c r="F69" s="283" t="s">
        <v>649</v>
      </c>
    </row>
    <row r="70" spans="1:6">
      <c r="A70" s="288">
        <v>224</v>
      </c>
      <c r="B70" s="289" t="s">
        <v>95</v>
      </c>
      <c r="C70" s="287" t="s">
        <v>1465</v>
      </c>
      <c r="D70" s="287" t="s">
        <v>1460</v>
      </c>
      <c r="E70" s="287" t="s">
        <v>1459</v>
      </c>
      <c r="F70" s="283" t="s">
        <v>4343</v>
      </c>
    </row>
    <row r="71" spans="1:6">
      <c r="A71" s="288">
        <v>225</v>
      </c>
      <c r="B71" s="289" t="s">
        <v>1487</v>
      </c>
      <c r="C71" s="287" t="s">
        <v>2575</v>
      </c>
      <c r="D71" s="287" t="s">
        <v>1901</v>
      </c>
      <c r="E71" s="287" t="s">
        <v>2576</v>
      </c>
      <c r="F71" s="283" t="s">
        <v>4341</v>
      </c>
    </row>
    <row r="72" spans="1:6">
      <c r="A72" s="288">
        <v>226</v>
      </c>
      <c r="B72" s="289" t="s">
        <v>97</v>
      </c>
      <c r="C72" s="287" t="s">
        <v>1417</v>
      </c>
      <c r="D72" s="287" t="s">
        <v>1418</v>
      </c>
      <c r="E72" s="287" t="s">
        <v>1419</v>
      </c>
      <c r="F72" s="283" t="s">
        <v>4346</v>
      </c>
    </row>
    <row r="73" spans="1:6">
      <c r="A73" s="288">
        <v>227</v>
      </c>
      <c r="B73" s="289" t="s">
        <v>98</v>
      </c>
      <c r="C73" s="287" t="s">
        <v>1417</v>
      </c>
      <c r="D73" s="287" t="s">
        <v>1418</v>
      </c>
      <c r="E73" s="287" t="s">
        <v>1419</v>
      </c>
      <c r="F73" s="283" t="s">
        <v>4346</v>
      </c>
    </row>
    <row r="74" spans="1:6">
      <c r="A74" s="288">
        <v>234</v>
      </c>
      <c r="B74" s="289" t="s">
        <v>1488</v>
      </c>
      <c r="C74" s="287" t="s">
        <v>1420</v>
      </c>
      <c r="D74" s="287" t="s">
        <v>1421</v>
      </c>
      <c r="E74" s="287" t="s">
        <v>1372</v>
      </c>
      <c r="F74" s="283" t="s">
        <v>4345</v>
      </c>
    </row>
    <row r="75" spans="1:6">
      <c r="A75" s="288">
        <v>243</v>
      </c>
      <c r="B75" s="289" t="s">
        <v>99</v>
      </c>
      <c r="C75" s="287" t="s">
        <v>1420</v>
      </c>
      <c r="D75" s="287" t="s">
        <v>1421</v>
      </c>
      <c r="E75" s="287" t="s">
        <v>1372</v>
      </c>
      <c r="F75" s="283" t="s">
        <v>4345</v>
      </c>
    </row>
    <row r="76" spans="1:6">
      <c r="A76" s="288">
        <v>244</v>
      </c>
      <c r="B76" s="289" t="s">
        <v>100</v>
      </c>
      <c r="C76" s="287" t="s">
        <v>1469</v>
      </c>
      <c r="D76" s="287" t="s">
        <v>1463</v>
      </c>
      <c r="E76" s="287" t="s">
        <v>1470</v>
      </c>
      <c r="F76" s="283" t="s">
        <v>4344</v>
      </c>
    </row>
    <row r="77" spans="1:6">
      <c r="A77" s="288">
        <v>245</v>
      </c>
      <c r="B77" s="289" t="s">
        <v>101</v>
      </c>
      <c r="C77" s="287" t="s">
        <v>1902</v>
      </c>
      <c r="D77" s="287" t="s">
        <v>1904</v>
      </c>
      <c r="E77" s="287" t="s">
        <v>1903</v>
      </c>
      <c r="F77" s="283" t="s">
        <v>4342</v>
      </c>
    </row>
    <row r="78" spans="1:6">
      <c r="A78" s="288">
        <v>249</v>
      </c>
      <c r="B78" s="289" t="s">
        <v>1489</v>
      </c>
      <c r="C78" s="287" t="s">
        <v>1366</v>
      </c>
      <c r="D78" s="287" t="s">
        <v>1410</v>
      </c>
      <c r="E78" s="287" t="s">
        <v>1367</v>
      </c>
      <c r="F78" s="283" t="s">
        <v>644</v>
      </c>
    </row>
    <row r="79" spans="1:6">
      <c r="A79" s="290">
        <v>251</v>
      </c>
      <c r="B79" s="291" t="s">
        <v>103</v>
      </c>
      <c r="C79" s="287" t="s">
        <v>1902</v>
      </c>
      <c r="D79" s="287" t="s">
        <v>1904</v>
      </c>
      <c r="E79" s="287" t="s">
        <v>1903</v>
      </c>
      <c r="F79" s="283" t="s">
        <v>4342</v>
      </c>
    </row>
    <row r="80" spans="1:6">
      <c r="A80" s="288">
        <v>253</v>
      </c>
      <c r="B80" s="289" t="s">
        <v>104</v>
      </c>
      <c r="C80" s="287" t="s">
        <v>1417</v>
      </c>
      <c r="D80" s="287" t="s">
        <v>1418</v>
      </c>
      <c r="E80" s="287" t="s">
        <v>1419</v>
      </c>
      <c r="F80" s="283" t="s">
        <v>4346</v>
      </c>
    </row>
    <row r="81" spans="1:6">
      <c r="A81" s="288">
        <v>254</v>
      </c>
      <c r="B81" s="289" t="s">
        <v>105</v>
      </c>
      <c r="C81" s="287" t="s">
        <v>1417</v>
      </c>
      <c r="D81" s="287" t="s">
        <v>1418</v>
      </c>
      <c r="E81" s="287" t="s">
        <v>1419</v>
      </c>
      <c r="F81" s="283" t="s">
        <v>4346</v>
      </c>
    </row>
    <row r="82" spans="1:6">
      <c r="A82" s="288">
        <v>265</v>
      </c>
      <c r="B82" s="289" t="s">
        <v>106</v>
      </c>
      <c r="C82" s="287" t="s">
        <v>1902</v>
      </c>
      <c r="D82" s="287" t="s">
        <v>1904</v>
      </c>
      <c r="E82" s="287" t="s">
        <v>1903</v>
      </c>
      <c r="F82" s="283" t="s">
        <v>4342</v>
      </c>
    </row>
    <row r="83" spans="1:6">
      <c r="A83" s="288">
        <v>266</v>
      </c>
      <c r="B83" s="289" t="s">
        <v>1268</v>
      </c>
      <c r="C83" s="287" t="s">
        <v>1902</v>
      </c>
      <c r="D83" s="287" t="s">
        <v>1904</v>
      </c>
      <c r="E83" s="287" t="s">
        <v>1903</v>
      </c>
      <c r="F83" s="283" t="s">
        <v>4342</v>
      </c>
    </row>
    <row r="84" spans="1:6">
      <c r="A84" s="288">
        <v>267</v>
      </c>
      <c r="B84" s="289" t="s">
        <v>107</v>
      </c>
      <c r="C84" s="287" t="s">
        <v>1902</v>
      </c>
      <c r="D84" s="287" t="s">
        <v>1904</v>
      </c>
      <c r="E84" s="287" t="s">
        <v>1903</v>
      </c>
      <c r="F84" s="283" t="s">
        <v>4342</v>
      </c>
    </row>
    <row r="85" spans="1:6">
      <c r="A85" s="288">
        <v>268</v>
      </c>
      <c r="B85" s="289" t="s">
        <v>108</v>
      </c>
      <c r="C85" s="287" t="s">
        <v>1902</v>
      </c>
      <c r="D85" s="287" t="s">
        <v>1904</v>
      </c>
      <c r="E85" s="287" t="s">
        <v>1903</v>
      </c>
      <c r="F85" s="283" t="s">
        <v>4342</v>
      </c>
    </row>
    <row r="86" spans="1:6">
      <c r="A86" s="288">
        <v>269</v>
      </c>
      <c r="B86" s="289" t="s">
        <v>109</v>
      </c>
      <c r="C86" s="287" t="s">
        <v>1902</v>
      </c>
      <c r="D86" s="287" t="s">
        <v>1904</v>
      </c>
      <c r="E86" s="287" t="s">
        <v>1903</v>
      </c>
      <c r="F86" s="283" t="s">
        <v>4342</v>
      </c>
    </row>
    <row r="87" spans="1:6">
      <c r="A87" s="288">
        <v>270</v>
      </c>
      <c r="B87" s="289" t="s">
        <v>110</v>
      </c>
      <c r="C87" s="287" t="s">
        <v>1902</v>
      </c>
      <c r="D87" s="287" t="s">
        <v>1904</v>
      </c>
      <c r="E87" s="287" t="s">
        <v>1903</v>
      </c>
      <c r="F87" s="283" t="s">
        <v>4342</v>
      </c>
    </row>
    <row r="88" spans="1:6">
      <c r="A88" s="288">
        <v>271</v>
      </c>
      <c r="B88" s="289" t="s">
        <v>111</v>
      </c>
      <c r="C88" s="287" t="s">
        <v>1902</v>
      </c>
      <c r="D88" s="287" t="s">
        <v>1904</v>
      </c>
      <c r="E88" s="287" t="s">
        <v>1903</v>
      </c>
      <c r="F88" s="283" t="s">
        <v>4342</v>
      </c>
    </row>
    <row r="89" spans="1:6">
      <c r="A89" s="288">
        <v>272</v>
      </c>
      <c r="B89" s="289" t="s">
        <v>112</v>
      </c>
      <c r="C89" s="287" t="s">
        <v>1902</v>
      </c>
      <c r="D89" s="287" t="s">
        <v>1904</v>
      </c>
      <c r="E89" s="287" t="s">
        <v>1903</v>
      </c>
      <c r="F89" s="283" t="s">
        <v>4342</v>
      </c>
    </row>
    <row r="90" spans="1:6">
      <c r="A90" s="288">
        <v>273</v>
      </c>
      <c r="B90" s="289" t="s">
        <v>113</v>
      </c>
      <c r="C90" s="287" t="s">
        <v>1902</v>
      </c>
      <c r="D90" s="287" t="s">
        <v>1904</v>
      </c>
      <c r="E90" s="287" t="s">
        <v>1903</v>
      </c>
      <c r="F90" s="283" t="s">
        <v>4342</v>
      </c>
    </row>
    <row r="91" spans="1:6">
      <c r="A91" s="288">
        <v>281</v>
      </c>
      <c r="B91" s="289" t="s">
        <v>1490</v>
      </c>
      <c r="C91" s="287" t="s">
        <v>1472</v>
      </c>
      <c r="D91" s="287" t="s">
        <v>1473</v>
      </c>
      <c r="E91" s="287" t="s">
        <v>1474</v>
      </c>
      <c r="F91" s="283" t="s">
        <v>649</v>
      </c>
    </row>
    <row r="92" spans="1:6">
      <c r="A92" s="288">
        <v>283</v>
      </c>
      <c r="B92" s="289" t="s">
        <v>115</v>
      </c>
      <c r="C92" s="287" t="s">
        <v>1368</v>
      </c>
      <c r="D92" s="287" t="s">
        <v>1411</v>
      </c>
      <c r="E92" s="287" t="s">
        <v>1369</v>
      </c>
      <c r="F92" s="283" t="s">
        <v>670</v>
      </c>
    </row>
    <row r="93" spans="1:6">
      <c r="A93" s="288">
        <v>287</v>
      </c>
      <c r="B93" s="289" t="s">
        <v>1491</v>
      </c>
      <c r="C93" s="287" t="s">
        <v>1469</v>
      </c>
      <c r="D93" s="287" t="s">
        <v>1463</v>
      </c>
      <c r="E93" s="287" t="s">
        <v>1470</v>
      </c>
      <c r="F93" s="283" t="s">
        <v>4344</v>
      </c>
    </row>
    <row r="94" spans="1:6">
      <c r="A94" s="288">
        <v>288</v>
      </c>
      <c r="B94" s="289" t="s">
        <v>117</v>
      </c>
      <c r="C94" s="287" t="s">
        <v>1420</v>
      </c>
      <c r="D94" s="287" t="s">
        <v>1421</v>
      </c>
      <c r="E94" s="287" t="s">
        <v>1372</v>
      </c>
      <c r="F94" s="283" t="s">
        <v>4345</v>
      </c>
    </row>
    <row r="95" spans="1:6">
      <c r="A95" s="288">
        <v>290</v>
      </c>
      <c r="B95" s="289" t="s">
        <v>118</v>
      </c>
      <c r="C95" s="287" t="s">
        <v>1368</v>
      </c>
      <c r="D95" s="287" t="s">
        <v>1411</v>
      </c>
      <c r="E95" s="287" t="s">
        <v>1369</v>
      </c>
      <c r="F95" s="283" t="s">
        <v>670</v>
      </c>
    </row>
    <row r="96" spans="1:6">
      <c r="A96" s="288">
        <v>291</v>
      </c>
      <c r="B96" s="289" t="s">
        <v>119</v>
      </c>
      <c r="C96" s="287" t="s">
        <v>1370</v>
      </c>
      <c r="D96" s="287" t="s">
        <v>1463</v>
      </c>
      <c r="E96" s="287" t="s">
        <v>1471</v>
      </c>
      <c r="F96" s="283" t="s">
        <v>651</v>
      </c>
    </row>
    <row r="97" spans="1:6">
      <c r="A97" s="288">
        <v>292</v>
      </c>
      <c r="B97" s="289" t="s">
        <v>120</v>
      </c>
      <c r="C97" s="287" t="s">
        <v>1472</v>
      </c>
      <c r="D97" s="287" t="s">
        <v>1473</v>
      </c>
      <c r="E97" s="287" t="s">
        <v>1474</v>
      </c>
      <c r="F97" s="283" t="s">
        <v>649</v>
      </c>
    </row>
    <row r="98" spans="1:6">
      <c r="A98" s="288">
        <v>293</v>
      </c>
      <c r="B98" s="289" t="s">
        <v>1492</v>
      </c>
      <c r="C98" s="287" t="s">
        <v>1472</v>
      </c>
      <c r="D98" s="287" t="s">
        <v>1473</v>
      </c>
      <c r="E98" s="287" t="s">
        <v>1474</v>
      </c>
      <c r="F98" s="283" t="s">
        <v>649</v>
      </c>
    </row>
    <row r="99" spans="1:6">
      <c r="A99" s="288">
        <v>294</v>
      </c>
      <c r="B99" s="289" t="s">
        <v>1493</v>
      </c>
      <c r="C99" s="287" t="s">
        <v>1469</v>
      </c>
      <c r="D99" s="287" t="s">
        <v>1463</v>
      </c>
      <c r="E99" s="287" t="s">
        <v>1470</v>
      </c>
      <c r="F99" s="283" t="s">
        <v>4344</v>
      </c>
    </row>
    <row r="100" spans="1:6">
      <c r="A100" s="288">
        <v>295</v>
      </c>
      <c r="B100" s="289" t="s">
        <v>1494</v>
      </c>
      <c r="C100" s="287" t="s">
        <v>1368</v>
      </c>
      <c r="D100" s="287" t="s">
        <v>1411</v>
      </c>
      <c r="E100" s="287" t="s">
        <v>1369</v>
      </c>
      <c r="F100" s="283" t="s">
        <v>670</v>
      </c>
    </row>
    <row r="101" spans="1:6">
      <c r="A101" s="288">
        <v>296</v>
      </c>
      <c r="B101" s="289" t="s">
        <v>1495</v>
      </c>
      <c r="C101" s="287" t="s">
        <v>1553</v>
      </c>
      <c r="D101" s="287" t="s">
        <v>1554</v>
      </c>
      <c r="E101" s="287" t="s">
        <v>1555</v>
      </c>
      <c r="F101" s="283" t="s">
        <v>645</v>
      </c>
    </row>
    <row r="102" spans="1:6">
      <c r="A102" s="288">
        <v>298</v>
      </c>
      <c r="B102" s="289" t="s">
        <v>125</v>
      </c>
      <c r="C102" s="287" t="s">
        <v>2575</v>
      </c>
      <c r="D102" s="287" t="s">
        <v>1901</v>
      </c>
      <c r="E102" s="287" t="s">
        <v>2576</v>
      </c>
      <c r="F102" s="283" t="s">
        <v>4341</v>
      </c>
    </row>
    <row r="103" spans="1:6">
      <c r="A103" s="288">
        <v>299</v>
      </c>
      <c r="B103" s="289" t="s">
        <v>126</v>
      </c>
      <c r="C103" s="287" t="s">
        <v>2575</v>
      </c>
      <c r="D103" s="287" t="s">
        <v>1901</v>
      </c>
      <c r="E103" s="287" t="s">
        <v>2576</v>
      </c>
      <c r="F103" s="283" t="s">
        <v>4341</v>
      </c>
    </row>
    <row r="104" spans="1:6">
      <c r="A104" s="288">
        <v>300</v>
      </c>
      <c r="B104" s="289" t="s">
        <v>127</v>
      </c>
      <c r="C104" s="287" t="s">
        <v>2575</v>
      </c>
      <c r="D104" s="287" t="s">
        <v>1901</v>
      </c>
      <c r="E104" s="287" t="s">
        <v>2576</v>
      </c>
      <c r="F104" s="283" t="s">
        <v>4341</v>
      </c>
    </row>
    <row r="105" spans="1:6">
      <c r="A105" s="288">
        <v>301</v>
      </c>
      <c r="B105" s="289" t="s">
        <v>128</v>
      </c>
      <c r="C105" s="287" t="s">
        <v>2575</v>
      </c>
      <c r="D105" s="287" t="s">
        <v>1901</v>
      </c>
      <c r="E105" s="287" t="s">
        <v>2576</v>
      </c>
      <c r="F105" s="283" t="s">
        <v>4341</v>
      </c>
    </row>
    <row r="106" spans="1:6">
      <c r="A106" s="288">
        <v>302</v>
      </c>
      <c r="B106" s="289" t="s">
        <v>129</v>
      </c>
      <c r="C106" s="287" t="s">
        <v>2575</v>
      </c>
      <c r="D106" s="287" t="s">
        <v>1901</v>
      </c>
      <c r="E106" s="287" t="s">
        <v>2576</v>
      </c>
      <c r="F106" s="283" t="s">
        <v>4341</v>
      </c>
    </row>
    <row r="107" spans="1:6">
      <c r="A107" s="288">
        <v>303</v>
      </c>
      <c r="B107" s="289" t="s">
        <v>130</v>
      </c>
      <c r="C107" s="287" t="s">
        <v>2575</v>
      </c>
      <c r="D107" s="287" t="s">
        <v>1901</v>
      </c>
      <c r="E107" s="287" t="s">
        <v>2576</v>
      </c>
      <c r="F107" s="283" t="s">
        <v>4341</v>
      </c>
    </row>
    <row r="108" spans="1:6">
      <c r="A108" s="290">
        <v>309</v>
      </c>
      <c r="B108" s="291" t="s">
        <v>1496</v>
      </c>
      <c r="C108" s="287" t="s">
        <v>1370</v>
      </c>
      <c r="D108" s="287" t="s">
        <v>1463</v>
      </c>
      <c r="E108" s="287" t="s">
        <v>1471</v>
      </c>
      <c r="F108" s="283" t="s">
        <v>651</v>
      </c>
    </row>
    <row r="109" spans="1:6">
      <c r="A109" s="288">
        <v>310</v>
      </c>
      <c r="B109" s="289" t="s">
        <v>1497</v>
      </c>
      <c r="C109" s="287" t="s">
        <v>1902</v>
      </c>
      <c r="D109" s="287" t="s">
        <v>1904</v>
      </c>
      <c r="E109" s="287" t="s">
        <v>1903</v>
      </c>
      <c r="F109" s="283" t="s">
        <v>4342</v>
      </c>
    </row>
    <row r="110" spans="1:6">
      <c r="A110" s="288">
        <v>311</v>
      </c>
      <c r="B110" s="289" t="s">
        <v>132</v>
      </c>
      <c r="C110" s="287" t="s">
        <v>2575</v>
      </c>
      <c r="D110" s="287" t="s">
        <v>1901</v>
      </c>
      <c r="E110" s="287" t="s">
        <v>2576</v>
      </c>
      <c r="F110" s="283" t="s">
        <v>4341</v>
      </c>
    </row>
    <row r="111" spans="1:6">
      <c r="A111" s="288">
        <v>312</v>
      </c>
      <c r="B111" s="289" t="s">
        <v>1498</v>
      </c>
      <c r="C111" s="287" t="s">
        <v>1417</v>
      </c>
      <c r="D111" s="287" t="s">
        <v>1418</v>
      </c>
      <c r="E111" s="287" t="s">
        <v>1419</v>
      </c>
      <c r="F111" s="283" t="s">
        <v>4346</v>
      </c>
    </row>
    <row r="112" spans="1:6">
      <c r="A112" s="290">
        <v>313</v>
      </c>
      <c r="B112" s="291" t="s">
        <v>1499</v>
      </c>
      <c r="C112" s="287" t="s">
        <v>1420</v>
      </c>
      <c r="D112" s="287" t="s">
        <v>1421</v>
      </c>
      <c r="E112" s="287" t="s">
        <v>1372</v>
      </c>
      <c r="F112" s="283" t="s">
        <v>4345</v>
      </c>
    </row>
    <row r="113" spans="1:6">
      <c r="A113" s="288">
        <v>314</v>
      </c>
      <c r="B113" s="289" t="s">
        <v>1500</v>
      </c>
      <c r="C113" s="287" t="s">
        <v>1420</v>
      </c>
      <c r="D113" s="287" t="s">
        <v>1421</v>
      </c>
      <c r="E113" s="287" t="s">
        <v>1372</v>
      </c>
      <c r="F113" s="283" t="s">
        <v>4345</v>
      </c>
    </row>
    <row r="114" spans="1:6">
      <c r="A114" s="288">
        <v>315</v>
      </c>
      <c r="B114" s="289" t="s">
        <v>1501</v>
      </c>
      <c r="C114" s="287" t="s">
        <v>1417</v>
      </c>
      <c r="D114" s="287" t="s">
        <v>1418</v>
      </c>
      <c r="E114" s="287" t="s">
        <v>1419</v>
      </c>
      <c r="F114" s="283" t="s">
        <v>4346</v>
      </c>
    </row>
    <row r="115" spans="1:6">
      <c r="A115" s="288">
        <v>324</v>
      </c>
      <c r="B115" s="289" t="s">
        <v>135</v>
      </c>
      <c r="C115" s="287" t="s">
        <v>1417</v>
      </c>
      <c r="D115" s="287" t="s">
        <v>1418</v>
      </c>
      <c r="E115" s="287" t="s">
        <v>1419</v>
      </c>
      <c r="F115" s="283" t="s">
        <v>4346</v>
      </c>
    </row>
    <row r="116" spans="1:6">
      <c r="A116" s="288">
        <v>340</v>
      </c>
      <c r="B116" s="289" t="s">
        <v>136</v>
      </c>
      <c r="C116" s="287" t="s">
        <v>1370</v>
      </c>
      <c r="D116" s="287" t="s">
        <v>1463</v>
      </c>
      <c r="E116" s="287" t="s">
        <v>1471</v>
      </c>
      <c r="F116" s="283" t="s">
        <v>651</v>
      </c>
    </row>
    <row r="117" spans="1:6">
      <c r="A117" s="288">
        <v>342</v>
      </c>
      <c r="B117" s="289" t="s">
        <v>137</v>
      </c>
      <c r="C117" s="287" t="s">
        <v>2575</v>
      </c>
      <c r="D117" s="287" t="s">
        <v>1901</v>
      </c>
      <c r="E117" s="287" t="s">
        <v>2576</v>
      </c>
      <c r="F117" s="283" t="s">
        <v>4341</v>
      </c>
    </row>
    <row r="118" spans="1:6">
      <c r="A118" s="288">
        <v>343</v>
      </c>
      <c r="B118" s="289" t="s">
        <v>138</v>
      </c>
      <c r="C118" s="287" t="s">
        <v>2575</v>
      </c>
      <c r="D118" s="287" t="s">
        <v>1901</v>
      </c>
      <c r="E118" s="287" t="s">
        <v>2576</v>
      </c>
      <c r="F118" s="283" t="s">
        <v>4341</v>
      </c>
    </row>
    <row r="119" spans="1:6">
      <c r="A119" s="288">
        <v>344</v>
      </c>
      <c r="B119" s="289" t="s">
        <v>1502</v>
      </c>
      <c r="C119" s="287" t="s">
        <v>1902</v>
      </c>
      <c r="D119" s="287" t="s">
        <v>1904</v>
      </c>
      <c r="E119" s="287" t="s">
        <v>1903</v>
      </c>
      <c r="F119" s="283" t="s">
        <v>4342</v>
      </c>
    </row>
    <row r="120" spans="1:6">
      <c r="A120" s="288">
        <v>345</v>
      </c>
      <c r="B120" s="289" t="s">
        <v>140</v>
      </c>
      <c r="C120" s="287" t="s">
        <v>1553</v>
      </c>
      <c r="D120" s="287" t="s">
        <v>1554</v>
      </c>
      <c r="E120" s="287" t="s">
        <v>1555</v>
      </c>
      <c r="F120" s="283" t="s">
        <v>645</v>
      </c>
    </row>
    <row r="121" spans="1:6">
      <c r="A121" s="288">
        <v>346</v>
      </c>
      <c r="B121" s="289" t="s">
        <v>141</v>
      </c>
      <c r="C121" s="287" t="s">
        <v>1366</v>
      </c>
      <c r="D121" s="287" t="s">
        <v>1410</v>
      </c>
      <c r="E121" s="287" t="s">
        <v>1367</v>
      </c>
      <c r="F121" s="283" t="s">
        <v>644</v>
      </c>
    </row>
    <row r="122" spans="1:6">
      <c r="A122" s="288">
        <v>347</v>
      </c>
      <c r="B122" s="289" t="s">
        <v>142</v>
      </c>
      <c r="C122" s="287" t="s">
        <v>1465</v>
      </c>
      <c r="D122" s="287" t="s">
        <v>1460</v>
      </c>
      <c r="E122" s="287" t="s">
        <v>1459</v>
      </c>
      <c r="F122" s="283" t="s">
        <v>4343</v>
      </c>
    </row>
    <row r="123" spans="1:6">
      <c r="A123" s="288">
        <v>348</v>
      </c>
      <c r="B123" s="289" t="s">
        <v>143</v>
      </c>
      <c r="C123" s="287" t="s">
        <v>2575</v>
      </c>
      <c r="D123" s="287" t="s">
        <v>1901</v>
      </c>
      <c r="E123" s="287" t="s">
        <v>2576</v>
      </c>
      <c r="F123" s="283" t="s">
        <v>4341</v>
      </c>
    </row>
    <row r="124" spans="1:6">
      <c r="A124" s="288">
        <v>349</v>
      </c>
      <c r="B124" s="289" t="s">
        <v>1503</v>
      </c>
      <c r="C124" s="287" t="s">
        <v>1469</v>
      </c>
      <c r="D124" s="287" t="s">
        <v>1463</v>
      </c>
      <c r="E124" s="287" t="s">
        <v>1470</v>
      </c>
      <c r="F124" s="283" t="s">
        <v>4344</v>
      </c>
    </row>
    <row r="125" spans="1:6">
      <c r="A125" s="288">
        <v>371</v>
      </c>
      <c r="B125" s="289" t="s">
        <v>145</v>
      </c>
      <c r="C125" s="287" t="s">
        <v>1368</v>
      </c>
      <c r="D125" s="287" t="s">
        <v>1411</v>
      </c>
      <c r="E125" s="287" t="s">
        <v>1369</v>
      </c>
      <c r="F125" s="283" t="s">
        <v>670</v>
      </c>
    </row>
    <row r="126" spans="1:6">
      <c r="A126" s="288">
        <v>373</v>
      </c>
      <c r="B126" s="289" t="s">
        <v>1504</v>
      </c>
      <c r="C126" s="287" t="s">
        <v>1368</v>
      </c>
      <c r="D126" s="287" t="s">
        <v>1411</v>
      </c>
      <c r="E126" s="287" t="s">
        <v>1369</v>
      </c>
      <c r="F126" s="283" t="s">
        <v>670</v>
      </c>
    </row>
    <row r="127" spans="1:6">
      <c r="A127" s="288">
        <v>374</v>
      </c>
      <c r="B127" s="289" t="s">
        <v>608</v>
      </c>
      <c r="C127" s="287" t="s">
        <v>1368</v>
      </c>
      <c r="D127" s="287" t="s">
        <v>1411</v>
      </c>
      <c r="E127" s="287" t="s">
        <v>1369</v>
      </c>
      <c r="F127" s="283" t="s">
        <v>670</v>
      </c>
    </row>
    <row r="128" spans="1:6">
      <c r="A128" s="288">
        <v>375</v>
      </c>
      <c r="B128" s="289" t="s">
        <v>1505</v>
      </c>
      <c r="C128" s="287" t="e">
        <v>#N/A</v>
      </c>
      <c r="D128" s="287" t="e">
        <v>#N/A</v>
      </c>
      <c r="E128" s="287" t="e">
        <v>#N/A</v>
      </c>
    </row>
    <row r="129" spans="1:6">
      <c r="A129" s="288">
        <v>376</v>
      </c>
      <c r="B129" s="289" t="s">
        <v>609</v>
      </c>
      <c r="C129" s="287" t="s">
        <v>1465</v>
      </c>
      <c r="D129" s="287" t="s">
        <v>1460</v>
      </c>
      <c r="E129" s="287" t="s">
        <v>1459</v>
      </c>
      <c r="F129" s="283" t="s">
        <v>4343</v>
      </c>
    </row>
    <row r="130" spans="1:6">
      <c r="A130" s="288">
        <v>378</v>
      </c>
      <c r="B130" s="289" t="s">
        <v>610</v>
      </c>
      <c r="C130" s="287" t="s">
        <v>1465</v>
      </c>
      <c r="D130" s="287" t="s">
        <v>1460</v>
      </c>
      <c r="E130" s="287" t="s">
        <v>1459</v>
      </c>
      <c r="F130" s="283" t="s">
        <v>4343</v>
      </c>
    </row>
    <row r="131" spans="1:6">
      <c r="A131" s="288">
        <v>379</v>
      </c>
      <c r="B131" s="289" t="s">
        <v>1244</v>
      </c>
      <c r="C131" s="287" t="s">
        <v>1368</v>
      </c>
      <c r="D131" s="287" t="s">
        <v>1411</v>
      </c>
      <c r="E131" s="287" t="s">
        <v>1369</v>
      </c>
      <c r="F131" s="283" t="s">
        <v>670</v>
      </c>
    </row>
    <row r="132" spans="1:6">
      <c r="A132" s="288">
        <v>382</v>
      </c>
      <c r="B132" s="289" t="s">
        <v>1245</v>
      </c>
      <c r="C132" s="287" t="s">
        <v>1370</v>
      </c>
      <c r="D132" s="287" t="s">
        <v>1463</v>
      </c>
      <c r="E132" s="287" t="s">
        <v>1471</v>
      </c>
      <c r="F132" s="283" t="s">
        <v>651</v>
      </c>
    </row>
    <row r="133" spans="1:6">
      <c r="A133" s="288">
        <v>383</v>
      </c>
      <c r="B133" s="289" t="s">
        <v>1246</v>
      </c>
      <c r="C133" s="287" t="s">
        <v>1366</v>
      </c>
      <c r="D133" s="287" t="s">
        <v>1410</v>
      </c>
      <c r="E133" s="287" t="s">
        <v>1367</v>
      </c>
      <c r="F133" s="283" t="s">
        <v>644</v>
      </c>
    </row>
    <row r="134" spans="1:6">
      <c r="A134" s="288">
        <v>385</v>
      </c>
      <c r="B134" s="289" t="s">
        <v>692</v>
      </c>
      <c r="C134" s="287" t="s">
        <v>1465</v>
      </c>
      <c r="D134" s="287" t="s">
        <v>1460</v>
      </c>
      <c r="E134" s="287" t="s">
        <v>1459</v>
      </c>
      <c r="F134" s="283" t="s">
        <v>4343</v>
      </c>
    </row>
    <row r="135" spans="1:6">
      <c r="A135" s="288">
        <v>386</v>
      </c>
      <c r="B135" s="289" t="s">
        <v>1506</v>
      </c>
      <c r="C135" s="287" t="s">
        <v>1420</v>
      </c>
      <c r="D135" s="287" t="s">
        <v>1421</v>
      </c>
      <c r="E135" s="287" t="s">
        <v>1372</v>
      </c>
      <c r="F135" s="283" t="s">
        <v>4345</v>
      </c>
    </row>
    <row r="136" spans="1:6">
      <c r="A136" s="288">
        <v>387</v>
      </c>
      <c r="B136" s="289" t="s">
        <v>1267</v>
      </c>
      <c r="C136" s="287" t="s">
        <v>1420</v>
      </c>
      <c r="D136" s="287" t="s">
        <v>1421</v>
      </c>
      <c r="E136" s="287" t="s">
        <v>1372</v>
      </c>
      <c r="F136" s="283" t="s">
        <v>4345</v>
      </c>
    </row>
    <row r="137" spans="1:6">
      <c r="A137" s="288">
        <v>388</v>
      </c>
      <c r="B137" s="289" t="s">
        <v>1466</v>
      </c>
      <c r="C137" s="287" t="s">
        <v>1368</v>
      </c>
      <c r="D137" s="287" t="s">
        <v>1411</v>
      </c>
      <c r="E137" s="287" t="s">
        <v>1369</v>
      </c>
      <c r="F137" s="283" t="s">
        <v>670</v>
      </c>
    </row>
    <row r="138" spans="1:6">
      <c r="A138" s="290">
        <v>389</v>
      </c>
      <c r="B138" s="291" t="s">
        <v>1507</v>
      </c>
      <c r="C138" s="287" t="s">
        <v>1553</v>
      </c>
      <c r="D138" s="287" t="s">
        <v>1554</v>
      </c>
      <c r="E138" s="287" t="s">
        <v>1555</v>
      </c>
      <c r="F138" s="283" t="s">
        <v>645</v>
      </c>
    </row>
    <row r="139" spans="1:6">
      <c r="A139" s="288">
        <v>422</v>
      </c>
      <c r="B139" s="289" t="s">
        <v>149</v>
      </c>
      <c r="C139" s="287" t="s">
        <v>1366</v>
      </c>
      <c r="D139" s="287" t="s">
        <v>1410</v>
      </c>
      <c r="E139" s="287" t="s">
        <v>1367</v>
      </c>
      <c r="F139" s="283" t="s">
        <v>644</v>
      </c>
    </row>
    <row r="140" spans="1:6">
      <c r="A140" s="288">
        <v>423</v>
      </c>
      <c r="B140" s="289" t="s">
        <v>1508</v>
      </c>
      <c r="C140" s="287" t="s">
        <v>1469</v>
      </c>
      <c r="D140" s="287" t="s">
        <v>1463</v>
      </c>
      <c r="E140" s="287" t="s">
        <v>1470</v>
      </c>
      <c r="F140" s="283" t="s">
        <v>4344</v>
      </c>
    </row>
    <row r="141" spans="1:6">
      <c r="A141" s="288">
        <v>512</v>
      </c>
      <c r="B141" s="289" t="s">
        <v>1509</v>
      </c>
      <c r="C141" s="287" t="e">
        <v>#N/A</v>
      </c>
      <c r="D141" s="287" t="e">
        <v>#N/A</v>
      </c>
      <c r="E141" s="287" t="e">
        <v>#N/A</v>
      </c>
    </row>
    <row r="142" spans="1:6">
      <c r="A142" s="288">
        <v>513</v>
      </c>
      <c r="B142" s="289" t="s">
        <v>160</v>
      </c>
      <c r="C142" s="287" t="s">
        <v>1465</v>
      </c>
      <c r="D142" s="287" t="s">
        <v>1460</v>
      </c>
      <c r="E142" s="287" t="s">
        <v>1459</v>
      </c>
      <c r="F142" s="283" t="s">
        <v>4343</v>
      </c>
    </row>
    <row r="143" spans="1:6">
      <c r="A143" s="288">
        <v>514</v>
      </c>
      <c r="B143" s="289" t="s">
        <v>161</v>
      </c>
      <c r="C143" s="287" t="s">
        <v>1465</v>
      </c>
      <c r="D143" s="287" t="s">
        <v>1460</v>
      </c>
      <c r="E143" s="287" t="s">
        <v>1459</v>
      </c>
      <c r="F143" s="283" t="s">
        <v>4343</v>
      </c>
    </row>
    <row r="144" spans="1:6">
      <c r="A144" s="288">
        <v>517</v>
      </c>
      <c r="B144" s="289" t="s">
        <v>162</v>
      </c>
      <c r="C144" s="287" t="s">
        <v>1469</v>
      </c>
      <c r="D144" s="287" t="s">
        <v>1463</v>
      </c>
      <c r="E144" s="287" t="s">
        <v>1470</v>
      </c>
      <c r="F144" s="283" t="s">
        <v>4344</v>
      </c>
    </row>
    <row r="145" spans="1:6">
      <c r="A145" s="288">
        <v>520</v>
      </c>
      <c r="B145" s="289" t="s">
        <v>1284</v>
      </c>
      <c r="C145" s="287" t="s">
        <v>1417</v>
      </c>
      <c r="D145" s="287" t="s">
        <v>1418</v>
      </c>
      <c r="E145" s="287" t="s">
        <v>1419</v>
      </c>
      <c r="F145" s="283" t="s">
        <v>4346</v>
      </c>
    </row>
    <row r="146" spans="1:6">
      <c r="A146" s="288">
        <v>522</v>
      </c>
      <c r="B146" s="289" t="s">
        <v>163</v>
      </c>
      <c r="C146" s="287" t="s">
        <v>1417</v>
      </c>
      <c r="D146" s="287" t="s">
        <v>1418</v>
      </c>
      <c r="E146" s="287" t="s">
        <v>1419</v>
      </c>
      <c r="F146" s="283" t="s">
        <v>4346</v>
      </c>
    </row>
    <row r="147" spans="1:6">
      <c r="A147" s="288">
        <v>525</v>
      </c>
      <c r="B147" s="289" t="s">
        <v>1510</v>
      </c>
      <c r="C147" s="287" t="s">
        <v>1368</v>
      </c>
      <c r="D147" s="287" t="s">
        <v>1411</v>
      </c>
      <c r="E147" s="287" t="s">
        <v>1369</v>
      </c>
      <c r="F147" s="283" t="s">
        <v>670</v>
      </c>
    </row>
    <row r="148" spans="1:6">
      <c r="A148" s="288">
        <v>526</v>
      </c>
      <c r="B148" s="289" t="s">
        <v>1511</v>
      </c>
      <c r="C148" s="287" t="s">
        <v>1465</v>
      </c>
      <c r="D148" s="287" t="s">
        <v>1460</v>
      </c>
      <c r="E148" s="287" t="s">
        <v>1459</v>
      </c>
      <c r="F148" s="283" t="s">
        <v>4343</v>
      </c>
    </row>
    <row r="149" spans="1:6">
      <c r="A149" s="288">
        <v>548</v>
      </c>
      <c r="B149" s="289" t="s">
        <v>1512</v>
      </c>
      <c r="C149" s="287" t="s">
        <v>1469</v>
      </c>
      <c r="D149" s="287" t="s">
        <v>1463</v>
      </c>
      <c r="E149" s="287" t="s">
        <v>1470</v>
      </c>
      <c r="F149" s="283" t="s">
        <v>4344</v>
      </c>
    </row>
    <row r="150" spans="1:6">
      <c r="A150" s="290">
        <v>551</v>
      </c>
      <c r="B150" s="291" t="s">
        <v>165</v>
      </c>
      <c r="C150" s="287" t="s">
        <v>1368</v>
      </c>
      <c r="D150" s="287" t="s">
        <v>1411</v>
      </c>
      <c r="E150" s="287" t="s">
        <v>1369</v>
      </c>
      <c r="F150" s="283" t="s">
        <v>670</v>
      </c>
    </row>
    <row r="151" spans="1:6">
      <c r="A151" s="288">
        <v>572</v>
      </c>
      <c r="B151" s="289" t="s">
        <v>166</v>
      </c>
      <c r="C151" s="287" t="s">
        <v>1366</v>
      </c>
      <c r="D151" s="287" t="s">
        <v>1410</v>
      </c>
      <c r="E151" s="287" t="s">
        <v>1367</v>
      </c>
      <c r="F151" s="283" t="s">
        <v>644</v>
      </c>
    </row>
    <row r="152" spans="1:6">
      <c r="A152" s="288">
        <v>573</v>
      </c>
      <c r="B152" s="289" t="s">
        <v>1513</v>
      </c>
      <c r="C152" s="287" t="s">
        <v>1465</v>
      </c>
      <c r="D152" s="287" t="s">
        <v>1460</v>
      </c>
      <c r="E152" s="287" t="s">
        <v>1459</v>
      </c>
      <c r="F152" s="283" t="s">
        <v>4343</v>
      </c>
    </row>
    <row r="153" spans="1:6">
      <c r="A153" s="288">
        <v>574</v>
      </c>
      <c r="B153" s="289" t="s">
        <v>1514</v>
      </c>
      <c r="C153" s="287" t="s">
        <v>1465</v>
      </c>
      <c r="D153" s="287" t="s">
        <v>1460</v>
      </c>
      <c r="E153" s="287" t="s">
        <v>1459</v>
      </c>
      <c r="F153" s="283" t="s">
        <v>4343</v>
      </c>
    </row>
    <row r="154" spans="1:6">
      <c r="A154" s="288">
        <v>576</v>
      </c>
      <c r="B154" s="289" t="s">
        <v>1515</v>
      </c>
      <c r="C154" s="287" t="s">
        <v>1465</v>
      </c>
      <c r="D154" s="287" t="s">
        <v>1460</v>
      </c>
      <c r="E154" s="287" t="s">
        <v>1459</v>
      </c>
      <c r="F154" s="283" t="s">
        <v>4343</v>
      </c>
    </row>
    <row r="155" spans="1:6">
      <c r="A155" s="288">
        <v>578</v>
      </c>
      <c r="B155" s="289" t="s">
        <v>168</v>
      </c>
      <c r="C155" s="287" t="s">
        <v>1469</v>
      </c>
      <c r="D155" s="287" t="s">
        <v>1463</v>
      </c>
      <c r="E155" s="287" t="s">
        <v>1470</v>
      </c>
      <c r="F155" s="283" t="s">
        <v>4344</v>
      </c>
    </row>
    <row r="156" spans="1:6">
      <c r="A156" s="288">
        <v>579</v>
      </c>
      <c r="B156" s="289" t="s">
        <v>1516</v>
      </c>
      <c r="C156" s="287" t="s">
        <v>1902</v>
      </c>
      <c r="D156" s="287" t="s">
        <v>1904</v>
      </c>
      <c r="E156" s="287" t="s">
        <v>1903</v>
      </c>
      <c r="F156" s="283" t="s">
        <v>4342</v>
      </c>
    </row>
    <row r="157" spans="1:6">
      <c r="A157" s="288">
        <v>580</v>
      </c>
      <c r="B157" s="289" t="s">
        <v>169</v>
      </c>
      <c r="C157" s="287" t="s">
        <v>1465</v>
      </c>
      <c r="D157" s="287" t="s">
        <v>1460</v>
      </c>
      <c r="E157" s="287" t="s">
        <v>1459</v>
      </c>
      <c r="F157" s="283" t="s">
        <v>4343</v>
      </c>
    </row>
    <row r="158" spans="1:6">
      <c r="A158" s="288">
        <v>584</v>
      </c>
      <c r="B158" s="289" t="s">
        <v>1517</v>
      </c>
      <c r="C158" s="287" t="s">
        <v>1366</v>
      </c>
      <c r="D158" s="287" t="s">
        <v>1410</v>
      </c>
      <c r="E158" s="287" t="s">
        <v>1367</v>
      </c>
      <c r="F158" s="283" t="s">
        <v>644</v>
      </c>
    </row>
    <row r="159" spans="1:6">
      <c r="A159" s="290">
        <v>585</v>
      </c>
      <c r="B159" s="291" t="s">
        <v>1518</v>
      </c>
      <c r="C159" s="287" t="s">
        <v>1902</v>
      </c>
      <c r="D159" s="287" t="s">
        <v>1904</v>
      </c>
      <c r="E159" s="287" t="s">
        <v>1903</v>
      </c>
      <c r="F159" s="283" t="s">
        <v>4342</v>
      </c>
    </row>
    <row r="160" spans="1:6">
      <c r="A160" s="290">
        <v>586</v>
      </c>
      <c r="B160" s="291" t="s">
        <v>172</v>
      </c>
      <c r="C160" s="287" t="s">
        <v>1902</v>
      </c>
      <c r="D160" s="287" t="s">
        <v>1904</v>
      </c>
      <c r="E160" s="287" t="s">
        <v>1903</v>
      </c>
      <c r="F160" s="283" t="s">
        <v>4342</v>
      </c>
    </row>
    <row r="161" spans="1:6">
      <c r="A161" s="288">
        <v>587</v>
      </c>
      <c r="B161" s="292" t="s">
        <v>1519</v>
      </c>
      <c r="C161" s="287" t="s">
        <v>1472</v>
      </c>
      <c r="D161" s="287" t="s">
        <v>1473</v>
      </c>
      <c r="E161" s="287" t="s">
        <v>1474</v>
      </c>
      <c r="F161" s="283" t="s">
        <v>649</v>
      </c>
    </row>
    <row r="162" spans="1:6">
      <c r="A162" s="288">
        <v>588</v>
      </c>
      <c r="B162" s="289" t="s">
        <v>1520</v>
      </c>
      <c r="C162" s="287" t="s">
        <v>1465</v>
      </c>
      <c r="D162" s="287" t="s">
        <v>1460</v>
      </c>
      <c r="E162" s="287" t="s">
        <v>1459</v>
      </c>
      <c r="F162" s="283" t="s">
        <v>4343</v>
      </c>
    </row>
    <row r="163" spans="1:6">
      <c r="A163" s="288">
        <v>590</v>
      </c>
      <c r="B163" s="289" t="s">
        <v>1286</v>
      </c>
      <c r="C163" s="287" t="s">
        <v>1469</v>
      </c>
      <c r="D163" s="287" t="s">
        <v>1463</v>
      </c>
      <c r="E163" s="287" t="s">
        <v>1470</v>
      </c>
      <c r="F163" s="283" t="s">
        <v>4344</v>
      </c>
    </row>
    <row r="164" spans="1:6">
      <c r="A164" s="288">
        <v>591</v>
      </c>
      <c r="B164" s="289" t="s">
        <v>1521</v>
      </c>
      <c r="C164" s="287" t="s">
        <v>1370</v>
      </c>
      <c r="D164" s="287" t="s">
        <v>1463</v>
      </c>
      <c r="E164" s="287" t="s">
        <v>1471</v>
      </c>
      <c r="F164" s="283" t="s">
        <v>651</v>
      </c>
    </row>
    <row r="165" spans="1:6">
      <c r="A165" s="288">
        <v>592</v>
      </c>
      <c r="B165" s="289" t="s">
        <v>1522</v>
      </c>
      <c r="C165" s="287" t="e">
        <v>#N/A</v>
      </c>
      <c r="D165" s="287" t="e">
        <v>#N/A</v>
      </c>
      <c r="E165" s="287" t="e">
        <v>#N/A</v>
      </c>
    </row>
    <row r="166" spans="1:6">
      <c r="A166" s="288">
        <v>593</v>
      </c>
      <c r="B166" s="289" t="s">
        <v>1287</v>
      </c>
      <c r="C166" s="287" t="s">
        <v>2575</v>
      </c>
      <c r="D166" s="287" t="s">
        <v>1901</v>
      </c>
      <c r="E166" s="287" t="s">
        <v>2576</v>
      </c>
      <c r="F166" s="283" t="s">
        <v>4341</v>
      </c>
    </row>
    <row r="167" spans="1:6">
      <c r="A167" s="288">
        <v>594</v>
      </c>
      <c r="B167" s="289" t="s">
        <v>88</v>
      </c>
      <c r="C167" s="287" t="s">
        <v>1417</v>
      </c>
      <c r="D167" s="287" t="s">
        <v>1418</v>
      </c>
      <c r="E167" s="287" t="s">
        <v>1419</v>
      </c>
      <c r="F167" s="283" t="s">
        <v>4346</v>
      </c>
    </row>
    <row r="168" spans="1:6">
      <c r="A168" s="288">
        <v>595</v>
      </c>
      <c r="B168" s="289" t="s">
        <v>611</v>
      </c>
      <c r="C168" s="287" t="s">
        <v>1417</v>
      </c>
      <c r="D168" s="287" t="s">
        <v>1418</v>
      </c>
      <c r="E168" s="287" t="s">
        <v>1419</v>
      </c>
      <c r="F168" s="283" t="s">
        <v>4346</v>
      </c>
    </row>
    <row r="169" spans="1:6">
      <c r="A169" s="288">
        <v>596</v>
      </c>
      <c r="B169" s="289" t="s">
        <v>1523</v>
      </c>
      <c r="C169" s="287" t="s">
        <v>1469</v>
      </c>
      <c r="D169" s="287" t="s">
        <v>1463</v>
      </c>
      <c r="E169" s="287" t="s">
        <v>1470</v>
      </c>
      <c r="F169" s="283" t="s">
        <v>4344</v>
      </c>
    </row>
    <row r="170" spans="1:6">
      <c r="A170" s="288">
        <v>597</v>
      </c>
      <c r="B170" s="289" t="s">
        <v>677</v>
      </c>
      <c r="C170" s="287" t="s">
        <v>1472</v>
      </c>
      <c r="D170" s="287" t="s">
        <v>1473</v>
      </c>
      <c r="E170" s="287" t="s">
        <v>1474</v>
      </c>
      <c r="F170" s="283" t="s">
        <v>649</v>
      </c>
    </row>
    <row r="171" spans="1:6">
      <c r="A171" s="288">
        <v>598</v>
      </c>
      <c r="B171" s="293" t="s">
        <v>672</v>
      </c>
      <c r="C171" s="287" t="s">
        <v>1368</v>
      </c>
      <c r="D171" s="287" t="s">
        <v>1411</v>
      </c>
      <c r="E171" s="287" t="s">
        <v>1369</v>
      </c>
      <c r="F171" s="283" t="s">
        <v>670</v>
      </c>
    </row>
    <row r="172" spans="1:6">
      <c r="A172" s="288">
        <v>599</v>
      </c>
      <c r="B172" s="289" t="s">
        <v>1249</v>
      </c>
      <c r="C172" s="287" t="s">
        <v>1469</v>
      </c>
      <c r="D172" s="287" t="s">
        <v>1463</v>
      </c>
      <c r="E172" s="287" t="s">
        <v>1470</v>
      </c>
      <c r="F172" s="283" t="s">
        <v>4344</v>
      </c>
    </row>
    <row r="173" spans="1:6">
      <c r="A173" s="288">
        <v>600</v>
      </c>
      <c r="B173" s="289" t="s">
        <v>1288</v>
      </c>
      <c r="C173" s="287" t="s">
        <v>1368</v>
      </c>
      <c r="D173" s="287" t="s">
        <v>1411</v>
      </c>
      <c r="E173" s="287" t="s">
        <v>1369</v>
      </c>
      <c r="F173" s="283" t="s">
        <v>670</v>
      </c>
    </row>
    <row r="174" spans="1:6">
      <c r="A174" s="288">
        <v>601</v>
      </c>
      <c r="B174" s="289" t="s">
        <v>1524</v>
      </c>
      <c r="C174" s="287" t="s">
        <v>1370</v>
      </c>
      <c r="D174" s="287" t="s">
        <v>1463</v>
      </c>
      <c r="E174" s="287" t="s">
        <v>1471</v>
      </c>
      <c r="F174" s="283" t="s">
        <v>651</v>
      </c>
    </row>
    <row r="175" spans="1:6">
      <c r="A175" s="288">
        <v>633</v>
      </c>
      <c r="B175" s="289" t="s">
        <v>173</v>
      </c>
      <c r="C175" s="287" t="s">
        <v>1472</v>
      </c>
      <c r="D175" s="287" t="s">
        <v>1473</v>
      </c>
      <c r="E175" s="287" t="s">
        <v>1474</v>
      </c>
      <c r="F175" s="283" t="s">
        <v>649</v>
      </c>
    </row>
    <row r="176" spans="1:6">
      <c r="A176" s="288">
        <v>634</v>
      </c>
      <c r="B176" s="289" t="s">
        <v>174</v>
      </c>
      <c r="C176" s="287" t="e">
        <v>#N/A</v>
      </c>
      <c r="D176" s="287" t="e">
        <v>#N/A</v>
      </c>
      <c r="E176" s="287" t="e">
        <v>#N/A</v>
      </c>
    </row>
    <row r="177" spans="1:6">
      <c r="A177" s="288">
        <v>650</v>
      </c>
      <c r="B177" s="289" t="s">
        <v>175</v>
      </c>
      <c r="C177" s="287" t="s">
        <v>1370</v>
      </c>
      <c r="D177" s="287" t="s">
        <v>1463</v>
      </c>
      <c r="E177" s="287" t="s">
        <v>1471</v>
      </c>
      <c r="F177" s="283" t="s">
        <v>651</v>
      </c>
    </row>
    <row r="178" spans="1:6">
      <c r="A178" s="288">
        <v>660</v>
      </c>
      <c r="B178" s="289" t="s">
        <v>1525</v>
      </c>
      <c r="C178" s="287" t="s">
        <v>1370</v>
      </c>
      <c r="D178" s="287" t="s">
        <v>1463</v>
      </c>
      <c r="E178" s="287" t="s">
        <v>1471</v>
      </c>
      <c r="F178" s="283" t="s">
        <v>651</v>
      </c>
    </row>
    <row r="179" spans="1:6">
      <c r="A179" s="288">
        <v>661</v>
      </c>
      <c r="B179" s="289" t="s">
        <v>177</v>
      </c>
      <c r="C179" s="287" t="s">
        <v>1366</v>
      </c>
      <c r="D179" s="287" t="s">
        <v>1410</v>
      </c>
      <c r="E179" s="287" t="s">
        <v>1367</v>
      </c>
      <c r="F179" s="283" t="s">
        <v>644</v>
      </c>
    </row>
    <row r="180" spans="1:6">
      <c r="A180" s="288">
        <v>670</v>
      </c>
      <c r="B180" s="289" t="s">
        <v>178</v>
      </c>
      <c r="C180" s="287" t="s">
        <v>1417</v>
      </c>
      <c r="D180" s="287" t="s">
        <v>1418</v>
      </c>
      <c r="E180" s="287" t="s">
        <v>1419</v>
      </c>
      <c r="F180" s="283" t="s">
        <v>4346</v>
      </c>
    </row>
    <row r="181" spans="1:6">
      <c r="A181" s="288">
        <v>680</v>
      </c>
      <c r="B181" s="289" t="s">
        <v>1526</v>
      </c>
      <c r="C181" s="287" t="s">
        <v>1366</v>
      </c>
      <c r="D181" s="287" t="s">
        <v>1410</v>
      </c>
      <c r="E181" s="287" t="s">
        <v>1367</v>
      </c>
      <c r="F181" s="283" t="s">
        <v>644</v>
      </c>
    </row>
    <row r="182" spans="1:6">
      <c r="A182" s="288">
        <v>681</v>
      </c>
      <c r="B182" s="289" t="s">
        <v>1527</v>
      </c>
      <c r="C182" s="287" t="s">
        <v>1417</v>
      </c>
      <c r="D182" s="287" t="s">
        <v>1418</v>
      </c>
      <c r="E182" s="287" t="s">
        <v>1419</v>
      </c>
      <c r="F182" s="283" t="s">
        <v>4346</v>
      </c>
    </row>
    <row r="183" spans="1:6">
      <c r="A183" s="288">
        <v>682</v>
      </c>
      <c r="B183" s="289" t="s">
        <v>1528</v>
      </c>
      <c r="C183" s="287" t="s">
        <v>1472</v>
      </c>
      <c r="D183" s="287" t="s">
        <v>1473</v>
      </c>
      <c r="E183" s="287" t="s">
        <v>1474</v>
      </c>
      <c r="F183" s="283" t="s">
        <v>649</v>
      </c>
    </row>
    <row r="184" spans="1:6">
      <c r="A184" s="288">
        <v>683</v>
      </c>
      <c r="B184" s="289" t="s">
        <v>1529</v>
      </c>
      <c r="C184" s="287" t="s">
        <v>1366</v>
      </c>
      <c r="D184" s="287" t="s">
        <v>1410</v>
      </c>
      <c r="E184" s="287" t="s">
        <v>1367</v>
      </c>
      <c r="F184" s="283" t="s">
        <v>644</v>
      </c>
    </row>
    <row r="185" spans="1:6">
      <c r="A185" s="288">
        <v>716</v>
      </c>
      <c r="B185" s="289" t="s">
        <v>1530</v>
      </c>
      <c r="C185" s="287" t="e">
        <v>#N/A</v>
      </c>
      <c r="D185" s="287" t="e">
        <v>#N/A</v>
      </c>
      <c r="E185" s="287" t="e">
        <v>#N/A</v>
      </c>
    </row>
    <row r="186" spans="1:6">
      <c r="A186" s="288">
        <v>821</v>
      </c>
      <c r="B186" s="289" t="s">
        <v>1531</v>
      </c>
      <c r="C186" s="287" t="e">
        <v>#N/A</v>
      </c>
      <c r="D186" s="287" t="e">
        <v>#N/A</v>
      </c>
      <c r="E186" s="287" t="e">
        <v>#N/A</v>
      </c>
    </row>
    <row r="187" spans="1:6">
      <c r="A187" s="288">
        <v>862</v>
      </c>
      <c r="B187" s="289" t="s">
        <v>187</v>
      </c>
      <c r="C187" s="287" t="s">
        <v>1370</v>
      </c>
      <c r="D187" s="287" t="s">
        <v>1463</v>
      </c>
      <c r="E187" s="287" t="s">
        <v>1471</v>
      </c>
      <c r="F187" s="283" t="s">
        <v>651</v>
      </c>
    </row>
    <row r="188" spans="1:6">
      <c r="A188" s="288">
        <v>865</v>
      </c>
      <c r="B188" s="289" t="s">
        <v>1532</v>
      </c>
      <c r="C188" s="287" t="s">
        <v>1472</v>
      </c>
      <c r="D188" s="287" t="s">
        <v>1473</v>
      </c>
      <c r="E188" s="287" t="s">
        <v>1474</v>
      </c>
      <c r="F188" s="283" t="s">
        <v>649</v>
      </c>
    </row>
    <row r="189" spans="1:6">
      <c r="A189" s="288">
        <v>867</v>
      </c>
      <c r="B189" s="289" t="s">
        <v>189</v>
      </c>
      <c r="C189" s="287" t="s">
        <v>1472</v>
      </c>
      <c r="D189" s="287" t="s">
        <v>1473</v>
      </c>
      <c r="E189" s="287" t="s">
        <v>1474</v>
      </c>
      <c r="F189" s="283" t="s">
        <v>649</v>
      </c>
    </row>
    <row r="190" spans="1:6">
      <c r="A190" s="288">
        <v>901</v>
      </c>
      <c r="B190" s="289" t="s">
        <v>190</v>
      </c>
      <c r="C190" s="287" t="s">
        <v>1420</v>
      </c>
      <c r="D190" s="287" t="s">
        <v>1421</v>
      </c>
      <c r="E190" s="287" t="s">
        <v>1372</v>
      </c>
      <c r="F190" s="283" t="s">
        <v>4345</v>
      </c>
    </row>
    <row r="191" spans="1:6">
      <c r="A191" s="288">
        <v>902</v>
      </c>
      <c r="B191" s="289" t="s">
        <v>191</v>
      </c>
      <c r="C191" s="287" t="s">
        <v>1420</v>
      </c>
      <c r="D191" s="287" t="s">
        <v>1421</v>
      </c>
      <c r="E191" s="287" t="s">
        <v>1372</v>
      </c>
      <c r="F191" s="283" t="s">
        <v>4345</v>
      </c>
    </row>
    <row r="192" spans="1:6">
      <c r="A192" s="288">
        <v>903</v>
      </c>
      <c r="B192" s="289" t="s">
        <v>192</v>
      </c>
      <c r="C192" s="287" t="s">
        <v>1420</v>
      </c>
      <c r="D192" s="287" t="s">
        <v>1421</v>
      </c>
      <c r="E192" s="287" t="s">
        <v>1372</v>
      </c>
      <c r="F192" s="283" t="s">
        <v>4345</v>
      </c>
    </row>
    <row r="193" spans="1:6">
      <c r="A193" s="288">
        <v>904</v>
      </c>
      <c r="B193" s="289" t="s">
        <v>193</v>
      </c>
      <c r="C193" s="287" t="s">
        <v>1420</v>
      </c>
      <c r="D193" s="287" t="s">
        <v>1421</v>
      </c>
      <c r="E193" s="287" t="s">
        <v>1372</v>
      </c>
      <c r="F193" s="283" t="s">
        <v>4345</v>
      </c>
    </row>
    <row r="194" spans="1:6">
      <c r="A194" s="288">
        <v>905</v>
      </c>
      <c r="B194" s="289" t="s">
        <v>194</v>
      </c>
      <c r="C194" s="287" t="s">
        <v>1420</v>
      </c>
      <c r="D194" s="287" t="s">
        <v>1421</v>
      </c>
      <c r="E194" s="287" t="s">
        <v>1372</v>
      </c>
      <c r="F194" s="283" t="s">
        <v>4345</v>
      </c>
    </row>
    <row r="195" spans="1:6">
      <c r="A195" s="288">
        <v>906</v>
      </c>
      <c r="B195" s="289" t="s">
        <v>195</v>
      </c>
      <c r="C195" s="287" t="s">
        <v>1420</v>
      </c>
      <c r="D195" s="287" t="s">
        <v>1421</v>
      </c>
      <c r="E195" s="287" t="s">
        <v>1372</v>
      </c>
      <c r="F195" s="283" t="s">
        <v>4345</v>
      </c>
    </row>
    <row r="196" spans="1:6">
      <c r="A196" s="288">
        <v>907</v>
      </c>
      <c r="B196" s="289" t="s">
        <v>196</v>
      </c>
      <c r="C196" s="287" t="s">
        <v>1420</v>
      </c>
      <c r="D196" s="287" t="s">
        <v>1421</v>
      </c>
      <c r="E196" s="287" t="s">
        <v>1372</v>
      </c>
      <c r="F196" s="283" t="s">
        <v>4345</v>
      </c>
    </row>
    <row r="197" spans="1:6">
      <c r="A197" s="288">
        <v>908</v>
      </c>
      <c r="B197" s="289" t="s">
        <v>197</v>
      </c>
      <c r="C197" s="287" t="s">
        <v>1420</v>
      </c>
      <c r="D197" s="287" t="s">
        <v>1421</v>
      </c>
      <c r="E197" s="287" t="s">
        <v>1372</v>
      </c>
      <c r="F197" s="283" t="s">
        <v>4345</v>
      </c>
    </row>
    <row r="198" spans="1:6">
      <c r="A198" s="288">
        <v>909</v>
      </c>
      <c r="B198" s="289" t="s">
        <v>198</v>
      </c>
      <c r="C198" s="287" t="s">
        <v>1420</v>
      </c>
      <c r="D198" s="287" t="s">
        <v>1421</v>
      </c>
      <c r="E198" s="287" t="s">
        <v>1372</v>
      </c>
      <c r="F198" s="283" t="s">
        <v>4345</v>
      </c>
    </row>
    <row r="199" spans="1:6">
      <c r="A199" s="288">
        <v>1101</v>
      </c>
      <c r="B199" s="289" t="s">
        <v>200</v>
      </c>
      <c r="C199" s="287" t="s">
        <v>1902</v>
      </c>
      <c r="D199" s="287" t="s">
        <v>1904</v>
      </c>
      <c r="E199" s="287" t="s">
        <v>1903</v>
      </c>
      <c r="F199" s="283" t="s">
        <v>4342</v>
      </c>
    </row>
    <row r="200" spans="1:6">
      <c r="A200" s="288">
        <v>1102</v>
      </c>
      <c r="B200" s="289" t="s">
        <v>201</v>
      </c>
      <c r="C200" s="287" t="s">
        <v>1902</v>
      </c>
      <c r="D200" s="287" t="s">
        <v>1904</v>
      </c>
      <c r="E200" s="287" t="s">
        <v>1903</v>
      </c>
      <c r="F200" s="283" t="s">
        <v>4342</v>
      </c>
    </row>
    <row r="201" spans="1:6">
      <c r="A201" s="288">
        <v>1103</v>
      </c>
      <c r="B201" s="289" t="s">
        <v>202</v>
      </c>
      <c r="C201" s="287" t="s">
        <v>1902</v>
      </c>
      <c r="D201" s="287" t="s">
        <v>1904</v>
      </c>
      <c r="E201" s="287" t="s">
        <v>1903</v>
      </c>
      <c r="F201" s="283" t="s">
        <v>4342</v>
      </c>
    </row>
    <row r="202" spans="1:6">
      <c r="A202" s="288">
        <v>1104</v>
      </c>
      <c r="B202" s="289" t="s">
        <v>203</v>
      </c>
      <c r="C202" s="287" t="s">
        <v>1902</v>
      </c>
      <c r="D202" s="287" t="s">
        <v>1904</v>
      </c>
      <c r="E202" s="287" t="s">
        <v>1903</v>
      </c>
      <c r="F202" s="283" t="s">
        <v>4342</v>
      </c>
    </row>
    <row r="203" spans="1:6">
      <c r="A203" s="288">
        <v>1105</v>
      </c>
      <c r="B203" s="289" t="s">
        <v>204</v>
      </c>
      <c r="C203" s="287" t="s">
        <v>1902</v>
      </c>
      <c r="D203" s="287" t="s">
        <v>1904</v>
      </c>
      <c r="E203" s="287" t="s">
        <v>1903</v>
      </c>
      <c r="F203" s="283" t="s">
        <v>4342</v>
      </c>
    </row>
    <row r="204" spans="1:6">
      <c r="A204" s="288">
        <v>1106</v>
      </c>
      <c r="B204" s="289" t="s">
        <v>205</v>
      </c>
      <c r="C204" s="287" t="s">
        <v>1902</v>
      </c>
      <c r="D204" s="287" t="s">
        <v>1904</v>
      </c>
      <c r="E204" s="287" t="s">
        <v>1903</v>
      </c>
      <c r="F204" s="283" t="s">
        <v>4342</v>
      </c>
    </row>
    <row r="205" spans="1:6">
      <c r="A205" s="288">
        <v>1107</v>
      </c>
      <c r="B205" s="289" t="s">
        <v>206</v>
      </c>
      <c r="C205" s="287" t="s">
        <v>1902</v>
      </c>
      <c r="D205" s="287" t="s">
        <v>1904</v>
      </c>
      <c r="E205" s="287" t="s">
        <v>1903</v>
      </c>
      <c r="F205" s="283" t="s">
        <v>4342</v>
      </c>
    </row>
    <row r="206" spans="1:6">
      <c r="A206" s="288">
        <v>1108</v>
      </c>
      <c r="B206" s="289" t="s">
        <v>207</v>
      </c>
      <c r="C206" s="287" t="s">
        <v>1902</v>
      </c>
      <c r="D206" s="287" t="s">
        <v>1904</v>
      </c>
      <c r="E206" s="287" t="s">
        <v>1903</v>
      </c>
      <c r="F206" s="283" t="s">
        <v>4342</v>
      </c>
    </row>
    <row r="207" spans="1:6">
      <c r="A207" s="288">
        <v>1109</v>
      </c>
      <c r="B207" s="289" t="s">
        <v>208</v>
      </c>
      <c r="C207" s="287" t="s">
        <v>1902</v>
      </c>
      <c r="D207" s="287" t="s">
        <v>1904</v>
      </c>
      <c r="E207" s="287" t="s">
        <v>1903</v>
      </c>
      <c r="F207" s="283" t="s">
        <v>4342</v>
      </c>
    </row>
    <row r="208" spans="1:6">
      <c r="A208" s="288">
        <v>1110</v>
      </c>
      <c r="B208" s="289" t="s">
        <v>209</v>
      </c>
      <c r="C208" s="287" t="s">
        <v>1902</v>
      </c>
      <c r="D208" s="287" t="s">
        <v>1904</v>
      </c>
      <c r="E208" s="287" t="s">
        <v>1903</v>
      </c>
      <c r="F208" s="283" t="s">
        <v>4342</v>
      </c>
    </row>
    <row r="209" spans="1:6">
      <c r="A209" s="288">
        <v>1111</v>
      </c>
      <c r="B209" s="289" t="s">
        <v>210</v>
      </c>
      <c r="C209" s="287" t="s">
        <v>1902</v>
      </c>
      <c r="D209" s="287" t="s">
        <v>1904</v>
      </c>
      <c r="E209" s="287" t="s">
        <v>1903</v>
      </c>
      <c r="F209" s="283" t="s">
        <v>4342</v>
      </c>
    </row>
    <row r="210" spans="1:6">
      <c r="A210" s="288">
        <v>1112</v>
      </c>
      <c r="B210" s="289" t="s">
        <v>211</v>
      </c>
      <c r="C210" s="287" t="s">
        <v>1902</v>
      </c>
      <c r="D210" s="287" t="s">
        <v>1904</v>
      </c>
      <c r="E210" s="287" t="s">
        <v>1903</v>
      </c>
      <c r="F210" s="283" t="s">
        <v>4342</v>
      </c>
    </row>
    <row r="211" spans="1:6">
      <c r="A211" s="288">
        <v>1113</v>
      </c>
      <c r="B211" s="289" t="s">
        <v>212</v>
      </c>
      <c r="C211" s="287" t="s">
        <v>1902</v>
      </c>
      <c r="D211" s="287" t="s">
        <v>1904</v>
      </c>
      <c r="E211" s="287" t="s">
        <v>1903</v>
      </c>
      <c r="F211" s="283" t="s">
        <v>4342</v>
      </c>
    </row>
    <row r="212" spans="1:6">
      <c r="A212" s="288">
        <v>1114</v>
      </c>
      <c r="B212" s="289" t="s">
        <v>1386</v>
      </c>
      <c r="C212" s="287" t="s">
        <v>1902</v>
      </c>
      <c r="D212" s="287" t="s">
        <v>1904</v>
      </c>
      <c r="E212" s="287" t="s">
        <v>1903</v>
      </c>
      <c r="F212" s="283" t="s">
        <v>4342</v>
      </c>
    </row>
    <row r="213" spans="1:6">
      <c r="A213" s="288">
        <v>1115</v>
      </c>
      <c r="B213" s="289" t="s">
        <v>213</v>
      </c>
      <c r="C213" s="287" t="s">
        <v>1902</v>
      </c>
      <c r="D213" s="287" t="s">
        <v>1904</v>
      </c>
      <c r="E213" s="287" t="s">
        <v>1903</v>
      </c>
      <c r="F213" s="283" t="s">
        <v>4342</v>
      </c>
    </row>
    <row r="214" spans="1:6">
      <c r="A214" s="288">
        <v>1116</v>
      </c>
      <c r="B214" s="289" t="s">
        <v>214</v>
      </c>
      <c r="C214" s="287" t="s">
        <v>1902</v>
      </c>
      <c r="D214" s="287" t="s">
        <v>1904</v>
      </c>
      <c r="E214" s="287" t="s">
        <v>1903</v>
      </c>
      <c r="F214" s="283" t="s">
        <v>4342</v>
      </c>
    </row>
    <row r="215" spans="1:6">
      <c r="A215" s="288">
        <v>1117</v>
      </c>
      <c r="B215" s="289" t="s">
        <v>215</v>
      </c>
      <c r="C215" s="287" t="s">
        <v>1902</v>
      </c>
      <c r="D215" s="287" t="s">
        <v>1904</v>
      </c>
      <c r="E215" s="287" t="s">
        <v>1903</v>
      </c>
      <c r="F215" s="283" t="s">
        <v>4342</v>
      </c>
    </row>
    <row r="216" spans="1:6">
      <c r="A216" s="288">
        <v>1118</v>
      </c>
      <c r="B216" s="289" t="s">
        <v>216</v>
      </c>
      <c r="C216" s="287" t="s">
        <v>1902</v>
      </c>
      <c r="D216" s="287" t="s">
        <v>1904</v>
      </c>
      <c r="E216" s="287" t="s">
        <v>1903</v>
      </c>
      <c r="F216" s="283" t="s">
        <v>4342</v>
      </c>
    </row>
    <row r="217" spans="1:6">
      <c r="A217" s="288">
        <v>1119</v>
      </c>
      <c r="B217" s="289" t="s">
        <v>217</v>
      </c>
      <c r="C217" s="287" t="s">
        <v>1902</v>
      </c>
      <c r="D217" s="287" t="s">
        <v>1904</v>
      </c>
      <c r="E217" s="287" t="s">
        <v>1903</v>
      </c>
      <c r="F217" s="283" t="s">
        <v>4342</v>
      </c>
    </row>
    <row r="218" spans="1:6">
      <c r="A218" s="288">
        <v>1120</v>
      </c>
      <c r="B218" s="289" t="s">
        <v>218</v>
      </c>
      <c r="C218" s="287" t="s">
        <v>1902</v>
      </c>
      <c r="D218" s="287" t="s">
        <v>1904</v>
      </c>
      <c r="E218" s="287" t="s">
        <v>1903</v>
      </c>
      <c r="F218" s="283" t="s">
        <v>4342</v>
      </c>
    </row>
    <row r="219" spans="1:6">
      <c r="A219" s="288">
        <v>1121</v>
      </c>
      <c r="B219" s="289" t="s">
        <v>219</v>
      </c>
      <c r="C219" s="287" t="s">
        <v>1902</v>
      </c>
      <c r="D219" s="287" t="s">
        <v>1904</v>
      </c>
      <c r="E219" s="287" t="s">
        <v>1903</v>
      </c>
      <c r="F219" s="283" t="s">
        <v>4342</v>
      </c>
    </row>
    <row r="220" spans="1:6">
      <c r="A220" s="288">
        <v>1122</v>
      </c>
      <c r="B220" s="289" t="s">
        <v>220</v>
      </c>
      <c r="C220" s="287" t="s">
        <v>1902</v>
      </c>
      <c r="D220" s="287" t="s">
        <v>1904</v>
      </c>
      <c r="E220" s="287" t="s">
        <v>1903</v>
      </c>
      <c r="F220" s="283" t="s">
        <v>4342</v>
      </c>
    </row>
    <row r="221" spans="1:6">
      <c r="A221" s="288">
        <v>1123</v>
      </c>
      <c r="B221" s="289" t="s">
        <v>221</v>
      </c>
      <c r="C221" s="287" t="s">
        <v>1902</v>
      </c>
      <c r="D221" s="287" t="s">
        <v>1904</v>
      </c>
      <c r="E221" s="287" t="s">
        <v>1903</v>
      </c>
      <c r="F221" s="283" t="s">
        <v>4342</v>
      </c>
    </row>
    <row r="222" spans="1:6">
      <c r="A222" s="288">
        <v>1124</v>
      </c>
      <c r="B222" s="289" t="s">
        <v>222</v>
      </c>
      <c r="C222" s="287" t="s">
        <v>1902</v>
      </c>
      <c r="D222" s="287" t="s">
        <v>1904</v>
      </c>
      <c r="E222" s="287" t="s">
        <v>1903</v>
      </c>
      <c r="F222" s="283" t="s">
        <v>4342</v>
      </c>
    </row>
    <row r="223" spans="1:6">
      <c r="A223" s="288">
        <v>1125</v>
      </c>
      <c r="B223" s="289" t="s">
        <v>223</v>
      </c>
      <c r="C223" s="287" t="s">
        <v>1902</v>
      </c>
      <c r="D223" s="287" t="s">
        <v>1904</v>
      </c>
      <c r="E223" s="287" t="s">
        <v>1903</v>
      </c>
      <c r="F223" s="283" t="s">
        <v>4342</v>
      </c>
    </row>
    <row r="224" spans="1:6">
      <c r="A224" s="288">
        <v>1126</v>
      </c>
      <c r="B224" s="289" t="s">
        <v>224</v>
      </c>
      <c r="C224" s="287" t="s">
        <v>1902</v>
      </c>
      <c r="D224" s="287" t="s">
        <v>1904</v>
      </c>
      <c r="E224" s="287" t="s">
        <v>1903</v>
      </c>
      <c r="F224" s="283" t="s">
        <v>4342</v>
      </c>
    </row>
    <row r="225" spans="1:6">
      <c r="A225" s="288">
        <v>1127</v>
      </c>
      <c r="B225" s="289" t="s">
        <v>225</v>
      </c>
      <c r="C225" s="287" t="s">
        <v>1902</v>
      </c>
      <c r="D225" s="287" t="s">
        <v>1904</v>
      </c>
      <c r="E225" s="287" t="s">
        <v>1903</v>
      </c>
      <c r="F225" s="283" t="s">
        <v>4342</v>
      </c>
    </row>
    <row r="226" spans="1:6">
      <c r="A226" s="288">
        <v>1128</v>
      </c>
      <c r="B226" s="289" t="s">
        <v>226</v>
      </c>
      <c r="C226" s="287" t="s">
        <v>1902</v>
      </c>
      <c r="D226" s="287" t="s">
        <v>1904</v>
      </c>
      <c r="E226" s="287" t="s">
        <v>1903</v>
      </c>
      <c r="F226" s="283" t="s">
        <v>4342</v>
      </c>
    </row>
    <row r="227" spans="1:6">
      <c r="A227" s="288">
        <v>1129</v>
      </c>
      <c r="B227" s="289" t="s">
        <v>227</v>
      </c>
      <c r="C227" s="287" t="s">
        <v>1902</v>
      </c>
      <c r="D227" s="287" t="s">
        <v>1904</v>
      </c>
      <c r="E227" s="287" t="s">
        <v>1903</v>
      </c>
      <c r="F227" s="283" t="s">
        <v>4342</v>
      </c>
    </row>
    <row r="228" spans="1:6">
      <c r="A228" s="288">
        <v>1201</v>
      </c>
      <c r="B228" s="289" t="s">
        <v>228</v>
      </c>
      <c r="C228" s="287" t="s">
        <v>1902</v>
      </c>
      <c r="D228" s="287" t="s">
        <v>1904</v>
      </c>
      <c r="E228" s="287" t="s">
        <v>1903</v>
      </c>
      <c r="F228" s="283" t="s">
        <v>4342</v>
      </c>
    </row>
    <row r="229" spans="1:6">
      <c r="A229" s="288">
        <v>1202</v>
      </c>
      <c r="B229" s="289" t="s">
        <v>229</v>
      </c>
      <c r="C229" s="287" t="s">
        <v>1902</v>
      </c>
      <c r="D229" s="287" t="s">
        <v>1904</v>
      </c>
      <c r="E229" s="287" t="s">
        <v>1903</v>
      </c>
      <c r="F229" s="283" t="s">
        <v>4342</v>
      </c>
    </row>
    <row r="230" spans="1:6">
      <c r="A230" s="288">
        <v>1203</v>
      </c>
      <c r="B230" s="289" t="s">
        <v>230</v>
      </c>
      <c r="C230" s="287" t="s">
        <v>1902</v>
      </c>
      <c r="D230" s="287" t="s">
        <v>1904</v>
      </c>
      <c r="E230" s="287" t="s">
        <v>1903</v>
      </c>
      <c r="F230" s="283" t="s">
        <v>4342</v>
      </c>
    </row>
    <row r="231" spans="1:6">
      <c r="A231" s="288">
        <v>1204</v>
      </c>
      <c r="B231" s="289" t="s">
        <v>231</v>
      </c>
      <c r="C231" s="287" t="s">
        <v>1902</v>
      </c>
      <c r="D231" s="287" t="s">
        <v>1904</v>
      </c>
      <c r="E231" s="287" t="s">
        <v>1903</v>
      </c>
      <c r="F231" s="283" t="s">
        <v>4342</v>
      </c>
    </row>
    <row r="232" spans="1:6">
      <c r="A232" s="288">
        <v>1205</v>
      </c>
      <c r="B232" s="289" t="s">
        <v>232</v>
      </c>
      <c r="C232" s="287" t="s">
        <v>1902</v>
      </c>
      <c r="D232" s="287" t="s">
        <v>1904</v>
      </c>
      <c r="E232" s="287" t="s">
        <v>1903</v>
      </c>
      <c r="F232" s="283" t="s">
        <v>4342</v>
      </c>
    </row>
    <row r="233" spans="1:6">
      <c r="A233" s="288">
        <v>1206</v>
      </c>
      <c r="B233" s="289" t="s">
        <v>233</v>
      </c>
      <c r="C233" s="287" t="s">
        <v>1902</v>
      </c>
      <c r="D233" s="287" t="s">
        <v>1904</v>
      </c>
      <c r="E233" s="287" t="s">
        <v>1903</v>
      </c>
      <c r="F233" s="283" t="s">
        <v>4342</v>
      </c>
    </row>
    <row r="234" spans="1:6">
      <c r="A234" s="288">
        <v>1207</v>
      </c>
      <c r="B234" s="289" t="s">
        <v>234</v>
      </c>
      <c r="C234" s="287" t="s">
        <v>1902</v>
      </c>
      <c r="D234" s="287" t="s">
        <v>1904</v>
      </c>
      <c r="E234" s="287" t="s">
        <v>1903</v>
      </c>
      <c r="F234" s="283" t="s">
        <v>4342</v>
      </c>
    </row>
    <row r="235" spans="1:6">
      <c r="A235" s="288">
        <v>1208</v>
      </c>
      <c r="B235" s="289" t="s">
        <v>235</v>
      </c>
      <c r="C235" s="287" t="s">
        <v>1902</v>
      </c>
      <c r="D235" s="287" t="s">
        <v>1904</v>
      </c>
      <c r="E235" s="287" t="s">
        <v>1903</v>
      </c>
      <c r="F235" s="283" t="s">
        <v>4342</v>
      </c>
    </row>
    <row r="236" spans="1:6">
      <c r="A236" s="288">
        <v>1209</v>
      </c>
      <c r="B236" s="289" t="s">
        <v>236</v>
      </c>
      <c r="C236" s="287" t="s">
        <v>1902</v>
      </c>
      <c r="D236" s="287" t="s">
        <v>1904</v>
      </c>
      <c r="E236" s="287" t="s">
        <v>1903</v>
      </c>
      <c r="F236" s="283" t="s">
        <v>4342</v>
      </c>
    </row>
    <row r="237" spans="1:6">
      <c r="A237" s="288">
        <v>1210</v>
      </c>
      <c r="B237" s="289" t="s">
        <v>237</v>
      </c>
      <c r="C237" s="287" t="s">
        <v>1902</v>
      </c>
      <c r="D237" s="287" t="s">
        <v>1904</v>
      </c>
      <c r="E237" s="287" t="s">
        <v>1903</v>
      </c>
      <c r="F237" s="283" t="s">
        <v>4342</v>
      </c>
    </row>
    <row r="238" spans="1:6">
      <c r="A238" s="288">
        <v>1211</v>
      </c>
      <c r="B238" s="289" t="s">
        <v>238</v>
      </c>
      <c r="C238" s="287" t="s">
        <v>1902</v>
      </c>
      <c r="D238" s="287" t="s">
        <v>1904</v>
      </c>
      <c r="E238" s="287" t="s">
        <v>1903</v>
      </c>
      <c r="F238" s="283" t="s">
        <v>4342</v>
      </c>
    </row>
    <row r="239" spans="1:6">
      <c r="A239" s="288">
        <v>1212</v>
      </c>
      <c r="B239" s="289" t="s">
        <v>239</v>
      </c>
      <c r="C239" s="287" t="s">
        <v>1902</v>
      </c>
      <c r="D239" s="287" t="s">
        <v>1904</v>
      </c>
      <c r="E239" s="287" t="s">
        <v>1903</v>
      </c>
      <c r="F239" s="283" t="s">
        <v>4342</v>
      </c>
    </row>
    <row r="240" spans="1:6">
      <c r="A240" s="288">
        <v>1213</v>
      </c>
      <c r="B240" s="289" t="s">
        <v>240</v>
      </c>
      <c r="C240" s="287" t="s">
        <v>1902</v>
      </c>
      <c r="D240" s="287" t="s">
        <v>1904</v>
      </c>
      <c r="E240" s="287" t="s">
        <v>1903</v>
      </c>
      <c r="F240" s="283" t="s">
        <v>4342</v>
      </c>
    </row>
    <row r="241" spans="1:6">
      <c r="A241" s="288">
        <v>1214</v>
      </c>
      <c r="B241" s="289" t="s">
        <v>241</v>
      </c>
      <c r="C241" s="287" t="s">
        <v>1902</v>
      </c>
      <c r="D241" s="287" t="s">
        <v>1904</v>
      </c>
      <c r="E241" s="287" t="s">
        <v>1903</v>
      </c>
      <c r="F241" s="283" t="s">
        <v>4342</v>
      </c>
    </row>
    <row r="242" spans="1:6">
      <c r="A242" s="288">
        <v>1215</v>
      </c>
      <c r="B242" s="289" t="s">
        <v>242</v>
      </c>
      <c r="C242" s="287" t="s">
        <v>1902</v>
      </c>
      <c r="D242" s="287" t="s">
        <v>1904</v>
      </c>
      <c r="E242" s="287" t="s">
        <v>1903</v>
      </c>
      <c r="F242" s="283" t="s">
        <v>4342</v>
      </c>
    </row>
    <row r="243" spans="1:6">
      <c r="A243" s="288">
        <v>1216</v>
      </c>
      <c r="B243" s="289" t="s">
        <v>243</v>
      </c>
      <c r="C243" s="287" t="s">
        <v>1902</v>
      </c>
      <c r="D243" s="287" t="s">
        <v>1904</v>
      </c>
      <c r="E243" s="287" t="s">
        <v>1903</v>
      </c>
      <c r="F243" s="283" t="s">
        <v>4342</v>
      </c>
    </row>
    <row r="244" spans="1:6">
      <c r="A244" s="288">
        <v>1217</v>
      </c>
      <c r="B244" s="289" t="s">
        <v>244</v>
      </c>
      <c r="C244" s="287" t="s">
        <v>1902</v>
      </c>
      <c r="D244" s="287" t="s">
        <v>1904</v>
      </c>
      <c r="E244" s="287" t="s">
        <v>1903</v>
      </c>
      <c r="F244" s="283" t="s">
        <v>4342</v>
      </c>
    </row>
    <row r="245" spans="1:6">
      <c r="A245" s="288">
        <v>1218</v>
      </c>
      <c r="B245" s="289" t="s">
        <v>245</v>
      </c>
      <c r="C245" s="287" t="s">
        <v>1902</v>
      </c>
      <c r="D245" s="287" t="s">
        <v>1904</v>
      </c>
      <c r="E245" s="287" t="s">
        <v>1903</v>
      </c>
      <c r="F245" s="283" t="s">
        <v>4342</v>
      </c>
    </row>
    <row r="246" spans="1:6">
      <c r="A246" s="288">
        <v>1219</v>
      </c>
      <c r="B246" s="289" t="s">
        <v>246</v>
      </c>
      <c r="C246" s="287" t="s">
        <v>1902</v>
      </c>
      <c r="D246" s="287" t="s">
        <v>1904</v>
      </c>
      <c r="E246" s="287" t="s">
        <v>1903</v>
      </c>
      <c r="F246" s="283" t="s">
        <v>4342</v>
      </c>
    </row>
    <row r="247" spans="1:6">
      <c r="A247" s="288">
        <v>1220</v>
      </c>
      <c r="B247" s="289" t="s">
        <v>247</v>
      </c>
      <c r="C247" s="287" t="s">
        <v>1902</v>
      </c>
      <c r="D247" s="287" t="s">
        <v>1904</v>
      </c>
      <c r="E247" s="287" t="s">
        <v>1903</v>
      </c>
      <c r="F247" s="283" t="s">
        <v>4342</v>
      </c>
    </row>
    <row r="248" spans="1:6">
      <c r="A248" s="288">
        <v>1221</v>
      </c>
      <c r="B248" s="289" t="s">
        <v>248</v>
      </c>
      <c r="C248" s="287" t="s">
        <v>1902</v>
      </c>
      <c r="D248" s="287" t="s">
        <v>1904</v>
      </c>
      <c r="E248" s="287" t="s">
        <v>1903</v>
      </c>
      <c r="F248" s="283" t="s">
        <v>4342</v>
      </c>
    </row>
    <row r="249" spans="1:6">
      <c r="A249" s="288">
        <v>1222</v>
      </c>
      <c r="B249" s="289" t="s">
        <v>249</v>
      </c>
      <c r="C249" s="287" t="s">
        <v>1902</v>
      </c>
      <c r="D249" s="287" t="s">
        <v>1904</v>
      </c>
      <c r="E249" s="287" t="s">
        <v>1903</v>
      </c>
      <c r="F249" s="283" t="s">
        <v>4342</v>
      </c>
    </row>
    <row r="250" spans="1:6">
      <c r="A250" s="288">
        <v>1223</v>
      </c>
      <c r="B250" s="289" t="s">
        <v>250</v>
      </c>
      <c r="C250" s="287" t="s">
        <v>1902</v>
      </c>
      <c r="D250" s="287" t="s">
        <v>1904</v>
      </c>
      <c r="E250" s="287" t="s">
        <v>1903</v>
      </c>
      <c r="F250" s="283" t="s">
        <v>4342</v>
      </c>
    </row>
    <row r="251" spans="1:6">
      <c r="A251" s="288">
        <v>1224</v>
      </c>
      <c r="B251" s="289" t="s">
        <v>251</v>
      </c>
      <c r="C251" s="287" t="s">
        <v>1902</v>
      </c>
      <c r="D251" s="287" t="s">
        <v>1904</v>
      </c>
      <c r="E251" s="287" t="s">
        <v>1903</v>
      </c>
      <c r="F251" s="283" t="s">
        <v>4342</v>
      </c>
    </row>
    <row r="252" spans="1:6">
      <c r="A252" s="288">
        <v>1225</v>
      </c>
      <c r="B252" s="289" t="s">
        <v>252</v>
      </c>
      <c r="C252" s="287" t="s">
        <v>1902</v>
      </c>
      <c r="D252" s="287" t="s">
        <v>1904</v>
      </c>
      <c r="E252" s="287" t="s">
        <v>1903</v>
      </c>
      <c r="F252" s="283" t="s">
        <v>4342</v>
      </c>
    </row>
    <row r="253" spans="1:6">
      <c r="A253" s="288">
        <v>1226</v>
      </c>
      <c r="B253" s="289" t="s">
        <v>253</v>
      </c>
      <c r="C253" s="287" t="s">
        <v>1902</v>
      </c>
      <c r="D253" s="287" t="s">
        <v>1904</v>
      </c>
      <c r="E253" s="287" t="s">
        <v>1903</v>
      </c>
      <c r="F253" s="283" t="s">
        <v>4342</v>
      </c>
    </row>
    <row r="254" spans="1:6">
      <c r="A254" s="288">
        <v>1227</v>
      </c>
      <c r="B254" s="289" t="s">
        <v>254</v>
      </c>
      <c r="C254" s="287" t="s">
        <v>1902</v>
      </c>
      <c r="D254" s="287" t="s">
        <v>1904</v>
      </c>
      <c r="E254" s="287" t="s">
        <v>1903</v>
      </c>
      <c r="F254" s="283" t="s">
        <v>4342</v>
      </c>
    </row>
    <row r="255" spans="1:6">
      <c r="A255" s="288">
        <v>1228</v>
      </c>
      <c r="B255" s="289" t="s">
        <v>255</v>
      </c>
      <c r="C255" s="287" t="s">
        <v>1902</v>
      </c>
      <c r="D255" s="287" t="s">
        <v>1904</v>
      </c>
      <c r="E255" s="287" t="s">
        <v>1903</v>
      </c>
      <c r="F255" s="283" t="s">
        <v>4342</v>
      </c>
    </row>
    <row r="256" spans="1:6">
      <c r="A256" s="288">
        <v>1229</v>
      </c>
      <c r="B256" s="289" t="s">
        <v>256</v>
      </c>
      <c r="C256" s="287" t="s">
        <v>1902</v>
      </c>
      <c r="D256" s="287" t="s">
        <v>1904</v>
      </c>
      <c r="E256" s="287" t="s">
        <v>1903</v>
      </c>
      <c r="F256" s="283" t="s">
        <v>4342</v>
      </c>
    </row>
    <row r="257" spans="1:6">
      <c r="A257" s="288">
        <v>1230</v>
      </c>
      <c r="B257" s="289" t="s">
        <v>257</v>
      </c>
      <c r="C257" s="287" t="s">
        <v>1902</v>
      </c>
      <c r="D257" s="287" t="s">
        <v>1904</v>
      </c>
      <c r="E257" s="287" t="s">
        <v>1903</v>
      </c>
      <c r="F257" s="283" t="s">
        <v>4342</v>
      </c>
    </row>
    <row r="258" spans="1:6">
      <c r="A258" s="288">
        <v>1231</v>
      </c>
      <c r="B258" s="289" t="s">
        <v>258</v>
      </c>
      <c r="C258" s="287" t="s">
        <v>1902</v>
      </c>
      <c r="D258" s="287" t="s">
        <v>1904</v>
      </c>
      <c r="E258" s="287" t="s">
        <v>1903</v>
      </c>
      <c r="F258" s="283" t="s">
        <v>4342</v>
      </c>
    </row>
    <row r="259" spans="1:6">
      <c r="A259" s="288">
        <v>1232</v>
      </c>
      <c r="B259" s="289" t="s">
        <v>259</v>
      </c>
      <c r="C259" s="287" t="s">
        <v>1902</v>
      </c>
      <c r="D259" s="287" t="s">
        <v>1904</v>
      </c>
      <c r="E259" s="287" t="s">
        <v>1903</v>
      </c>
      <c r="F259" s="283" t="s">
        <v>4342</v>
      </c>
    </row>
    <row r="260" spans="1:6">
      <c r="A260" s="288">
        <v>1233</v>
      </c>
      <c r="B260" s="289" t="s">
        <v>260</v>
      </c>
      <c r="C260" s="287" t="s">
        <v>1902</v>
      </c>
      <c r="D260" s="287" t="s">
        <v>1904</v>
      </c>
      <c r="E260" s="287" t="s">
        <v>1903</v>
      </c>
      <c r="F260" s="283" t="s">
        <v>4342</v>
      </c>
    </row>
    <row r="261" spans="1:6">
      <c r="A261" s="288">
        <v>1234</v>
      </c>
      <c r="B261" s="289" t="s">
        <v>261</v>
      </c>
      <c r="C261" s="287" t="s">
        <v>1902</v>
      </c>
      <c r="D261" s="287" t="s">
        <v>1904</v>
      </c>
      <c r="E261" s="287" t="s">
        <v>1903</v>
      </c>
      <c r="F261" s="283" t="s">
        <v>4342</v>
      </c>
    </row>
    <row r="262" spans="1:6">
      <c r="A262" s="288">
        <v>1235</v>
      </c>
      <c r="B262" s="289" t="s">
        <v>262</v>
      </c>
      <c r="C262" s="287" t="s">
        <v>1902</v>
      </c>
      <c r="D262" s="287" t="s">
        <v>1904</v>
      </c>
      <c r="E262" s="287" t="s">
        <v>1903</v>
      </c>
      <c r="F262" s="283" t="s">
        <v>4342</v>
      </c>
    </row>
    <row r="263" spans="1:6">
      <c r="A263" s="288">
        <v>1236</v>
      </c>
      <c r="B263" s="289" t="s">
        <v>263</v>
      </c>
      <c r="C263" s="287" t="s">
        <v>1902</v>
      </c>
      <c r="D263" s="287" t="s">
        <v>1904</v>
      </c>
      <c r="E263" s="287" t="s">
        <v>1903</v>
      </c>
      <c r="F263" s="283" t="s">
        <v>4342</v>
      </c>
    </row>
    <row r="264" spans="1:6">
      <c r="A264" s="288">
        <v>1237</v>
      </c>
      <c r="B264" s="289" t="s">
        <v>264</v>
      </c>
      <c r="C264" s="287" t="s">
        <v>1902</v>
      </c>
      <c r="D264" s="287" t="s">
        <v>1904</v>
      </c>
      <c r="E264" s="287" t="s">
        <v>1903</v>
      </c>
      <c r="F264" s="283" t="s">
        <v>4342</v>
      </c>
    </row>
    <row r="265" spans="1:6">
      <c r="A265" s="288">
        <v>1238</v>
      </c>
      <c r="B265" s="289" t="s">
        <v>265</v>
      </c>
      <c r="C265" s="287" t="s">
        <v>1902</v>
      </c>
      <c r="D265" s="287" t="s">
        <v>1904</v>
      </c>
      <c r="E265" s="287" t="s">
        <v>1903</v>
      </c>
      <c r="F265" s="283" t="s">
        <v>4342</v>
      </c>
    </row>
    <row r="266" spans="1:6">
      <c r="A266" s="288">
        <v>1239</v>
      </c>
      <c r="B266" s="289" t="s">
        <v>266</v>
      </c>
      <c r="C266" s="287" t="s">
        <v>1902</v>
      </c>
      <c r="D266" s="287" t="s">
        <v>1904</v>
      </c>
      <c r="E266" s="287" t="s">
        <v>1903</v>
      </c>
      <c r="F266" s="283" t="s">
        <v>4342</v>
      </c>
    </row>
    <row r="267" spans="1:6">
      <c r="A267" s="288">
        <v>1240</v>
      </c>
      <c r="B267" s="289" t="s">
        <v>267</v>
      </c>
      <c r="C267" s="287" t="s">
        <v>1902</v>
      </c>
      <c r="D267" s="287" t="s">
        <v>1904</v>
      </c>
      <c r="E267" s="287" t="s">
        <v>1903</v>
      </c>
      <c r="F267" s="283" t="s">
        <v>4342</v>
      </c>
    </row>
    <row r="268" spans="1:6">
      <c r="A268" s="288">
        <v>1241</v>
      </c>
      <c r="B268" s="289" t="s">
        <v>268</v>
      </c>
      <c r="C268" s="287" t="s">
        <v>1902</v>
      </c>
      <c r="D268" s="287" t="s">
        <v>1904</v>
      </c>
      <c r="E268" s="287" t="s">
        <v>1903</v>
      </c>
      <c r="F268" s="283" t="s">
        <v>4342</v>
      </c>
    </row>
    <row r="269" spans="1:6">
      <c r="A269" s="288">
        <v>1242</v>
      </c>
      <c r="B269" s="289" t="s">
        <v>269</v>
      </c>
      <c r="C269" s="287" t="s">
        <v>1902</v>
      </c>
      <c r="D269" s="287" t="s">
        <v>1904</v>
      </c>
      <c r="E269" s="287" t="s">
        <v>1903</v>
      </c>
      <c r="F269" s="283" t="s">
        <v>4342</v>
      </c>
    </row>
    <row r="270" spans="1:6">
      <c r="A270" s="288">
        <v>1243</v>
      </c>
      <c r="B270" s="289" t="s">
        <v>270</v>
      </c>
      <c r="C270" s="287" t="s">
        <v>1902</v>
      </c>
      <c r="D270" s="287" t="s">
        <v>1904</v>
      </c>
      <c r="E270" s="287" t="s">
        <v>1903</v>
      </c>
      <c r="F270" s="283" t="s">
        <v>4342</v>
      </c>
    </row>
    <row r="271" spans="1:6">
      <c r="A271" s="288">
        <v>1244</v>
      </c>
      <c r="B271" s="289" t="s">
        <v>271</v>
      </c>
      <c r="C271" s="287" t="s">
        <v>1902</v>
      </c>
      <c r="D271" s="287" t="s">
        <v>1904</v>
      </c>
      <c r="E271" s="287" t="s">
        <v>1903</v>
      </c>
      <c r="F271" s="283" t="s">
        <v>4342</v>
      </c>
    </row>
    <row r="272" spans="1:6">
      <c r="A272" s="288">
        <v>1245</v>
      </c>
      <c r="B272" s="289" t="s">
        <v>272</v>
      </c>
      <c r="C272" s="287" t="s">
        <v>1902</v>
      </c>
      <c r="D272" s="287" t="s">
        <v>1904</v>
      </c>
      <c r="E272" s="287" t="s">
        <v>1903</v>
      </c>
      <c r="F272" s="283" t="s">
        <v>4342</v>
      </c>
    </row>
    <row r="273" spans="1:6">
      <c r="A273" s="288">
        <v>1246</v>
      </c>
      <c r="B273" s="289" t="s">
        <v>273</v>
      </c>
      <c r="C273" s="287" t="s">
        <v>1902</v>
      </c>
      <c r="D273" s="287" t="s">
        <v>1904</v>
      </c>
      <c r="E273" s="287" t="s">
        <v>1903</v>
      </c>
      <c r="F273" s="283" t="s">
        <v>4342</v>
      </c>
    </row>
    <row r="274" spans="1:6">
      <c r="A274" s="288">
        <v>1247</v>
      </c>
      <c r="B274" s="289" t="s">
        <v>274</v>
      </c>
      <c r="C274" s="287" t="s">
        <v>1902</v>
      </c>
      <c r="D274" s="287" t="s">
        <v>1904</v>
      </c>
      <c r="E274" s="287" t="s">
        <v>1903</v>
      </c>
      <c r="F274" s="283" t="s">
        <v>4342</v>
      </c>
    </row>
    <row r="275" spans="1:6">
      <c r="A275" s="288">
        <v>1248</v>
      </c>
      <c r="B275" s="289" t="s">
        <v>275</v>
      </c>
      <c r="C275" s="287" t="s">
        <v>1902</v>
      </c>
      <c r="D275" s="287" t="s">
        <v>1904</v>
      </c>
      <c r="E275" s="287" t="s">
        <v>1903</v>
      </c>
      <c r="F275" s="283" t="s">
        <v>4342</v>
      </c>
    </row>
    <row r="276" spans="1:6">
      <c r="A276" s="288">
        <v>1249</v>
      </c>
      <c r="B276" s="289" t="s">
        <v>276</v>
      </c>
      <c r="C276" s="287" t="s">
        <v>1902</v>
      </c>
      <c r="D276" s="287" t="s">
        <v>1904</v>
      </c>
      <c r="E276" s="287" t="s">
        <v>1903</v>
      </c>
      <c r="F276" s="283" t="s">
        <v>4342</v>
      </c>
    </row>
    <row r="277" spans="1:6">
      <c r="A277" s="288">
        <v>1250</v>
      </c>
      <c r="B277" s="289" t="s">
        <v>277</v>
      </c>
      <c r="C277" s="287" t="s">
        <v>1902</v>
      </c>
      <c r="D277" s="287" t="s">
        <v>1904</v>
      </c>
      <c r="E277" s="287" t="s">
        <v>1903</v>
      </c>
      <c r="F277" s="283" t="s">
        <v>4342</v>
      </c>
    </row>
    <row r="278" spans="1:6">
      <c r="A278" s="288">
        <v>1251</v>
      </c>
      <c r="B278" s="289" t="s">
        <v>278</v>
      </c>
      <c r="C278" s="287" t="s">
        <v>1902</v>
      </c>
      <c r="D278" s="287" t="s">
        <v>1904</v>
      </c>
      <c r="E278" s="287" t="s">
        <v>1903</v>
      </c>
      <c r="F278" s="283" t="s">
        <v>4342</v>
      </c>
    </row>
    <row r="279" spans="1:6">
      <c r="A279" s="288">
        <v>1252</v>
      </c>
      <c r="B279" s="289" t="s">
        <v>279</v>
      </c>
      <c r="C279" s="287" t="s">
        <v>1902</v>
      </c>
      <c r="D279" s="287" t="s">
        <v>1904</v>
      </c>
      <c r="E279" s="287" t="s">
        <v>1903</v>
      </c>
      <c r="F279" s="283" t="s">
        <v>4342</v>
      </c>
    </row>
    <row r="280" spans="1:6">
      <c r="A280" s="288">
        <v>1253</v>
      </c>
      <c r="B280" s="289" t="s">
        <v>280</v>
      </c>
      <c r="C280" s="287" t="s">
        <v>1902</v>
      </c>
      <c r="D280" s="287" t="s">
        <v>1904</v>
      </c>
      <c r="E280" s="287" t="s">
        <v>1903</v>
      </c>
      <c r="F280" s="283" t="s">
        <v>4342</v>
      </c>
    </row>
    <row r="281" spans="1:6">
      <c r="A281" s="288">
        <v>1254</v>
      </c>
      <c r="B281" s="289" t="s">
        <v>281</v>
      </c>
      <c r="C281" s="287" t="s">
        <v>1902</v>
      </c>
      <c r="D281" s="287" t="s">
        <v>1904</v>
      </c>
      <c r="E281" s="287" t="s">
        <v>1903</v>
      </c>
      <c r="F281" s="283" t="s">
        <v>4342</v>
      </c>
    </row>
    <row r="282" spans="1:6">
      <c r="A282" s="288">
        <v>1255</v>
      </c>
      <c r="B282" s="289" t="s">
        <v>282</v>
      </c>
      <c r="C282" s="287" t="s">
        <v>1902</v>
      </c>
      <c r="D282" s="287" t="s">
        <v>1904</v>
      </c>
      <c r="E282" s="287" t="s">
        <v>1903</v>
      </c>
      <c r="F282" s="283" t="s">
        <v>4342</v>
      </c>
    </row>
    <row r="283" spans="1:6">
      <c r="A283" s="288">
        <v>1256</v>
      </c>
      <c r="B283" s="289" t="s">
        <v>283</v>
      </c>
      <c r="C283" s="287" t="s">
        <v>1902</v>
      </c>
      <c r="D283" s="287" t="s">
        <v>1904</v>
      </c>
      <c r="E283" s="287" t="s">
        <v>1903</v>
      </c>
      <c r="F283" s="283" t="s">
        <v>4342</v>
      </c>
    </row>
    <row r="284" spans="1:6">
      <c r="A284" s="288">
        <v>1257</v>
      </c>
      <c r="B284" s="289" t="s">
        <v>284</v>
      </c>
      <c r="C284" s="287" t="s">
        <v>1902</v>
      </c>
      <c r="D284" s="287" t="s">
        <v>1904</v>
      </c>
      <c r="E284" s="287" t="s">
        <v>1903</v>
      </c>
      <c r="F284" s="283" t="s">
        <v>4342</v>
      </c>
    </row>
    <row r="285" spans="1:6">
      <c r="A285" s="288">
        <v>1258</v>
      </c>
      <c r="B285" s="289" t="s">
        <v>285</v>
      </c>
      <c r="C285" s="287" t="s">
        <v>1902</v>
      </c>
      <c r="D285" s="287" t="s">
        <v>1904</v>
      </c>
      <c r="E285" s="287" t="s">
        <v>1903</v>
      </c>
      <c r="F285" s="283" t="s">
        <v>4342</v>
      </c>
    </row>
    <row r="286" spans="1:6">
      <c r="A286" s="288">
        <v>1259</v>
      </c>
      <c r="B286" s="289" t="s">
        <v>286</v>
      </c>
      <c r="C286" s="287" t="s">
        <v>1902</v>
      </c>
      <c r="D286" s="287" t="s">
        <v>1904</v>
      </c>
      <c r="E286" s="287" t="s">
        <v>1903</v>
      </c>
      <c r="F286" s="283" t="s">
        <v>4342</v>
      </c>
    </row>
    <row r="287" spans="1:6">
      <c r="A287" s="288">
        <v>1260</v>
      </c>
      <c r="B287" s="289" t="s">
        <v>287</v>
      </c>
      <c r="C287" s="287" t="s">
        <v>1902</v>
      </c>
      <c r="D287" s="287" t="s">
        <v>1904</v>
      </c>
      <c r="E287" s="287" t="s">
        <v>1903</v>
      </c>
      <c r="F287" s="283" t="s">
        <v>4342</v>
      </c>
    </row>
    <row r="288" spans="1:6">
      <c r="A288" s="288">
        <v>1261</v>
      </c>
      <c r="B288" s="289" t="s">
        <v>288</v>
      </c>
      <c r="C288" s="287" t="s">
        <v>1902</v>
      </c>
      <c r="D288" s="287" t="s">
        <v>1904</v>
      </c>
      <c r="E288" s="287" t="s">
        <v>1903</v>
      </c>
      <c r="F288" s="283" t="s">
        <v>4342</v>
      </c>
    </row>
    <row r="289" spans="1:6">
      <c r="A289" s="288">
        <v>1262</v>
      </c>
      <c r="B289" s="289" t="s">
        <v>289</v>
      </c>
      <c r="C289" s="287" t="s">
        <v>1902</v>
      </c>
      <c r="D289" s="287" t="s">
        <v>1904</v>
      </c>
      <c r="E289" s="287" t="s">
        <v>1903</v>
      </c>
      <c r="F289" s="283" t="s">
        <v>4342</v>
      </c>
    </row>
    <row r="290" spans="1:6">
      <c r="A290" s="288">
        <v>1263</v>
      </c>
      <c r="B290" s="289" t="s">
        <v>290</v>
      </c>
      <c r="C290" s="287" t="s">
        <v>1902</v>
      </c>
      <c r="D290" s="287" t="s">
        <v>1904</v>
      </c>
      <c r="E290" s="287" t="s">
        <v>1903</v>
      </c>
      <c r="F290" s="283" t="s">
        <v>4342</v>
      </c>
    </row>
    <row r="291" spans="1:6">
      <c r="A291" s="288">
        <v>1264</v>
      </c>
      <c r="B291" s="289" t="s">
        <v>291</v>
      </c>
      <c r="C291" s="287" t="s">
        <v>1902</v>
      </c>
      <c r="D291" s="287" t="s">
        <v>1904</v>
      </c>
      <c r="E291" s="287" t="s">
        <v>1903</v>
      </c>
      <c r="F291" s="283" t="s">
        <v>4342</v>
      </c>
    </row>
    <row r="292" spans="1:6">
      <c r="A292" s="288">
        <v>1265</v>
      </c>
      <c r="B292" s="289" t="s">
        <v>292</v>
      </c>
      <c r="C292" s="287" t="s">
        <v>1902</v>
      </c>
      <c r="D292" s="287" t="s">
        <v>1904</v>
      </c>
      <c r="E292" s="287" t="s">
        <v>1903</v>
      </c>
      <c r="F292" s="283" t="s">
        <v>4342</v>
      </c>
    </row>
    <row r="293" spans="1:6">
      <c r="A293" s="288">
        <v>1266</v>
      </c>
      <c r="B293" s="289" t="s">
        <v>293</v>
      </c>
      <c r="C293" s="287" t="s">
        <v>1902</v>
      </c>
      <c r="D293" s="287" t="s">
        <v>1904</v>
      </c>
      <c r="E293" s="287" t="s">
        <v>1903</v>
      </c>
      <c r="F293" s="283" t="s">
        <v>4342</v>
      </c>
    </row>
    <row r="294" spans="1:6">
      <c r="A294" s="288">
        <v>1267</v>
      </c>
      <c r="B294" s="289" t="s">
        <v>294</v>
      </c>
      <c r="C294" s="287" t="s">
        <v>1902</v>
      </c>
      <c r="D294" s="287" t="s">
        <v>1904</v>
      </c>
      <c r="E294" s="287" t="s">
        <v>1903</v>
      </c>
      <c r="F294" s="283" t="s">
        <v>4342</v>
      </c>
    </row>
    <row r="295" spans="1:6">
      <c r="A295" s="288">
        <v>1268</v>
      </c>
      <c r="B295" s="289" t="s">
        <v>295</v>
      </c>
      <c r="C295" s="287" t="s">
        <v>1902</v>
      </c>
      <c r="D295" s="287" t="s">
        <v>1904</v>
      </c>
      <c r="E295" s="287" t="s">
        <v>1903</v>
      </c>
      <c r="F295" s="283" t="s">
        <v>4342</v>
      </c>
    </row>
    <row r="296" spans="1:6">
      <c r="A296" s="288">
        <v>1269</v>
      </c>
      <c r="B296" s="289" t="s">
        <v>296</v>
      </c>
      <c r="C296" s="287" t="s">
        <v>1902</v>
      </c>
      <c r="D296" s="287" t="s">
        <v>1904</v>
      </c>
      <c r="E296" s="287" t="s">
        <v>1903</v>
      </c>
      <c r="F296" s="283" t="s">
        <v>4342</v>
      </c>
    </row>
    <row r="297" spans="1:6">
      <c r="A297" s="288">
        <v>1270</v>
      </c>
      <c r="B297" s="289" t="s">
        <v>297</v>
      </c>
      <c r="C297" s="287" t="s">
        <v>1902</v>
      </c>
      <c r="D297" s="287" t="s">
        <v>1904</v>
      </c>
      <c r="E297" s="287" t="s">
        <v>1903</v>
      </c>
      <c r="F297" s="283" t="s">
        <v>4342</v>
      </c>
    </row>
    <row r="298" spans="1:6">
      <c r="A298" s="288">
        <v>1271</v>
      </c>
      <c r="B298" s="289" t="s">
        <v>298</v>
      </c>
      <c r="C298" s="287" t="s">
        <v>1902</v>
      </c>
      <c r="D298" s="287" t="s">
        <v>1904</v>
      </c>
      <c r="E298" s="287" t="s">
        <v>1903</v>
      </c>
      <c r="F298" s="283" t="s">
        <v>4342</v>
      </c>
    </row>
    <row r="299" spans="1:6">
      <c r="A299" s="288">
        <v>1272</v>
      </c>
      <c r="B299" s="289" t="s">
        <v>299</v>
      </c>
      <c r="C299" s="287" t="s">
        <v>1902</v>
      </c>
      <c r="D299" s="287" t="s">
        <v>1904</v>
      </c>
      <c r="E299" s="287" t="s">
        <v>1903</v>
      </c>
      <c r="F299" s="283" t="s">
        <v>4342</v>
      </c>
    </row>
    <row r="300" spans="1:6">
      <c r="A300" s="288">
        <v>1273</v>
      </c>
      <c r="B300" s="289" t="s">
        <v>300</v>
      </c>
      <c r="C300" s="287" t="s">
        <v>1902</v>
      </c>
      <c r="D300" s="287" t="s">
        <v>1904</v>
      </c>
      <c r="E300" s="287" t="s">
        <v>1903</v>
      </c>
      <c r="F300" s="283" t="s">
        <v>4342</v>
      </c>
    </row>
    <row r="301" spans="1:6">
      <c r="A301" s="288">
        <v>1274</v>
      </c>
      <c r="B301" s="289" t="s">
        <v>301</v>
      </c>
      <c r="C301" s="287" t="s">
        <v>1902</v>
      </c>
      <c r="D301" s="287" t="s">
        <v>1904</v>
      </c>
      <c r="E301" s="287" t="s">
        <v>1903</v>
      </c>
      <c r="F301" s="283" t="s">
        <v>4342</v>
      </c>
    </row>
    <row r="302" spans="1:6">
      <c r="A302" s="288">
        <v>1275</v>
      </c>
      <c r="B302" s="289" t="s">
        <v>302</v>
      </c>
      <c r="C302" s="287" t="s">
        <v>1902</v>
      </c>
      <c r="D302" s="287" t="s">
        <v>1904</v>
      </c>
      <c r="E302" s="287" t="s">
        <v>1903</v>
      </c>
      <c r="F302" s="283" t="s">
        <v>4342</v>
      </c>
    </row>
    <row r="303" spans="1:6">
      <c r="A303" s="288">
        <v>1276</v>
      </c>
      <c r="B303" s="289" t="s">
        <v>303</v>
      </c>
      <c r="C303" s="287" t="s">
        <v>1902</v>
      </c>
      <c r="D303" s="287" t="s">
        <v>1904</v>
      </c>
      <c r="E303" s="287" t="s">
        <v>1903</v>
      </c>
      <c r="F303" s="283" t="s">
        <v>4342</v>
      </c>
    </row>
    <row r="304" spans="1:6">
      <c r="A304" s="288">
        <v>1277</v>
      </c>
      <c r="B304" s="289" t="s">
        <v>304</v>
      </c>
      <c r="C304" s="287" t="s">
        <v>1902</v>
      </c>
      <c r="D304" s="287" t="s">
        <v>1904</v>
      </c>
      <c r="E304" s="287" t="s">
        <v>1903</v>
      </c>
      <c r="F304" s="283" t="s">
        <v>4342</v>
      </c>
    </row>
    <row r="305" spans="1:6">
      <c r="A305" s="288">
        <v>1278</v>
      </c>
      <c r="B305" s="289" t="s">
        <v>305</v>
      </c>
      <c r="C305" s="287" t="s">
        <v>1902</v>
      </c>
      <c r="D305" s="287" t="s">
        <v>1904</v>
      </c>
      <c r="E305" s="287" t="s">
        <v>1903</v>
      </c>
      <c r="F305" s="283" t="s">
        <v>4342</v>
      </c>
    </row>
    <row r="306" spans="1:6">
      <c r="A306" s="288">
        <v>1279</v>
      </c>
      <c r="B306" s="289" t="s">
        <v>306</v>
      </c>
      <c r="C306" s="287" t="s">
        <v>1902</v>
      </c>
      <c r="D306" s="287" t="s">
        <v>1904</v>
      </c>
      <c r="E306" s="287" t="s">
        <v>1903</v>
      </c>
      <c r="F306" s="283" t="s">
        <v>4342</v>
      </c>
    </row>
    <row r="307" spans="1:6">
      <c r="A307" s="288">
        <v>1280</v>
      </c>
      <c r="B307" s="289" t="s">
        <v>307</v>
      </c>
      <c r="C307" s="287" t="s">
        <v>1902</v>
      </c>
      <c r="D307" s="287" t="s">
        <v>1904</v>
      </c>
      <c r="E307" s="287" t="s">
        <v>1903</v>
      </c>
      <c r="F307" s="283" t="s">
        <v>4342</v>
      </c>
    </row>
    <row r="308" spans="1:6">
      <c r="A308" s="288">
        <v>1281</v>
      </c>
      <c r="B308" s="289" t="s">
        <v>308</v>
      </c>
      <c r="C308" s="287" t="s">
        <v>1902</v>
      </c>
      <c r="D308" s="287" t="s">
        <v>1904</v>
      </c>
      <c r="E308" s="287" t="s">
        <v>1903</v>
      </c>
      <c r="F308" s="283" t="s">
        <v>4342</v>
      </c>
    </row>
    <row r="309" spans="1:6">
      <c r="A309" s="288">
        <v>1282</v>
      </c>
      <c r="B309" s="289" t="s">
        <v>309</v>
      </c>
      <c r="C309" s="287" t="s">
        <v>1902</v>
      </c>
      <c r="D309" s="287" t="s">
        <v>1904</v>
      </c>
      <c r="E309" s="287" t="s">
        <v>1903</v>
      </c>
      <c r="F309" s="283" t="s">
        <v>4342</v>
      </c>
    </row>
    <row r="310" spans="1:6">
      <c r="A310" s="288">
        <v>1283</v>
      </c>
      <c r="B310" s="289" t="s">
        <v>310</v>
      </c>
      <c r="C310" s="287" t="s">
        <v>1902</v>
      </c>
      <c r="D310" s="287" t="s">
        <v>1904</v>
      </c>
      <c r="E310" s="287" t="s">
        <v>1903</v>
      </c>
      <c r="F310" s="283" t="s">
        <v>4342</v>
      </c>
    </row>
    <row r="311" spans="1:6">
      <c r="A311" s="288">
        <v>1284</v>
      </c>
      <c r="B311" s="289" t="s">
        <v>311</v>
      </c>
      <c r="C311" s="287" t="s">
        <v>1902</v>
      </c>
      <c r="D311" s="287" t="s">
        <v>1904</v>
      </c>
      <c r="E311" s="287" t="s">
        <v>1903</v>
      </c>
      <c r="F311" s="283" t="s">
        <v>4342</v>
      </c>
    </row>
    <row r="312" spans="1:6">
      <c r="A312" s="288">
        <v>1285</v>
      </c>
      <c r="B312" s="289" t="s">
        <v>312</v>
      </c>
      <c r="C312" s="287" t="s">
        <v>1902</v>
      </c>
      <c r="D312" s="287" t="s">
        <v>1904</v>
      </c>
      <c r="E312" s="287" t="s">
        <v>1903</v>
      </c>
      <c r="F312" s="283" t="s">
        <v>4342</v>
      </c>
    </row>
    <row r="313" spans="1:6">
      <c r="A313" s="288">
        <v>1286</v>
      </c>
      <c r="B313" s="289" t="s">
        <v>313</v>
      </c>
      <c r="C313" s="287" t="s">
        <v>1902</v>
      </c>
      <c r="D313" s="287" t="s">
        <v>1904</v>
      </c>
      <c r="E313" s="287" t="s">
        <v>1903</v>
      </c>
      <c r="F313" s="283" t="s">
        <v>4342</v>
      </c>
    </row>
    <row r="314" spans="1:6">
      <c r="A314" s="288">
        <v>1287</v>
      </c>
      <c r="B314" s="289" t="s">
        <v>314</v>
      </c>
      <c r="C314" s="287" t="s">
        <v>1902</v>
      </c>
      <c r="D314" s="287" t="s">
        <v>1904</v>
      </c>
      <c r="E314" s="287" t="s">
        <v>1903</v>
      </c>
      <c r="F314" s="283" t="s">
        <v>4342</v>
      </c>
    </row>
    <row r="315" spans="1:6">
      <c r="A315" s="288">
        <v>1301</v>
      </c>
      <c r="B315" s="289" t="s">
        <v>315</v>
      </c>
      <c r="C315" s="287" t="s">
        <v>1902</v>
      </c>
      <c r="D315" s="287" t="s">
        <v>1904</v>
      </c>
      <c r="E315" s="287" t="s">
        <v>1903</v>
      </c>
      <c r="F315" s="283" t="s">
        <v>4342</v>
      </c>
    </row>
    <row r="316" spans="1:6">
      <c r="A316" s="288">
        <v>1302</v>
      </c>
      <c r="B316" s="289" t="s">
        <v>316</v>
      </c>
      <c r="C316" s="287" t="s">
        <v>1902</v>
      </c>
      <c r="D316" s="287" t="s">
        <v>1904</v>
      </c>
      <c r="E316" s="287" t="s">
        <v>1903</v>
      </c>
      <c r="F316" s="283" t="s">
        <v>4342</v>
      </c>
    </row>
    <row r="317" spans="1:6">
      <c r="A317" s="288">
        <v>1303</v>
      </c>
      <c r="B317" s="289" t="s">
        <v>317</v>
      </c>
      <c r="C317" s="287" t="s">
        <v>1902</v>
      </c>
      <c r="D317" s="287" t="s">
        <v>1904</v>
      </c>
      <c r="E317" s="287" t="s">
        <v>1903</v>
      </c>
      <c r="F317" s="283" t="s">
        <v>4342</v>
      </c>
    </row>
    <row r="318" spans="1:6">
      <c r="A318" s="288">
        <v>1304</v>
      </c>
      <c r="B318" s="289" t="s">
        <v>318</v>
      </c>
      <c r="C318" s="287" t="s">
        <v>1902</v>
      </c>
      <c r="D318" s="287" t="s">
        <v>1904</v>
      </c>
      <c r="E318" s="287" t="s">
        <v>1903</v>
      </c>
      <c r="F318" s="283" t="s">
        <v>4342</v>
      </c>
    </row>
    <row r="319" spans="1:6">
      <c r="A319" s="288">
        <v>1305</v>
      </c>
      <c r="B319" s="289" t="s">
        <v>319</v>
      </c>
      <c r="C319" s="287" t="s">
        <v>1902</v>
      </c>
      <c r="D319" s="287" t="s">
        <v>1904</v>
      </c>
      <c r="E319" s="287" t="s">
        <v>1903</v>
      </c>
      <c r="F319" s="283" t="s">
        <v>4342</v>
      </c>
    </row>
    <row r="320" spans="1:6">
      <c r="A320" s="288">
        <v>1306</v>
      </c>
      <c r="B320" s="289" t="s">
        <v>320</v>
      </c>
      <c r="C320" s="287" t="s">
        <v>1902</v>
      </c>
      <c r="D320" s="287" t="s">
        <v>1904</v>
      </c>
      <c r="E320" s="287" t="s">
        <v>1903</v>
      </c>
      <c r="F320" s="283" t="s">
        <v>4342</v>
      </c>
    </row>
    <row r="321" spans="1:6">
      <c r="A321" s="288">
        <v>1307</v>
      </c>
      <c r="B321" s="289" t="s">
        <v>321</v>
      </c>
      <c r="C321" s="287" t="s">
        <v>1902</v>
      </c>
      <c r="D321" s="287" t="s">
        <v>1904</v>
      </c>
      <c r="E321" s="287" t="s">
        <v>1903</v>
      </c>
      <c r="F321" s="283" t="s">
        <v>4342</v>
      </c>
    </row>
    <row r="322" spans="1:6">
      <c r="A322" s="288">
        <v>1308</v>
      </c>
      <c r="B322" s="289" t="s">
        <v>322</v>
      </c>
      <c r="C322" s="287" t="s">
        <v>1902</v>
      </c>
      <c r="D322" s="287" t="s">
        <v>1904</v>
      </c>
      <c r="E322" s="287" t="s">
        <v>1903</v>
      </c>
      <c r="F322" s="283" t="s">
        <v>4342</v>
      </c>
    </row>
    <row r="323" spans="1:6">
      <c r="A323" s="288">
        <v>1309</v>
      </c>
      <c r="B323" s="289" t="s">
        <v>323</v>
      </c>
      <c r="C323" s="287" t="s">
        <v>1902</v>
      </c>
      <c r="D323" s="287" t="s">
        <v>1904</v>
      </c>
      <c r="E323" s="287" t="s">
        <v>1903</v>
      </c>
      <c r="F323" s="283" t="s">
        <v>4342</v>
      </c>
    </row>
    <row r="324" spans="1:6">
      <c r="A324" s="288">
        <v>1310</v>
      </c>
      <c r="B324" s="289" t="s">
        <v>324</v>
      </c>
      <c r="C324" s="287" t="s">
        <v>1902</v>
      </c>
      <c r="D324" s="287" t="s">
        <v>1904</v>
      </c>
      <c r="E324" s="287" t="s">
        <v>1903</v>
      </c>
      <c r="F324" s="283" t="s">
        <v>4342</v>
      </c>
    </row>
    <row r="325" spans="1:6">
      <c r="A325" s="288">
        <v>1311</v>
      </c>
      <c r="B325" s="289" t="s">
        <v>325</v>
      </c>
      <c r="C325" s="287" t="s">
        <v>1902</v>
      </c>
      <c r="D325" s="287" t="s">
        <v>1904</v>
      </c>
      <c r="E325" s="287" t="s">
        <v>1903</v>
      </c>
      <c r="F325" s="283" t="s">
        <v>4342</v>
      </c>
    </row>
    <row r="326" spans="1:6">
      <c r="A326" s="288">
        <v>1312</v>
      </c>
      <c r="B326" s="289" t="s">
        <v>326</v>
      </c>
      <c r="C326" s="287" t="s">
        <v>1902</v>
      </c>
      <c r="D326" s="287" t="s">
        <v>1904</v>
      </c>
      <c r="E326" s="287" t="s">
        <v>1903</v>
      </c>
      <c r="F326" s="283" t="s">
        <v>4342</v>
      </c>
    </row>
    <row r="327" spans="1:6">
      <c r="A327" s="288">
        <v>1313</v>
      </c>
      <c r="B327" s="289" t="s">
        <v>327</v>
      </c>
      <c r="C327" s="287" t="s">
        <v>1902</v>
      </c>
      <c r="D327" s="287" t="s">
        <v>1904</v>
      </c>
      <c r="E327" s="287" t="s">
        <v>1903</v>
      </c>
      <c r="F327" s="283" t="s">
        <v>4342</v>
      </c>
    </row>
    <row r="328" spans="1:6">
      <c r="A328" s="288">
        <v>1314</v>
      </c>
      <c r="B328" s="289" t="s">
        <v>328</v>
      </c>
      <c r="C328" s="287" t="s">
        <v>1902</v>
      </c>
      <c r="D328" s="287" t="s">
        <v>1904</v>
      </c>
      <c r="E328" s="287" t="s">
        <v>1903</v>
      </c>
      <c r="F328" s="283" t="s">
        <v>4342</v>
      </c>
    </row>
    <row r="329" spans="1:6">
      <c r="A329" s="288">
        <v>1315</v>
      </c>
      <c r="B329" s="289" t="s">
        <v>329</v>
      </c>
      <c r="C329" s="287" t="s">
        <v>1902</v>
      </c>
      <c r="D329" s="287" t="s">
        <v>1904</v>
      </c>
      <c r="E329" s="287" t="s">
        <v>1903</v>
      </c>
      <c r="F329" s="283" t="s">
        <v>4342</v>
      </c>
    </row>
    <row r="330" spans="1:6">
      <c r="A330" s="288">
        <v>1316</v>
      </c>
      <c r="B330" s="289" t="s">
        <v>330</v>
      </c>
      <c r="C330" s="287" t="s">
        <v>1902</v>
      </c>
      <c r="D330" s="287" t="s">
        <v>1904</v>
      </c>
      <c r="E330" s="287" t="s">
        <v>1903</v>
      </c>
      <c r="F330" s="283" t="s">
        <v>4342</v>
      </c>
    </row>
    <row r="331" spans="1:6">
      <c r="A331" s="288">
        <v>1317</v>
      </c>
      <c r="B331" s="289" t="s">
        <v>331</v>
      </c>
      <c r="C331" s="287" t="s">
        <v>1902</v>
      </c>
      <c r="D331" s="287" t="s">
        <v>1904</v>
      </c>
      <c r="E331" s="287" t="s">
        <v>1903</v>
      </c>
      <c r="F331" s="283" t="s">
        <v>4342</v>
      </c>
    </row>
    <row r="332" spans="1:6">
      <c r="A332" s="288">
        <v>1318</v>
      </c>
      <c r="B332" s="289" t="s">
        <v>332</v>
      </c>
      <c r="C332" s="287" t="s">
        <v>1902</v>
      </c>
      <c r="D332" s="287" t="s">
        <v>1904</v>
      </c>
      <c r="E332" s="287" t="s">
        <v>1903</v>
      </c>
      <c r="F332" s="283" t="s">
        <v>4342</v>
      </c>
    </row>
    <row r="333" spans="1:6">
      <c r="A333" s="288">
        <v>1319</v>
      </c>
      <c r="B333" s="289" t="s">
        <v>333</v>
      </c>
      <c r="C333" s="287" t="s">
        <v>1902</v>
      </c>
      <c r="D333" s="287" t="s">
        <v>1904</v>
      </c>
      <c r="E333" s="287" t="s">
        <v>1903</v>
      </c>
      <c r="F333" s="283" t="s">
        <v>4342</v>
      </c>
    </row>
    <row r="334" spans="1:6">
      <c r="A334" s="288">
        <v>1320</v>
      </c>
      <c r="B334" s="289" t="s">
        <v>334</v>
      </c>
      <c r="C334" s="287" t="s">
        <v>1902</v>
      </c>
      <c r="D334" s="287" t="s">
        <v>1904</v>
      </c>
      <c r="E334" s="287" t="s">
        <v>1903</v>
      </c>
      <c r="F334" s="283" t="s">
        <v>4342</v>
      </c>
    </row>
    <row r="335" spans="1:6">
      <c r="A335" s="288">
        <v>1321</v>
      </c>
      <c r="B335" s="289" t="s">
        <v>335</v>
      </c>
      <c r="C335" s="287" t="s">
        <v>1902</v>
      </c>
      <c r="D335" s="287" t="s">
        <v>1904</v>
      </c>
      <c r="E335" s="287" t="s">
        <v>1903</v>
      </c>
      <c r="F335" s="283" t="s">
        <v>4342</v>
      </c>
    </row>
    <row r="336" spans="1:6">
      <c r="A336" s="288">
        <v>1322</v>
      </c>
      <c r="B336" s="289" t="s">
        <v>336</v>
      </c>
      <c r="C336" s="287" t="s">
        <v>1902</v>
      </c>
      <c r="D336" s="287" t="s">
        <v>1904</v>
      </c>
      <c r="E336" s="287" t="s">
        <v>1903</v>
      </c>
      <c r="F336" s="283" t="s">
        <v>4342</v>
      </c>
    </row>
    <row r="337" spans="1:6">
      <c r="A337" s="288">
        <v>1323</v>
      </c>
      <c r="B337" s="289" t="s">
        <v>337</v>
      </c>
      <c r="C337" s="287" t="s">
        <v>1902</v>
      </c>
      <c r="D337" s="287" t="s">
        <v>1904</v>
      </c>
      <c r="E337" s="287" t="s">
        <v>1903</v>
      </c>
      <c r="F337" s="283" t="s">
        <v>4342</v>
      </c>
    </row>
    <row r="338" spans="1:6">
      <c r="A338" s="288">
        <v>1324</v>
      </c>
      <c r="B338" s="289" t="s">
        <v>338</v>
      </c>
      <c r="C338" s="287" t="s">
        <v>1902</v>
      </c>
      <c r="D338" s="287" t="s">
        <v>1904</v>
      </c>
      <c r="E338" s="287" t="s">
        <v>1903</v>
      </c>
      <c r="F338" s="283" t="s">
        <v>4342</v>
      </c>
    </row>
    <row r="339" spans="1:6">
      <c r="A339" s="288">
        <v>1325</v>
      </c>
      <c r="B339" s="289" t="s">
        <v>339</v>
      </c>
      <c r="C339" s="287" t="s">
        <v>1902</v>
      </c>
      <c r="D339" s="287" t="s">
        <v>1904</v>
      </c>
      <c r="E339" s="287" t="s">
        <v>1903</v>
      </c>
      <c r="F339" s="283" t="s">
        <v>4342</v>
      </c>
    </row>
    <row r="340" spans="1:6">
      <c r="A340" s="288">
        <v>1326</v>
      </c>
      <c r="B340" s="289" t="s">
        <v>340</v>
      </c>
      <c r="C340" s="287" t="s">
        <v>1902</v>
      </c>
      <c r="D340" s="287" t="s">
        <v>1904</v>
      </c>
      <c r="E340" s="287" t="s">
        <v>1903</v>
      </c>
      <c r="F340" s="283" t="s">
        <v>4342</v>
      </c>
    </row>
    <row r="341" spans="1:6">
      <c r="A341" s="288">
        <v>1327</v>
      </c>
      <c r="B341" s="289" t="s">
        <v>341</v>
      </c>
      <c r="C341" s="287" t="s">
        <v>1902</v>
      </c>
      <c r="D341" s="287" t="s">
        <v>1904</v>
      </c>
      <c r="E341" s="287" t="s">
        <v>1903</v>
      </c>
      <c r="F341" s="283" t="s">
        <v>4342</v>
      </c>
    </row>
    <row r="342" spans="1:6">
      <c r="A342" s="288">
        <v>1328</v>
      </c>
      <c r="B342" s="289" t="s">
        <v>342</v>
      </c>
      <c r="C342" s="287" t="s">
        <v>1902</v>
      </c>
      <c r="D342" s="287" t="s">
        <v>1904</v>
      </c>
      <c r="E342" s="287" t="s">
        <v>1903</v>
      </c>
      <c r="F342" s="283" t="s">
        <v>4342</v>
      </c>
    </row>
    <row r="343" spans="1:6">
      <c r="A343" s="288">
        <v>1329</v>
      </c>
      <c r="B343" s="289" t="s">
        <v>343</v>
      </c>
      <c r="C343" s="287" t="s">
        <v>1902</v>
      </c>
      <c r="D343" s="287" t="s">
        <v>1904</v>
      </c>
      <c r="E343" s="287" t="s">
        <v>1903</v>
      </c>
      <c r="F343" s="283" t="s">
        <v>4342</v>
      </c>
    </row>
    <row r="344" spans="1:6">
      <c r="A344" s="288">
        <v>1330</v>
      </c>
      <c r="B344" s="289" t="s">
        <v>344</v>
      </c>
      <c r="C344" s="287" t="s">
        <v>1902</v>
      </c>
      <c r="D344" s="287" t="s">
        <v>1904</v>
      </c>
      <c r="E344" s="287" t="s">
        <v>1903</v>
      </c>
      <c r="F344" s="283" t="s">
        <v>4342</v>
      </c>
    </row>
    <row r="345" spans="1:6">
      <c r="A345" s="288">
        <v>1331</v>
      </c>
      <c r="B345" s="289" t="s">
        <v>345</v>
      </c>
      <c r="C345" s="287" t="s">
        <v>1902</v>
      </c>
      <c r="D345" s="287" t="s">
        <v>1904</v>
      </c>
      <c r="E345" s="287" t="s">
        <v>1903</v>
      </c>
      <c r="F345" s="283" t="s">
        <v>4342</v>
      </c>
    </row>
    <row r="346" spans="1:6">
      <c r="A346" s="288">
        <v>1332</v>
      </c>
      <c r="B346" s="289" t="s">
        <v>346</v>
      </c>
      <c r="C346" s="287" t="s">
        <v>1902</v>
      </c>
      <c r="D346" s="287" t="s">
        <v>1904</v>
      </c>
      <c r="E346" s="287" t="s">
        <v>1903</v>
      </c>
      <c r="F346" s="283" t="s">
        <v>4342</v>
      </c>
    </row>
    <row r="347" spans="1:6">
      <c r="A347" s="288">
        <v>1333</v>
      </c>
      <c r="B347" s="289" t="s">
        <v>347</v>
      </c>
      <c r="C347" s="287" t="s">
        <v>1902</v>
      </c>
      <c r="D347" s="287" t="s">
        <v>1904</v>
      </c>
      <c r="E347" s="287" t="s">
        <v>1903</v>
      </c>
      <c r="F347" s="283" t="s">
        <v>4342</v>
      </c>
    </row>
    <row r="348" spans="1:6">
      <c r="A348" s="288">
        <v>1334</v>
      </c>
      <c r="B348" s="289" t="s">
        <v>348</v>
      </c>
      <c r="C348" s="287" t="s">
        <v>1902</v>
      </c>
      <c r="D348" s="287" t="s">
        <v>1904</v>
      </c>
      <c r="E348" s="287" t="s">
        <v>1903</v>
      </c>
      <c r="F348" s="283" t="s">
        <v>4342</v>
      </c>
    </row>
    <row r="349" spans="1:6">
      <c r="A349" s="288">
        <v>1335</v>
      </c>
      <c r="B349" s="289" t="s">
        <v>349</v>
      </c>
      <c r="C349" s="287" t="s">
        <v>1902</v>
      </c>
      <c r="D349" s="287" t="s">
        <v>1904</v>
      </c>
      <c r="E349" s="287" t="s">
        <v>1903</v>
      </c>
      <c r="F349" s="283" t="s">
        <v>4342</v>
      </c>
    </row>
    <row r="350" spans="1:6">
      <c r="A350" s="288">
        <v>1336</v>
      </c>
      <c r="B350" s="289" t="s">
        <v>350</v>
      </c>
      <c r="C350" s="287" t="s">
        <v>1902</v>
      </c>
      <c r="D350" s="287" t="s">
        <v>1904</v>
      </c>
      <c r="E350" s="287" t="s">
        <v>1903</v>
      </c>
      <c r="F350" s="283" t="s">
        <v>4342</v>
      </c>
    </row>
    <row r="351" spans="1:6">
      <c r="A351" s="288">
        <v>1337</v>
      </c>
      <c r="B351" s="289" t="s">
        <v>351</v>
      </c>
      <c r="C351" s="287" t="s">
        <v>1902</v>
      </c>
      <c r="D351" s="287" t="s">
        <v>1904</v>
      </c>
      <c r="E351" s="287" t="s">
        <v>1903</v>
      </c>
      <c r="F351" s="283" t="s">
        <v>4342</v>
      </c>
    </row>
    <row r="352" spans="1:6">
      <c r="A352" s="288">
        <v>1338</v>
      </c>
      <c r="B352" s="289" t="s">
        <v>352</v>
      </c>
      <c r="C352" s="287" t="s">
        <v>1902</v>
      </c>
      <c r="D352" s="287" t="s">
        <v>1904</v>
      </c>
      <c r="E352" s="287" t="s">
        <v>1903</v>
      </c>
      <c r="F352" s="283" t="s">
        <v>4342</v>
      </c>
    </row>
    <row r="353" spans="1:6">
      <c r="A353" s="288">
        <v>1339</v>
      </c>
      <c r="B353" s="289" t="s">
        <v>353</v>
      </c>
      <c r="C353" s="287" t="s">
        <v>1902</v>
      </c>
      <c r="D353" s="287" t="s">
        <v>1904</v>
      </c>
      <c r="E353" s="287" t="s">
        <v>1903</v>
      </c>
      <c r="F353" s="283" t="s">
        <v>4342</v>
      </c>
    </row>
    <row r="354" spans="1:6">
      <c r="A354" s="288">
        <v>1340</v>
      </c>
      <c r="B354" s="289" t="s">
        <v>354</v>
      </c>
      <c r="C354" s="287" t="s">
        <v>1902</v>
      </c>
      <c r="D354" s="287" t="s">
        <v>1904</v>
      </c>
      <c r="E354" s="287" t="s">
        <v>1903</v>
      </c>
      <c r="F354" s="283" t="s">
        <v>4342</v>
      </c>
    </row>
    <row r="355" spans="1:6">
      <c r="A355" s="288">
        <v>1341</v>
      </c>
      <c r="B355" s="289" t="s">
        <v>355</v>
      </c>
      <c r="C355" s="287" t="s">
        <v>1902</v>
      </c>
      <c r="D355" s="287" t="s">
        <v>1904</v>
      </c>
      <c r="E355" s="287" t="s">
        <v>1903</v>
      </c>
      <c r="F355" s="283" t="s">
        <v>4342</v>
      </c>
    </row>
    <row r="356" spans="1:6">
      <c r="A356" s="288">
        <v>1342</v>
      </c>
      <c r="B356" s="289" t="s">
        <v>356</v>
      </c>
      <c r="C356" s="287" t="s">
        <v>1902</v>
      </c>
      <c r="D356" s="287" t="s">
        <v>1904</v>
      </c>
      <c r="E356" s="287" t="s">
        <v>1903</v>
      </c>
      <c r="F356" s="283" t="s">
        <v>4342</v>
      </c>
    </row>
    <row r="357" spans="1:6">
      <c r="A357" s="288">
        <v>1343</v>
      </c>
      <c r="B357" s="289" t="s">
        <v>357</v>
      </c>
      <c r="C357" s="287" t="s">
        <v>1902</v>
      </c>
      <c r="D357" s="287" t="s">
        <v>1904</v>
      </c>
      <c r="E357" s="287" t="s">
        <v>1903</v>
      </c>
      <c r="F357" s="283" t="s">
        <v>4342</v>
      </c>
    </row>
    <row r="358" spans="1:6">
      <c r="A358" s="288">
        <v>1344</v>
      </c>
      <c r="B358" s="289" t="s">
        <v>358</v>
      </c>
      <c r="C358" s="287" t="s">
        <v>1902</v>
      </c>
      <c r="D358" s="287" t="s">
        <v>1904</v>
      </c>
      <c r="E358" s="287" t="s">
        <v>1903</v>
      </c>
      <c r="F358" s="283" t="s">
        <v>4342</v>
      </c>
    </row>
    <row r="359" spans="1:6">
      <c r="A359" s="288">
        <v>1345</v>
      </c>
      <c r="B359" s="289" t="s">
        <v>359</v>
      </c>
      <c r="C359" s="287" t="s">
        <v>1902</v>
      </c>
      <c r="D359" s="287" t="s">
        <v>1904</v>
      </c>
      <c r="E359" s="287" t="s">
        <v>1903</v>
      </c>
      <c r="F359" s="283" t="s">
        <v>4342</v>
      </c>
    </row>
    <row r="360" spans="1:6">
      <c r="A360" s="288">
        <v>1346</v>
      </c>
      <c r="B360" s="289" t="s">
        <v>360</v>
      </c>
      <c r="C360" s="287" t="s">
        <v>1902</v>
      </c>
      <c r="D360" s="287" t="s">
        <v>1904</v>
      </c>
      <c r="E360" s="287" t="s">
        <v>1903</v>
      </c>
      <c r="F360" s="283" t="s">
        <v>4342</v>
      </c>
    </row>
    <row r="361" spans="1:6">
      <c r="A361" s="288">
        <v>1347</v>
      </c>
      <c r="B361" s="289" t="s">
        <v>361</v>
      </c>
      <c r="C361" s="287" t="s">
        <v>1902</v>
      </c>
      <c r="D361" s="287" t="s">
        <v>1904</v>
      </c>
      <c r="E361" s="287" t="s">
        <v>1903</v>
      </c>
      <c r="F361" s="283" t="s">
        <v>4342</v>
      </c>
    </row>
    <row r="362" spans="1:6">
      <c r="A362" s="288">
        <v>1401</v>
      </c>
      <c r="B362" s="289" t="s">
        <v>362</v>
      </c>
      <c r="C362" s="287" t="s">
        <v>1902</v>
      </c>
      <c r="D362" s="287" t="s">
        <v>1904</v>
      </c>
      <c r="E362" s="287" t="s">
        <v>1903</v>
      </c>
      <c r="F362" s="283" t="s">
        <v>4342</v>
      </c>
    </row>
    <row r="363" spans="1:6">
      <c r="A363" s="288">
        <v>1402</v>
      </c>
      <c r="B363" s="289" t="s">
        <v>363</v>
      </c>
      <c r="C363" s="287" t="s">
        <v>1902</v>
      </c>
      <c r="D363" s="287" t="s">
        <v>1904</v>
      </c>
      <c r="E363" s="287" t="s">
        <v>1903</v>
      </c>
      <c r="F363" s="283" t="s">
        <v>4342</v>
      </c>
    </row>
    <row r="364" spans="1:6">
      <c r="A364" s="288">
        <v>1403</v>
      </c>
      <c r="B364" s="289" t="s">
        <v>1387</v>
      </c>
      <c r="C364" s="287" t="s">
        <v>1902</v>
      </c>
      <c r="D364" s="287" t="s">
        <v>1904</v>
      </c>
      <c r="E364" s="287" t="s">
        <v>1903</v>
      </c>
      <c r="F364" s="283" t="s">
        <v>4342</v>
      </c>
    </row>
    <row r="365" spans="1:6">
      <c r="A365" s="288">
        <v>1404</v>
      </c>
      <c r="B365" s="289" t="s">
        <v>364</v>
      </c>
      <c r="C365" s="287" t="s">
        <v>1902</v>
      </c>
      <c r="D365" s="287" t="s">
        <v>1904</v>
      </c>
      <c r="E365" s="287" t="s">
        <v>1903</v>
      </c>
      <c r="F365" s="283" t="s">
        <v>4342</v>
      </c>
    </row>
    <row r="366" spans="1:6">
      <c r="A366" s="288">
        <v>1405</v>
      </c>
      <c r="B366" s="289" t="s">
        <v>365</v>
      </c>
      <c r="C366" s="287" t="s">
        <v>1902</v>
      </c>
      <c r="D366" s="287" t="s">
        <v>1904</v>
      </c>
      <c r="E366" s="287" t="s">
        <v>1903</v>
      </c>
      <c r="F366" s="283" t="s">
        <v>4342</v>
      </c>
    </row>
    <row r="367" spans="1:6">
      <c r="A367" s="288">
        <v>1406</v>
      </c>
      <c r="B367" s="289" t="s">
        <v>366</v>
      </c>
      <c r="C367" s="287" t="s">
        <v>1902</v>
      </c>
      <c r="D367" s="287" t="s">
        <v>1904</v>
      </c>
      <c r="E367" s="287" t="s">
        <v>1903</v>
      </c>
      <c r="F367" s="283" t="s">
        <v>4342</v>
      </c>
    </row>
    <row r="368" spans="1:6">
      <c r="A368" s="288">
        <v>1407</v>
      </c>
      <c r="B368" s="289" t="s">
        <v>367</v>
      </c>
      <c r="C368" s="287" t="s">
        <v>1902</v>
      </c>
      <c r="D368" s="287" t="s">
        <v>1904</v>
      </c>
      <c r="E368" s="287" t="s">
        <v>1903</v>
      </c>
      <c r="F368" s="283" t="s">
        <v>4342</v>
      </c>
    </row>
    <row r="369" spans="1:6">
      <c r="A369" s="288">
        <v>1408</v>
      </c>
      <c r="B369" s="289" t="s">
        <v>368</v>
      </c>
      <c r="C369" s="287" t="s">
        <v>1902</v>
      </c>
      <c r="D369" s="287" t="s">
        <v>1904</v>
      </c>
      <c r="E369" s="287" t="s">
        <v>1903</v>
      </c>
      <c r="F369" s="283" t="s">
        <v>4342</v>
      </c>
    </row>
    <row r="370" spans="1:6">
      <c r="A370" s="288">
        <v>1409</v>
      </c>
      <c r="B370" s="289" t="s">
        <v>369</v>
      </c>
      <c r="C370" s="287" t="s">
        <v>1902</v>
      </c>
      <c r="D370" s="287" t="s">
        <v>1904</v>
      </c>
      <c r="E370" s="287" t="s">
        <v>1903</v>
      </c>
      <c r="F370" s="283" t="s">
        <v>4342</v>
      </c>
    </row>
    <row r="371" spans="1:6">
      <c r="A371" s="288">
        <v>1410</v>
      </c>
      <c r="B371" s="289" t="s">
        <v>370</v>
      </c>
      <c r="C371" s="287" t="s">
        <v>1902</v>
      </c>
      <c r="D371" s="287" t="s">
        <v>1904</v>
      </c>
      <c r="E371" s="287" t="s">
        <v>1903</v>
      </c>
      <c r="F371" s="283" t="s">
        <v>4342</v>
      </c>
    </row>
    <row r="372" spans="1:6">
      <c r="A372" s="288">
        <v>1411</v>
      </c>
      <c r="B372" s="289" t="s">
        <v>371</v>
      </c>
      <c r="C372" s="287" t="s">
        <v>1902</v>
      </c>
      <c r="D372" s="287" t="s">
        <v>1904</v>
      </c>
      <c r="E372" s="287" t="s">
        <v>1903</v>
      </c>
      <c r="F372" s="283" t="s">
        <v>4342</v>
      </c>
    </row>
    <row r="373" spans="1:6">
      <c r="A373" s="288">
        <v>1412</v>
      </c>
      <c r="B373" s="289" t="s">
        <v>372</v>
      </c>
      <c r="C373" s="287" t="s">
        <v>1902</v>
      </c>
      <c r="D373" s="287" t="s">
        <v>1904</v>
      </c>
      <c r="E373" s="287" t="s">
        <v>1903</v>
      </c>
      <c r="F373" s="283" t="s">
        <v>4342</v>
      </c>
    </row>
    <row r="374" spans="1:6">
      <c r="A374" s="288">
        <v>1413</v>
      </c>
      <c r="B374" s="289" t="s">
        <v>345</v>
      </c>
      <c r="C374" s="287" t="s">
        <v>1902</v>
      </c>
      <c r="D374" s="287" t="s">
        <v>1904</v>
      </c>
      <c r="E374" s="287" t="s">
        <v>1903</v>
      </c>
      <c r="F374" s="283" t="s">
        <v>4342</v>
      </c>
    </row>
    <row r="375" spans="1:6">
      <c r="A375" s="288">
        <v>1414</v>
      </c>
      <c r="B375" s="289" t="s">
        <v>373</v>
      </c>
      <c r="C375" s="287" t="s">
        <v>1902</v>
      </c>
      <c r="D375" s="287" t="s">
        <v>1904</v>
      </c>
      <c r="E375" s="287" t="s">
        <v>1903</v>
      </c>
      <c r="F375" s="283" t="s">
        <v>4342</v>
      </c>
    </row>
    <row r="376" spans="1:6">
      <c r="A376" s="288">
        <v>1415</v>
      </c>
      <c r="B376" s="289" t="s">
        <v>374</v>
      </c>
      <c r="C376" s="287" t="s">
        <v>1902</v>
      </c>
      <c r="D376" s="287" t="s">
        <v>1904</v>
      </c>
      <c r="E376" s="287" t="s">
        <v>1903</v>
      </c>
      <c r="F376" s="283" t="s">
        <v>4342</v>
      </c>
    </row>
    <row r="377" spans="1:6">
      <c r="A377" s="288">
        <v>1416</v>
      </c>
      <c r="B377" s="289" t="s">
        <v>375</v>
      </c>
      <c r="C377" s="287" t="s">
        <v>1902</v>
      </c>
      <c r="D377" s="287" t="s">
        <v>1904</v>
      </c>
      <c r="E377" s="287" t="s">
        <v>1903</v>
      </c>
      <c r="F377" s="283" t="s">
        <v>4342</v>
      </c>
    </row>
    <row r="378" spans="1:6">
      <c r="A378" s="288">
        <v>1417</v>
      </c>
      <c r="B378" s="289" t="s">
        <v>376</v>
      </c>
      <c r="C378" s="287" t="s">
        <v>1902</v>
      </c>
      <c r="D378" s="287" t="s">
        <v>1904</v>
      </c>
      <c r="E378" s="287" t="s">
        <v>1903</v>
      </c>
      <c r="F378" s="283" t="s">
        <v>4342</v>
      </c>
    </row>
    <row r="379" spans="1:6">
      <c r="A379" s="288">
        <v>1418</v>
      </c>
      <c r="B379" s="289" t="s">
        <v>377</v>
      </c>
      <c r="C379" s="287" t="s">
        <v>1902</v>
      </c>
      <c r="D379" s="287" t="s">
        <v>1904</v>
      </c>
      <c r="E379" s="287" t="s">
        <v>1903</v>
      </c>
      <c r="F379" s="283" t="s">
        <v>4342</v>
      </c>
    </row>
    <row r="380" spans="1:6">
      <c r="A380" s="288">
        <v>1419</v>
      </c>
      <c r="B380" s="289" t="s">
        <v>378</v>
      </c>
      <c r="C380" s="287" t="s">
        <v>1902</v>
      </c>
      <c r="D380" s="287" t="s">
        <v>1904</v>
      </c>
      <c r="E380" s="287" t="s">
        <v>1903</v>
      </c>
      <c r="F380" s="283" t="s">
        <v>4342</v>
      </c>
    </row>
    <row r="381" spans="1:6">
      <c r="A381" s="288">
        <v>1420</v>
      </c>
      <c r="B381" s="289" t="s">
        <v>379</v>
      </c>
      <c r="C381" s="287" t="s">
        <v>1902</v>
      </c>
      <c r="D381" s="287" t="s">
        <v>1904</v>
      </c>
      <c r="E381" s="287" t="s">
        <v>1903</v>
      </c>
      <c r="F381" s="283" t="s">
        <v>4342</v>
      </c>
    </row>
    <row r="382" spans="1:6">
      <c r="A382" s="288">
        <v>1421</v>
      </c>
      <c r="B382" s="289" t="s">
        <v>380</v>
      </c>
      <c r="C382" s="287" t="s">
        <v>1902</v>
      </c>
      <c r="D382" s="287" t="s">
        <v>1904</v>
      </c>
      <c r="E382" s="287" t="s">
        <v>1903</v>
      </c>
      <c r="F382" s="283" t="s">
        <v>4342</v>
      </c>
    </row>
    <row r="383" spans="1:6">
      <c r="A383" s="288">
        <v>1422</v>
      </c>
      <c r="B383" s="289" t="s">
        <v>381</v>
      </c>
      <c r="C383" s="287" t="s">
        <v>1902</v>
      </c>
      <c r="D383" s="287" t="s">
        <v>1904</v>
      </c>
      <c r="E383" s="287" t="s">
        <v>1903</v>
      </c>
      <c r="F383" s="283" t="s">
        <v>4342</v>
      </c>
    </row>
    <row r="384" spans="1:6">
      <c r="A384" s="288">
        <v>1423</v>
      </c>
      <c r="B384" s="289" t="s">
        <v>382</v>
      </c>
      <c r="C384" s="287" t="s">
        <v>1902</v>
      </c>
      <c r="D384" s="287" t="s">
        <v>1904</v>
      </c>
      <c r="E384" s="287" t="s">
        <v>1903</v>
      </c>
      <c r="F384" s="283" t="s">
        <v>4342</v>
      </c>
    </row>
    <row r="385" spans="1:6">
      <c r="A385" s="288">
        <v>1424</v>
      </c>
      <c r="B385" s="289" t="s">
        <v>383</v>
      </c>
      <c r="C385" s="287" t="s">
        <v>1902</v>
      </c>
      <c r="D385" s="287" t="s">
        <v>1904</v>
      </c>
      <c r="E385" s="287" t="s">
        <v>1903</v>
      </c>
      <c r="F385" s="283" t="s">
        <v>4342</v>
      </c>
    </row>
    <row r="386" spans="1:6">
      <c r="A386" s="288">
        <v>1425</v>
      </c>
      <c r="B386" s="289" t="s">
        <v>384</v>
      </c>
      <c r="C386" s="287" t="s">
        <v>1902</v>
      </c>
      <c r="D386" s="287" t="s">
        <v>1904</v>
      </c>
      <c r="E386" s="287" t="s">
        <v>1903</v>
      </c>
      <c r="F386" s="283" t="s">
        <v>4342</v>
      </c>
    </row>
    <row r="387" spans="1:6">
      <c r="A387" s="288">
        <v>1426</v>
      </c>
      <c r="B387" s="289" t="s">
        <v>385</v>
      </c>
      <c r="C387" s="287" t="s">
        <v>1902</v>
      </c>
      <c r="D387" s="287" t="s">
        <v>1904</v>
      </c>
      <c r="E387" s="287" t="s">
        <v>1903</v>
      </c>
      <c r="F387" s="283" t="s">
        <v>4342</v>
      </c>
    </row>
    <row r="388" spans="1:6">
      <c r="A388" s="288">
        <v>1427</v>
      </c>
      <c r="B388" s="289" t="s">
        <v>386</v>
      </c>
      <c r="C388" s="287" t="s">
        <v>1902</v>
      </c>
      <c r="D388" s="287" t="s">
        <v>1904</v>
      </c>
      <c r="E388" s="287" t="s">
        <v>1903</v>
      </c>
      <c r="F388" s="283" t="s">
        <v>4342</v>
      </c>
    </row>
    <row r="389" spans="1:6">
      <c r="A389" s="288">
        <v>1428</v>
      </c>
      <c r="B389" s="289" t="s">
        <v>1388</v>
      </c>
      <c r="C389" s="287" t="s">
        <v>1902</v>
      </c>
      <c r="D389" s="287" t="s">
        <v>1904</v>
      </c>
      <c r="E389" s="287" t="s">
        <v>1903</v>
      </c>
      <c r="F389" s="283" t="s">
        <v>4342</v>
      </c>
    </row>
    <row r="390" spans="1:6">
      <c r="A390" s="288">
        <v>1429</v>
      </c>
      <c r="B390" s="289" t="s">
        <v>387</v>
      </c>
      <c r="C390" s="287" t="s">
        <v>1902</v>
      </c>
      <c r="D390" s="287" t="s">
        <v>1904</v>
      </c>
      <c r="E390" s="287" t="s">
        <v>1903</v>
      </c>
      <c r="F390" s="283" t="s">
        <v>4342</v>
      </c>
    </row>
    <row r="391" spans="1:6">
      <c r="A391" s="288">
        <v>1430</v>
      </c>
      <c r="B391" s="289" t="s">
        <v>388</v>
      </c>
      <c r="C391" s="287" t="s">
        <v>1902</v>
      </c>
      <c r="D391" s="287" t="s">
        <v>1904</v>
      </c>
      <c r="E391" s="287" t="s">
        <v>1903</v>
      </c>
      <c r="F391" s="283" t="s">
        <v>4342</v>
      </c>
    </row>
    <row r="392" spans="1:6">
      <c r="A392" s="288">
        <v>1431</v>
      </c>
      <c r="B392" s="289" t="s">
        <v>389</v>
      </c>
      <c r="C392" s="287" t="s">
        <v>1902</v>
      </c>
      <c r="D392" s="287" t="s">
        <v>1904</v>
      </c>
      <c r="E392" s="287" t="s">
        <v>1903</v>
      </c>
      <c r="F392" s="283" t="s">
        <v>4342</v>
      </c>
    </row>
    <row r="393" spans="1:6">
      <c r="A393" s="288">
        <v>1432</v>
      </c>
      <c r="B393" s="289" t="s">
        <v>390</v>
      </c>
      <c r="C393" s="287" t="s">
        <v>1902</v>
      </c>
      <c r="D393" s="287" t="s">
        <v>1904</v>
      </c>
      <c r="E393" s="287" t="s">
        <v>1903</v>
      </c>
      <c r="F393" s="283" t="s">
        <v>4342</v>
      </c>
    </row>
    <row r="394" spans="1:6">
      <c r="A394" s="288">
        <v>1434</v>
      </c>
      <c r="B394" s="289" t="s">
        <v>391</v>
      </c>
      <c r="C394" s="287" t="s">
        <v>1902</v>
      </c>
      <c r="D394" s="287" t="s">
        <v>1904</v>
      </c>
      <c r="E394" s="287" t="s">
        <v>1903</v>
      </c>
      <c r="F394" s="283" t="s">
        <v>4342</v>
      </c>
    </row>
    <row r="395" spans="1:6">
      <c r="A395" s="288">
        <v>1435</v>
      </c>
      <c r="B395" s="289" t="s">
        <v>392</v>
      </c>
      <c r="C395" s="287" t="s">
        <v>1902</v>
      </c>
      <c r="D395" s="287" t="s">
        <v>1904</v>
      </c>
      <c r="E395" s="287" t="s">
        <v>1903</v>
      </c>
      <c r="F395" s="283" t="s">
        <v>4342</v>
      </c>
    </row>
    <row r="396" spans="1:6">
      <c r="A396" s="288">
        <v>1501</v>
      </c>
      <c r="B396" s="289" t="s">
        <v>393</v>
      </c>
      <c r="C396" s="287" t="s">
        <v>1902</v>
      </c>
      <c r="D396" s="287" t="s">
        <v>1904</v>
      </c>
      <c r="E396" s="287" t="s">
        <v>1903</v>
      </c>
      <c r="F396" s="283" t="s">
        <v>4342</v>
      </c>
    </row>
    <row r="397" spans="1:6">
      <c r="A397" s="288">
        <v>1502</v>
      </c>
      <c r="B397" s="289" t="s">
        <v>394</v>
      </c>
      <c r="C397" s="287" t="s">
        <v>1902</v>
      </c>
      <c r="D397" s="287" t="s">
        <v>1904</v>
      </c>
      <c r="E397" s="287" t="s">
        <v>1903</v>
      </c>
      <c r="F397" s="283" t="s">
        <v>4342</v>
      </c>
    </row>
    <row r="398" spans="1:6">
      <c r="A398" s="288">
        <v>1503</v>
      </c>
      <c r="B398" s="289" t="s">
        <v>395</v>
      </c>
      <c r="C398" s="287" t="s">
        <v>1902</v>
      </c>
      <c r="D398" s="287" t="s">
        <v>1904</v>
      </c>
      <c r="E398" s="287" t="s">
        <v>1903</v>
      </c>
      <c r="F398" s="283" t="s">
        <v>4342</v>
      </c>
    </row>
    <row r="399" spans="1:6">
      <c r="A399" s="288">
        <v>1504</v>
      </c>
      <c r="B399" s="289" t="s">
        <v>396</v>
      </c>
      <c r="C399" s="287" t="s">
        <v>1902</v>
      </c>
      <c r="D399" s="287" t="s">
        <v>1904</v>
      </c>
      <c r="E399" s="287" t="s">
        <v>1903</v>
      </c>
      <c r="F399" s="283" t="s">
        <v>4342</v>
      </c>
    </row>
    <row r="400" spans="1:6">
      <c r="A400" s="288">
        <v>1505</v>
      </c>
      <c r="B400" s="289" t="s">
        <v>397</v>
      </c>
      <c r="C400" s="287" t="s">
        <v>1902</v>
      </c>
      <c r="D400" s="287" t="s">
        <v>1904</v>
      </c>
      <c r="E400" s="287" t="s">
        <v>1903</v>
      </c>
      <c r="F400" s="283" t="s">
        <v>4342</v>
      </c>
    </row>
    <row r="401" spans="1:6">
      <c r="A401" s="288">
        <v>1506</v>
      </c>
      <c r="B401" s="289" t="s">
        <v>398</v>
      </c>
      <c r="C401" s="287" t="s">
        <v>1902</v>
      </c>
      <c r="D401" s="287" t="s">
        <v>1904</v>
      </c>
      <c r="E401" s="287" t="s">
        <v>1903</v>
      </c>
      <c r="F401" s="283" t="s">
        <v>4342</v>
      </c>
    </row>
    <row r="402" spans="1:6">
      <c r="A402" s="288">
        <v>1507</v>
      </c>
      <c r="B402" s="289" t="s">
        <v>399</v>
      </c>
      <c r="C402" s="287" t="s">
        <v>1902</v>
      </c>
      <c r="D402" s="287" t="s">
        <v>1904</v>
      </c>
      <c r="E402" s="287" t="s">
        <v>1903</v>
      </c>
      <c r="F402" s="283" t="s">
        <v>4342</v>
      </c>
    </row>
    <row r="403" spans="1:6">
      <c r="A403" s="288">
        <v>1508</v>
      </c>
      <c r="B403" s="289" t="s">
        <v>400</v>
      </c>
      <c r="C403" s="287" t="s">
        <v>1902</v>
      </c>
      <c r="D403" s="287" t="s">
        <v>1904</v>
      </c>
      <c r="E403" s="287" t="s">
        <v>1903</v>
      </c>
      <c r="F403" s="283" t="s">
        <v>4342</v>
      </c>
    </row>
    <row r="404" spans="1:6">
      <c r="A404" s="288">
        <v>1509</v>
      </c>
      <c r="B404" s="289" t="s">
        <v>401</v>
      </c>
      <c r="C404" s="287" t="s">
        <v>1902</v>
      </c>
      <c r="D404" s="287" t="s">
        <v>1904</v>
      </c>
      <c r="E404" s="287" t="s">
        <v>1903</v>
      </c>
      <c r="F404" s="283" t="s">
        <v>4342</v>
      </c>
    </row>
    <row r="405" spans="1:6">
      <c r="A405" s="288">
        <v>1510</v>
      </c>
      <c r="B405" s="289" t="s">
        <v>402</v>
      </c>
      <c r="C405" s="287" t="s">
        <v>1902</v>
      </c>
      <c r="D405" s="287" t="s">
        <v>1904</v>
      </c>
      <c r="E405" s="287" t="s">
        <v>1903</v>
      </c>
      <c r="F405" s="283" t="s">
        <v>4342</v>
      </c>
    </row>
    <row r="406" spans="1:6">
      <c r="A406" s="288">
        <v>1511</v>
      </c>
      <c r="B406" s="289" t="s">
        <v>403</v>
      </c>
      <c r="C406" s="287" t="s">
        <v>1902</v>
      </c>
      <c r="D406" s="287" t="s">
        <v>1904</v>
      </c>
      <c r="E406" s="287" t="s">
        <v>1903</v>
      </c>
      <c r="F406" s="283" t="s">
        <v>4342</v>
      </c>
    </row>
    <row r="407" spans="1:6">
      <c r="A407" s="288">
        <v>1512</v>
      </c>
      <c r="B407" s="289" t="s">
        <v>404</v>
      </c>
      <c r="C407" s="287" t="s">
        <v>1902</v>
      </c>
      <c r="D407" s="287" t="s">
        <v>1904</v>
      </c>
      <c r="E407" s="287" t="s">
        <v>1903</v>
      </c>
      <c r="F407" s="283" t="s">
        <v>4342</v>
      </c>
    </row>
    <row r="408" spans="1:6">
      <c r="A408" s="288">
        <v>1513</v>
      </c>
      <c r="B408" s="289" t="s">
        <v>405</v>
      </c>
      <c r="C408" s="287" t="s">
        <v>1902</v>
      </c>
      <c r="D408" s="287" t="s">
        <v>1904</v>
      </c>
      <c r="E408" s="287" t="s">
        <v>1903</v>
      </c>
      <c r="F408" s="283" t="s">
        <v>4342</v>
      </c>
    </row>
    <row r="409" spans="1:6">
      <c r="A409" s="288">
        <v>1514</v>
      </c>
      <c r="B409" s="289" t="s">
        <v>406</v>
      </c>
      <c r="C409" s="287" t="s">
        <v>1902</v>
      </c>
      <c r="D409" s="287" t="s">
        <v>1904</v>
      </c>
      <c r="E409" s="287" t="s">
        <v>1903</v>
      </c>
      <c r="F409" s="283" t="s">
        <v>4342</v>
      </c>
    </row>
    <row r="410" spans="1:6">
      <c r="A410" s="288">
        <v>1515</v>
      </c>
      <c r="B410" s="289" t="s">
        <v>407</v>
      </c>
      <c r="C410" s="287" t="s">
        <v>1902</v>
      </c>
      <c r="D410" s="287" t="s">
        <v>1904</v>
      </c>
      <c r="E410" s="287" t="s">
        <v>1903</v>
      </c>
      <c r="F410" s="283" t="s">
        <v>4342</v>
      </c>
    </row>
    <row r="411" spans="1:6">
      <c r="A411" s="288">
        <v>1516</v>
      </c>
      <c r="B411" s="289" t="s">
        <v>408</v>
      </c>
      <c r="C411" s="287" t="s">
        <v>1902</v>
      </c>
      <c r="D411" s="287" t="s">
        <v>1904</v>
      </c>
      <c r="E411" s="287" t="s">
        <v>1903</v>
      </c>
      <c r="F411" s="283" t="s">
        <v>4342</v>
      </c>
    </row>
    <row r="412" spans="1:6">
      <c r="A412" s="288">
        <v>1517</v>
      </c>
      <c r="B412" s="289" t="s">
        <v>409</v>
      </c>
      <c r="C412" s="287" t="s">
        <v>1902</v>
      </c>
      <c r="D412" s="287" t="s">
        <v>1904</v>
      </c>
      <c r="E412" s="287" t="s">
        <v>1903</v>
      </c>
      <c r="F412" s="283" t="s">
        <v>4342</v>
      </c>
    </row>
    <row r="413" spans="1:6">
      <c r="A413" s="288">
        <v>1518</v>
      </c>
      <c r="B413" s="289" t="s">
        <v>410</v>
      </c>
      <c r="C413" s="287" t="s">
        <v>1902</v>
      </c>
      <c r="D413" s="287" t="s">
        <v>1904</v>
      </c>
      <c r="E413" s="287" t="s">
        <v>1903</v>
      </c>
      <c r="F413" s="283" t="s">
        <v>4342</v>
      </c>
    </row>
    <row r="414" spans="1:6">
      <c r="A414" s="288">
        <v>1519</v>
      </c>
      <c r="B414" s="289" t="s">
        <v>411</v>
      </c>
      <c r="C414" s="287" t="s">
        <v>1902</v>
      </c>
      <c r="D414" s="287" t="s">
        <v>1904</v>
      </c>
      <c r="E414" s="287" t="s">
        <v>1903</v>
      </c>
      <c r="F414" s="283" t="s">
        <v>4342</v>
      </c>
    </row>
    <row r="415" spans="1:6">
      <c r="A415" s="288">
        <v>1520</v>
      </c>
      <c r="B415" s="289" t="s">
        <v>412</v>
      </c>
      <c r="C415" s="287" t="s">
        <v>1902</v>
      </c>
      <c r="D415" s="287" t="s">
        <v>1904</v>
      </c>
      <c r="E415" s="287" t="s">
        <v>1903</v>
      </c>
      <c r="F415" s="283" t="s">
        <v>4342</v>
      </c>
    </row>
    <row r="416" spans="1:6">
      <c r="A416" s="288">
        <v>1521</v>
      </c>
      <c r="B416" s="289" t="s">
        <v>413</v>
      </c>
      <c r="C416" s="287" t="s">
        <v>1902</v>
      </c>
      <c r="D416" s="287" t="s">
        <v>1904</v>
      </c>
      <c r="E416" s="287" t="s">
        <v>1903</v>
      </c>
      <c r="F416" s="283" t="s">
        <v>4342</v>
      </c>
    </row>
    <row r="417" spans="1:6">
      <c r="A417" s="288">
        <v>1522</v>
      </c>
      <c r="B417" s="289" t="s">
        <v>414</v>
      </c>
      <c r="C417" s="287" t="s">
        <v>1902</v>
      </c>
      <c r="D417" s="287" t="s">
        <v>1904</v>
      </c>
      <c r="E417" s="287" t="s">
        <v>1903</v>
      </c>
      <c r="F417" s="283" t="s">
        <v>4342</v>
      </c>
    </row>
    <row r="418" spans="1:6">
      <c r="A418" s="288">
        <v>1523</v>
      </c>
      <c r="B418" s="289" t="s">
        <v>415</v>
      </c>
      <c r="C418" s="287" t="s">
        <v>1902</v>
      </c>
      <c r="D418" s="287" t="s">
        <v>1904</v>
      </c>
      <c r="E418" s="287" t="s">
        <v>1903</v>
      </c>
      <c r="F418" s="283" t="s">
        <v>4342</v>
      </c>
    </row>
    <row r="419" spans="1:6">
      <c r="A419" s="288">
        <v>1524</v>
      </c>
      <c r="B419" s="289" t="s">
        <v>416</v>
      </c>
      <c r="C419" s="287" t="s">
        <v>1902</v>
      </c>
      <c r="D419" s="287" t="s">
        <v>1904</v>
      </c>
      <c r="E419" s="287" t="s">
        <v>1903</v>
      </c>
      <c r="F419" s="283" t="s">
        <v>4342</v>
      </c>
    </row>
    <row r="420" spans="1:6">
      <c r="A420" s="288">
        <v>1525</v>
      </c>
      <c r="B420" s="289" t="s">
        <v>417</v>
      </c>
      <c r="C420" s="287" t="s">
        <v>1902</v>
      </c>
      <c r="D420" s="287" t="s">
        <v>1904</v>
      </c>
      <c r="E420" s="287" t="s">
        <v>1903</v>
      </c>
      <c r="F420" s="283" t="s">
        <v>4342</v>
      </c>
    </row>
    <row r="421" spans="1:6">
      <c r="A421" s="288">
        <v>1526</v>
      </c>
      <c r="B421" s="289" t="s">
        <v>418</v>
      </c>
      <c r="C421" s="287" t="s">
        <v>1902</v>
      </c>
      <c r="D421" s="287" t="s">
        <v>1904</v>
      </c>
      <c r="E421" s="287" t="s">
        <v>1903</v>
      </c>
      <c r="F421" s="283" t="s">
        <v>4342</v>
      </c>
    </row>
    <row r="422" spans="1:6">
      <c r="A422" s="288">
        <v>1527</v>
      </c>
      <c r="B422" s="289" t="s">
        <v>419</v>
      </c>
      <c r="C422" s="287" t="s">
        <v>1902</v>
      </c>
      <c r="D422" s="287" t="s">
        <v>1904</v>
      </c>
      <c r="E422" s="287" t="s">
        <v>1903</v>
      </c>
      <c r="F422" s="283" t="s">
        <v>4342</v>
      </c>
    </row>
    <row r="423" spans="1:6">
      <c r="A423" s="288">
        <v>1528</v>
      </c>
      <c r="B423" s="289" t="s">
        <v>420</v>
      </c>
      <c r="C423" s="287" t="s">
        <v>1902</v>
      </c>
      <c r="D423" s="287" t="s">
        <v>1904</v>
      </c>
      <c r="E423" s="287" t="s">
        <v>1903</v>
      </c>
      <c r="F423" s="283" t="s">
        <v>4342</v>
      </c>
    </row>
    <row r="424" spans="1:6">
      <c r="A424" s="288">
        <v>1529</v>
      </c>
      <c r="B424" s="289" t="s">
        <v>421</v>
      </c>
      <c r="C424" s="287" t="s">
        <v>1902</v>
      </c>
      <c r="D424" s="287" t="s">
        <v>1904</v>
      </c>
      <c r="E424" s="287" t="s">
        <v>1903</v>
      </c>
      <c r="F424" s="283" t="s">
        <v>4342</v>
      </c>
    </row>
    <row r="425" spans="1:6">
      <c r="A425" s="288">
        <v>1530</v>
      </c>
      <c r="B425" s="289" t="s">
        <v>422</v>
      </c>
      <c r="C425" s="287" t="s">
        <v>1902</v>
      </c>
      <c r="D425" s="287" t="s">
        <v>1904</v>
      </c>
      <c r="E425" s="287" t="s">
        <v>1903</v>
      </c>
      <c r="F425" s="283" t="s">
        <v>4342</v>
      </c>
    </row>
    <row r="426" spans="1:6">
      <c r="A426" s="288">
        <v>1531</v>
      </c>
      <c r="B426" s="289" t="s">
        <v>423</v>
      </c>
      <c r="C426" s="287" t="s">
        <v>1902</v>
      </c>
      <c r="D426" s="287" t="s">
        <v>1904</v>
      </c>
      <c r="E426" s="287" t="s">
        <v>1903</v>
      </c>
      <c r="F426" s="283" t="s">
        <v>4342</v>
      </c>
    </row>
    <row r="427" spans="1:6">
      <c r="A427" s="288">
        <v>1532</v>
      </c>
      <c r="B427" s="289" t="s">
        <v>424</v>
      </c>
      <c r="C427" s="287" t="s">
        <v>1902</v>
      </c>
      <c r="D427" s="287" t="s">
        <v>1904</v>
      </c>
      <c r="E427" s="287" t="s">
        <v>1903</v>
      </c>
      <c r="F427" s="283" t="s">
        <v>4342</v>
      </c>
    </row>
    <row r="428" spans="1:6">
      <c r="A428" s="288">
        <v>1533</v>
      </c>
      <c r="B428" s="289" t="s">
        <v>425</v>
      </c>
      <c r="C428" s="287" t="s">
        <v>1902</v>
      </c>
      <c r="D428" s="287" t="s">
        <v>1904</v>
      </c>
      <c r="E428" s="287" t="s">
        <v>1903</v>
      </c>
      <c r="F428" s="283" t="s">
        <v>4342</v>
      </c>
    </row>
    <row r="429" spans="1:6">
      <c r="A429" s="288">
        <v>1534</v>
      </c>
      <c r="B429" s="289" t="s">
        <v>426</v>
      </c>
      <c r="C429" s="287" t="s">
        <v>1902</v>
      </c>
      <c r="D429" s="287" t="s">
        <v>1904</v>
      </c>
      <c r="E429" s="287" t="s">
        <v>1903</v>
      </c>
      <c r="F429" s="283" t="s">
        <v>4342</v>
      </c>
    </row>
    <row r="430" spans="1:6">
      <c r="A430" s="288">
        <v>1535</v>
      </c>
      <c r="B430" s="289" t="s">
        <v>427</v>
      </c>
      <c r="C430" s="287" t="s">
        <v>1902</v>
      </c>
      <c r="D430" s="287" t="s">
        <v>1904</v>
      </c>
      <c r="E430" s="287" t="s">
        <v>1903</v>
      </c>
      <c r="F430" s="283" t="s">
        <v>4342</v>
      </c>
    </row>
    <row r="431" spans="1:6">
      <c r="A431" s="288">
        <v>1536</v>
      </c>
      <c r="B431" s="289" t="s">
        <v>428</v>
      </c>
      <c r="C431" s="287" t="s">
        <v>1902</v>
      </c>
      <c r="D431" s="287" t="s">
        <v>1904</v>
      </c>
      <c r="E431" s="287" t="s">
        <v>1903</v>
      </c>
      <c r="F431" s="283" t="s">
        <v>4342</v>
      </c>
    </row>
    <row r="432" spans="1:6">
      <c r="A432" s="288">
        <v>1537</v>
      </c>
      <c r="B432" s="289" t="s">
        <v>429</v>
      </c>
      <c r="C432" s="287" t="s">
        <v>1902</v>
      </c>
      <c r="D432" s="287" t="s">
        <v>1904</v>
      </c>
      <c r="E432" s="287" t="s">
        <v>1903</v>
      </c>
      <c r="F432" s="283" t="s">
        <v>4342</v>
      </c>
    </row>
    <row r="433" spans="1:6">
      <c r="A433" s="288">
        <v>1538</v>
      </c>
      <c r="B433" s="289" t="s">
        <v>430</v>
      </c>
      <c r="C433" s="287" t="s">
        <v>1902</v>
      </c>
      <c r="D433" s="287" t="s">
        <v>1904</v>
      </c>
      <c r="E433" s="287" t="s">
        <v>1903</v>
      </c>
      <c r="F433" s="283" t="s">
        <v>4342</v>
      </c>
    </row>
    <row r="434" spans="1:6">
      <c r="A434" s="288">
        <v>1539</v>
      </c>
      <c r="B434" s="289" t="s">
        <v>431</v>
      </c>
      <c r="C434" s="287" t="s">
        <v>1902</v>
      </c>
      <c r="D434" s="287" t="s">
        <v>1904</v>
      </c>
      <c r="E434" s="287" t="s">
        <v>1903</v>
      </c>
      <c r="F434" s="283" t="s">
        <v>4342</v>
      </c>
    </row>
    <row r="435" spans="1:6">
      <c r="A435" s="288">
        <v>1540</v>
      </c>
      <c r="B435" s="289" t="s">
        <v>1252</v>
      </c>
      <c r="C435" s="287" t="s">
        <v>1902</v>
      </c>
      <c r="D435" s="287" t="s">
        <v>1904</v>
      </c>
      <c r="E435" s="287" t="s">
        <v>1903</v>
      </c>
      <c r="F435" s="283" t="s">
        <v>4342</v>
      </c>
    </row>
    <row r="436" spans="1:6">
      <c r="A436" s="288">
        <v>1601</v>
      </c>
      <c r="B436" s="289" t="s">
        <v>432</v>
      </c>
      <c r="C436" s="287" t="s">
        <v>1902</v>
      </c>
      <c r="D436" s="287" t="s">
        <v>1904</v>
      </c>
      <c r="E436" s="287" t="s">
        <v>1903</v>
      </c>
      <c r="F436" s="283" t="s">
        <v>4342</v>
      </c>
    </row>
    <row r="437" spans="1:6">
      <c r="A437" s="288">
        <v>1602</v>
      </c>
      <c r="B437" s="289" t="s">
        <v>433</v>
      </c>
      <c r="C437" s="287" t="s">
        <v>1902</v>
      </c>
      <c r="D437" s="287" t="s">
        <v>1904</v>
      </c>
      <c r="E437" s="287" t="s">
        <v>1903</v>
      </c>
      <c r="F437" s="283" t="s">
        <v>4342</v>
      </c>
    </row>
    <row r="438" spans="1:6">
      <c r="A438" s="288">
        <v>1603</v>
      </c>
      <c r="B438" s="289" t="s">
        <v>434</v>
      </c>
      <c r="C438" s="287" t="s">
        <v>1902</v>
      </c>
      <c r="D438" s="287" t="s">
        <v>1904</v>
      </c>
      <c r="E438" s="287" t="s">
        <v>1903</v>
      </c>
      <c r="F438" s="283" t="s">
        <v>4342</v>
      </c>
    </row>
    <row r="439" spans="1:6">
      <c r="A439" s="288">
        <v>1604</v>
      </c>
      <c r="B439" s="289" t="s">
        <v>435</v>
      </c>
      <c r="C439" s="287" t="s">
        <v>1902</v>
      </c>
      <c r="D439" s="287" t="s">
        <v>1904</v>
      </c>
      <c r="E439" s="287" t="s">
        <v>1903</v>
      </c>
      <c r="F439" s="283" t="s">
        <v>4342</v>
      </c>
    </row>
    <row r="440" spans="1:6">
      <c r="A440" s="288">
        <v>1605</v>
      </c>
      <c r="B440" s="289" t="s">
        <v>436</v>
      </c>
      <c r="C440" s="287" t="s">
        <v>1902</v>
      </c>
      <c r="D440" s="287" t="s">
        <v>1904</v>
      </c>
      <c r="E440" s="287" t="s">
        <v>1903</v>
      </c>
      <c r="F440" s="283" t="s">
        <v>4342</v>
      </c>
    </row>
    <row r="441" spans="1:6">
      <c r="A441" s="288">
        <v>1606</v>
      </c>
      <c r="B441" s="289" t="s">
        <v>437</v>
      </c>
      <c r="C441" s="287" t="s">
        <v>1902</v>
      </c>
      <c r="D441" s="287" t="s">
        <v>1904</v>
      </c>
      <c r="E441" s="287" t="s">
        <v>1903</v>
      </c>
      <c r="F441" s="283" t="s">
        <v>4342</v>
      </c>
    </row>
    <row r="442" spans="1:6">
      <c r="A442" s="288">
        <v>1607</v>
      </c>
      <c r="B442" s="289" t="s">
        <v>438</v>
      </c>
      <c r="C442" s="287" t="s">
        <v>1902</v>
      </c>
      <c r="D442" s="287" t="s">
        <v>1904</v>
      </c>
      <c r="E442" s="287" t="s">
        <v>1903</v>
      </c>
      <c r="F442" s="283" t="s">
        <v>4342</v>
      </c>
    </row>
    <row r="443" spans="1:6">
      <c r="A443" s="288">
        <v>1608</v>
      </c>
      <c r="B443" s="289" t="s">
        <v>439</v>
      </c>
      <c r="C443" s="287" t="s">
        <v>1902</v>
      </c>
      <c r="D443" s="287" t="s">
        <v>1904</v>
      </c>
      <c r="E443" s="287" t="s">
        <v>1903</v>
      </c>
      <c r="F443" s="283" t="s">
        <v>4342</v>
      </c>
    </row>
    <row r="444" spans="1:6">
      <c r="A444" s="288">
        <v>1609</v>
      </c>
      <c r="B444" s="289" t="s">
        <v>440</v>
      </c>
      <c r="C444" s="287" t="s">
        <v>1902</v>
      </c>
      <c r="D444" s="287" t="s">
        <v>1904</v>
      </c>
      <c r="E444" s="287" t="s">
        <v>1903</v>
      </c>
      <c r="F444" s="283" t="s">
        <v>4342</v>
      </c>
    </row>
    <row r="445" spans="1:6">
      <c r="A445" s="288">
        <v>1610</v>
      </c>
      <c r="B445" s="289" t="s">
        <v>1389</v>
      </c>
      <c r="C445" s="287" t="s">
        <v>1902</v>
      </c>
      <c r="D445" s="287" t="s">
        <v>1904</v>
      </c>
      <c r="E445" s="287" t="s">
        <v>1903</v>
      </c>
      <c r="F445" s="283" t="s">
        <v>4342</v>
      </c>
    </row>
    <row r="446" spans="1:6">
      <c r="A446" s="288">
        <v>1611</v>
      </c>
      <c r="B446" s="289" t="s">
        <v>441</v>
      </c>
      <c r="C446" s="287" t="s">
        <v>1902</v>
      </c>
      <c r="D446" s="287" t="s">
        <v>1904</v>
      </c>
      <c r="E446" s="287" t="s">
        <v>1903</v>
      </c>
      <c r="F446" s="283" t="s">
        <v>4342</v>
      </c>
    </row>
    <row r="447" spans="1:6">
      <c r="A447" s="288">
        <v>1701</v>
      </c>
      <c r="B447" s="289" t="s">
        <v>1390</v>
      </c>
      <c r="C447" s="287" t="s">
        <v>1902</v>
      </c>
      <c r="D447" s="287" t="s">
        <v>1904</v>
      </c>
      <c r="E447" s="287" t="s">
        <v>1903</v>
      </c>
      <c r="F447" s="283" t="s">
        <v>4342</v>
      </c>
    </row>
    <row r="448" spans="1:6">
      <c r="A448" s="288">
        <v>1702</v>
      </c>
      <c r="B448" s="289" t="s">
        <v>442</v>
      </c>
      <c r="C448" s="287" t="s">
        <v>1902</v>
      </c>
      <c r="D448" s="287" t="s">
        <v>1904</v>
      </c>
      <c r="E448" s="287" t="s">
        <v>1903</v>
      </c>
      <c r="F448" s="283" t="s">
        <v>4342</v>
      </c>
    </row>
    <row r="449" spans="1:6">
      <c r="A449" s="288">
        <v>1703</v>
      </c>
      <c r="B449" s="289" t="s">
        <v>443</v>
      </c>
      <c r="C449" s="287" t="s">
        <v>1902</v>
      </c>
      <c r="D449" s="287" t="s">
        <v>1904</v>
      </c>
      <c r="E449" s="287" t="s">
        <v>1903</v>
      </c>
      <c r="F449" s="283" t="s">
        <v>4342</v>
      </c>
    </row>
    <row r="450" spans="1:6">
      <c r="A450" s="288">
        <v>1704</v>
      </c>
      <c r="B450" s="289" t="s">
        <v>1391</v>
      </c>
      <c r="C450" s="287" t="s">
        <v>1902</v>
      </c>
      <c r="D450" s="287" t="s">
        <v>1904</v>
      </c>
      <c r="E450" s="287" t="s">
        <v>1903</v>
      </c>
      <c r="F450" s="283" t="s">
        <v>4342</v>
      </c>
    </row>
    <row r="451" spans="1:6">
      <c r="A451" s="288">
        <v>1705</v>
      </c>
      <c r="B451" s="289" t="s">
        <v>1392</v>
      </c>
      <c r="C451" s="287" t="s">
        <v>1902</v>
      </c>
      <c r="D451" s="287" t="s">
        <v>1904</v>
      </c>
      <c r="E451" s="287" t="s">
        <v>1903</v>
      </c>
      <c r="F451" s="283" t="s">
        <v>4342</v>
      </c>
    </row>
    <row r="452" spans="1:6">
      <c r="A452" s="288">
        <v>1706</v>
      </c>
      <c r="B452" s="289" t="s">
        <v>444</v>
      </c>
      <c r="C452" s="287" t="s">
        <v>1902</v>
      </c>
      <c r="D452" s="287" t="s">
        <v>1904</v>
      </c>
      <c r="E452" s="287" t="s">
        <v>1903</v>
      </c>
      <c r="F452" s="283" t="s">
        <v>4342</v>
      </c>
    </row>
    <row r="453" spans="1:6">
      <c r="A453" s="288">
        <v>1707</v>
      </c>
      <c r="B453" s="289" t="s">
        <v>445</v>
      </c>
      <c r="C453" s="287" t="s">
        <v>1902</v>
      </c>
      <c r="D453" s="287" t="s">
        <v>1904</v>
      </c>
      <c r="E453" s="287" t="s">
        <v>1903</v>
      </c>
      <c r="F453" s="283" t="s">
        <v>4342</v>
      </c>
    </row>
    <row r="454" spans="1:6">
      <c r="A454" s="288">
        <v>1708</v>
      </c>
      <c r="B454" s="289" t="s">
        <v>446</v>
      </c>
      <c r="C454" s="287" t="s">
        <v>1902</v>
      </c>
      <c r="D454" s="287" t="s">
        <v>1904</v>
      </c>
      <c r="E454" s="287" t="s">
        <v>1903</v>
      </c>
      <c r="F454" s="283" t="s">
        <v>4342</v>
      </c>
    </row>
    <row r="455" spans="1:6">
      <c r="A455" s="288">
        <v>1709</v>
      </c>
      <c r="B455" s="289" t="s">
        <v>447</v>
      </c>
      <c r="C455" s="287" t="s">
        <v>1902</v>
      </c>
      <c r="D455" s="287" t="s">
        <v>1904</v>
      </c>
      <c r="E455" s="287" t="s">
        <v>1903</v>
      </c>
      <c r="F455" s="283" t="s">
        <v>4342</v>
      </c>
    </row>
    <row r="456" spans="1:6">
      <c r="A456" s="288">
        <v>1710</v>
      </c>
      <c r="B456" s="289" t="s">
        <v>448</v>
      </c>
      <c r="C456" s="287" t="s">
        <v>1902</v>
      </c>
      <c r="D456" s="287" t="s">
        <v>1904</v>
      </c>
      <c r="E456" s="287" t="s">
        <v>1903</v>
      </c>
      <c r="F456" s="283" t="s">
        <v>4342</v>
      </c>
    </row>
    <row r="457" spans="1:6">
      <c r="A457" s="288">
        <v>1711</v>
      </c>
      <c r="B457" s="289" t="s">
        <v>449</v>
      </c>
      <c r="C457" s="287" t="s">
        <v>1902</v>
      </c>
      <c r="D457" s="287" t="s">
        <v>1904</v>
      </c>
      <c r="E457" s="287" t="s">
        <v>1903</v>
      </c>
      <c r="F457" s="283" t="s">
        <v>4342</v>
      </c>
    </row>
    <row r="458" spans="1:6">
      <c r="A458" s="288">
        <v>1712</v>
      </c>
      <c r="B458" s="289" t="s">
        <v>450</v>
      </c>
      <c r="C458" s="287" t="s">
        <v>1902</v>
      </c>
      <c r="D458" s="287" t="s">
        <v>1904</v>
      </c>
      <c r="E458" s="287" t="s">
        <v>1903</v>
      </c>
      <c r="F458" s="283" t="s">
        <v>4342</v>
      </c>
    </row>
    <row r="459" spans="1:6">
      <c r="A459" s="288">
        <v>1713</v>
      </c>
      <c r="B459" s="289" t="s">
        <v>451</v>
      </c>
      <c r="C459" s="287" t="s">
        <v>1902</v>
      </c>
      <c r="D459" s="287" t="s">
        <v>1904</v>
      </c>
      <c r="E459" s="287" t="s">
        <v>1903</v>
      </c>
      <c r="F459" s="283" t="s">
        <v>4342</v>
      </c>
    </row>
    <row r="460" spans="1:6">
      <c r="A460" s="288">
        <v>1714</v>
      </c>
      <c r="B460" s="289" t="s">
        <v>452</v>
      </c>
      <c r="C460" s="287" t="s">
        <v>1902</v>
      </c>
      <c r="D460" s="287" t="s">
        <v>1904</v>
      </c>
      <c r="E460" s="287" t="s">
        <v>1903</v>
      </c>
      <c r="F460" s="283" t="s">
        <v>4342</v>
      </c>
    </row>
    <row r="461" spans="1:6">
      <c r="A461" s="288">
        <v>1715</v>
      </c>
      <c r="B461" s="289" t="s">
        <v>453</v>
      </c>
      <c r="C461" s="287" t="s">
        <v>1902</v>
      </c>
      <c r="D461" s="287" t="s">
        <v>1904</v>
      </c>
      <c r="E461" s="287" t="s">
        <v>1903</v>
      </c>
      <c r="F461" s="283" t="s">
        <v>4342</v>
      </c>
    </row>
    <row r="462" spans="1:6">
      <c r="A462" s="288">
        <v>1716</v>
      </c>
      <c r="B462" s="289" t="s">
        <v>454</v>
      </c>
      <c r="C462" s="287" t="s">
        <v>1902</v>
      </c>
      <c r="D462" s="287" t="s">
        <v>1904</v>
      </c>
      <c r="E462" s="287" t="s">
        <v>1903</v>
      </c>
      <c r="F462" s="283" t="s">
        <v>4342</v>
      </c>
    </row>
    <row r="463" spans="1:6">
      <c r="A463" s="288">
        <v>1717</v>
      </c>
      <c r="B463" s="289" t="s">
        <v>455</v>
      </c>
      <c r="C463" s="287" t="s">
        <v>1902</v>
      </c>
      <c r="D463" s="287" t="s">
        <v>1904</v>
      </c>
      <c r="E463" s="287" t="s">
        <v>1903</v>
      </c>
      <c r="F463" s="283" t="s">
        <v>4342</v>
      </c>
    </row>
    <row r="464" spans="1:6">
      <c r="A464" s="288">
        <v>1718</v>
      </c>
      <c r="B464" s="289" t="s">
        <v>456</v>
      </c>
      <c r="C464" s="287" t="s">
        <v>1902</v>
      </c>
      <c r="D464" s="287" t="s">
        <v>1904</v>
      </c>
      <c r="E464" s="287" t="s">
        <v>1903</v>
      </c>
      <c r="F464" s="283" t="s">
        <v>4342</v>
      </c>
    </row>
    <row r="465" spans="1:6">
      <c r="A465" s="288">
        <v>1720</v>
      </c>
      <c r="B465" s="289" t="s">
        <v>457</v>
      </c>
      <c r="C465" s="287" t="s">
        <v>1902</v>
      </c>
      <c r="D465" s="287" t="s">
        <v>1904</v>
      </c>
      <c r="E465" s="287" t="s">
        <v>1903</v>
      </c>
      <c r="F465" s="283" t="s">
        <v>4342</v>
      </c>
    </row>
    <row r="466" spans="1:6">
      <c r="A466" s="288">
        <v>1721</v>
      </c>
      <c r="B466" s="289" t="s">
        <v>458</v>
      </c>
      <c r="C466" s="287" t="s">
        <v>1902</v>
      </c>
      <c r="D466" s="287" t="s">
        <v>1904</v>
      </c>
      <c r="E466" s="287" t="s">
        <v>1903</v>
      </c>
      <c r="F466" s="283" t="s">
        <v>4342</v>
      </c>
    </row>
    <row r="467" spans="1:6">
      <c r="A467" s="288">
        <v>1722</v>
      </c>
      <c r="B467" s="289" t="s">
        <v>459</v>
      </c>
      <c r="C467" s="287" t="s">
        <v>1902</v>
      </c>
      <c r="D467" s="287" t="s">
        <v>1904</v>
      </c>
      <c r="E467" s="287" t="s">
        <v>1903</v>
      </c>
      <c r="F467" s="283" t="s">
        <v>4342</v>
      </c>
    </row>
    <row r="468" spans="1:6">
      <c r="A468" s="288">
        <v>1723</v>
      </c>
      <c r="B468" s="289" t="s">
        <v>460</v>
      </c>
      <c r="C468" s="287" t="s">
        <v>1902</v>
      </c>
      <c r="D468" s="287" t="s">
        <v>1904</v>
      </c>
      <c r="E468" s="287" t="s">
        <v>1903</v>
      </c>
      <c r="F468" s="283" t="s">
        <v>4342</v>
      </c>
    </row>
    <row r="469" spans="1:6">
      <c r="A469" s="288">
        <v>1724</v>
      </c>
      <c r="B469" s="289" t="s">
        <v>461</v>
      </c>
      <c r="C469" s="287" t="s">
        <v>1902</v>
      </c>
      <c r="D469" s="287" t="s">
        <v>1904</v>
      </c>
      <c r="E469" s="287" t="s">
        <v>1903</v>
      </c>
      <c r="F469" s="283" t="s">
        <v>4342</v>
      </c>
    </row>
    <row r="470" spans="1:6">
      <c r="A470" s="288">
        <v>1725</v>
      </c>
      <c r="B470" s="289" t="s">
        <v>462</v>
      </c>
      <c r="C470" s="287" t="s">
        <v>1902</v>
      </c>
      <c r="D470" s="287" t="s">
        <v>1904</v>
      </c>
      <c r="E470" s="287" t="s">
        <v>1903</v>
      </c>
      <c r="F470" s="283" t="s">
        <v>4342</v>
      </c>
    </row>
    <row r="471" spans="1:6">
      <c r="A471" s="288">
        <v>1726</v>
      </c>
      <c r="B471" s="289" t="s">
        <v>463</v>
      </c>
      <c r="C471" s="287" t="s">
        <v>1902</v>
      </c>
      <c r="D471" s="287" t="s">
        <v>1904</v>
      </c>
      <c r="E471" s="287" t="s">
        <v>1903</v>
      </c>
      <c r="F471" s="283" t="s">
        <v>4342</v>
      </c>
    </row>
    <row r="472" spans="1:6">
      <c r="A472" s="288">
        <v>1727</v>
      </c>
      <c r="B472" s="289" t="s">
        <v>464</v>
      </c>
      <c r="C472" s="287" t="s">
        <v>1902</v>
      </c>
      <c r="D472" s="287" t="s">
        <v>1904</v>
      </c>
      <c r="E472" s="287" t="s">
        <v>1903</v>
      </c>
      <c r="F472" s="283" t="s">
        <v>4342</v>
      </c>
    </row>
    <row r="473" spans="1:6">
      <c r="A473" s="288">
        <v>1728</v>
      </c>
      <c r="B473" s="289" t="s">
        <v>465</v>
      </c>
      <c r="C473" s="287" t="s">
        <v>1902</v>
      </c>
      <c r="D473" s="287" t="s">
        <v>1904</v>
      </c>
      <c r="E473" s="287" t="s">
        <v>1903</v>
      </c>
      <c r="F473" s="283" t="s">
        <v>4342</v>
      </c>
    </row>
    <row r="474" spans="1:6">
      <c r="A474" s="288">
        <v>1729</v>
      </c>
      <c r="B474" s="289" t="s">
        <v>466</v>
      </c>
      <c r="C474" s="287" t="s">
        <v>1902</v>
      </c>
      <c r="D474" s="287" t="s">
        <v>1904</v>
      </c>
      <c r="E474" s="287" t="s">
        <v>1903</v>
      </c>
      <c r="F474" s="283" t="s">
        <v>4342</v>
      </c>
    </row>
    <row r="475" spans="1:6">
      <c r="A475" s="288">
        <v>1730</v>
      </c>
      <c r="B475" s="289" t="s">
        <v>467</v>
      </c>
      <c r="C475" s="287" t="s">
        <v>1902</v>
      </c>
      <c r="D475" s="287" t="s">
        <v>1904</v>
      </c>
      <c r="E475" s="287" t="s">
        <v>1903</v>
      </c>
      <c r="F475" s="283" t="s">
        <v>4342</v>
      </c>
    </row>
    <row r="476" spans="1:6">
      <c r="A476" s="288">
        <v>1731</v>
      </c>
      <c r="B476" s="289" t="s">
        <v>468</v>
      </c>
      <c r="C476" s="287" t="s">
        <v>1902</v>
      </c>
      <c r="D476" s="287" t="s">
        <v>1904</v>
      </c>
      <c r="E476" s="287" t="s">
        <v>1903</v>
      </c>
      <c r="F476" s="283" t="s">
        <v>4342</v>
      </c>
    </row>
    <row r="477" spans="1:6">
      <c r="A477" s="288">
        <v>1732</v>
      </c>
      <c r="B477" s="289" t="s">
        <v>469</v>
      </c>
      <c r="C477" s="287" t="s">
        <v>1902</v>
      </c>
      <c r="D477" s="287" t="s">
        <v>1904</v>
      </c>
      <c r="E477" s="287" t="s">
        <v>1903</v>
      </c>
      <c r="F477" s="283" t="s">
        <v>4342</v>
      </c>
    </row>
    <row r="478" spans="1:6">
      <c r="A478" s="288">
        <v>1733</v>
      </c>
      <c r="B478" s="289" t="s">
        <v>470</v>
      </c>
      <c r="C478" s="287" t="s">
        <v>1902</v>
      </c>
      <c r="D478" s="287" t="s">
        <v>1904</v>
      </c>
      <c r="E478" s="287" t="s">
        <v>1903</v>
      </c>
      <c r="F478" s="283" t="s">
        <v>4342</v>
      </c>
    </row>
    <row r="479" spans="1:6">
      <c r="A479" s="288">
        <v>1734</v>
      </c>
      <c r="B479" s="289" t="s">
        <v>471</v>
      </c>
      <c r="C479" s="287" t="s">
        <v>1902</v>
      </c>
      <c r="D479" s="287" t="s">
        <v>1904</v>
      </c>
      <c r="E479" s="287" t="s">
        <v>1903</v>
      </c>
      <c r="F479" s="283" t="s">
        <v>4342</v>
      </c>
    </row>
    <row r="480" spans="1:6">
      <c r="A480" s="288">
        <v>1735</v>
      </c>
      <c r="B480" s="289" t="s">
        <v>472</v>
      </c>
      <c r="C480" s="287" t="s">
        <v>1902</v>
      </c>
      <c r="D480" s="287" t="s">
        <v>1904</v>
      </c>
      <c r="E480" s="287" t="s">
        <v>1903</v>
      </c>
      <c r="F480" s="283" t="s">
        <v>4342</v>
      </c>
    </row>
    <row r="481" spans="1:6">
      <c r="A481" s="288">
        <v>1736</v>
      </c>
      <c r="B481" s="289" t="s">
        <v>473</v>
      </c>
      <c r="C481" s="287" t="s">
        <v>1902</v>
      </c>
      <c r="D481" s="287" t="s">
        <v>1904</v>
      </c>
      <c r="E481" s="287" t="s">
        <v>1903</v>
      </c>
      <c r="F481" s="283" t="s">
        <v>4342</v>
      </c>
    </row>
    <row r="482" spans="1:6">
      <c r="A482" s="288">
        <v>1737</v>
      </c>
      <c r="B482" s="289" t="s">
        <v>474</v>
      </c>
      <c r="C482" s="287" t="s">
        <v>1902</v>
      </c>
      <c r="D482" s="287" t="s">
        <v>1904</v>
      </c>
      <c r="E482" s="287" t="s">
        <v>1903</v>
      </c>
      <c r="F482" s="283" t="s">
        <v>4342</v>
      </c>
    </row>
    <row r="483" spans="1:6">
      <c r="A483" s="288">
        <v>1738</v>
      </c>
      <c r="B483" s="289" t="s">
        <v>475</v>
      </c>
      <c r="C483" s="287" t="s">
        <v>1902</v>
      </c>
      <c r="D483" s="287" t="s">
        <v>1904</v>
      </c>
      <c r="E483" s="287" t="s">
        <v>1903</v>
      </c>
      <c r="F483" s="283" t="s">
        <v>4342</v>
      </c>
    </row>
    <row r="484" spans="1:6">
      <c r="A484" s="288">
        <v>1739</v>
      </c>
      <c r="B484" s="289" t="s">
        <v>476</v>
      </c>
      <c r="C484" s="287" t="s">
        <v>1902</v>
      </c>
      <c r="D484" s="287" t="s">
        <v>1904</v>
      </c>
      <c r="E484" s="287" t="s">
        <v>1903</v>
      </c>
      <c r="F484" s="283" t="s">
        <v>4342</v>
      </c>
    </row>
    <row r="485" spans="1:6">
      <c r="A485" s="288">
        <v>1740</v>
      </c>
      <c r="B485" s="289" t="s">
        <v>477</v>
      </c>
      <c r="C485" s="287" t="s">
        <v>1902</v>
      </c>
      <c r="D485" s="287" t="s">
        <v>1904</v>
      </c>
      <c r="E485" s="287" t="s">
        <v>1903</v>
      </c>
      <c r="F485" s="283" t="s">
        <v>4342</v>
      </c>
    </row>
    <row r="486" spans="1:6">
      <c r="A486" s="288">
        <v>1741</v>
      </c>
      <c r="B486" s="289" t="s">
        <v>478</v>
      </c>
      <c r="C486" s="287" t="s">
        <v>1902</v>
      </c>
      <c r="D486" s="287" t="s">
        <v>1904</v>
      </c>
      <c r="E486" s="287" t="s">
        <v>1903</v>
      </c>
      <c r="F486" s="283" t="s">
        <v>4342</v>
      </c>
    </row>
    <row r="487" spans="1:6">
      <c r="A487" s="288">
        <v>1742</v>
      </c>
      <c r="B487" s="289" t="s">
        <v>479</v>
      </c>
      <c r="C487" s="287" t="s">
        <v>1902</v>
      </c>
      <c r="D487" s="287" t="s">
        <v>1904</v>
      </c>
      <c r="E487" s="287" t="s">
        <v>1903</v>
      </c>
      <c r="F487" s="283" t="s">
        <v>4342</v>
      </c>
    </row>
    <row r="488" spans="1:6">
      <c r="A488" s="288">
        <v>1743</v>
      </c>
      <c r="B488" s="289" t="s">
        <v>480</v>
      </c>
      <c r="C488" s="287" t="s">
        <v>1902</v>
      </c>
      <c r="D488" s="287" t="s">
        <v>1904</v>
      </c>
      <c r="E488" s="287" t="s">
        <v>1903</v>
      </c>
      <c r="F488" s="283" t="s">
        <v>4342</v>
      </c>
    </row>
    <row r="489" spans="1:6">
      <c r="A489" s="288">
        <v>1744</v>
      </c>
      <c r="B489" s="289" t="s">
        <v>481</v>
      </c>
      <c r="C489" s="287" t="s">
        <v>1902</v>
      </c>
      <c r="D489" s="287" t="s">
        <v>1904</v>
      </c>
      <c r="E489" s="287" t="s">
        <v>1903</v>
      </c>
      <c r="F489" s="283" t="s">
        <v>4342</v>
      </c>
    </row>
    <row r="490" spans="1:6">
      <c r="A490" s="288">
        <v>1745</v>
      </c>
      <c r="B490" s="289" t="s">
        <v>482</v>
      </c>
      <c r="C490" s="287" t="s">
        <v>1902</v>
      </c>
      <c r="D490" s="287" t="s">
        <v>1904</v>
      </c>
      <c r="E490" s="287" t="s">
        <v>1903</v>
      </c>
      <c r="F490" s="283" t="s">
        <v>4342</v>
      </c>
    </row>
    <row r="491" spans="1:6">
      <c r="A491" s="288">
        <v>1746</v>
      </c>
      <c r="B491" s="289" t="s">
        <v>483</v>
      </c>
      <c r="C491" s="287" t="s">
        <v>1902</v>
      </c>
      <c r="D491" s="287" t="s">
        <v>1904</v>
      </c>
      <c r="E491" s="287" t="s">
        <v>1903</v>
      </c>
      <c r="F491" s="283" t="s">
        <v>4342</v>
      </c>
    </row>
    <row r="492" spans="1:6">
      <c r="A492" s="288">
        <v>1747</v>
      </c>
      <c r="B492" s="289" t="s">
        <v>1389</v>
      </c>
      <c r="C492" s="287" t="s">
        <v>1902</v>
      </c>
      <c r="D492" s="287" t="s">
        <v>1904</v>
      </c>
      <c r="E492" s="287" t="s">
        <v>1903</v>
      </c>
      <c r="F492" s="283" t="s">
        <v>4342</v>
      </c>
    </row>
    <row r="493" spans="1:6">
      <c r="A493" s="288">
        <v>1748</v>
      </c>
      <c r="B493" s="289" t="s">
        <v>484</v>
      </c>
      <c r="C493" s="287" t="s">
        <v>1902</v>
      </c>
      <c r="D493" s="287" t="s">
        <v>1904</v>
      </c>
      <c r="E493" s="287" t="s">
        <v>1903</v>
      </c>
      <c r="F493" s="283" t="s">
        <v>4342</v>
      </c>
    </row>
    <row r="494" spans="1:6">
      <c r="A494" s="288">
        <v>1749</v>
      </c>
      <c r="B494" s="289" t="s">
        <v>485</v>
      </c>
      <c r="C494" s="287" t="s">
        <v>1902</v>
      </c>
      <c r="D494" s="287" t="s">
        <v>1904</v>
      </c>
      <c r="E494" s="287" t="s">
        <v>1903</v>
      </c>
      <c r="F494" s="283" t="s">
        <v>4342</v>
      </c>
    </row>
    <row r="495" spans="1:6">
      <c r="A495" s="288">
        <v>1750</v>
      </c>
      <c r="B495" s="289" t="s">
        <v>486</v>
      </c>
      <c r="C495" s="287" t="s">
        <v>1902</v>
      </c>
      <c r="D495" s="287" t="s">
        <v>1904</v>
      </c>
      <c r="E495" s="287" t="s">
        <v>1903</v>
      </c>
      <c r="F495" s="283" t="s">
        <v>4342</v>
      </c>
    </row>
    <row r="496" spans="1:6">
      <c r="A496" s="288">
        <v>1751</v>
      </c>
      <c r="B496" s="289" t="s">
        <v>487</v>
      </c>
      <c r="C496" s="287" t="s">
        <v>1902</v>
      </c>
      <c r="D496" s="287" t="s">
        <v>1904</v>
      </c>
      <c r="E496" s="287" t="s">
        <v>1903</v>
      </c>
      <c r="F496" s="283" t="s">
        <v>4342</v>
      </c>
    </row>
    <row r="497" spans="1:6">
      <c r="A497" s="288">
        <v>1752</v>
      </c>
      <c r="B497" s="289" t="s">
        <v>488</v>
      </c>
      <c r="C497" s="287" t="s">
        <v>1902</v>
      </c>
      <c r="D497" s="287" t="s">
        <v>1904</v>
      </c>
      <c r="E497" s="287" t="s">
        <v>1903</v>
      </c>
      <c r="F497" s="283" t="s">
        <v>4342</v>
      </c>
    </row>
    <row r="498" spans="1:6">
      <c r="A498" s="288">
        <v>1753</v>
      </c>
      <c r="B498" s="289" t="s">
        <v>489</v>
      </c>
      <c r="C498" s="287" t="s">
        <v>1902</v>
      </c>
      <c r="D498" s="287" t="s">
        <v>1904</v>
      </c>
      <c r="E498" s="287" t="s">
        <v>1903</v>
      </c>
      <c r="F498" s="283" t="s">
        <v>4342</v>
      </c>
    </row>
    <row r="499" spans="1:6">
      <c r="A499" s="288">
        <v>1754</v>
      </c>
      <c r="B499" s="289" t="s">
        <v>490</v>
      </c>
      <c r="C499" s="287" t="s">
        <v>1902</v>
      </c>
      <c r="D499" s="287" t="s">
        <v>1904</v>
      </c>
      <c r="E499" s="287" t="s">
        <v>1903</v>
      </c>
      <c r="F499" s="283" t="s">
        <v>4342</v>
      </c>
    </row>
    <row r="500" spans="1:6">
      <c r="A500" s="288">
        <v>1755</v>
      </c>
      <c r="B500" s="289" t="s">
        <v>491</v>
      </c>
      <c r="C500" s="287" t="s">
        <v>1902</v>
      </c>
      <c r="D500" s="287" t="s">
        <v>1904</v>
      </c>
      <c r="E500" s="287" t="s">
        <v>1903</v>
      </c>
      <c r="F500" s="283" t="s">
        <v>4342</v>
      </c>
    </row>
    <row r="501" spans="1:6">
      <c r="A501" s="288">
        <v>1756</v>
      </c>
      <c r="B501" s="289" t="s">
        <v>492</v>
      </c>
      <c r="C501" s="287" t="s">
        <v>1902</v>
      </c>
      <c r="D501" s="287" t="s">
        <v>1904</v>
      </c>
      <c r="E501" s="287" t="s">
        <v>1903</v>
      </c>
      <c r="F501" s="283" t="s">
        <v>4342</v>
      </c>
    </row>
    <row r="502" spans="1:6">
      <c r="A502" s="288">
        <v>1801</v>
      </c>
      <c r="B502" s="289" t="s">
        <v>493</v>
      </c>
      <c r="C502" s="287" t="s">
        <v>1902</v>
      </c>
      <c r="D502" s="287" t="s">
        <v>1904</v>
      </c>
      <c r="E502" s="287" t="s">
        <v>1903</v>
      </c>
      <c r="F502" s="283" t="s">
        <v>4342</v>
      </c>
    </row>
    <row r="503" spans="1:6">
      <c r="A503" s="288">
        <v>1802</v>
      </c>
      <c r="B503" s="289" t="s">
        <v>475</v>
      </c>
      <c r="C503" s="287" t="s">
        <v>1902</v>
      </c>
      <c r="D503" s="287" t="s">
        <v>1904</v>
      </c>
      <c r="E503" s="287" t="s">
        <v>1903</v>
      </c>
      <c r="F503" s="283" t="s">
        <v>4342</v>
      </c>
    </row>
    <row r="504" spans="1:6">
      <c r="A504" s="288">
        <v>1803</v>
      </c>
      <c r="B504" s="289" t="s">
        <v>494</v>
      </c>
      <c r="C504" s="287" t="s">
        <v>1902</v>
      </c>
      <c r="D504" s="287" t="s">
        <v>1904</v>
      </c>
      <c r="E504" s="287" t="s">
        <v>1903</v>
      </c>
      <c r="F504" s="283" t="s">
        <v>4342</v>
      </c>
    </row>
    <row r="505" spans="1:6">
      <c r="A505" s="288">
        <v>1805</v>
      </c>
      <c r="B505" s="289" t="s">
        <v>495</v>
      </c>
      <c r="C505" s="287" t="s">
        <v>1902</v>
      </c>
      <c r="D505" s="287" t="s">
        <v>1904</v>
      </c>
      <c r="E505" s="287" t="s">
        <v>1903</v>
      </c>
      <c r="F505" s="283" t="s">
        <v>4342</v>
      </c>
    </row>
    <row r="506" spans="1:6">
      <c r="A506" s="288">
        <v>1806</v>
      </c>
      <c r="B506" s="289" t="s">
        <v>496</v>
      </c>
      <c r="C506" s="287" t="s">
        <v>1902</v>
      </c>
      <c r="D506" s="287" t="s">
        <v>1904</v>
      </c>
      <c r="E506" s="287" t="s">
        <v>1903</v>
      </c>
      <c r="F506" s="283" t="s">
        <v>4342</v>
      </c>
    </row>
    <row r="507" spans="1:6">
      <c r="A507" s="288">
        <v>1807</v>
      </c>
      <c r="B507" s="289" t="s">
        <v>497</v>
      </c>
      <c r="C507" s="287" t="s">
        <v>1902</v>
      </c>
      <c r="D507" s="287" t="s">
        <v>1904</v>
      </c>
      <c r="E507" s="287" t="s">
        <v>1903</v>
      </c>
      <c r="F507" s="283" t="s">
        <v>4342</v>
      </c>
    </row>
    <row r="508" spans="1:6">
      <c r="A508" s="288">
        <v>1808</v>
      </c>
      <c r="B508" s="289" t="s">
        <v>498</v>
      </c>
      <c r="C508" s="287" t="s">
        <v>1902</v>
      </c>
      <c r="D508" s="287" t="s">
        <v>1904</v>
      </c>
      <c r="E508" s="287" t="s">
        <v>1903</v>
      </c>
      <c r="F508" s="283" t="s">
        <v>4342</v>
      </c>
    </row>
    <row r="509" spans="1:6">
      <c r="A509" s="288">
        <v>1809</v>
      </c>
      <c r="B509" s="289" t="s">
        <v>499</v>
      </c>
      <c r="C509" s="287" t="s">
        <v>1902</v>
      </c>
      <c r="D509" s="287" t="s">
        <v>1904</v>
      </c>
      <c r="E509" s="287" t="s">
        <v>1903</v>
      </c>
      <c r="F509" s="283" t="s">
        <v>4342</v>
      </c>
    </row>
    <row r="510" spans="1:6">
      <c r="A510" s="288">
        <v>1810</v>
      </c>
      <c r="B510" s="289" t="s">
        <v>500</v>
      </c>
      <c r="C510" s="287" t="s">
        <v>1902</v>
      </c>
      <c r="D510" s="287" t="s">
        <v>1904</v>
      </c>
      <c r="E510" s="287" t="s">
        <v>1903</v>
      </c>
      <c r="F510" s="283" t="s">
        <v>4342</v>
      </c>
    </row>
    <row r="511" spans="1:6">
      <c r="A511" s="288">
        <v>1811</v>
      </c>
      <c r="B511" s="289" t="s">
        <v>501</v>
      </c>
      <c r="C511" s="287" t="s">
        <v>1902</v>
      </c>
      <c r="D511" s="287" t="s">
        <v>1904</v>
      </c>
      <c r="E511" s="287" t="s">
        <v>1903</v>
      </c>
      <c r="F511" s="283" t="s">
        <v>4342</v>
      </c>
    </row>
    <row r="512" spans="1:6">
      <c r="A512" s="288">
        <v>1812</v>
      </c>
      <c r="B512" s="289" t="s">
        <v>502</v>
      </c>
      <c r="C512" s="287" t="s">
        <v>1902</v>
      </c>
      <c r="D512" s="287" t="s">
        <v>1904</v>
      </c>
      <c r="E512" s="287" t="s">
        <v>1903</v>
      </c>
      <c r="F512" s="283" t="s">
        <v>4342</v>
      </c>
    </row>
    <row r="513" spans="1:6">
      <c r="A513" s="288">
        <v>1813</v>
      </c>
      <c r="B513" s="289" t="s">
        <v>503</v>
      </c>
      <c r="C513" s="287" t="s">
        <v>1902</v>
      </c>
      <c r="D513" s="287" t="s">
        <v>1904</v>
      </c>
      <c r="E513" s="287" t="s">
        <v>1903</v>
      </c>
      <c r="F513" s="283" t="s">
        <v>4342</v>
      </c>
    </row>
    <row r="514" spans="1:6">
      <c r="A514" s="288">
        <v>1814</v>
      </c>
      <c r="B514" s="289" t="s">
        <v>504</v>
      </c>
      <c r="C514" s="287" t="s">
        <v>1902</v>
      </c>
      <c r="D514" s="287" t="s">
        <v>1904</v>
      </c>
      <c r="E514" s="287" t="s">
        <v>1903</v>
      </c>
      <c r="F514" s="283" t="s">
        <v>4342</v>
      </c>
    </row>
    <row r="515" spans="1:6">
      <c r="A515" s="357">
        <v>1815</v>
      </c>
      <c r="B515" s="358" t="s">
        <v>486</v>
      </c>
      <c r="C515" s="287" t="s">
        <v>1902</v>
      </c>
      <c r="D515" s="287" t="s">
        <v>1904</v>
      </c>
      <c r="E515" s="287" t="s">
        <v>1903</v>
      </c>
      <c r="F515" s="283" t="s">
        <v>4342</v>
      </c>
    </row>
    <row r="516" spans="1:6">
      <c r="A516" s="359">
        <v>1816</v>
      </c>
      <c r="B516" s="360" t="s">
        <v>505</v>
      </c>
      <c r="C516" s="287" t="s">
        <v>1902</v>
      </c>
      <c r="D516" s="287" t="s">
        <v>1904</v>
      </c>
      <c r="E516" s="287" t="s">
        <v>1903</v>
      </c>
      <c r="F516" s="283" t="s">
        <v>4342</v>
      </c>
    </row>
    <row r="517" spans="1:6">
      <c r="A517" s="361">
        <v>1817</v>
      </c>
      <c r="B517" s="361" t="s">
        <v>506</v>
      </c>
      <c r="C517" s="287" t="s">
        <v>1902</v>
      </c>
      <c r="D517" s="287" t="s">
        <v>1904</v>
      </c>
      <c r="E517" s="287" t="s">
        <v>1903</v>
      </c>
      <c r="F517" s="283" t="s">
        <v>4342</v>
      </c>
    </row>
    <row r="518" spans="1:6">
      <c r="A518" s="361">
        <v>1818</v>
      </c>
      <c r="B518" s="361" t="s">
        <v>507</v>
      </c>
      <c r="C518" s="287" t="s">
        <v>1902</v>
      </c>
      <c r="D518" s="287" t="s">
        <v>1904</v>
      </c>
      <c r="E518" s="287" t="s">
        <v>1903</v>
      </c>
      <c r="F518" s="283" t="s">
        <v>4342</v>
      </c>
    </row>
    <row r="519" spans="1:6">
      <c r="A519" s="361">
        <v>1819</v>
      </c>
      <c r="B519" s="361" t="s">
        <v>508</v>
      </c>
      <c r="C519" s="287" t="s">
        <v>1902</v>
      </c>
      <c r="D519" s="287" t="s">
        <v>1904</v>
      </c>
      <c r="E519" s="287" t="s">
        <v>1903</v>
      </c>
      <c r="F519" s="283" t="s">
        <v>4342</v>
      </c>
    </row>
    <row r="520" spans="1:6">
      <c r="A520" s="361">
        <v>1820</v>
      </c>
      <c r="B520" s="361" t="s">
        <v>509</v>
      </c>
      <c r="C520" s="287" t="s">
        <v>1902</v>
      </c>
      <c r="D520" s="287" t="s">
        <v>1904</v>
      </c>
      <c r="E520" s="287" t="s">
        <v>1903</v>
      </c>
      <c r="F520" s="283" t="s">
        <v>4342</v>
      </c>
    </row>
    <row r="521" spans="1:6">
      <c r="A521" s="361">
        <v>1901</v>
      </c>
      <c r="B521" s="361" t="s">
        <v>510</v>
      </c>
      <c r="C521" s="287" t="s">
        <v>1902</v>
      </c>
      <c r="D521" s="287" t="s">
        <v>1904</v>
      </c>
      <c r="E521" s="287" t="s">
        <v>1903</v>
      </c>
      <c r="F521" s="283" t="s">
        <v>4342</v>
      </c>
    </row>
    <row r="522" spans="1:6">
      <c r="A522" s="361">
        <v>1902</v>
      </c>
      <c r="B522" s="361" t="s">
        <v>511</v>
      </c>
      <c r="C522" s="287" t="s">
        <v>1902</v>
      </c>
      <c r="D522" s="287" t="s">
        <v>1904</v>
      </c>
      <c r="E522" s="287" t="s">
        <v>1903</v>
      </c>
      <c r="F522" s="283" t="s">
        <v>4342</v>
      </c>
    </row>
    <row r="523" spans="1:6">
      <c r="A523" s="361">
        <v>1903</v>
      </c>
      <c r="B523" s="361" t="s">
        <v>512</v>
      </c>
      <c r="C523" s="287" t="s">
        <v>1902</v>
      </c>
      <c r="D523" s="287" t="s">
        <v>1904</v>
      </c>
      <c r="E523" s="287" t="s">
        <v>1903</v>
      </c>
      <c r="F523" s="283" t="s">
        <v>4342</v>
      </c>
    </row>
    <row r="524" spans="1:6">
      <c r="A524" s="361">
        <v>1904</v>
      </c>
      <c r="B524" s="361" t="s">
        <v>513</v>
      </c>
      <c r="C524" s="287" t="s">
        <v>1902</v>
      </c>
      <c r="D524" s="287" t="s">
        <v>1904</v>
      </c>
      <c r="E524" s="287" t="s">
        <v>1903</v>
      </c>
      <c r="F524" s="283" t="s">
        <v>4342</v>
      </c>
    </row>
    <row r="525" spans="1:6">
      <c r="A525" s="361">
        <v>1905</v>
      </c>
      <c r="B525" s="361" t="s">
        <v>514</v>
      </c>
      <c r="C525" s="287" t="s">
        <v>1902</v>
      </c>
      <c r="D525" s="287" t="s">
        <v>1904</v>
      </c>
      <c r="E525" s="287" t="s">
        <v>1903</v>
      </c>
      <c r="F525" s="283" t="s">
        <v>4342</v>
      </c>
    </row>
    <row r="526" spans="1:6">
      <c r="A526" s="361">
        <v>1906</v>
      </c>
      <c r="B526" s="361" t="s">
        <v>490</v>
      </c>
      <c r="C526" s="287" t="s">
        <v>1902</v>
      </c>
      <c r="D526" s="287" t="s">
        <v>1904</v>
      </c>
      <c r="E526" s="287" t="s">
        <v>1903</v>
      </c>
      <c r="F526" s="283" t="s">
        <v>4342</v>
      </c>
    </row>
    <row r="527" spans="1:6">
      <c r="A527" s="361">
        <v>1907</v>
      </c>
      <c r="B527" s="361" t="s">
        <v>515</v>
      </c>
      <c r="C527" s="287" t="s">
        <v>1902</v>
      </c>
      <c r="D527" s="287" t="s">
        <v>1904</v>
      </c>
      <c r="E527" s="287" t="s">
        <v>1903</v>
      </c>
      <c r="F527" s="283" t="s">
        <v>4342</v>
      </c>
    </row>
    <row r="528" spans="1:6">
      <c r="A528" s="361">
        <v>1908</v>
      </c>
      <c r="B528" s="361" t="s">
        <v>516</v>
      </c>
      <c r="C528" s="287" t="s">
        <v>1902</v>
      </c>
      <c r="D528" s="287" t="s">
        <v>1904</v>
      </c>
      <c r="E528" s="287" t="s">
        <v>1903</v>
      </c>
      <c r="F528" s="283" t="s">
        <v>4342</v>
      </c>
    </row>
    <row r="529" spans="1:6">
      <c r="A529" s="361">
        <v>1909</v>
      </c>
      <c r="B529" s="361" t="s">
        <v>440</v>
      </c>
      <c r="C529" s="287" t="s">
        <v>1902</v>
      </c>
      <c r="D529" s="287" t="s">
        <v>1904</v>
      </c>
      <c r="E529" s="287" t="s">
        <v>1903</v>
      </c>
      <c r="F529" s="283" t="s">
        <v>4342</v>
      </c>
    </row>
    <row r="530" spans="1:6">
      <c r="A530" s="361">
        <v>1910</v>
      </c>
      <c r="B530" s="361" t="s">
        <v>517</v>
      </c>
      <c r="C530" s="287" t="s">
        <v>1902</v>
      </c>
      <c r="D530" s="287" t="s">
        <v>1904</v>
      </c>
      <c r="E530" s="287" t="s">
        <v>1903</v>
      </c>
      <c r="F530" s="283" t="s">
        <v>4342</v>
      </c>
    </row>
    <row r="531" spans="1:6">
      <c r="A531" s="361">
        <v>1911</v>
      </c>
      <c r="B531" s="361" t="s">
        <v>518</v>
      </c>
      <c r="C531" s="287" t="s">
        <v>1902</v>
      </c>
      <c r="D531" s="287" t="s">
        <v>1904</v>
      </c>
      <c r="E531" s="287" t="s">
        <v>1903</v>
      </c>
      <c r="F531" s="283" t="s">
        <v>4342</v>
      </c>
    </row>
    <row r="532" spans="1:6">
      <c r="A532" s="361">
        <v>1912</v>
      </c>
      <c r="B532" s="361" t="s">
        <v>519</v>
      </c>
      <c r="C532" s="287" t="s">
        <v>1902</v>
      </c>
      <c r="D532" s="287" t="s">
        <v>1904</v>
      </c>
      <c r="E532" s="287" t="s">
        <v>1903</v>
      </c>
      <c r="F532" s="283" t="s">
        <v>4342</v>
      </c>
    </row>
    <row r="533" spans="1:6">
      <c r="A533" s="361">
        <v>1913</v>
      </c>
      <c r="B533" s="361" t="s">
        <v>520</v>
      </c>
      <c r="C533" s="287" t="s">
        <v>1902</v>
      </c>
      <c r="D533" s="287" t="s">
        <v>1904</v>
      </c>
      <c r="E533" s="287" t="s">
        <v>1903</v>
      </c>
      <c r="F533" s="283" t="s">
        <v>4342</v>
      </c>
    </row>
    <row r="534" spans="1:6">
      <c r="A534" s="361">
        <v>1914</v>
      </c>
      <c r="B534" s="361" t="s">
        <v>521</v>
      </c>
      <c r="C534" s="287" t="s">
        <v>1902</v>
      </c>
      <c r="D534" s="287" t="s">
        <v>1904</v>
      </c>
      <c r="E534" s="287" t="s">
        <v>1903</v>
      </c>
      <c r="F534" s="283" t="s">
        <v>4342</v>
      </c>
    </row>
    <row r="535" spans="1:6">
      <c r="A535" s="361">
        <v>1915</v>
      </c>
      <c r="B535" s="361" t="s">
        <v>522</v>
      </c>
      <c r="C535" s="287" t="s">
        <v>1902</v>
      </c>
      <c r="D535" s="287" t="s">
        <v>1904</v>
      </c>
      <c r="E535" s="287" t="s">
        <v>1903</v>
      </c>
      <c r="F535" s="283" t="s">
        <v>4342</v>
      </c>
    </row>
    <row r="536" spans="1:6">
      <c r="A536" s="361">
        <v>2302</v>
      </c>
      <c r="B536" s="361" t="s">
        <v>1533</v>
      </c>
      <c r="C536" s="287" t="e">
        <v>#N/A</v>
      </c>
      <c r="D536" s="287" t="e">
        <v>#N/A</v>
      </c>
      <c r="E536" s="287" t="e">
        <v>#N/A</v>
      </c>
    </row>
    <row r="537" spans="1:6">
      <c r="A537" s="361">
        <v>2303</v>
      </c>
      <c r="B537" s="361" t="s">
        <v>1534</v>
      </c>
      <c r="C537" s="287" t="e">
        <v>#N/A</v>
      </c>
      <c r="D537" s="287" t="e">
        <v>#N/A</v>
      </c>
      <c r="E537" s="287" t="e">
        <v>#N/A</v>
      </c>
    </row>
    <row r="538" spans="1:6">
      <c r="A538" s="361">
        <v>2312</v>
      </c>
      <c r="B538" s="361" t="s">
        <v>1535</v>
      </c>
      <c r="C538" s="287" t="e">
        <v>#N/A</v>
      </c>
      <c r="D538" s="287" t="e">
        <v>#N/A</v>
      </c>
      <c r="E538" s="287" t="e">
        <v>#N/A</v>
      </c>
    </row>
    <row r="539" spans="1:6">
      <c r="A539" s="361">
        <v>2319</v>
      </c>
      <c r="B539" s="361" t="s">
        <v>1536</v>
      </c>
      <c r="C539" s="287" t="e">
        <v>#N/A</v>
      </c>
      <c r="D539" s="287" t="e">
        <v>#N/A</v>
      </c>
      <c r="E539" s="287" t="e">
        <v>#N/A</v>
      </c>
    </row>
    <row r="540" spans="1:6">
      <c r="A540" s="361" t="s">
        <v>539</v>
      </c>
      <c r="B540" s="361" t="s">
        <v>590</v>
      </c>
      <c r="C540" s="287" t="s">
        <v>2575</v>
      </c>
      <c r="D540" s="287" t="s">
        <v>1901</v>
      </c>
      <c r="E540" s="287" t="s">
        <v>2576</v>
      </c>
      <c r="F540" s="283" t="s">
        <v>4341</v>
      </c>
    </row>
    <row r="541" spans="1:6">
      <c r="A541" s="361" t="s">
        <v>541</v>
      </c>
      <c r="B541" s="361" t="s">
        <v>590</v>
      </c>
      <c r="C541" s="287" t="s">
        <v>1366</v>
      </c>
      <c r="D541" s="287" t="s">
        <v>1410</v>
      </c>
      <c r="E541" s="287" t="s">
        <v>1367</v>
      </c>
      <c r="F541" s="283" t="s">
        <v>644</v>
      </c>
    </row>
    <row r="542" spans="1:6">
      <c r="A542" s="361" t="s">
        <v>542</v>
      </c>
      <c r="B542" s="361" t="s">
        <v>691</v>
      </c>
      <c r="C542" s="287" t="s">
        <v>1472</v>
      </c>
      <c r="D542" s="287" t="s">
        <v>1473</v>
      </c>
      <c r="E542" s="287" t="s">
        <v>1474</v>
      </c>
      <c r="F542" s="283" t="s">
        <v>649</v>
      </c>
    </row>
    <row r="543" spans="1:6">
      <c r="A543" s="361" t="s">
        <v>544</v>
      </c>
      <c r="B543" s="361" t="s">
        <v>1537</v>
      </c>
      <c r="C543" s="287" t="s">
        <v>2575</v>
      </c>
      <c r="D543" s="287" t="s">
        <v>1901</v>
      </c>
      <c r="E543" s="287" t="s">
        <v>2576</v>
      </c>
      <c r="F543" s="283" t="s">
        <v>4341</v>
      </c>
    </row>
    <row r="544" spans="1:6">
      <c r="A544" s="361" t="s">
        <v>546</v>
      </c>
      <c r="B544" s="361" t="s">
        <v>1538</v>
      </c>
      <c r="C544" s="287" t="s">
        <v>1366</v>
      </c>
      <c r="D544" s="287" t="s">
        <v>1410</v>
      </c>
      <c r="E544" s="287" t="s">
        <v>1367</v>
      </c>
      <c r="F544" s="283" t="s">
        <v>644</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217"/>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7" t="s">
        <v>669</v>
      </c>
      <c r="B1" s="217"/>
      <c r="C1" s="218"/>
      <c r="D1" s="219"/>
      <c r="E1" s="219"/>
      <c r="F1" s="219"/>
      <c r="G1" s="217"/>
      <c r="H1" s="217"/>
      <c r="I1" s="217"/>
      <c r="J1" s="217"/>
      <c r="K1" s="217"/>
      <c r="L1" s="217"/>
      <c r="M1" s="217"/>
      <c r="N1" s="126"/>
      <c r="O1" s="126"/>
      <c r="P1" s="126"/>
      <c r="Q1" s="217"/>
    </row>
    <row r="2" spans="1:17">
      <c r="A2" s="217" t="s">
        <v>32</v>
      </c>
      <c r="B2" s="217"/>
      <c r="C2" s="218"/>
      <c r="D2" s="219"/>
      <c r="E2" s="219"/>
      <c r="F2" s="219"/>
      <c r="G2" s="217"/>
      <c r="H2" s="217"/>
      <c r="I2" s="217"/>
      <c r="J2" s="217"/>
      <c r="K2" s="217"/>
      <c r="L2" s="217"/>
      <c r="M2" s="217"/>
      <c r="N2" s="126"/>
      <c r="O2" s="126"/>
      <c r="P2" s="126"/>
      <c r="Q2" s="217"/>
    </row>
    <row r="3" spans="1:17">
      <c r="A3" s="217" t="str">
        <f>+'CUT MN'!A3</f>
        <v>CORRESPONDIENTE AL PERIODO DE ENERO A JULIO DE 2023</v>
      </c>
      <c r="B3" s="217"/>
      <c r="C3" s="218"/>
      <c r="D3" s="219"/>
      <c r="E3" s="219"/>
      <c r="F3" s="219"/>
      <c r="G3" s="217"/>
      <c r="H3" s="217"/>
      <c r="I3" s="217"/>
      <c r="J3" s="217"/>
      <c r="K3" s="217"/>
      <c r="L3" s="217"/>
      <c r="M3" s="217"/>
      <c r="N3" s="126"/>
      <c r="O3" s="126"/>
      <c r="P3" s="126"/>
      <c r="Q3" s="217"/>
    </row>
    <row r="4" spans="1:17">
      <c r="A4" s="220" t="str">
        <f>+'CUT MN'!A4</f>
        <v>ACTUALIZADO AL : 4 de agosto de 2023 Hrs. 15:45</v>
      </c>
      <c r="B4" s="220"/>
      <c r="C4" s="221"/>
      <c r="D4" s="222"/>
      <c r="E4" s="222"/>
      <c r="F4" s="222"/>
      <c r="G4" s="220"/>
      <c r="H4" s="220"/>
      <c r="I4" s="220"/>
      <c r="J4" s="220"/>
      <c r="K4" s="220"/>
      <c r="L4" s="220"/>
      <c r="M4" s="220"/>
      <c r="N4" s="137"/>
      <c r="O4" s="137"/>
      <c r="P4" s="137"/>
      <c r="Q4" s="220"/>
    </row>
    <row r="5" spans="1:17">
      <c r="A5" s="223"/>
      <c r="B5" s="224"/>
      <c r="C5" s="225"/>
      <c r="D5" s="226"/>
      <c r="E5" s="227"/>
      <c r="F5" s="227"/>
      <c r="G5" s="228"/>
      <c r="H5" s="229"/>
      <c r="I5" s="229"/>
      <c r="J5" s="229"/>
      <c r="K5" s="229"/>
      <c r="L5" s="229"/>
      <c r="M5" s="229"/>
      <c r="N5" s="78"/>
      <c r="O5" s="78"/>
      <c r="P5" s="110"/>
      <c r="Q5" s="229"/>
    </row>
    <row r="6" spans="1:17">
      <c r="A6" s="466" t="s">
        <v>1540</v>
      </c>
      <c r="B6" s="467"/>
      <c r="C6" s="231"/>
      <c r="D6" s="232"/>
      <c r="E6" s="230"/>
      <c r="F6" s="230"/>
      <c r="G6" s="233"/>
      <c r="H6" s="466" t="s">
        <v>1542</v>
      </c>
      <c r="I6" s="467"/>
      <c r="J6" s="466" t="s">
        <v>1543</v>
      </c>
      <c r="K6" s="467"/>
      <c r="L6" s="464" t="s">
        <v>1544</v>
      </c>
      <c r="M6" s="465"/>
      <c r="N6" s="464" t="s">
        <v>1545</v>
      </c>
      <c r="O6" s="465"/>
      <c r="P6" s="111"/>
      <c r="Q6" s="67"/>
    </row>
    <row r="7" spans="1:17" ht="38.25">
      <c r="A7" s="271" t="s">
        <v>657</v>
      </c>
      <c r="B7" s="271" t="s">
        <v>658</v>
      </c>
      <c r="C7" s="269" t="s">
        <v>664</v>
      </c>
      <c r="D7" s="352" t="s">
        <v>1539</v>
      </c>
      <c r="E7" s="83" t="s">
        <v>552</v>
      </c>
      <c r="F7" s="83" t="s">
        <v>1541</v>
      </c>
      <c r="G7" s="83" t="s">
        <v>36</v>
      </c>
      <c r="H7" s="271" t="s">
        <v>659</v>
      </c>
      <c r="I7" s="271" t="s">
        <v>662</v>
      </c>
      <c r="J7" s="271" t="s">
        <v>660</v>
      </c>
      <c r="K7" s="271" t="s">
        <v>661</v>
      </c>
      <c r="L7" s="270" t="s">
        <v>1307</v>
      </c>
      <c r="M7" s="270" t="s">
        <v>1308</v>
      </c>
      <c r="N7" s="270" t="s">
        <v>1293</v>
      </c>
      <c r="O7" s="270" t="s">
        <v>1294</v>
      </c>
      <c r="P7" s="84" t="s">
        <v>663</v>
      </c>
      <c r="Q7" s="116" t="s">
        <v>1546</v>
      </c>
    </row>
    <row r="8" spans="1:17" ht="51">
      <c r="A8" s="85" t="s">
        <v>539</v>
      </c>
      <c r="B8" s="157">
        <v>1</v>
      </c>
      <c r="C8" s="69" t="s">
        <v>590</v>
      </c>
      <c r="D8" s="86">
        <v>44936</v>
      </c>
      <c r="E8" s="319">
        <v>21</v>
      </c>
      <c r="F8" s="85" t="s">
        <v>1426</v>
      </c>
      <c r="G8" s="87" t="s">
        <v>1894</v>
      </c>
      <c r="H8" s="87"/>
      <c r="I8" s="87"/>
      <c r="J8" s="87"/>
      <c r="K8" s="87"/>
      <c r="L8" s="367"/>
      <c r="M8" s="367"/>
      <c r="N8" s="138">
        <v>363.71</v>
      </c>
      <c r="O8" s="138">
        <v>0</v>
      </c>
      <c r="P8" s="139">
        <v>363.71</v>
      </c>
      <c r="Q8" s="87"/>
    </row>
    <row r="9" spans="1:17" ht="51">
      <c r="A9" s="85" t="s">
        <v>541</v>
      </c>
      <c r="B9" s="157">
        <v>2</v>
      </c>
      <c r="C9" s="69" t="s">
        <v>590</v>
      </c>
      <c r="D9" s="86">
        <v>44936</v>
      </c>
      <c r="E9" s="319">
        <v>20</v>
      </c>
      <c r="F9" s="85" t="s">
        <v>613</v>
      </c>
      <c r="G9" s="87" t="s">
        <v>1895</v>
      </c>
      <c r="H9" s="87"/>
      <c r="I9" s="87"/>
      <c r="J9" s="87"/>
      <c r="K9" s="87"/>
      <c r="L9" s="367"/>
      <c r="M9" s="367"/>
      <c r="N9" s="138">
        <v>0</v>
      </c>
      <c r="O9" s="138">
        <v>1378792.77</v>
      </c>
      <c r="P9" s="139">
        <v>1378792.77</v>
      </c>
      <c r="Q9" s="87"/>
    </row>
    <row r="10" spans="1:17" ht="51">
      <c r="A10" s="85" t="s">
        <v>541</v>
      </c>
      <c r="B10" s="157">
        <v>2</v>
      </c>
      <c r="C10" s="69" t="s">
        <v>590</v>
      </c>
      <c r="D10" s="86">
        <v>44938</v>
      </c>
      <c r="E10" s="319">
        <v>27</v>
      </c>
      <c r="F10" s="85" t="s">
        <v>613</v>
      </c>
      <c r="G10" s="87" t="s">
        <v>1896</v>
      </c>
      <c r="H10" s="87"/>
      <c r="I10" s="87"/>
      <c r="J10" s="87"/>
      <c r="K10" s="87"/>
      <c r="L10" s="367"/>
      <c r="M10" s="367"/>
      <c r="N10" s="138">
        <v>0</v>
      </c>
      <c r="O10" s="138">
        <v>216593812.59</v>
      </c>
      <c r="P10" s="139">
        <v>216593812.59</v>
      </c>
      <c r="Q10" s="87"/>
    </row>
    <row r="11" spans="1:17" ht="51">
      <c r="A11" s="85" t="s">
        <v>541</v>
      </c>
      <c r="B11" s="157">
        <v>2</v>
      </c>
      <c r="C11" s="69" t="s">
        <v>590</v>
      </c>
      <c r="D11" s="86">
        <v>44957</v>
      </c>
      <c r="E11" s="319">
        <v>209</v>
      </c>
      <c r="F11" s="85" t="s">
        <v>613</v>
      </c>
      <c r="G11" s="87" t="s">
        <v>1897</v>
      </c>
      <c r="H11" s="87"/>
      <c r="I11" s="87"/>
      <c r="J11" s="87"/>
      <c r="K11" s="87"/>
      <c r="L11" s="367"/>
      <c r="M11" s="367"/>
      <c r="N11" s="138">
        <v>0</v>
      </c>
      <c r="O11" s="138">
        <v>1431726.03</v>
      </c>
      <c r="P11" s="139">
        <v>1431726.03</v>
      </c>
      <c r="Q11" s="87"/>
    </row>
    <row r="12" spans="1:17" ht="51">
      <c r="A12" s="85" t="s">
        <v>541</v>
      </c>
      <c r="B12" s="157">
        <v>2</v>
      </c>
      <c r="C12" s="69" t="s">
        <v>590</v>
      </c>
      <c r="D12" s="86">
        <v>44959</v>
      </c>
      <c r="E12" s="319">
        <v>256</v>
      </c>
      <c r="F12" s="85" t="s">
        <v>613</v>
      </c>
      <c r="G12" s="87" t="s">
        <v>2152</v>
      </c>
      <c r="H12" s="87"/>
      <c r="I12" s="87"/>
      <c r="J12" s="87"/>
      <c r="K12" s="87"/>
      <c r="L12" s="367"/>
      <c r="M12" s="367"/>
      <c r="N12" s="138">
        <v>0</v>
      </c>
      <c r="O12" s="138">
        <v>8466291</v>
      </c>
      <c r="P12" s="139">
        <v>8466291</v>
      </c>
      <c r="Q12" s="87"/>
    </row>
    <row r="13" spans="1:17" ht="51">
      <c r="A13" s="85" t="s">
        <v>541</v>
      </c>
      <c r="B13" s="157">
        <v>2</v>
      </c>
      <c r="C13" s="69" t="s">
        <v>590</v>
      </c>
      <c r="D13" s="86">
        <v>44967</v>
      </c>
      <c r="E13" s="319">
        <v>325</v>
      </c>
      <c r="F13" s="85" t="s">
        <v>613</v>
      </c>
      <c r="G13" s="87" t="s">
        <v>2153</v>
      </c>
      <c r="H13" s="87"/>
      <c r="I13" s="87"/>
      <c r="J13" s="87"/>
      <c r="K13" s="87"/>
      <c r="L13" s="367"/>
      <c r="M13" s="367"/>
      <c r="N13" s="138">
        <v>0</v>
      </c>
      <c r="O13" s="138">
        <v>4072.08</v>
      </c>
      <c r="P13" s="139">
        <v>4072.08</v>
      </c>
      <c r="Q13" s="87"/>
    </row>
    <row r="14" spans="1:17" ht="51">
      <c r="A14" s="85" t="s">
        <v>539</v>
      </c>
      <c r="B14" s="157">
        <v>1</v>
      </c>
      <c r="C14" s="69" t="s">
        <v>590</v>
      </c>
      <c r="D14" s="86">
        <v>44987</v>
      </c>
      <c r="E14" s="319">
        <v>641</v>
      </c>
      <c r="F14" s="85" t="s">
        <v>1426</v>
      </c>
      <c r="G14" s="87" t="s">
        <v>2558</v>
      </c>
      <c r="H14" s="87"/>
      <c r="I14" s="87"/>
      <c r="J14" s="87"/>
      <c r="K14" s="87"/>
      <c r="L14" s="367"/>
      <c r="M14" s="367"/>
      <c r="N14" s="138">
        <v>292.27</v>
      </c>
      <c r="O14" s="138">
        <v>0</v>
      </c>
      <c r="P14" s="139">
        <v>292.27</v>
      </c>
      <c r="Q14" s="87"/>
    </row>
    <row r="15" spans="1:17" ht="51">
      <c r="A15" s="85" t="s">
        <v>539</v>
      </c>
      <c r="B15" s="157">
        <v>1</v>
      </c>
      <c r="C15" s="69" t="s">
        <v>590</v>
      </c>
      <c r="D15" s="86">
        <v>44987</v>
      </c>
      <c r="E15" s="319">
        <v>642</v>
      </c>
      <c r="F15" s="85" t="s">
        <v>1426</v>
      </c>
      <c r="G15" s="87" t="s">
        <v>2558</v>
      </c>
      <c r="H15" s="87"/>
      <c r="I15" s="87"/>
      <c r="J15" s="87"/>
      <c r="K15" s="87"/>
      <c r="L15" s="367"/>
      <c r="M15" s="367"/>
      <c r="N15" s="138">
        <v>1162.3800000000001</v>
      </c>
      <c r="O15" s="138">
        <v>0</v>
      </c>
      <c r="P15" s="139">
        <v>1162.3800000000001</v>
      </c>
      <c r="Q15" s="87"/>
    </row>
    <row r="16" spans="1:17" ht="51">
      <c r="A16" s="85" t="s">
        <v>541</v>
      </c>
      <c r="B16" s="157">
        <v>2</v>
      </c>
      <c r="C16" s="69" t="s">
        <v>590</v>
      </c>
      <c r="D16" s="86">
        <v>44991</v>
      </c>
      <c r="E16" s="319">
        <v>690</v>
      </c>
      <c r="F16" s="85" t="s">
        <v>613</v>
      </c>
      <c r="G16" s="87" t="s">
        <v>2559</v>
      </c>
      <c r="H16" s="87"/>
      <c r="I16" s="87"/>
      <c r="J16" s="87"/>
      <c r="K16" s="87"/>
      <c r="L16" s="367"/>
      <c r="M16" s="367"/>
      <c r="N16" s="138">
        <v>0</v>
      </c>
      <c r="O16" s="138">
        <v>723399.47</v>
      </c>
      <c r="P16" s="139">
        <v>723399.47</v>
      </c>
      <c r="Q16" s="87"/>
    </row>
    <row r="17" spans="1:17" ht="51">
      <c r="A17" s="85">
        <v>383</v>
      </c>
      <c r="B17" s="157">
        <v>1</v>
      </c>
      <c r="C17" s="69" t="s">
        <v>1246</v>
      </c>
      <c r="D17" s="86">
        <v>45000</v>
      </c>
      <c r="E17" s="319">
        <v>796</v>
      </c>
      <c r="F17" s="85" t="s">
        <v>2556</v>
      </c>
      <c r="G17" s="87" t="s">
        <v>2560</v>
      </c>
      <c r="H17" s="87"/>
      <c r="I17" s="87"/>
      <c r="J17" s="87"/>
      <c r="K17" s="87"/>
      <c r="L17" s="367"/>
      <c r="M17" s="367"/>
      <c r="N17" s="138">
        <v>0</v>
      </c>
      <c r="O17" s="138">
        <v>207582.16</v>
      </c>
      <c r="P17" s="139">
        <v>207582.16</v>
      </c>
      <c r="Q17" s="87"/>
    </row>
    <row r="18" spans="1:17" ht="51">
      <c r="A18" s="85" t="s">
        <v>541</v>
      </c>
      <c r="B18" s="157">
        <v>2</v>
      </c>
      <c r="C18" s="69" t="s">
        <v>590</v>
      </c>
      <c r="D18" s="86">
        <v>45001</v>
      </c>
      <c r="E18" s="319">
        <v>825</v>
      </c>
      <c r="F18" s="85" t="s">
        <v>613</v>
      </c>
      <c r="G18" s="87" t="s">
        <v>2561</v>
      </c>
      <c r="H18" s="87"/>
      <c r="I18" s="87"/>
      <c r="J18" s="87"/>
      <c r="K18" s="87"/>
      <c r="L18" s="367"/>
      <c r="M18" s="367"/>
      <c r="N18" s="138">
        <v>686000</v>
      </c>
      <c r="O18" s="138">
        <v>0</v>
      </c>
      <c r="P18" s="139">
        <v>686000</v>
      </c>
      <c r="Q18" s="87"/>
    </row>
    <row r="19" spans="1:17" ht="51">
      <c r="A19" s="85" t="s">
        <v>541</v>
      </c>
      <c r="B19" s="157">
        <v>2</v>
      </c>
      <c r="C19" s="69" t="s">
        <v>590</v>
      </c>
      <c r="D19" s="86">
        <v>45005</v>
      </c>
      <c r="E19" s="319">
        <v>830</v>
      </c>
      <c r="F19" s="85" t="s">
        <v>613</v>
      </c>
      <c r="G19" s="87" t="s">
        <v>2562</v>
      </c>
      <c r="H19" s="87"/>
      <c r="I19" s="87"/>
      <c r="J19" s="87"/>
      <c r="K19" s="87"/>
      <c r="L19" s="367"/>
      <c r="M19" s="367"/>
      <c r="N19" s="138">
        <v>3233.6</v>
      </c>
      <c r="O19" s="138">
        <v>0</v>
      </c>
      <c r="P19" s="139">
        <v>3233.6</v>
      </c>
      <c r="Q19" s="87"/>
    </row>
    <row r="20" spans="1:17" ht="51">
      <c r="A20" s="85" t="s">
        <v>541</v>
      </c>
      <c r="B20" s="157">
        <v>2</v>
      </c>
      <c r="C20" s="69" t="s">
        <v>590</v>
      </c>
      <c r="D20" s="86">
        <v>45012</v>
      </c>
      <c r="E20" s="319">
        <v>1122</v>
      </c>
      <c r="F20" s="85" t="s">
        <v>613</v>
      </c>
      <c r="G20" s="87" t="s">
        <v>2563</v>
      </c>
      <c r="H20" s="87"/>
      <c r="I20" s="87"/>
      <c r="J20" s="87"/>
      <c r="K20" s="87"/>
      <c r="L20" s="367"/>
      <c r="M20" s="367"/>
      <c r="N20" s="138">
        <v>0</v>
      </c>
      <c r="O20" s="138">
        <v>50.74</v>
      </c>
      <c r="P20" s="139">
        <v>50.74</v>
      </c>
      <c r="Q20" s="87"/>
    </row>
    <row r="21" spans="1:17" ht="51">
      <c r="A21" s="85" t="s">
        <v>541</v>
      </c>
      <c r="B21" s="157">
        <v>2</v>
      </c>
      <c r="C21" s="69" t="s">
        <v>590</v>
      </c>
      <c r="D21" s="86">
        <v>45012</v>
      </c>
      <c r="E21" s="319">
        <v>1124</v>
      </c>
      <c r="F21" s="85" t="s">
        <v>613</v>
      </c>
      <c r="G21" s="87" t="s">
        <v>2564</v>
      </c>
      <c r="H21" s="87"/>
      <c r="I21" s="87"/>
      <c r="J21" s="87"/>
      <c r="K21" s="87"/>
      <c r="L21" s="367"/>
      <c r="M21" s="367"/>
      <c r="N21" s="138">
        <v>0</v>
      </c>
      <c r="O21" s="138">
        <v>50.74</v>
      </c>
      <c r="P21" s="139">
        <v>50.74</v>
      </c>
      <c r="Q21" s="87"/>
    </row>
    <row r="22" spans="1:17" ht="51">
      <c r="A22" s="85" t="s">
        <v>541</v>
      </c>
      <c r="B22" s="157">
        <v>2</v>
      </c>
      <c r="C22" s="69" t="s">
        <v>590</v>
      </c>
      <c r="D22" s="86">
        <v>45012</v>
      </c>
      <c r="E22" s="319">
        <v>1120</v>
      </c>
      <c r="F22" s="85" t="s">
        <v>613</v>
      </c>
      <c r="G22" s="87" t="s">
        <v>2565</v>
      </c>
      <c r="H22" s="87"/>
      <c r="I22" s="87"/>
      <c r="J22" s="87"/>
      <c r="K22" s="87"/>
      <c r="L22" s="367"/>
      <c r="M22" s="367"/>
      <c r="N22" s="138">
        <v>171500000</v>
      </c>
      <c r="O22" s="138">
        <v>0</v>
      </c>
      <c r="P22" s="139">
        <v>171500000</v>
      </c>
      <c r="Q22" s="87"/>
    </row>
    <row r="23" spans="1:17" ht="51">
      <c r="A23" s="85" t="s">
        <v>541</v>
      </c>
      <c r="B23" s="157">
        <v>2</v>
      </c>
      <c r="C23" s="69" t="s">
        <v>590</v>
      </c>
      <c r="D23" s="86">
        <v>45014</v>
      </c>
      <c r="E23" s="319">
        <v>1161</v>
      </c>
      <c r="F23" s="85" t="s">
        <v>613</v>
      </c>
      <c r="G23" s="87" t="s">
        <v>2566</v>
      </c>
      <c r="H23" s="87"/>
      <c r="I23" s="87"/>
      <c r="J23" s="87"/>
      <c r="K23" s="87"/>
      <c r="L23" s="367"/>
      <c r="M23" s="367"/>
      <c r="N23" s="138">
        <v>4116000</v>
      </c>
      <c r="O23" s="138">
        <v>0</v>
      </c>
      <c r="P23" s="139">
        <v>4116000</v>
      </c>
      <c r="Q23" s="87"/>
    </row>
    <row r="24" spans="1:17" ht="51">
      <c r="A24" s="85" t="s">
        <v>541</v>
      </c>
      <c r="B24" s="157">
        <v>2</v>
      </c>
      <c r="C24" s="69" t="s">
        <v>590</v>
      </c>
      <c r="D24" s="86">
        <v>45015</v>
      </c>
      <c r="E24" s="319">
        <v>1203</v>
      </c>
      <c r="F24" s="85" t="s">
        <v>613</v>
      </c>
      <c r="G24" s="87" t="s">
        <v>2567</v>
      </c>
      <c r="H24" s="87"/>
      <c r="I24" s="87"/>
      <c r="J24" s="87"/>
      <c r="K24" s="87"/>
      <c r="L24" s="367"/>
      <c r="M24" s="367"/>
      <c r="N24" s="138">
        <v>865631.78</v>
      </c>
      <c r="O24" s="138">
        <v>0</v>
      </c>
      <c r="P24" s="139">
        <v>865631.78</v>
      </c>
      <c r="Q24" s="87"/>
    </row>
    <row r="25" spans="1:17" ht="51">
      <c r="A25" s="85">
        <v>291</v>
      </c>
      <c r="B25" s="157">
        <v>1</v>
      </c>
      <c r="C25" s="69" t="s">
        <v>119</v>
      </c>
      <c r="D25" s="86">
        <v>45019</v>
      </c>
      <c r="E25" s="319">
        <v>1254</v>
      </c>
      <c r="F25" s="85" t="s">
        <v>3075</v>
      </c>
      <c r="G25" s="87" t="s">
        <v>3076</v>
      </c>
      <c r="H25" s="87"/>
      <c r="I25" s="87"/>
      <c r="J25" s="87"/>
      <c r="K25" s="87"/>
      <c r="L25" s="367"/>
      <c r="M25" s="367"/>
      <c r="N25" s="138">
        <v>15256011.76</v>
      </c>
      <c r="O25" s="138">
        <v>0</v>
      </c>
      <c r="P25" s="139">
        <v>15256011.76</v>
      </c>
      <c r="Q25" s="87"/>
    </row>
    <row r="26" spans="1:17" ht="51">
      <c r="A26" s="85">
        <v>253</v>
      </c>
      <c r="B26" s="157">
        <v>1</v>
      </c>
      <c r="C26" s="69" t="s">
        <v>104</v>
      </c>
      <c r="D26" s="86">
        <v>45019</v>
      </c>
      <c r="E26" s="319">
        <v>1256</v>
      </c>
      <c r="F26" s="85" t="s">
        <v>3077</v>
      </c>
      <c r="G26" s="87" t="s">
        <v>3078</v>
      </c>
      <c r="H26" s="87"/>
      <c r="I26" s="87"/>
      <c r="J26" s="87"/>
      <c r="K26" s="87"/>
      <c r="L26" s="367"/>
      <c r="M26" s="367"/>
      <c r="N26" s="138">
        <v>720671.82</v>
      </c>
      <c r="O26" s="138">
        <v>0</v>
      </c>
      <c r="P26" s="139">
        <v>720671.82</v>
      </c>
      <c r="Q26" s="87"/>
    </row>
    <row r="27" spans="1:17" ht="51">
      <c r="A27" s="85">
        <v>383</v>
      </c>
      <c r="B27" s="157">
        <v>1</v>
      </c>
      <c r="C27" s="69" t="s">
        <v>1246</v>
      </c>
      <c r="D27" s="86">
        <v>45019</v>
      </c>
      <c r="E27" s="319">
        <v>1251</v>
      </c>
      <c r="F27" s="85" t="s">
        <v>2556</v>
      </c>
      <c r="G27" s="87" t="s">
        <v>3074</v>
      </c>
      <c r="H27" s="87"/>
      <c r="I27" s="87"/>
      <c r="J27" s="87"/>
      <c r="K27" s="87"/>
      <c r="L27" s="367"/>
      <c r="M27" s="367"/>
      <c r="N27" s="138">
        <v>0</v>
      </c>
      <c r="O27" s="138">
        <v>303837.36</v>
      </c>
      <c r="P27" s="139">
        <v>303837.36</v>
      </c>
      <c r="Q27" s="87"/>
    </row>
    <row r="28" spans="1:17" ht="51">
      <c r="A28" s="85">
        <v>383</v>
      </c>
      <c r="B28" s="157">
        <v>1</v>
      </c>
      <c r="C28" s="69" t="s">
        <v>1246</v>
      </c>
      <c r="D28" s="86">
        <v>45019</v>
      </c>
      <c r="E28" s="319">
        <v>1253</v>
      </c>
      <c r="F28" s="85" t="s">
        <v>2556</v>
      </c>
      <c r="G28" s="87" t="s">
        <v>3074</v>
      </c>
      <c r="H28" s="87"/>
      <c r="I28" s="87"/>
      <c r="J28" s="87"/>
      <c r="K28" s="87"/>
      <c r="L28" s="367"/>
      <c r="M28" s="367"/>
      <c r="N28" s="138">
        <v>0</v>
      </c>
      <c r="O28" s="138">
        <v>275262.23</v>
      </c>
      <c r="P28" s="139">
        <v>275262.23</v>
      </c>
      <c r="Q28" s="87"/>
    </row>
    <row r="29" spans="1:17" ht="51">
      <c r="A29" s="85">
        <v>86</v>
      </c>
      <c r="B29" s="157">
        <v>1</v>
      </c>
      <c r="C29" s="69" t="s">
        <v>50</v>
      </c>
      <c r="D29" s="86">
        <v>45019</v>
      </c>
      <c r="E29" s="319">
        <v>1255</v>
      </c>
      <c r="F29" s="85" t="s">
        <v>3079</v>
      </c>
      <c r="G29" s="87" t="s">
        <v>3080</v>
      </c>
      <c r="H29" s="87"/>
      <c r="I29" s="87"/>
      <c r="J29" s="87"/>
      <c r="K29" s="87"/>
      <c r="L29" s="367"/>
      <c r="M29" s="367"/>
      <c r="N29" s="138">
        <v>933043.55</v>
      </c>
      <c r="O29" s="138">
        <v>0</v>
      </c>
      <c r="P29" s="139">
        <v>933043.55</v>
      </c>
      <c r="Q29" s="87"/>
    </row>
    <row r="30" spans="1:17" ht="51">
      <c r="A30" s="85">
        <v>41</v>
      </c>
      <c r="B30" s="157">
        <v>1</v>
      </c>
      <c r="C30" s="69" t="s">
        <v>44</v>
      </c>
      <c r="D30" s="86">
        <v>45019</v>
      </c>
      <c r="E30" s="319">
        <v>1257</v>
      </c>
      <c r="F30" s="85" t="s">
        <v>3081</v>
      </c>
      <c r="G30" s="87" t="s">
        <v>3082</v>
      </c>
      <c r="H30" s="87"/>
      <c r="I30" s="87"/>
      <c r="J30" s="87"/>
      <c r="K30" s="87"/>
      <c r="L30" s="367"/>
      <c r="M30" s="367"/>
      <c r="N30" s="138">
        <v>193542.9</v>
      </c>
      <c r="O30" s="138">
        <v>0</v>
      </c>
      <c r="P30" s="139">
        <v>193542.9</v>
      </c>
      <c r="Q30" s="87"/>
    </row>
    <row r="31" spans="1:17" ht="51">
      <c r="A31" s="85" t="s">
        <v>539</v>
      </c>
      <c r="B31" s="157">
        <v>1</v>
      </c>
      <c r="C31" s="69" t="s">
        <v>590</v>
      </c>
      <c r="D31" s="86">
        <v>45019</v>
      </c>
      <c r="E31" s="319">
        <v>1255</v>
      </c>
      <c r="F31" s="85" t="s">
        <v>3083</v>
      </c>
      <c r="G31" s="87" t="s">
        <v>3080</v>
      </c>
      <c r="H31" s="87"/>
      <c r="I31" s="87"/>
      <c r="J31" s="87"/>
      <c r="K31" s="87"/>
      <c r="L31" s="367"/>
      <c r="M31" s="367"/>
      <c r="N31" s="138">
        <v>0</v>
      </c>
      <c r="O31" s="138">
        <v>933043.55</v>
      </c>
      <c r="P31" s="139">
        <v>933043.55</v>
      </c>
      <c r="Q31" s="87"/>
    </row>
    <row r="32" spans="1:17" ht="51">
      <c r="A32" s="85">
        <v>383</v>
      </c>
      <c r="B32" s="157">
        <v>1</v>
      </c>
      <c r="C32" s="69" t="s">
        <v>1246</v>
      </c>
      <c r="D32" s="86">
        <v>45022</v>
      </c>
      <c r="E32" s="319">
        <v>1286</v>
      </c>
      <c r="F32" s="85" t="s">
        <v>2556</v>
      </c>
      <c r="G32" s="87" t="s">
        <v>3084</v>
      </c>
      <c r="H32" s="87"/>
      <c r="I32" s="87"/>
      <c r="J32" s="87"/>
      <c r="K32" s="87"/>
      <c r="L32" s="367"/>
      <c r="M32" s="367"/>
      <c r="N32" s="138">
        <v>0</v>
      </c>
      <c r="O32" s="138">
        <v>791032.57</v>
      </c>
      <c r="P32" s="139">
        <v>791032.57</v>
      </c>
      <c r="Q32" s="87"/>
    </row>
    <row r="33" spans="1:17" ht="51">
      <c r="A33" s="85" t="s">
        <v>541</v>
      </c>
      <c r="B33" s="157">
        <v>2</v>
      </c>
      <c r="C33" s="69" t="s">
        <v>590</v>
      </c>
      <c r="D33" s="86">
        <v>45027</v>
      </c>
      <c r="E33" s="319">
        <v>1300</v>
      </c>
      <c r="F33" s="85" t="s">
        <v>613</v>
      </c>
      <c r="G33" s="87" t="s">
        <v>3085</v>
      </c>
      <c r="H33" s="87"/>
      <c r="I33" s="87"/>
      <c r="J33" s="87"/>
      <c r="K33" s="87"/>
      <c r="L33" s="367"/>
      <c r="M33" s="367"/>
      <c r="N33" s="138">
        <v>11994710</v>
      </c>
      <c r="O33" s="138">
        <v>0</v>
      </c>
      <c r="P33" s="139">
        <v>11994710</v>
      </c>
      <c r="Q33" s="87"/>
    </row>
    <row r="34" spans="1:17" ht="51">
      <c r="A34" s="85" t="s">
        <v>541</v>
      </c>
      <c r="B34" s="157">
        <v>2</v>
      </c>
      <c r="C34" s="69" t="s">
        <v>590</v>
      </c>
      <c r="D34" s="86">
        <v>45027</v>
      </c>
      <c r="E34" s="319">
        <v>1302</v>
      </c>
      <c r="F34" s="85" t="s">
        <v>613</v>
      </c>
      <c r="G34" s="87" t="s">
        <v>3086</v>
      </c>
      <c r="H34" s="87"/>
      <c r="I34" s="87"/>
      <c r="J34" s="87"/>
      <c r="K34" s="87"/>
      <c r="L34" s="367"/>
      <c r="M34" s="367"/>
      <c r="N34" s="138">
        <v>6860000</v>
      </c>
      <c r="O34" s="138">
        <v>0</v>
      </c>
      <c r="P34" s="139">
        <v>6860000</v>
      </c>
      <c r="Q34" s="87"/>
    </row>
    <row r="35" spans="1:17" ht="38.25">
      <c r="A35" s="85" t="s">
        <v>539</v>
      </c>
      <c r="B35" s="157">
        <v>1</v>
      </c>
      <c r="C35" s="69" t="s">
        <v>590</v>
      </c>
      <c r="D35" s="86">
        <v>45033</v>
      </c>
      <c r="E35" s="319">
        <v>1404</v>
      </c>
      <c r="F35" s="85" t="s">
        <v>3083</v>
      </c>
      <c r="G35" s="87" t="s">
        <v>3088</v>
      </c>
      <c r="H35" s="87"/>
      <c r="I35" s="87"/>
      <c r="J35" s="87"/>
      <c r="K35" s="87"/>
      <c r="L35" s="367"/>
      <c r="M35" s="367"/>
      <c r="N35" s="138">
        <v>933043.55</v>
      </c>
      <c r="O35" s="138">
        <v>0</v>
      </c>
      <c r="P35" s="139">
        <v>933043.55</v>
      </c>
      <c r="Q35" s="87"/>
    </row>
    <row r="36" spans="1:17" ht="51">
      <c r="A36" s="85">
        <v>86</v>
      </c>
      <c r="B36" s="157">
        <v>1</v>
      </c>
      <c r="C36" s="69" t="s">
        <v>50</v>
      </c>
      <c r="D36" s="86">
        <v>45033</v>
      </c>
      <c r="E36" s="319">
        <v>1405</v>
      </c>
      <c r="F36" s="85" t="s">
        <v>3079</v>
      </c>
      <c r="G36" s="87" t="s">
        <v>3089</v>
      </c>
      <c r="H36" s="87"/>
      <c r="I36" s="87"/>
      <c r="J36" s="87"/>
      <c r="K36" s="87"/>
      <c r="L36" s="367"/>
      <c r="M36" s="367"/>
      <c r="N36" s="138">
        <v>933043.55</v>
      </c>
      <c r="O36" s="138">
        <v>0</v>
      </c>
      <c r="P36" s="139">
        <v>933043.55</v>
      </c>
      <c r="Q36" s="87"/>
    </row>
    <row r="37" spans="1:17" ht="51">
      <c r="A37" s="85" t="s">
        <v>541</v>
      </c>
      <c r="B37" s="157">
        <v>2</v>
      </c>
      <c r="C37" s="69" t="s">
        <v>590</v>
      </c>
      <c r="D37" s="86">
        <v>45033</v>
      </c>
      <c r="E37" s="319">
        <v>1407</v>
      </c>
      <c r="F37" s="85" t="s">
        <v>613</v>
      </c>
      <c r="G37" s="87" t="s">
        <v>3090</v>
      </c>
      <c r="H37" s="87"/>
      <c r="I37" s="87"/>
      <c r="J37" s="87"/>
      <c r="K37" s="87"/>
      <c r="L37" s="367"/>
      <c r="M37" s="367"/>
      <c r="N37" s="138">
        <v>282707.46000000002</v>
      </c>
      <c r="O37" s="138">
        <v>0</v>
      </c>
      <c r="P37" s="139">
        <v>282707.46000000002</v>
      </c>
      <c r="Q37" s="87"/>
    </row>
    <row r="38" spans="1:17" ht="38.25">
      <c r="A38" s="85">
        <v>86</v>
      </c>
      <c r="B38" s="157">
        <v>1</v>
      </c>
      <c r="C38" s="69" t="s">
        <v>50</v>
      </c>
      <c r="D38" s="86">
        <v>45033</v>
      </c>
      <c r="E38" s="319">
        <v>1404</v>
      </c>
      <c r="F38" s="85" t="s">
        <v>3079</v>
      </c>
      <c r="G38" s="87" t="s">
        <v>3088</v>
      </c>
      <c r="H38" s="87"/>
      <c r="I38" s="87"/>
      <c r="J38" s="87"/>
      <c r="K38" s="87"/>
      <c r="L38" s="367"/>
      <c r="M38" s="367"/>
      <c r="N38" s="138">
        <v>0</v>
      </c>
      <c r="O38" s="138">
        <v>933043.55</v>
      </c>
      <c r="P38" s="139">
        <v>933043.55</v>
      </c>
      <c r="Q38" s="87"/>
    </row>
    <row r="39" spans="1:17" ht="51">
      <c r="A39" s="85">
        <v>86</v>
      </c>
      <c r="B39" s="157">
        <v>1</v>
      </c>
      <c r="C39" s="69" t="s">
        <v>50</v>
      </c>
      <c r="D39" s="86">
        <v>45033</v>
      </c>
      <c r="E39" s="319">
        <v>1407</v>
      </c>
      <c r="F39" s="85" t="s">
        <v>3091</v>
      </c>
      <c r="G39" s="87" t="s">
        <v>3090</v>
      </c>
      <c r="H39" s="87"/>
      <c r="I39" s="87"/>
      <c r="J39" s="87"/>
      <c r="K39" s="87"/>
      <c r="L39" s="367"/>
      <c r="M39" s="367"/>
      <c r="N39" s="138">
        <v>0</v>
      </c>
      <c r="O39" s="138">
        <v>282707.46000000002</v>
      </c>
      <c r="P39" s="139">
        <v>282707.46000000002</v>
      </c>
      <c r="Q39" s="87"/>
    </row>
    <row r="40" spans="1:17" ht="51">
      <c r="A40" s="85" t="s">
        <v>541</v>
      </c>
      <c r="B40" s="157">
        <v>2</v>
      </c>
      <c r="C40" s="69" t="s">
        <v>590</v>
      </c>
      <c r="D40" s="86">
        <v>45034</v>
      </c>
      <c r="E40" s="319">
        <v>1428</v>
      </c>
      <c r="F40" s="85" t="s">
        <v>613</v>
      </c>
      <c r="G40" s="87" t="s">
        <v>3092</v>
      </c>
      <c r="H40" s="87"/>
      <c r="I40" s="87"/>
      <c r="J40" s="87"/>
      <c r="K40" s="87"/>
      <c r="L40" s="367"/>
      <c r="M40" s="367"/>
      <c r="N40" s="138">
        <v>13329007.439999999</v>
      </c>
      <c r="O40" s="138">
        <v>0</v>
      </c>
      <c r="P40" s="139">
        <v>13329007.439999999</v>
      </c>
      <c r="Q40" s="87"/>
    </row>
    <row r="41" spans="1:17" ht="51">
      <c r="A41" s="85" t="s">
        <v>541</v>
      </c>
      <c r="B41" s="157">
        <v>2</v>
      </c>
      <c r="C41" s="69" t="s">
        <v>590</v>
      </c>
      <c r="D41" s="86">
        <v>45034</v>
      </c>
      <c r="E41" s="319">
        <v>1430</v>
      </c>
      <c r="F41" s="85" t="s">
        <v>613</v>
      </c>
      <c r="G41" s="87" t="s">
        <v>3093</v>
      </c>
      <c r="H41" s="87"/>
      <c r="I41" s="87"/>
      <c r="J41" s="87"/>
      <c r="K41" s="87"/>
      <c r="L41" s="367"/>
      <c r="M41" s="367"/>
      <c r="N41" s="138">
        <v>2675400</v>
      </c>
      <c r="O41" s="138">
        <v>0</v>
      </c>
      <c r="P41" s="139">
        <v>2675400</v>
      </c>
      <c r="Q41" s="87"/>
    </row>
    <row r="42" spans="1:17" ht="51">
      <c r="A42" s="85">
        <v>212</v>
      </c>
      <c r="B42" s="157">
        <v>1</v>
      </c>
      <c r="C42" s="69" t="s">
        <v>90</v>
      </c>
      <c r="D42" s="86">
        <v>45034</v>
      </c>
      <c r="E42" s="319">
        <v>1428</v>
      </c>
      <c r="F42" s="85" t="s">
        <v>3095</v>
      </c>
      <c r="G42" s="87" t="s">
        <v>3092</v>
      </c>
      <c r="H42" s="87"/>
      <c r="I42" s="87"/>
      <c r="J42" s="87"/>
      <c r="K42" s="87"/>
      <c r="L42" s="367"/>
      <c r="M42" s="367"/>
      <c r="N42" s="138">
        <v>0</v>
      </c>
      <c r="O42" s="138">
        <v>13329007.439999999</v>
      </c>
      <c r="P42" s="139">
        <v>13329007.439999999</v>
      </c>
      <c r="Q42" s="87"/>
    </row>
    <row r="43" spans="1:17" ht="51">
      <c r="A43" s="85">
        <v>389</v>
      </c>
      <c r="B43" s="157">
        <v>1</v>
      </c>
      <c r="C43" s="69" t="s">
        <v>1422</v>
      </c>
      <c r="D43" s="86">
        <v>45034</v>
      </c>
      <c r="E43" s="319">
        <v>1432</v>
      </c>
      <c r="F43" s="85" t="s">
        <v>2557</v>
      </c>
      <c r="G43" s="87" t="s">
        <v>3094</v>
      </c>
      <c r="H43" s="87"/>
      <c r="I43" s="87"/>
      <c r="J43" s="87"/>
      <c r="K43" s="87"/>
      <c r="L43" s="367"/>
      <c r="M43" s="367"/>
      <c r="N43" s="138">
        <v>0</v>
      </c>
      <c r="O43" s="138">
        <v>2098281.71</v>
      </c>
      <c r="P43" s="139">
        <v>2098281.71</v>
      </c>
      <c r="Q43" s="87"/>
    </row>
    <row r="44" spans="1:17" ht="51">
      <c r="A44" s="85" t="s">
        <v>541</v>
      </c>
      <c r="B44" s="157">
        <v>2</v>
      </c>
      <c r="C44" s="69" t="s">
        <v>590</v>
      </c>
      <c r="D44" s="86">
        <v>45034</v>
      </c>
      <c r="E44" s="319">
        <v>1426</v>
      </c>
      <c r="F44" s="85" t="s">
        <v>613</v>
      </c>
      <c r="G44" s="87" t="s">
        <v>3096</v>
      </c>
      <c r="H44" s="87"/>
      <c r="I44" s="87"/>
      <c r="J44" s="87"/>
      <c r="K44" s="87"/>
      <c r="L44" s="367"/>
      <c r="M44" s="367"/>
      <c r="N44" s="138">
        <v>40843543.600000001</v>
      </c>
      <c r="O44" s="138">
        <v>0</v>
      </c>
      <c r="P44" s="139">
        <v>40843543.600000001</v>
      </c>
      <c r="Q44" s="87"/>
    </row>
    <row r="45" spans="1:17" ht="51">
      <c r="A45" s="85" t="s">
        <v>541</v>
      </c>
      <c r="B45" s="157">
        <v>2</v>
      </c>
      <c r="C45" s="69" t="s">
        <v>590</v>
      </c>
      <c r="D45" s="86">
        <v>45036</v>
      </c>
      <c r="E45" s="319">
        <v>1473</v>
      </c>
      <c r="F45" s="85" t="s">
        <v>613</v>
      </c>
      <c r="G45" s="87" t="s">
        <v>3098</v>
      </c>
      <c r="H45" s="87"/>
      <c r="I45" s="87"/>
      <c r="J45" s="87"/>
      <c r="K45" s="87"/>
      <c r="L45" s="367"/>
      <c r="M45" s="367"/>
      <c r="N45" s="138">
        <v>66252.509999999995</v>
      </c>
      <c r="O45" s="138">
        <v>0</v>
      </c>
      <c r="P45" s="139">
        <v>66252.509999999995</v>
      </c>
      <c r="Q45" s="87"/>
    </row>
    <row r="46" spans="1:17" ht="51">
      <c r="A46" s="85" t="s">
        <v>541</v>
      </c>
      <c r="B46" s="157">
        <v>2</v>
      </c>
      <c r="C46" s="69" t="s">
        <v>590</v>
      </c>
      <c r="D46" s="86">
        <v>45036</v>
      </c>
      <c r="E46" s="319">
        <v>1475</v>
      </c>
      <c r="F46" s="85" t="s">
        <v>613</v>
      </c>
      <c r="G46" s="87" t="s">
        <v>3099</v>
      </c>
      <c r="H46" s="87"/>
      <c r="I46" s="87"/>
      <c r="J46" s="87"/>
      <c r="K46" s="87"/>
      <c r="L46" s="367"/>
      <c r="M46" s="367"/>
      <c r="N46" s="138">
        <v>29194533.969999999</v>
      </c>
      <c r="O46" s="138">
        <v>0</v>
      </c>
      <c r="P46" s="139">
        <v>29194533.969999999</v>
      </c>
      <c r="Q46" s="87"/>
    </row>
    <row r="47" spans="1:17" ht="51">
      <c r="A47" s="85" t="s">
        <v>541</v>
      </c>
      <c r="B47" s="157">
        <v>2</v>
      </c>
      <c r="C47" s="69" t="s">
        <v>590</v>
      </c>
      <c r="D47" s="86">
        <v>45036</v>
      </c>
      <c r="E47" s="319">
        <v>1477</v>
      </c>
      <c r="F47" s="85" t="s">
        <v>613</v>
      </c>
      <c r="G47" s="87" t="s">
        <v>3100</v>
      </c>
      <c r="H47" s="87"/>
      <c r="I47" s="87"/>
      <c r="J47" s="87"/>
      <c r="K47" s="87"/>
      <c r="L47" s="367"/>
      <c r="M47" s="367"/>
      <c r="N47" s="138">
        <v>7546000</v>
      </c>
      <c r="O47" s="138">
        <v>0</v>
      </c>
      <c r="P47" s="139">
        <v>7546000</v>
      </c>
      <c r="Q47" s="87"/>
    </row>
    <row r="48" spans="1:17" ht="51">
      <c r="A48" s="85" t="s">
        <v>541</v>
      </c>
      <c r="B48" s="157">
        <v>2</v>
      </c>
      <c r="C48" s="69" t="s">
        <v>590</v>
      </c>
      <c r="D48" s="86">
        <v>45043</v>
      </c>
      <c r="E48" s="319">
        <v>1562</v>
      </c>
      <c r="F48" s="85" t="s">
        <v>613</v>
      </c>
      <c r="G48" s="87" t="s">
        <v>3101</v>
      </c>
      <c r="H48" s="87"/>
      <c r="I48" s="87"/>
      <c r="J48" s="87"/>
      <c r="K48" s="87"/>
      <c r="L48" s="367"/>
      <c r="M48" s="367"/>
      <c r="N48" s="138">
        <v>1303400</v>
      </c>
      <c r="O48" s="138">
        <v>0</v>
      </c>
      <c r="P48" s="139">
        <v>1303400</v>
      </c>
      <c r="Q48" s="87"/>
    </row>
    <row r="49" spans="1:17" ht="51">
      <c r="A49" s="85" t="s">
        <v>541</v>
      </c>
      <c r="B49" s="157">
        <v>2</v>
      </c>
      <c r="C49" s="69" t="s">
        <v>590</v>
      </c>
      <c r="D49" s="86">
        <v>45043</v>
      </c>
      <c r="E49" s="319">
        <v>1565</v>
      </c>
      <c r="F49" s="85" t="s">
        <v>613</v>
      </c>
      <c r="G49" s="87" t="s">
        <v>3102</v>
      </c>
      <c r="H49" s="87"/>
      <c r="I49" s="87"/>
      <c r="J49" s="87"/>
      <c r="K49" s="87"/>
      <c r="L49" s="367"/>
      <c r="M49" s="367"/>
      <c r="N49" s="138">
        <v>172383.02</v>
      </c>
      <c r="O49" s="138">
        <v>0</v>
      </c>
      <c r="P49" s="139">
        <v>172383.02</v>
      </c>
      <c r="Q49" s="87"/>
    </row>
    <row r="50" spans="1:17" ht="51">
      <c r="A50" s="85" t="s">
        <v>541</v>
      </c>
      <c r="B50" s="157">
        <v>2</v>
      </c>
      <c r="C50" s="69" t="s">
        <v>590</v>
      </c>
      <c r="D50" s="86">
        <v>45043</v>
      </c>
      <c r="E50" s="319">
        <v>1567</v>
      </c>
      <c r="F50" s="85" t="s">
        <v>613</v>
      </c>
      <c r="G50" s="87" t="s">
        <v>3103</v>
      </c>
      <c r="H50" s="87"/>
      <c r="I50" s="87"/>
      <c r="J50" s="87"/>
      <c r="K50" s="87"/>
      <c r="L50" s="367"/>
      <c r="M50" s="367"/>
      <c r="N50" s="138">
        <v>13720000</v>
      </c>
      <c r="O50" s="138">
        <v>0</v>
      </c>
      <c r="P50" s="139">
        <v>13720000</v>
      </c>
      <c r="Q50" s="87"/>
    </row>
    <row r="51" spans="1:17" ht="51">
      <c r="A51" s="85" t="s">
        <v>541</v>
      </c>
      <c r="B51" s="157">
        <v>2</v>
      </c>
      <c r="C51" s="69" t="s">
        <v>590</v>
      </c>
      <c r="D51" s="86">
        <v>45043</v>
      </c>
      <c r="E51" s="319">
        <v>1580</v>
      </c>
      <c r="F51" s="85" t="s">
        <v>613</v>
      </c>
      <c r="G51" s="87" t="s">
        <v>3104</v>
      </c>
      <c r="H51" s="87"/>
      <c r="I51" s="87"/>
      <c r="J51" s="87"/>
      <c r="K51" s="87"/>
      <c r="L51" s="367"/>
      <c r="M51" s="367"/>
      <c r="N51" s="138">
        <v>6966184.0199999996</v>
      </c>
      <c r="O51" s="138">
        <v>0</v>
      </c>
      <c r="P51" s="139">
        <v>6966184.0199999996</v>
      </c>
      <c r="Q51" s="87"/>
    </row>
    <row r="52" spans="1:17" ht="51">
      <c r="A52" s="85">
        <v>253</v>
      </c>
      <c r="B52" s="157">
        <v>1</v>
      </c>
      <c r="C52" s="69" t="s">
        <v>104</v>
      </c>
      <c r="D52" s="86">
        <v>45043</v>
      </c>
      <c r="E52" s="319">
        <v>1562</v>
      </c>
      <c r="F52" s="85" t="s">
        <v>3105</v>
      </c>
      <c r="G52" s="87" t="s">
        <v>3101</v>
      </c>
      <c r="H52" s="87"/>
      <c r="I52" s="87"/>
      <c r="J52" s="87"/>
      <c r="K52" s="87"/>
      <c r="L52" s="367"/>
      <c r="M52" s="367"/>
      <c r="N52" s="138">
        <v>0</v>
      </c>
      <c r="O52" s="138">
        <v>1303400</v>
      </c>
      <c r="P52" s="139">
        <v>1303400</v>
      </c>
      <c r="Q52" s="87"/>
    </row>
    <row r="53" spans="1:17" ht="51">
      <c r="A53" s="85" t="s">
        <v>541</v>
      </c>
      <c r="B53" s="157">
        <v>2</v>
      </c>
      <c r="C53" s="69" t="s">
        <v>590</v>
      </c>
      <c r="D53" s="86">
        <v>45043</v>
      </c>
      <c r="E53" s="319">
        <v>1560</v>
      </c>
      <c r="F53" s="85" t="s">
        <v>613</v>
      </c>
      <c r="G53" s="87" t="s">
        <v>3106</v>
      </c>
      <c r="H53" s="87"/>
      <c r="I53" s="87"/>
      <c r="J53" s="87"/>
      <c r="K53" s="87"/>
      <c r="L53" s="367"/>
      <c r="M53" s="367"/>
      <c r="N53" s="138">
        <v>6859949.9900000002</v>
      </c>
      <c r="O53" s="138">
        <v>0</v>
      </c>
      <c r="P53" s="139">
        <v>6859949.9900000002</v>
      </c>
      <c r="Q53" s="87"/>
    </row>
    <row r="54" spans="1:17" ht="51">
      <c r="A54" s="85" t="s">
        <v>541</v>
      </c>
      <c r="B54" s="157">
        <v>2</v>
      </c>
      <c r="C54" s="69" t="s">
        <v>590</v>
      </c>
      <c r="D54" s="86">
        <v>45044</v>
      </c>
      <c r="E54" s="319">
        <v>1588</v>
      </c>
      <c r="F54" s="85" t="s">
        <v>613</v>
      </c>
      <c r="G54" s="87" t="s">
        <v>3107</v>
      </c>
      <c r="H54" s="87"/>
      <c r="I54" s="87"/>
      <c r="J54" s="87"/>
      <c r="K54" s="87"/>
      <c r="L54" s="367"/>
      <c r="M54" s="367"/>
      <c r="N54" s="138">
        <v>3430000</v>
      </c>
      <c r="O54" s="138">
        <v>0</v>
      </c>
      <c r="P54" s="139">
        <v>3430000</v>
      </c>
      <c r="Q54" s="87"/>
    </row>
    <row r="55" spans="1:17" ht="51">
      <c r="A55" s="85" t="s">
        <v>541</v>
      </c>
      <c r="B55" s="157">
        <v>2</v>
      </c>
      <c r="C55" s="69" t="s">
        <v>590</v>
      </c>
      <c r="D55" s="86">
        <v>45044</v>
      </c>
      <c r="E55" s="319">
        <v>1599</v>
      </c>
      <c r="F55" s="85" t="s">
        <v>613</v>
      </c>
      <c r="G55" s="87" t="s">
        <v>3109</v>
      </c>
      <c r="H55" s="87"/>
      <c r="I55" s="87"/>
      <c r="J55" s="87"/>
      <c r="K55" s="87"/>
      <c r="L55" s="367"/>
      <c r="M55" s="367"/>
      <c r="N55" s="138">
        <v>58310</v>
      </c>
      <c r="O55" s="138">
        <v>0</v>
      </c>
      <c r="P55" s="139">
        <v>58310</v>
      </c>
      <c r="Q55" s="87"/>
    </row>
    <row r="56" spans="1:17" ht="51">
      <c r="A56" s="85">
        <v>383</v>
      </c>
      <c r="B56" s="157">
        <v>1</v>
      </c>
      <c r="C56" s="69" t="s">
        <v>1246</v>
      </c>
      <c r="D56" s="86">
        <v>45044</v>
      </c>
      <c r="E56" s="319">
        <v>1598</v>
      </c>
      <c r="F56" s="85" t="s">
        <v>2556</v>
      </c>
      <c r="G56" s="87" t="s">
        <v>3108</v>
      </c>
      <c r="H56" s="87"/>
      <c r="I56" s="87"/>
      <c r="J56" s="87"/>
      <c r="K56" s="87"/>
      <c r="L56" s="367"/>
      <c r="M56" s="367"/>
      <c r="N56" s="138">
        <v>0</v>
      </c>
      <c r="O56" s="138">
        <v>13106.51</v>
      </c>
      <c r="P56" s="139">
        <v>13106.51</v>
      </c>
      <c r="Q56" s="87"/>
    </row>
    <row r="57" spans="1:17" ht="51">
      <c r="A57" s="85" t="s">
        <v>541</v>
      </c>
      <c r="B57" s="157">
        <v>2</v>
      </c>
      <c r="C57" s="69" t="s">
        <v>590</v>
      </c>
      <c r="D57" s="86">
        <v>45049</v>
      </c>
      <c r="E57" s="319">
        <v>1658</v>
      </c>
      <c r="F57" s="85" t="s">
        <v>613</v>
      </c>
      <c r="G57" s="87" t="s">
        <v>3540</v>
      </c>
      <c r="H57" s="87"/>
      <c r="I57" s="87"/>
      <c r="J57" s="87"/>
      <c r="K57" s="87"/>
      <c r="L57" s="367"/>
      <c r="M57" s="367"/>
      <c r="N57" s="138">
        <v>3430000</v>
      </c>
      <c r="O57" s="138">
        <v>0</v>
      </c>
      <c r="P57" s="139">
        <v>3430000</v>
      </c>
      <c r="Q57" s="87"/>
    </row>
    <row r="58" spans="1:17" ht="51">
      <c r="A58" s="85" t="s">
        <v>541</v>
      </c>
      <c r="B58" s="157">
        <v>2</v>
      </c>
      <c r="C58" s="69" t="s">
        <v>590</v>
      </c>
      <c r="D58" s="86">
        <v>45049</v>
      </c>
      <c r="E58" s="319">
        <v>1661</v>
      </c>
      <c r="F58" s="85" t="s">
        <v>613</v>
      </c>
      <c r="G58" s="87" t="s">
        <v>3541</v>
      </c>
      <c r="H58" s="87"/>
      <c r="I58" s="87"/>
      <c r="J58" s="87"/>
      <c r="K58" s="87"/>
      <c r="L58" s="367"/>
      <c r="M58" s="367"/>
      <c r="N58" s="138">
        <v>1055754</v>
      </c>
      <c r="O58" s="138">
        <v>0</v>
      </c>
      <c r="P58" s="139">
        <v>1055754</v>
      </c>
      <c r="Q58" s="87"/>
    </row>
    <row r="59" spans="1:17" ht="51">
      <c r="A59" s="85" t="s">
        <v>541</v>
      </c>
      <c r="B59" s="157">
        <v>2</v>
      </c>
      <c r="C59" s="69" t="s">
        <v>590</v>
      </c>
      <c r="D59" s="86">
        <v>45050</v>
      </c>
      <c r="E59" s="319">
        <v>1690</v>
      </c>
      <c r="F59" s="85" t="s">
        <v>613</v>
      </c>
      <c r="G59" s="87" t="s">
        <v>3542</v>
      </c>
      <c r="H59" s="87"/>
      <c r="I59" s="87"/>
      <c r="J59" s="87"/>
      <c r="K59" s="87"/>
      <c r="L59" s="367"/>
      <c r="M59" s="367"/>
      <c r="N59" s="138">
        <v>10289949.99</v>
      </c>
      <c r="O59" s="138">
        <v>0</v>
      </c>
      <c r="P59" s="139">
        <v>10289949.99</v>
      </c>
      <c r="Q59" s="87"/>
    </row>
    <row r="60" spans="1:17" ht="51">
      <c r="A60" s="85" t="s">
        <v>541</v>
      </c>
      <c r="B60" s="157">
        <v>2</v>
      </c>
      <c r="C60" s="69" t="s">
        <v>590</v>
      </c>
      <c r="D60" s="86">
        <v>45051</v>
      </c>
      <c r="E60" s="319">
        <v>1717</v>
      </c>
      <c r="F60" s="85" t="s">
        <v>613</v>
      </c>
      <c r="G60" s="87" t="s">
        <v>3544</v>
      </c>
      <c r="H60" s="87"/>
      <c r="I60" s="87"/>
      <c r="J60" s="87"/>
      <c r="K60" s="87"/>
      <c r="L60" s="367"/>
      <c r="M60" s="367"/>
      <c r="N60" s="138">
        <v>6860000</v>
      </c>
      <c r="O60" s="138">
        <v>0</v>
      </c>
      <c r="P60" s="139">
        <v>6860000</v>
      </c>
      <c r="Q60" s="87"/>
    </row>
    <row r="61" spans="1:17" ht="51">
      <c r="A61" s="85">
        <v>389</v>
      </c>
      <c r="B61" s="157">
        <v>1</v>
      </c>
      <c r="C61" s="69" t="s">
        <v>1422</v>
      </c>
      <c r="D61" s="86">
        <v>45051</v>
      </c>
      <c r="E61" s="319">
        <v>1705</v>
      </c>
      <c r="F61" s="85" t="s">
        <v>2557</v>
      </c>
      <c r="G61" s="87" t="s">
        <v>3543</v>
      </c>
      <c r="H61" s="87"/>
      <c r="I61" s="87"/>
      <c r="J61" s="87"/>
      <c r="K61" s="87"/>
      <c r="L61" s="367"/>
      <c r="M61" s="367"/>
      <c r="N61" s="138">
        <v>0</v>
      </c>
      <c r="O61" s="138">
        <v>3430000</v>
      </c>
      <c r="P61" s="139">
        <v>3430000</v>
      </c>
      <c r="Q61" s="87"/>
    </row>
    <row r="62" spans="1:17" ht="51">
      <c r="A62" s="85" t="s">
        <v>541</v>
      </c>
      <c r="B62" s="157">
        <v>2</v>
      </c>
      <c r="C62" s="69" t="s">
        <v>590</v>
      </c>
      <c r="D62" s="86">
        <v>45051</v>
      </c>
      <c r="E62" s="319">
        <v>1707</v>
      </c>
      <c r="F62" s="85" t="s">
        <v>613</v>
      </c>
      <c r="G62" s="87" t="s">
        <v>3545</v>
      </c>
      <c r="H62" s="87"/>
      <c r="I62" s="87"/>
      <c r="J62" s="87"/>
      <c r="K62" s="87"/>
      <c r="L62" s="367"/>
      <c r="M62" s="367"/>
      <c r="N62" s="138">
        <v>82319949.989999995</v>
      </c>
      <c r="O62" s="138">
        <v>0</v>
      </c>
      <c r="P62" s="139">
        <v>82319949.989999995</v>
      </c>
      <c r="Q62" s="87"/>
    </row>
    <row r="63" spans="1:17" ht="51">
      <c r="A63" s="85" t="s">
        <v>541</v>
      </c>
      <c r="B63" s="157">
        <v>2</v>
      </c>
      <c r="C63" s="69" t="s">
        <v>590</v>
      </c>
      <c r="D63" s="86">
        <v>45051</v>
      </c>
      <c r="E63" s="319">
        <v>1709</v>
      </c>
      <c r="F63" s="85" t="s">
        <v>613</v>
      </c>
      <c r="G63" s="87" t="s">
        <v>3546</v>
      </c>
      <c r="H63" s="87"/>
      <c r="I63" s="87"/>
      <c r="J63" s="87"/>
      <c r="K63" s="87"/>
      <c r="L63" s="367"/>
      <c r="M63" s="367"/>
      <c r="N63" s="138">
        <v>5455364.9900000002</v>
      </c>
      <c r="O63" s="138">
        <v>0</v>
      </c>
      <c r="P63" s="139">
        <v>5455364.9900000002</v>
      </c>
      <c r="Q63" s="87"/>
    </row>
    <row r="64" spans="1:17" ht="51">
      <c r="A64" s="85" t="s">
        <v>541</v>
      </c>
      <c r="B64" s="157">
        <v>2</v>
      </c>
      <c r="C64" s="69" t="s">
        <v>590</v>
      </c>
      <c r="D64" s="86">
        <v>45051</v>
      </c>
      <c r="E64" s="319">
        <v>1711</v>
      </c>
      <c r="F64" s="85" t="s">
        <v>613</v>
      </c>
      <c r="G64" s="87" t="s">
        <v>3547</v>
      </c>
      <c r="H64" s="87"/>
      <c r="I64" s="87"/>
      <c r="J64" s="87"/>
      <c r="K64" s="87"/>
      <c r="L64" s="367"/>
      <c r="M64" s="367"/>
      <c r="N64" s="138">
        <v>4458725.5999999996</v>
      </c>
      <c r="O64" s="138">
        <v>0</v>
      </c>
      <c r="P64" s="139">
        <v>4458725.5999999996</v>
      </c>
      <c r="Q64" s="87"/>
    </row>
    <row r="65" spans="1:17" ht="51">
      <c r="A65" s="85" t="s">
        <v>541</v>
      </c>
      <c r="B65" s="157">
        <v>2</v>
      </c>
      <c r="C65" s="69" t="s">
        <v>590</v>
      </c>
      <c r="D65" s="86">
        <v>45055</v>
      </c>
      <c r="E65" s="319">
        <v>1734</v>
      </c>
      <c r="F65" s="85" t="s">
        <v>613</v>
      </c>
      <c r="G65" s="87" t="s">
        <v>3548</v>
      </c>
      <c r="H65" s="87"/>
      <c r="I65" s="87"/>
      <c r="J65" s="87"/>
      <c r="K65" s="87"/>
      <c r="L65" s="367"/>
      <c r="M65" s="367"/>
      <c r="N65" s="138">
        <v>101656.83</v>
      </c>
      <c r="O65" s="138">
        <v>0</v>
      </c>
      <c r="P65" s="139">
        <v>101656.83</v>
      </c>
      <c r="Q65" s="87"/>
    </row>
    <row r="66" spans="1:17" ht="51">
      <c r="A66" s="85" t="s">
        <v>541</v>
      </c>
      <c r="B66" s="157">
        <v>2</v>
      </c>
      <c r="C66" s="69" t="s">
        <v>590</v>
      </c>
      <c r="D66" s="86">
        <v>45055</v>
      </c>
      <c r="E66" s="319">
        <v>1736</v>
      </c>
      <c r="F66" s="85" t="s">
        <v>613</v>
      </c>
      <c r="G66" s="87" t="s">
        <v>3549</v>
      </c>
      <c r="H66" s="87"/>
      <c r="I66" s="87"/>
      <c r="J66" s="87"/>
      <c r="K66" s="87"/>
      <c r="L66" s="367"/>
      <c r="M66" s="367"/>
      <c r="N66" s="138">
        <v>122227.78</v>
      </c>
      <c r="O66" s="138">
        <v>0</v>
      </c>
      <c r="P66" s="139">
        <v>122227.78</v>
      </c>
      <c r="Q66" s="87"/>
    </row>
    <row r="67" spans="1:17" ht="51">
      <c r="A67" s="85" t="s">
        <v>541</v>
      </c>
      <c r="B67" s="157">
        <v>2</v>
      </c>
      <c r="C67" s="69" t="s">
        <v>590</v>
      </c>
      <c r="D67" s="86">
        <v>45055</v>
      </c>
      <c r="E67" s="319">
        <v>1738</v>
      </c>
      <c r="F67" s="85" t="s">
        <v>613</v>
      </c>
      <c r="G67" s="87" t="s">
        <v>3550</v>
      </c>
      <c r="H67" s="87"/>
      <c r="I67" s="87"/>
      <c r="J67" s="87"/>
      <c r="K67" s="87"/>
      <c r="L67" s="367"/>
      <c r="M67" s="367"/>
      <c r="N67" s="138">
        <v>1443435.86</v>
      </c>
      <c r="O67" s="138">
        <v>0</v>
      </c>
      <c r="P67" s="139">
        <v>1443435.86</v>
      </c>
      <c r="Q67" s="87"/>
    </row>
    <row r="68" spans="1:17" ht="51">
      <c r="A68" s="85" t="s">
        <v>541</v>
      </c>
      <c r="B68" s="157">
        <v>2</v>
      </c>
      <c r="C68" s="69" t="s">
        <v>590</v>
      </c>
      <c r="D68" s="86">
        <v>45055</v>
      </c>
      <c r="E68" s="319">
        <v>1740</v>
      </c>
      <c r="F68" s="85" t="s">
        <v>613</v>
      </c>
      <c r="G68" s="87" t="s">
        <v>3551</v>
      </c>
      <c r="H68" s="87"/>
      <c r="I68" s="87"/>
      <c r="J68" s="87"/>
      <c r="K68" s="87"/>
      <c r="L68" s="367"/>
      <c r="M68" s="367"/>
      <c r="N68" s="138">
        <v>444134.1</v>
      </c>
      <c r="O68" s="138">
        <v>0</v>
      </c>
      <c r="P68" s="139">
        <v>444134.1</v>
      </c>
      <c r="Q68" s="87"/>
    </row>
    <row r="69" spans="1:17" ht="51">
      <c r="A69" s="85" t="s">
        <v>541</v>
      </c>
      <c r="B69" s="157">
        <v>2</v>
      </c>
      <c r="C69" s="69" t="s">
        <v>590</v>
      </c>
      <c r="D69" s="86">
        <v>45055</v>
      </c>
      <c r="E69" s="319">
        <v>1742</v>
      </c>
      <c r="F69" s="85" t="s">
        <v>613</v>
      </c>
      <c r="G69" s="87" t="s">
        <v>3552</v>
      </c>
      <c r="H69" s="87"/>
      <c r="I69" s="87"/>
      <c r="J69" s="87"/>
      <c r="K69" s="87"/>
      <c r="L69" s="367"/>
      <c r="M69" s="367"/>
      <c r="N69" s="138">
        <v>333100.61</v>
      </c>
      <c r="O69" s="138">
        <v>0</v>
      </c>
      <c r="P69" s="139">
        <v>333100.61</v>
      </c>
      <c r="Q69" s="87"/>
    </row>
    <row r="70" spans="1:17" ht="51">
      <c r="A70" s="85" t="s">
        <v>541</v>
      </c>
      <c r="B70" s="157">
        <v>2</v>
      </c>
      <c r="C70" s="69" t="s">
        <v>590</v>
      </c>
      <c r="D70" s="86">
        <v>45056</v>
      </c>
      <c r="E70" s="319">
        <v>1755</v>
      </c>
      <c r="F70" s="85" t="s">
        <v>613</v>
      </c>
      <c r="G70" s="87" t="s">
        <v>3553</v>
      </c>
      <c r="H70" s="87"/>
      <c r="I70" s="87"/>
      <c r="J70" s="87"/>
      <c r="K70" s="87"/>
      <c r="L70" s="367"/>
      <c r="M70" s="367"/>
      <c r="N70" s="138">
        <v>686000</v>
      </c>
      <c r="O70" s="138">
        <v>0</v>
      </c>
      <c r="P70" s="139">
        <v>686000</v>
      </c>
      <c r="Q70" s="87"/>
    </row>
    <row r="71" spans="1:17" ht="51">
      <c r="A71" s="85" t="s">
        <v>541</v>
      </c>
      <c r="B71" s="157">
        <v>2</v>
      </c>
      <c r="C71" s="69" t="s">
        <v>590</v>
      </c>
      <c r="D71" s="86">
        <v>45057</v>
      </c>
      <c r="E71" s="319">
        <v>1797</v>
      </c>
      <c r="F71" s="85" t="s">
        <v>613</v>
      </c>
      <c r="G71" s="87" t="s">
        <v>3554</v>
      </c>
      <c r="H71" s="87"/>
      <c r="I71" s="87"/>
      <c r="J71" s="87"/>
      <c r="K71" s="87"/>
      <c r="L71" s="367"/>
      <c r="M71" s="367"/>
      <c r="N71" s="138">
        <v>7546000</v>
      </c>
      <c r="O71" s="138">
        <v>0</v>
      </c>
      <c r="P71" s="139">
        <v>7546000</v>
      </c>
      <c r="Q71" s="87"/>
    </row>
    <row r="72" spans="1:17" ht="51">
      <c r="A72" s="85" t="s">
        <v>541</v>
      </c>
      <c r="B72" s="157">
        <v>2</v>
      </c>
      <c r="C72" s="69" t="s">
        <v>590</v>
      </c>
      <c r="D72" s="86">
        <v>45057</v>
      </c>
      <c r="E72" s="319">
        <v>1799</v>
      </c>
      <c r="F72" s="85" t="s">
        <v>613</v>
      </c>
      <c r="G72" s="87" t="s">
        <v>3555</v>
      </c>
      <c r="H72" s="87"/>
      <c r="I72" s="87"/>
      <c r="J72" s="87"/>
      <c r="K72" s="87"/>
      <c r="L72" s="367"/>
      <c r="M72" s="367"/>
      <c r="N72" s="138">
        <v>19208000</v>
      </c>
      <c r="O72" s="138">
        <v>0</v>
      </c>
      <c r="P72" s="139">
        <v>19208000</v>
      </c>
      <c r="Q72" s="87"/>
    </row>
    <row r="73" spans="1:17" ht="51">
      <c r="A73" s="85" t="s">
        <v>541</v>
      </c>
      <c r="B73" s="157">
        <v>2</v>
      </c>
      <c r="C73" s="69" t="s">
        <v>590</v>
      </c>
      <c r="D73" s="86">
        <v>45058</v>
      </c>
      <c r="E73" s="319">
        <v>1820</v>
      </c>
      <c r="F73" s="85" t="s">
        <v>613</v>
      </c>
      <c r="G73" s="87" t="s">
        <v>3556</v>
      </c>
      <c r="H73" s="87"/>
      <c r="I73" s="87"/>
      <c r="J73" s="87"/>
      <c r="K73" s="87"/>
      <c r="L73" s="367"/>
      <c r="M73" s="367"/>
      <c r="N73" s="138">
        <v>0</v>
      </c>
      <c r="O73" s="138">
        <v>250560</v>
      </c>
      <c r="P73" s="139">
        <v>250560</v>
      </c>
      <c r="Q73" s="87"/>
    </row>
    <row r="74" spans="1:17" ht="51">
      <c r="A74" s="85" t="s">
        <v>541</v>
      </c>
      <c r="B74" s="157">
        <v>2</v>
      </c>
      <c r="C74" s="69" t="s">
        <v>590</v>
      </c>
      <c r="D74" s="86">
        <v>45063</v>
      </c>
      <c r="E74" s="319">
        <v>1861</v>
      </c>
      <c r="F74" s="85" t="s">
        <v>613</v>
      </c>
      <c r="G74" s="87" t="s">
        <v>3557</v>
      </c>
      <c r="H74" s="87"/>
      <c r="I74" s="87"/>
      <c r="J74" s="87"/>
      <c r="K74" s="87"/>
      <c r="L74" s="367"/>
      <c r="M74" s="367"/>
      <c r="N74" s="138">
        <v>10958643.380000001</v>
      </c>
      <c r="O74" s="138">
        <v>0</v>
      </c>
      <c r="P74" s="139">
        <v>10958643.380000001</v>
      </c>
      <c r="Q74" s="87"/>
    </row>
    <row r="75" spans="1:17" ht="51">
      <c r="A75" s="85">
        <v>20</v>
      </c>
      <c r="B75" s="157">
        <v>1</v>
      </c>
      <c r="C75" s="69" t="s">
        <v>41</v>
      </c>
      <c r="D75" s="86">
        <v>45063</v>
      </c>
      <c r="E75" s="319">
        <v>1866</v>
      </c>
      <c r="F75" s="85" t="s">
        <v>3558</v>
      </c>
      <c r="G75" s="87" t="s">
        <v>3559</v>
      </c>
      <c r="H75" s="87"/>
      <c r="I75" s="87"/>
      <c r="J75" s="87"/>
      <c r="K75" s="87"/>
      <c r="L75" s="367"/>
      <c r="M75" s="367"/>
      <c r="N75" s="138">
        <v>6557.57</v>
      </c>
      <c r="O75" s="138">
        <v>0</v>
      </c>
      <c r="P75" s="139">
        <v>6557.57</v>
      </c>
      <c r="Q75" s="87"/>
    </row>
    <row r="76" spans="1:17" ht="51">
      <c r="A76" s="85">
        <v>20</v>
      </c>
      <c r="B76" s="157">
        <v>1</v>
      </c>
      <c r="C76" s="69" t="s">
        <v>41</v>
      </c>
      <c r="D76" s="86">
        <v>45063</v>
      </c>
      <c r="E76" s="319">
        <v>1867</v>
      </c>
      <c r="F76" s="85" t="s">
        <v>3558</v>
      </c>
      <c r="G76" s="87" t="s">
        <v>3560</v>
      </c>
      <c r="H76" s="87"/>
      <c r="I76" s="87"/>
      <c r="J76" s="87"/>
      <c r="K76" s="87"/>
      <c r="L76" s="367"/>
      <c r="M76" s="367"/>
      <c r="N76" s="138">
        <v>6548.41</v>
      </c>
      <c r="O76" s="138">
        <v>0</v>
      </c>
      <c r="P76" s="139">
        <v>6548.41</v>
      </c>
      <c r="Q76" s="87"/>
    </row>
    <row r="77" spans="1:17" ht="51">
      <c r="A77" s="85">
        <v>548</v>
      </c>
      <c r="B77" s="157">
        <v>2</v>
      </c>
      <c r="C77" s="69" t="s">
        <v>1285</v>
      </c>
      <c r="D77" s="86">
        <v>45063</v>
      </c>
      <c r="E77" s="319">
        <v>1866</v>
      </c>
      <c r="F77" s="85" t="s">
        <v>3561</v>
      </c>
      <c r="G77" s="87" t="s">
        <v>3559</v>
      </c>
      <c r="H77" s="87"/>
      <c r="I77" s="87"/>
      <c r="J77" s="87"/>
      <c r="K77" s="87"/>
      <c r="L77" s="367"/>
      <c r="M77" s="367"/>
      <c r="N77" s="138">
        <v>0</v>
      </c>
      <c r="O77" s="138">
        <v>6557.57</v>
      </c>
      <c r="P77" s="139">
        <v>6557.57</v>
      </c>
      <c r="Q77" s="87"/>
    </row>
    <row r="78" spans="1:17" ht="51">
      <c r="A78" s="85">
        <v>548</v>
      </c>
      <c r="B78" s="157">
        <v>2</v>
      </c>
      <c r="C78" s="69" t="s">
        <v>1285</v>
      </c>
      <c r="D78" s="86">
        <v>45063</v>
      </c>
      <c r="E78" s="319">
        <v>1867</v>
      </c>
      <c r="F78" s="85" t="s">
        <v>3561</v>
      </c>
      <c r="G78" s="87" t="s">
        <v>3560</v>
      </c>
      <c r="H78" s="87"/>
      <c r="I78" s="87"/>
      <c r="J78" s="87"/>
      <c r="K78" s="87"/>
      <c r="L78" s="367"/>
      <c r="M78" s="367"/>
      <c r="N78" s="138">
        <v>0</v>
      </c>
      <c r="O78" s="138">
        <v>6548.41</v>
      </c>
      <c r="P78" s="139">
        <v>6548.41</v>
      </c>
      <c r="Q78" s="87"/>
    </row>
    <row r="79" spans="1:17" ht="51">
      <c r="A79" s="85" t="s">
        <v>541</v>
      </c>
      <c r="B79" s="157">
        <v>2</v>
      </c>
      <c r="C79" s="69" t="s">
        <v>590</v>
      </c>
      <c r="D79" s="86">
        <v>45069</v>
      </c>
      <c r="E79" s="319">
        <v>1992</v>
      </c>
      <c r="F79" s="85" t="s">
        <v>613</v>
      </c>
      <c r="G79" s="87" t="s">
        <v>3562</v>
      </c>
      <c r="H79" s="87"/>
      <c r="I79" s="87"/>
      <c r="J79" s="87"/>
      <c r="K79" s="87"/>
      <c r="L79" s="367"/>
      <c r="M79" s="367"/>
      <c r="N79" s="138">
        <v>6174000</v>
      </c>
      <c r="O79" s="138">
        <v>0</v>
      </c>
      <c r="P79" s="139">
        <v>6174000</v>
      </c>
      <c r="Q79" s="87"/>
    </row>
    <row r="80" spans="1:17" ht="51">
      <c r="A80" s="85" t="s">
        <v>541</v>
      </c>
      <c r="B80" s="157">
        <v>2</v>
      </c>
      <c r="C80" s="69" t="s">
        <v>590</v>
      </c>
      <c r="D80" s="86">
        <v>45070</v>
      </c>
      <c r="E80" s="319">
        <v>2001</v>
      </c>
      <c r="F80" s="85" t="s">
        <v>613</v>
      </c>
      <c r="G80" s="87" t="s">
        <v>3563</v>
      </c>
      <c r="H80" s="87"/>
      <c r="I80" s="87"/>
      <c r="J80" s="87"/>
      <c r="K80" s="87"/>
      <c r="L80" s="367"/>
      <c r="M80" s="367"/>
      <c r="N80" s="138">
        <v>3669962.8</v>
      </c>
      <c r="O80" s="138">
        <v>0</v>
      </c>
      <c r="P80" s="139">
        <v>3669962.8</v>
      </c>
      <c r="Q80" s="87"/>
    </row>
    <row r="81" spans="1:17" ht="51">
      <c r="A81" s="85" t="s">
        <v>541</v>
      </c>
      <c r="B81" s="157">
        <v>2</v>
      </c>
      <c r="C81" s="69" t="s">
        <v>590</v>
      </c>
      <c r="D81" s="86">
        <v>45071</v>
      </c>
      <c r="E81" s="319">
        <v>2015</v>
      </c>
      <c r="F81" s="85" t="s">
        <v>613</v>
      </c>
      <c r="G81" s="87" t="s">
        <v>3564</v>
      </c>
      <c r="H81" s="87"/>
      <c r="I81" s="87"/>
      <c r="J81" s="87"/>
      <c r="K81" s="87"/>
      <c r="L81" s="367"/>
      <c r="M81" s="367"/>
      <c r="N81" s="138">
        <v>105886.16</v>
      </c>
      <c r="O81" s="138">
        <v>0</v>
      </c>
      <c r="P81" s="139">
        <v>105886.16</v>
      </c>
      <c r="Q81" s="87"/>
    </row>
    <row r="82" spans="1:17" ht="51">
      <c r="A82" s="85" t="s">
        <v>541</v>
      </c>
      <c r="B82" s="157">
        <v>2</v>
      </c>
      <c r="C82" s="69" t="s">
        <v>590</v>
      </c>
      <c r="D82" s="86">
        <v>45072</v>
      </c>
      <c r="E82" s="319">
        <v>2026</v>
      </c>
      <c r="F82" s="85" t="s">
        <v>613</v>
      </c>
      <c r="G82" s="87" t="s">
        <v>3565</v>
      </c>
      <c r="H82" s="87"/>
      <c r="I82" s="87"/>
      <c r="J82" s="87"/>
      <c r="K82" s="87"/>
      <c r="L82" s="367"/>
      <c r="M82" s="367"/>
      <c r="N82" s="138">
        <v>5323360</v>
      </c>
      <c r="O82" s="138">
        <v>0</v>
      </c>
      <c r="P82" s="139">
        <v>5323360</v>
      </c>
      <c r="Q82" s="87"/>
    </row>
    <row r="83" spans="1:17" ht="51">
      <c r="A83" s="85">
        <v>389</v>
      </c>
      <c r="B83" s="157">
        <v>1</v>
      </c>
      <c r="C83" s="69" t="s">
        <v>1422</v>
      </c>
      <c r="D83" s="86">
        <v>45072</v>
      </c>
      <c r="E83" s="319">
        <v>2026</v>
      </c>
      <c r="F83" s="85" t="s">
        <v>2557</v>
      </c>
      <c r="G83" s="87" t="s">
        <v>3565</v>
      </c>
      <c r="H83" s="87"/>
      <c r="I83" s="87"/>
      <c r="J83" s="87"/>
      <c r="K83" s="87"/>
      <c r="L83" s="367"/>
      <c r="M83" s="367"/>
      <c r="N83" s="138">
        <v>0</v>
      </c>
      <c r="O83" s="138">
        <v>5323360</v>
      </c>
      <c r="P83" s="139">
        <v>5323360</v>
      </c>
      <c r="Q83" s="87"/>
    </row>
    <row r="84" spans="1:17" ht="51">
      <c r="A84" s="85" t="s">
        <v>541</v>
      </c>
      <c r="B84" s="157">
        <v>2</v>
      </c>
      <c r="C84" s="69" t="s">
        <v>590</v>
      </c>
      <c r="D84" s="86">
        <v>45077</v>
      </c>
      <c r="E84" s="319">
        <v>2141</v>
      </c>
      <c r="F84" s="85" t="s">
        <v>613</v>
      </c>
      <c r="G84" s="87" t="s">
        <v>3567</v>
      </c>
      <c r="H84" s="87"/>
      <c r="I84" s="87"/>
      <c r="J84" s="87"/>
      <c r="K84" s="87"/>
      <c r="L84" s="367"/>
      <c r="M84" s="367"/>
      <c r="N84" s="138">
        <v>5488000</v>
      </c>
      <c r="O84" s="138">
        <v>0</v>
      </c>
      <c r="P84" s="139">
        <v>5488000</v>
      </c>
      <c r="Q84" s="87"/>
    </row>
    <row r="85" spans="1:17" ht="51">
      <c r="A85" s="85" t="s">
        <v>541</v>
      </c>
      <c r="B85" s="157">
        <v>2</v>
      </c>
      <c r="C85" s="69" t="s">
        <v>590</v>
      </c>
      <c r="D85" s="86">
        <v>45077</v>
      </c>
      <c r="E85" s="319">
        <v>2126</v>
      </c>
      <c r="F85" s="85" t="s">
        <v>613</v>
      </c>
      <c r="G85" s="87" t="s">
        <v>3566</v>
      </c>
      <c r="H85" s="87"/>
      <c r="I85" s="87"/>
      <c r="J85" s="87"/>
      <c r="K85" s="87"/>
      <c r="L85" s="367"/>
      <c r="M85" s="367"/>
      <c r="N85" s="138">
        <v>0</v>
      </c>
      <c r="O85" s="138">
        <v>934028.77</v>
      </c>
      <c r="P85" s="139">
        <v>934028.77</v>
      </c>
      <c r="Q85" s="87"/>
    </row>
    <row r="86" spans="1:17" ht="51">
      <c r="A86" s="85">
        <v>383</v>
      </c>
      <c r="B86" s="157">
        <v>1</v>
      </c>
      <c r="C86" s="69" t="s">
        <v>1246</v>
      </c>
      <c r="D86" s="86">
        <v>45077</v>
      </c>
      <c r="E86" s="319">
        <v>2145</v>
      </c>
      <c r="F86" s="85" t="s">
        <v>2556</v>
      </c>
      <c r="G86" s="87" t="s">
        <v>3568</v>
      </c>
      <c r="H86" s="87"/>
      <c r="I86" s="87"/>
      <c r="J86" s="87"/>
      <c r="K86" s="87"/>
      <c r="L86" s="367"/>
      <c r="M86" s="367"/>
      <c r="N86" s="138">
        <v>0</v>
      </c>
      <c r="O86" s="138">
        <v>389705.21</v>
      </c>
      <c r="P86" s="139">
        <v>389705.21</v>
      </c>
      <c r="Q86" s="87"/>
    </row>
    <row r="87" spans="1:17" ht="51">
      <c r="A87" s="85" t="s">
        <v>541</v>
      </c>
      <c r="B87" s="157">
        <v>2</v>
      </c>
      <c r="C87" s="69" t="s">
        <v>590</v>
      </c>
      <c r="D87" s="86">
        <v>45082</v>
      </c>
      <c r="E87" s="319">
        <v>2208</v>
      </c>
      <c r="F87" s="85" t="s">
        <v>613</v>
      </c>
      <c r="G87" s="87" t="s">
        <v>4266</v>
      </c>
      <c r="H87" s="87"/>
      <c r="I87" s="87"/>
      <c r="J87" s="87"/>
      <c r="K87" s="87"/>
      <c r="L87" s="367"/>
      <c r="M87" s="367"/>
      <c r="N87" s="138">
        <v>539022.57999999996</v>
      </c>
      <c r="O87" s="138">
        <v>0</v>
      </c>
      <c r="P87" s="139">
        <v>539022.57999999996</v>
      </c>
      <c r="Q87" s="87"/>
    </row>
    <row r="88" spans="1:17" ht="51">
      <c r="A88" s="85" t="s">
        <v>541</v>
      </c>
      <c r="B88" s="157">
        <v>2</v>
      </c>
      <c r="C88" s="69" t="s">
        <v>590</v>
      </c>
      <c r="D88" s="86">
        <v>45082</v>
      </c>
      <c r="E88" s="319">
        <v>2212</v>
      </c>
      <c r="F88" s="85" t="s">
        <v>613</v>
      </c>
      <c r="G88" s="87" t="s">
        <v>4267</v>
      </c>
      <c r="H88" s="87"/>
      <c r="I88" s="87"/>
      <c r="J88" s="87"/>
      <c r="K88" s="87"/>
      <c r="L88" s="367"/>
      <c r="M88" s="367"/>
      <c r="N88" s="138">
        <v>4116000</v>
      </c>
      <c r="O88" s="138">
        <v>0</v>
      </c>
      <c r="P88" s="139">
        <v>4116000</v>
      </c>
      <c r="Q88" s="87"/>
    </row>
    <row r="89" spans="1:17" ht="51">
      <c r="A89" s="85" t="s">
        <v>541</v>
      </c>
      <c r="B89" s="157">
        <v>2</v>
      </c>
      <c r="C89" s="69" t="s">
        <v>590</v>
      </c>
      <c r="D89" s="86">
        <v>45082</v>
      </c>
      <c r="E89" s="319">
        <v>2214</v>
      </c>
      <c r="F89" s="85" t="s">
        <v>613</v>
      </c>
      <c r="G89" s="87" t="s">
        <v>4268</v>
      </c>
      <c r="H89" s="87"/>
      <c r="I89" s="87"/>
      <c r="J89" s="87"/>
      <c r="K89" s="87"/>
      <c r="L89" s="367"/>
      <c r="M89" s="367"/>
      <c r="N89" s="138">
        <v>6860000</v>
      </c>
      <c r="O89" s="138">
        <v>0</v>
      </c>
      <c r="P89" s="139">
        <v>6860000</v>
      </c>
      <c r="Q89" s="87"/>
    </row>
    <row r="90" spans="1:17" ht="51">
      <c r="A90" s="85">
        <v>86</v>
      </c>
      <c r="B90" s="157">
        <v>4</v>
      </c>
      <c r="C90" s="69" t="s">
        <v>50</v>
      </c>
      <c r="D90" s="86">
        <v>45082</v>
      </c>
      <c r="E90" s="319">
        <v>2219</v>
      </c>
      <c r="F90" s="85" t="s">
        <v>4270</v>
      </c>
      <c r="G90" s="87" t="s">
        <v>4269</v>
      </c>
      <c r="H90" s="87"/>
      <c r="I90" s="87"/>
      <c r="J90" s="87"/>
      <c r="K90" s="87"/>
      <c r="L90" s="367"/>
      <c r="M90" s="367"/>
      <c r="N90" s="138">
        <v>0</v>
      </c>
      <c r="O90" s="138">
        <v>23130449.969999999</v>
      </c>
      <c r="P90" s="139">
        <v>23130449.969999999</v>
      </c>
      <c r="Q90" s="87"/>
    </row>
    <row r="91" spans="1:17" ht="51">
      <c r="A91" s="85">
        <v>389</v>
      </c>
      <c r="B91" s="157">
        <v>1</v>
      </c>
      <c r="C91" s="69" t="s">
        <v>1422</v>
      </c>
      <c r="D91" s="86">
        <v>45083</v>
      </c>
      <c r="E91" s="319">
        <v>2232</v>
      </c>
      <c r="F91" s="85" t="s">
        <v>2557</v>
      </c>
      <c r="G91" s="87" t="s">
        <v>4271</v>
      </c>
      <c r="H91" s="87"/>
      <c r="I91" s="87"/>
      <c r="J91" s="87"/>
      <c r="K91" s="87"/>
      <c r="L91" s="367"/>
      <c r="M91" s="367"/>
      <c r="N91" s="138">
        <v>0</v>
      </c>
      <c r="O91" s="138">
        <v>7011724.8799999999</v>
      </c>
      <c r="P91" s="139">
        <v>7011724.8799999999</v>
      </c>
      <c r="Q91" s="87"/>
    </row>
    <row r="92" spans="1:17" ht="51">
      <c r="A92" s="85">
        <v>597</v>
      </c>
      <c r="B92" s="157">
        <v>1</v>
      </c>
      <c r="C92" s="69" t="s">
        <v>677</v>
      </c>
      <c r="D92" s="86">
        <v>45086</v>
      </c>
      <c r="E92" s="319">
        <v>2255</v>
      </c>
      <c r="F92" s="85" t="s">
        <v>4273</v>
      </c>
      <c r="G92" s="87" t="s">
        <v>4272</v>
      </c>
      <c r="H92" s="87"/>
      <c r="I92" s="87"/>
      <c r="J92" s="87"/>
      <c r="K92" s="87"/>
      <c r="L92" s="367"/>
      <c r="M92" s="367"/>
      <c r="N92" s="138">
        <v>0</v>
      </c>
      <c r="O92" s="138">
        <v>67881013.959999993</v>
      </c>
      <c r="P92" s="139">
        <v>67881013.959999993</v>
      </c>
      <c r="Q92" s="87"/>
    </row>
    <row r="93" spans="1:17" ht="51">
      <c r="A93" s="85" t="s">
        <v>541</v>
      </c>
      <c r="B93" s="157">
        <v>2</v>
      </c>
      <c r="C93" s="69" t="s">
        <v>590</v>
      </c>
      <c r="D93" s="86">
        <v>45089</v>
      </c>
      <c r="E93" s="319">
        <v>2329</v>
      </c>
      <c r="F93" s="85" t="s">
        <v>613</v>
      </c>
      <c r="G93" s="87" t="s">
        <v>4274</v>
      </c>
      <c r="H93" s="87"/>
      <c r="I93" s="87"/>
      <c r="J93" s="87"/>
      <c r="K93" s="87"/>
      <c r="L93" s="367"/>
      <c r="M93" s="367"/>
      <c r="N93" s="138">
        <v>27440000</v>
      </c>
      <c r="O93" s="138">
        <v>0</v>
      </c>
      <c r="P93" s="139">
        <v>27440000</v>
      </c>
      <c r="Q93" s="87"/>
    </row>
    <row r="94" spans="1:17" ht="63.75">
      <c r="A94" s="85">
        <v>340</v>
      </c>
      <c r="B94" s="157">
        <v>1</v>
      </c>
      <c r="C94" s="69" t="s">
        <v>136</v>
      </c>
      <c r="D94" s="86">
        <v>45090</v>
      </c>
      <c r="E94" s="319">
        <v>2353</v>
      </c>
      <c r="F94" s="85" t="s">
        <v>4275</v>
      </c>
      <c r="G94" s="87" t="s">
        <v>4276</v>
      </c>
      <c r="H94" s="87"/>
      <c r="I94" s="87"/>
      <c r="J94" s="87"/>
      <c r="K94" s="87"/>
      <c r="L94" s="367"/>
      <c r="M94" s="367"/>
      <c r="N94" s="138">
        <v>80762.78</v>
      </c>
      <c r="O94" s="138">
        <v>0</v>
      </c>
      <c r="P94" s="139">
        <v>80762.78</v>
      </c>
      <c r="Q94" s="87"/>
    </row>
    <row r="95" spans="1:17" ht="51">
      <c r="A95" s="85">
        <v>340</v>
      </c>
      <c r="B95" s="157">
        <v>1</v>
      </c>
      <c r="C95" s="69" t="s">
        <v>136</v>
      </c>
      <c r="D95" s="86">
        <v>45090</v>
      </c>
      <c r="E95" s="319">
        <v>2354</v>
      </c>
      <c r="F95" s="85" t="s">
        <v>4275</v>
      </c>
      <c r="G95" s="87" t="s">
        <v>4277</v>
      </c>
      <c r="H95" s="87"/>
      <c r="I95" s="87"/>
      <c r="J95" s="87"/>
      <c r="K95" s="87"/>
      <c r="L95" s="367"/>
      <c r="M95" s="367"/>
      <c r="N95" s="138">
        <v>36182.93</v>
      </c>
      <c r="O95" s="138">
        <v>0</v>
      </c>
      <c r="P95" s="139">
        <v>36182.93</v>
      </c>
      <c r="Q95" s="87"/>
    </row>
    <row r="96" spans="1:17" ht="63.75">
      <c r="A96" s="85" t="s">
        <v>541</v>
      </c>
      <c r="B96" s="157">
        <v>2</v>
      </c>
      <c r="C96" s="69" t="s">
        <v>590</v>
      </c>
      <c r="D96" s="86">
        <v>45090</v>
      </c>
      <c r="E96" s="319">
        <v>2353</v>
      </c>
      <c r="F96" s="85" t="s">
        <v>613</v>
      </c>
      <c r="G96" s="87" t="s">
        <v>4276</v>
      </c>
      <c r="H96" s="87"/>
      <c r="I96" s="87"/>
      <c r="J96" s="87"/>
      <c r="K96" s="87"/>
      <c r="L96" s="367"/>
      <c r="M96" s="367"/>
      <c r="N96" s="138">
        <v>0</v>
      </c>
      <c r="O96" s="138">
        <v>80762.78</v>
      </c>
      <c r="P96" s="139">
        <v>80762.78</v>
      </c>
      <c r="Q96" s="87"/>
    </row>
    <row r="97" spans="1:17" ht="51">
      <c r="A97" s="85">
        <v>10</v>
      </c>
      <c r="B97" s="157">
        <v>1</v>
      </c>
      <c r="C97" s="69" t="s">
        <v>38</v>
      </c>
      <c r="D97" s="86">
        <v>45090</v>
      </c>
      <c r="E97" s="319">
        <v>2354</v>
      </c>
      <c r="F97" s="85" t="s">
        <v>4278</v>
      </c>
      <c r="G97" s="87" t="s">
        <v>4277</v>
      </c>
      <c r="H97" s="87"/>
      <c r="I97" s="87"/>
      <c r="J97" s="87"/>
      <c r="K97" s="87"/>
      <c r="L97" s="367"/>
      <c r="M97" s="367"/>
      <c r="N97" s="138">
        <v>0</v>
      </c>
      <c r="O97" s="138">
        <v>36182.93</v>
      </c>
      <c r="P97" s="139">
        <v>36182.93</v>
      </c>
      <c r="Q97" s="87"/>
    </row>
    <row r="98" spans="1:17" ht="51">
      <c r="A98" s="85">
        <v>389</v>
      </c>
      <c r="B98" s="157">
        <v>1</v>
      </c>
      <c r="C98" s="69" t="s">
        <v>1422</v>
      </c>
      <c r="D98" s="86">
        <v>45092</v>
      </c>
      <c r="E98" s="319">
        <v>2373</v>
      </c>
      <c r="F98" s="85" t="s">
        <v>3097</v>
      </c>
      <c r="G98" s="87" t="s">
        <v>4279</v>
      </c>
      <c r="H98" s="87"/>
      <c r="I98" s="87"/>
      <c r="J98" s="87"/>
      <c r="K98" s="87"/>
      <c r="L98" s="367"/>
      <c r="M98" s="367"/>
      <c r="N98" s="138">
        <v>3378850.65</v>
      </c>
      <c r="O98" s="138">
        <v>0</v>
      </c>
      <c r="P98" s="139">
        <v>3378850.65</v>
      </c>
      <c r="Q98" s="87"/>
    </row>
    <row r="99" spans="1:17" ht="51">
      <c r="A99" s="85" t="s">
        <v>541</v>
      </c>
      <c r="B99" s="157">
        <v>2</v>
      </c>
      <c r="C99" s="69" t="s">
        <v>590</v>
      </c>
      <c r="D99" s="86">
        <v>45092</v>
      </c>
      <c r="E99" s="319">
        <v>2373</v>
      </c>
      <c r="F99" s="85" t="s">
        <v>613</v>
      </c>
      <c r="G99" s="87" t="s">
        <v>4279</v>
      </c>
      <c r="H99" s="87"/>
      <c r="I99" s="87"/>
      <c r="J99" s="87"/>
      <c r="K99" s="87"/>
      <c r="L99" s="367"/>
      <c r="M99" s="367"/>
      <c r="N99" s="138">
        <v>0</v>
      </c>
      <c r="O99" s="138">
        <v>3378850.65</v>
      </c>
      <c r="P99" s="139">
        <v>3378850.65</v>
      </c>
      <c r="Q99" s="87"/>
    </row>
    <row r="100" spans="1:17" ht="51">
      <c r="A100" s="85">
        <v>117</v>
      </c>
      <c r="B100" s="157">
        <v>1</v>
      </c>
      <c r="C100" s="69" t="s">
        <v>54</v>
      </c>
      <c r="D100" s="86">
        <v>45096</v>
      </c>
      <c r="E100" s="319">
        <v>2433</v>
      </c>
      <c r="F100" s="85" t="s">
        <v>3087</v>
      </c>
      <c r="G100" s="87" t="s">
        <v>4280</v>
      </c>
      <c r="H100" s="87"/>
      <c r="I100" s="87"/>
      <c r="J100" s="87"/>
      <c r="K100" s="87"/>
      <c r="L100" s="367"/>
      <c r="M100" s="367"/>
      <c r="N100" s="138">
        <v>2603791.64</v>
      </c>
      <c r="O100" s="138">
        <v>0</v>
      </c>
      <c r="P100" s="139">
        <v>2603791.64</v>
      </c>
      <c r="Q100" s="87"/>
    </row>
    <row r="101" spans="1:17" ht="51">
      <c r="A101" s="85" t="s">
        <v>541</v>
      </c>
      <c r="B101" s="157">
        <v>2</v>
      </c>
      <c r="C101" s="69" t="s">
        <v>590</v>
      </c>
      <c r="D101" s="86">
        <v>45096</v>
      </c>
      <c r="E101" s="319">
        <v>2435</v>
      </c>
      <c r="F101" s="85" t="s">
        <v>613</v>
      </c>
      <c r="G101" s="87" t="s">
        <v>4281</v>
      </c>
      <c r="H101" s="87"/>
      <c r="I101" s="87"/>
      <c r="J101" s="87"/>
      <c r="K101" s="87"/>
      <c r="L101" s="367"/>
      <c r="M101" s="367"/>
      <c r="N101" s="138">
        <v>5488000</v>
      </c>
      <c r="O101" s="138">
        <v>0</v>
      </c>
      <c r="P101" s="139">
        <v>5488000</v>
      </c>
      <c r="Q101" s="87"/>
    </row>
    <row r="102" spans="1:17" ht="51">
      <c r="A102" s="85">
        <v>291</v>
      </c>
      <c r="B102" s="157">
        <v>1</v>
      </c>
      <c r="C102" s="69" t="s">
        <v>119</v>
      </c>
      <c r="D102" s="86">
        <v>45096</v>
      </c>
      <c r="E102" s="319">
        <v>2440</v>
      </c>
      <c r="F102" s="85" t="s">
        <v>3075</v>
      </c>
      <c r="G102" s="87" t="s">
        <v>4282</v>
      </c>
      <c r="H102" s="87"/>
      <c r="I102" s="87"/>
      <c r="J102" s="87"/>
      <c r="K102" s="87"/>
      <c r="L102" s="367"/>
      <c r="M102" s="367"/>
      <c r="N102" s="138">
        <v>419101.96</v>
      </c>
      <c r="O102" s="138">
        <v>0</v>
      </c>
      <c r="P102" s="139">
        <v>419101.96</v>
      </c>
      <c r="Q102" s="87"/>
    </row>
    <row r="103" spans="1:17" ht="51">
      <c r="A103" s="85" t="s">
        <v>541</v>
      </c>
      <c r="B103" s="157">
        <v>2</v>
      </c>
      <c r="C103" s="69" t="s">
        <v>590</v>
      </c>
      <c r="D103" s="86">
        <v>45096</v>
      </c>
      <c r="E103" s="319">
        <v>2433</v>
      </c>
      <c r="F103" s="85" t="s">
        <v>613</v>
      </c>
      <c r="G103" s="87" t="s">
        <v>4280</v>
      </c>
      <c r="H103" s="87"/>
      <c r="I103" s="87"/>
      <c r="J103" s="87"/>
      <c r="K103" s="87"/>
      <c r="L103" s="367"/>
      <c r="M103" s="367"/>
      <c r="N103" s="138">
        <v>0</v>
      </c>
      <c r="O103" s="138">
        <v>2603791.64</v>
      </c>
      <c r="P103" s="139">
        <v>2603791.64</v>
      </c>
      <c r="Q103" s="87"/>
    </row>
    <row r="104" spans="1:17" ht="51">
      <c r="A104" s="85" t="s">
        <v>541</v>
      </c>
      <c r="B104" s="157">
        <v>2</v>
      </c>
      <c r="C104" s="69" t="s">
        <v>590</v>
      </c>
      <c r="D104" s="86">
        <v>45097</v>
      </c>
      <c r="E104" s="319">
        <v>2465</v>
      </c>
      <c r="F104" s="85" t="s">
        <v>613</v>
      </c>
      <c r="G104" s="87" t="s">
        <v>4284</v>
      </c>
      <c r="H104" s="87"/>
      <c r="I104" s="87"/>
      <c r="J104" s="87"/>
      <c r="K104" s="87"/>
      <c r="L104" s="367"/>
      <c r="M104" s="367"/>
      <c r="N104" s="138">
        <v>19199905.199999999</v>
      </c>
      <c r="O104" s="138">
        <v>0</v>
      </c>
      <c r="P104" s="139">
        <v>19199905.199999999</v>
      </c>
      <c r="Q104" s="87"/>
    </row>
    <row r="105" spans="1:17" ht="51">
      <c r="A105" s="85" t="s">
        <v>541</v>
      </c>
      <c r="B105" s="157">
        <v>2</v>
      </c>
      <c r="C105" s="69" t="s">
        <v>590</v>
      </c>
      <c r="D105" s="86">
        <v>45097</v>
      </c>
      <c r="E105" s="319">
        <v>2467</v>
      </c>
      <c r="F105" s="85" t="s">
        <v>613</v>
      </c>
      <c r="G105" s="87" t="s">
        <v>4285</v>
      </c>
      <c r="H105" s="87"/>
      <c r="I105" s="87"/>
      <c r="J105" s="87"/>
      <c r="K105" s="87"/>
      <c r="L105" s="367"/>
      <c r="M105" s="367"/>
      <c r="N105" s="138">
        <v>320017880.86000001</v>
      </c>
      <c r="O105" s="138">
        <v>0</v>
      </c>
      <c r="P105" s="139">
        <v>320017880.86000001</v>
      </c>
      <c r="Q105" s="87"/>
    </row>
    <row r="106" spans="1:17" ht="51">
      <c r="A106" s="85">
        <v>389</v>
      </c>
      <c r="B106" s="157">
        <v>1</v>
      </c>
      <c r="C106" s="69" t="s">
        <v>1422</v>
      </c>
      <c r="D106" s="86">
        <v>45097</v>
      </c>
      <c r="E106" s="319">
        <v>2476</v>
      </c>
      <c r="F106" s="85" t="s">
        <v>3097</v>
      </c>
      <c r="G106" s="87" t="s">
        <v>4286</v>
      </c>
      <c r="H106" s="87"/>
      <c r="I106" s="87"/>
      <c r="J106" s="87"/>
      <c r="K106" s="87"/>
      <c r="L106" s="367"/>
      <c r="M106" s="367"/>
      <c r="N106" s="138">
        <v>140543.63</v>
      </c>
      <c r="O106" s="138">
        <v>0</v>
      </c>
      <c r="P106" s="139">
        <v>140543.63</v>
      </c>
      <c r="Q106" s="87"/>
    </row>
    <row r="107" spans="1:17" ht="51">
      <c r="A107" s="85">
        <v>212</v>
      </c>
      <c r="B107" s="157">
        <v>1</v>
      </c>
      <c r="C107" s="69" t="s">
        <v>90</v>
      </c>
      <c r="D107" s="86">
        <v>45097</v>
      </c>
      <c r="E107" s="319">
        <v>2465</v>
      </c>
      <c r="F107" s="85" t="s">
        <v>3095</v>
      </c>
      <c r="G107" s="87" t="s">
        <v>4284</v>
      </c>
      <c r="H107" s="87"/>
      <c r="I107" s="87"/>
      <c r="J107" s="87"/>
      <c r="K107" s="87"/>
      <c r="L107" s="367"/>
      <c r="M107" s="367"/>
      <c r="N107" s="138">
        <v>0</v>
      </c>
      <c r="O107" s="138">
        <v>19199905.199999999</v>
      </c>
      <c r="P107" s="139">
        <v>19199905.199999999</v>
      </c>
      <c r="Q107" s="87"/>
    </row>
    <row r="108" spans="1:17" ht="51">
      <c r="A108" s="85">
        <v>597</v>
      </c>
      <c r="B108" s="157">
        <v>1</v>
      </c>
      <c r="C108" s="69" t="s">
        <v>677</v>
      </c>
      <c r="D108" s="86">
        <v>45097</v>
      </c>
      <c r="E108" s="319">
        <v>2467</v>
      </c>
      <c r="F108" s="85" t="s">
        <v>4273</v>
      </c>
      <c r="G108" s="87" t="s">
        <v>4285</v>
      </c>
      <c r="H108" s="87"/>
      <c r="I108" s="87"/>
      <c r="J108" s="87"/>
      <c r="K108" s="87"/>
      <c r="L108" s="367"/>
      <c r="M108" s="367"/>
      <c r="N108" s="138">
        <v>0</v>
      </c>
      <c r="O108" s="138">
        <v>320017880.86000001</v>
      </c>
      <c r="P108" s="139">
        <v>320017880.86000001</v>
      </c>
      <c r="Q108" s="87"/>
    </row>
    <row r="109" spans="1:17" ht="51">
      <c r="A109" s="85" t="s">
        <v>541</v>
      </c>
      <c r="B109" s="157">
        <v>2</v>
      </c>
      <c r="C109" s="69" t="s">
        <v>590</v>
      </c>
      <c r="D109" s="86">
        <v>45097</v>
      </c>
      <c r="E109" s="319">
        <v>2476</v>
      </c>
      <c r="F109" s="85" t="s">
        <v>613</v>
      </c>
      <c r="G109" s="87" t="s">
        <v>4286</v>
      </c>
      <c r="H109" s="87"/>
      <c r="I109" s="87"/>
      <c r="J109" s="87"/>
      <c r="K109" s="87"/>
      <c r="L109" s="367"/>
      <c r="M109" s="367"/>
      <c r="N109" s="138">
        <v>0</v>
      </c>
      <c r="O109" s="138">
        <v>140543.63</v>
      </c>
      <c r="P109" s="139">
        <v>140543.63</v>
      </c>
      <c r="Q109" s="87"/>
    </row>
    <row r="110" spans="1:17" ht="63.75">
      <c r="A110" s="85" t="s">
        <v>541</v>
      </c>
      <c r="B110" s="157">
        <v>2</v>
      </c>
      <c r="C110" s="69" t="s">
        <v>590</v>
      </c>
      <c r="D110" s="86">
        <v>45099</v>
      </c>
      <c r="E110" s="319">
        <v>2491</v>
      </c>
      <c r="F110" s="85" t="s">
        <v>613</v>
      </c>
      <c r="G110" s="87" t="s">
        <v>4287</v>
      </c>
      <c r="H110" s="87"/>
      <c r="I110" s="87"/>
      <c r="J110" s="87"/>
      <c r="K110" s="87"/>
      <c r="L110" s="367"/>
      <c r="M110" s="367"/>
      <c r="N110" s="138">
        <v>686000</v>
      </c>
      <c r="O110" s="138">
        <v>0</v>
      </c>
      <c r="P110" s="139">
        <v>686000</v>
      </c>
      <c r="Q110" s="87"/>
    </row>
    <row r="111" spans="1:17" ht="51">
      <c r="A111" s="85" t="s">
        <v>541</v>
      </c>
      <c r="B111" s="157">
        <v>2</v>
      </c>
      <c r="C111" s="69" t="s">
        <v>590</v>
      </c>
      <c r="D111" s="86">
        <v>45106</v>
      </c>
      <c r="E111" s="319">
        <v>2592</v>
      </c>
      <c r="F111" s="85" t="s">
        <v>613</v>
      </c>
      <c r="G111" s="87" t="s">
        <v>4288</v>
      </c>
      <c r="H111" s="87"/>
      <c r="I111" s="87"/>
      <c r="J111" s="87"/>
      <c r="K111" s="87"/>
      <c r="L111" s="367"/>
      <c r="M111" s="367"/>
      <c r="N111" s="138">
        <v>6860000</v>
      </c>
      <c r="O111" s="138">
        <v>0</v>
      </c>
      <c r="P111" s="139">
        <v>6860000</v>
      </c>
      <c r="Q111" s="87"/>
    </row>
    <row r="112" spans="1:17" ht="51">
      <c r="A112" s="85" t="s">
        <v>541</v>
      </c>
      <c r="B112" s="157">
        <v>2</v>
      </c>
      <c r="C112" s="69" t="s">
        <v>590</v>
      </c>
      <c r="D112" s="86">
        <v>45106</v>
      </c>
      <c r="E112" s="319">
        <v>2595</v>
      </c>
      <c r="F112" s="85" t="s">
        <v>613</v>
      </c>
      <c r="G112" s="87" t="s">
        <v>4289</v>
      </c>
      <c r="H112" s="87"/>
      <c r="I112" s="87"/>
      <c r="J112" s="87"/>
      <c r="K112" s="87"/>
      <c r="L112" s="367"/>
      <c r="M112" s="367"/>
      <c r="N112" s="138">
        <v>1104847.18</v>
      </c>
      <c r="O112" s="138">
        <v>0</v>
      </c>
      <c r="P112" s="139">
        <v>1104847.18</v>
      </c>
      <c r="Q112" s="87"/>
    </row>
    <row r="113" spans="1:17" ht="51">
      <c r="A113" s="85">
        <v>253</v>
      </c>
      <c r="B113" s="157">
        <v>1</v>
      </c>
      <c r="C113" s="69" t="s">
        <v>104</v>
      </c>
      <c r="D113" s="86">
        <v>45106</v>
      </c>
      <c r="E113" s="319">
        <v>2592</v>
      </c>
      <c r="F113" s="85" t="s">
        <v>4290</v>
      </c>
      <c r="G113" s="87" t="s">
        <v>4288</v>
      </c>
      <c r="H113" s="87"/>
      <c r="I113" s="87"/>
      <c r="J113" s="87"/>
      <c r="K113" s="87"/>
      <c r="L113" s="367"/>
      <c r="M113" s="367"/>
      <c r="N113" s="138">
        <v>0</v>
      </c>
      <c r="O113" s="138">
        <v>6860000</v>
      </c>
      <c r="P113" s="139">
        <v>6860000</v>
      </c>
      <c r="Q113" s="87"/>
    </row>
    <row r="114" spans="1:17" ht="51">
      <c r="A114" s="85">
        <v>253</v>
      </c>
      <c r="B114" s="157">
        <v>1</v>
      </c>
      <c r="C114" s="69" t="s">
        <v>104</v>
      </c>
      <c r="D114" s="86">
        <v>45106</v>
      </c>
      <c r="E114" s="319">
        <v>2595</v>
      </c>
      <c r="F114" s="85" t="s">
        <v>4291</v>
      </c>
      <c r="G114" s="87" t="s">
        <v>4289</v>
      </c>
      <c r="H114" s="87"/>
      <c r="I114" s="87"/>
      <c r="J114" s="87"/>
      <c r="K114" s="87"/>
      <c r="L114" s="367"/>
      <c r="M114" s="367"/>
      <c r="N114" s="138">
        <v>0</v>
      </c>
      <c r="O114" s="138">
        <v>1104847.18</v>
      </c>
      <c r="P114" s="139">
        <v>1104847.18</v>
      </c>
      <c r="Q114" s="87"/>
    </row>
    <row r="115" spans="1:17" ht="51">
      <c r="A115" s="85">
        <v>312</v>
      </c>
      <c r="B115" s="157">
        <v>1</v>
      </c>
      <c r="C115" s="69" t="s">
        <v>133</v>
      </c>
      <c r="D115" s="86">
        <v>45107</v>
      </c>
      <c r="E115" s="319">
        <v>2617</v>
      </c>
      <c r="F115" s="85" t="s">
        <v>4292</v>
      </c>
      <c r="G115" s="87" t="s">
        <v>4293</v>
      </c>
      <c r="H115" s="87"/>
      <c r="I115" s="87"/>
      <c r="J115" s="87"/>
      <c r="K115" s="87"/>
      <c r="L115" s="367"/>
      <c r="M115" s="367"/>
      <c r="N115" s="138">
        <v>35898.050000000003</v>
      </c>
      <c r="O115" s="138">
        <v>0</v>
      </c>
      <c r="P115" s="139">
        <v>35898.050000000003</v>
      </c>
      <c r="Q115" s="87"/>
    </row>
    <row r="116" spans="1:17" ht="51">
      <c r="A116" s="85">
        <v>203</v>
      </c>
      <c r="B116" s="157">
        <v>1</v>
      </c>
      <c r="C116" s="69" t="s">
        <v>86</v>
      </c>
      <c r="D116" s="86">
        <v>45107</v>
      </c>
      <c r="E116" s="319">
        <v>2617</v>
      </c>
      <c r="F116" s="85" t="s">
        <v>4294</v>
      </c>
      <c r="G116" s="87" t="s">
        <v>4293</v>
      </c>
      <c r="H116" s="87"/>
      <c r="I116" s="87"/>
      <c r="J116" s="87"/>
      <c r="K116" s="87"/>
      <c r="L116" s="367"/>
      <c r="M116" s="367"/>
      <c r="N116" s="138">
        <v>0</v>
      </c>
      <c r="O116" s="138">
        <v>35898.050000000003</v>
      </c>
      <c r="P116" s="139">
        <v>35898.050000000003</v>
      </c>
      <c r="Q116" s="87"/>
    </row>
    <row r="117" spans="1:17" ht="51">
      <c r="A117" s="85">
        <v>117</v>
      </c>
      <c r="B117" s="157">
        <v>1</v>
      </c>
      <c r="C117" s="69" t="s">
        <v>54</v>
      </c>
      <c r="D117" s="86">
        <v>45111</v>
      </c>
      <c r="E117" s="319">
        <v>2711</v>
      </c>
      <c r="F117" s="85" t="s">
        <v>3087</v>
      </c>
      <c r="G117" s="87" t="s">
        <v>6493</v>
      </c>
      <c r="H117" s="87"/>
      <c r="I117" s="87"/>
      <c r="J117" s="87"/>
      <c r="K117" s="87"/>
      <c r="L117" s="367"/>
      <c r="M117" s="367"/>
      <c r="N117" s="138">
        <v>0</v>
      </c>
      <c r="O117" s="138">
        <v>534964.06999999995</v>
      </c>
      <c r="P117" s="139">
        <v>534964.06999999995</v>
      </c>
      <c r="Q117" s="87"/>
    </row>
    <row r="118" spans="1:17" ht="51">
      <c r="A118" s="85" t="s">
        <v>541</v>
      </c>
      <c r="B118" s="157">
        <v>2</v>
      </c>
      <c r="C118" s="69" t="s">
        <v>590</v>
      </c>
      <c r="D118" s="86">
        <v>45111</v>
      </c>
      <c r="E118" s="319">
        <v>2713</v>
      </c>
      <c r="F118" s="85" t="s">
        <v>613</v>
      </c>
      <c r="G118" s="87" t="s">
        <v>6494</v>
      </c>
      <c r="H118" s="87"/>
      <c r="I118" s="87"/>
      <c r="J118" s="87"/>
      <c r="K118" s="87"/>
      <c r="L118" s="367"/>
      <c r="M118" s="367"/>
      <c r="N118" s="138">
        <v>686</v>
      </c>
      <c r="O118" s="138">
        <v>0</v>
      </c>
      <c r="P118" s="139">
        <v>686</v>
      </c>
      <c r="Q118" s="87"/>
    </row>
    <row r="119" spans="1:17" ht="51">
      <c r="A119" s="85" t="s">
        <v>541</v>
      </c>
      <c r="B119" s="157">
        <v>2</v>
      </c>
      <c r="C119" s="69" t="s">
        <v>590</v>
      </c>
      <c r="D119" s="86">
        <v>45111</v>
      </c>
      <c r="E119" s="319">
        <v>2718</v>
      </c>
      <c r="F119" s="85" t="s">
        <v>613</v>
      </c>
      <c r="G119" s="87" t="s">
        <v>6495</v>
      </c>
      <c r="H119" s="87"/>
      <c r="I119" s="87"/>
      <c r="J119" s="87"/>
      <c r="K119" s="87"/>
      <c r="L119" s="367"/>
      <c r="M119" s="367"/>
      <c r="N119" s="138">
        <v>88713.52</v>
      </c>
      <c r="O119" s="138">
        <v>0</v>
      </c>
      <c r="P119" s="139">
        <v>88713.52</v>
      </c>
      <c r="Q119" s="87"/>
    </row>
    <row r="120" spans="1:17" ht="51">
      <c r="A120" s="85" t="s">
        <v>541</v>
      </c>
      <c r="B120" s="157">
        <v>2</v>
      </c>
      <c r="C120" s="69" t="s">
        <v>590</v>
      </c>
      <c r="D120" s="86">
        <v>45111</v>
      </c>
      <c r="E120" s="319">
        <v>2720</v>
      </c>
      <c r="F120" s="85" t="s">
        <v>613</v>
      </c>
      <c r="G120" s="87" t="s">
        <v>6496</v>
      </c>
      <c r="H120" s="87"/>
      <c r="I120" s="87"/>
      <c r="J120" s="87"/>
      <c r="K120" s="87"/>
      <c r="L120" s="367"/>
      <c r="M120" s="367"/>
      <c r="N120" s="138">
        <v>215384.04</v>
      </c>
      <c r="O120" s="138">
        <v>0</v>
      </c>
      <c r="P120" s="139">
        <v>215384.04</v>
      </c>
      <c r="Q120" s="87"/>
    </row>
    <row r="121" spans="1:17" ht="51">
      <c r="A121" s="85" t="s">
        <v>541</v>
      </c>
      <c r="B121" s="157">
        <v>2</v>
      </c>
      <c r="C121" s="69" t="s">
        <v>590</v>
      </c>
      <c r="D121" s="86">
        <v>45111</v>
      </c>
      <c r="E121" s="319">
        <v>2722</v>
      </c>
      <c r="F121" s="85" t="s">
        <v>613</v>
      </c>
      <c r="G121" s="87" t="s">
        <v>6497</v>
      </c>
      <c r="H121" s="87"/>
      <c r="I121" s="87"/>
      <c r="J121" s="87"/>
      <c r="K121" s="87"/>
      <c r="L121" s="367"/>
      <c r="M121" s="367"/>
      <c r="N121" s="138">
        <v>2602325.08</v>
      </c>
      <c r="O121" s="138">
        <v>0</v>
      </c>
      <c r="P121" s="139">
        <v>2602325.08</v>
      </c>
      <c r="Q121" s="87"/>
    </row>
    <row r="122" spans="1:17" ht="51">
      <c r="A122" s="85" t="s">
        <v>541</v>
      </c>
      <c r="B122" s="157">
        <v>2</v>
      </c>
      <c r="C122" s="69" t="s">
        <v>590</v>
      </c>
      <c r="D122" s="86">
        <v>45111</v>
      </c>
      <c r="E122" s="319">
        <v>2724</v>
      </c>
      <c r="F122" s="85" t="s">
        <v>613</v>
      </c>
      <c r="G122" s="87" t="s">
        <v>6498</v>
      </c>
      <c r="H122" s="87"/>
      <c r="I122" s="87"/>
      <c r="J122" s="87"/>
      <c r="K122" s="87"/>
      <c r="L122" s="367"/>
      <c r="M122" s="367"/>
      <c r="N122" s="138">
        <v>800715.39</v>
      </c>
      <c r="O122" s="138">
        <v>0</v>
      </c>
      <c r="P122" s="139">
        <v>800715.39</v>
      </c>
      <c r="Q122" s="87"/>
    </row>
    <row r="123" spans="1:17" ht="51">
      <c r="A123" s="85" t="s">
        <v>541</v>
      </c>
      <c r="B123" s="157">
        <v>2</v>
      </c>
      <c r="C123" s="69" t="s">
        <v>590</v>
      </c>
      <c r="D123" s="86">
        <v>45111</v>
      </c>
      <c r="E123" s="319">
        <v>2726</v>
      </c>
      <c r="F123" s="85" t="s">
        <v>613</v>
      </c>
      <c r="G123" s="87" t="s">
        <v>6499</v>
      </c>
      <c r="H123" s="87"/>
      <c r="I123" s="87"/>
      <c r="J123" s="87"/>
      <c r="K123" s="87"/>
      <c r="L123" s="367"/>
      <c r="M123" s="367"/>
      <c r="N123" s="138">
        <v>600536.54</v>
      </c>
      <c r="O123" s="138">
        <v>0</v>
      </c>
      <c r="P123" s="139">
        <v>600536.54</v>
      </c>
      <c r="Q123" s="87"/>
    </row>
    <row r="124" spans="1:17" ht="51">
      <c r="A124" s="85">
        <v>383</v>
      </c>
      <c r="B124" s="157">
        <v>1</v>
      </c>
      <c r="C124" s="69" t="s">
        <v>1246</v>
      </c>
      <c r="D124" s="86">
        <v>45113</v>
      </c>
      <c r="E124" s="319">
        <v>2774</v>
      </c>
      <c r="F124" s="85" t="s">
        <v>2556</v>
      </c>
      <c r="G124" s="87" t="s">
        <v>6500</v>
      </c>
      <c r="H124" s="87"/>
      <c r="I124" s="87"/>
      <c r="J124" s="87"/>
      <c r="K124" s="87"/>
      <c r="L124" s="367"/>
      <c r="M124" s="367"/>
      <c r="N124" s="138">
        <v>0</v>
      </c>
      <c r="O124" s="138">
        <v>31237.35</v>
      </c>
      <c r="P124" s="139">
        <v>31237.35</v>
      </c>
      <c r="Q124" s="87"/>
    </row>
    <row r="125" spans="1:17" ht="51">
      <c r="A125" s="85">
        <v>291</v>
      </c>
      <c r="B125" s="157">
        <v>1</v>
      </c>
      <c r="C125" s="69" t="s">
        <v>119</v>
      </c>
      <c r="D125" s="86">
        <v>45113</v>
      </c>
      <c r="E125" s="319">
        <v>2789</v>
      </c>
      <c r="F125" s="85" t="s">
        <v>6501</v>
      </c>
      <c r="G125" s="87" t="s">
        <v>6502</v>
      </c>
      <c r="H125" s="87"/>
      <c r="I125" s="87"/>
      <c r="J125" s="87"/>
      <c r="K125" s="87"/>
      <c r="L125" s="367"/>
      <c r="M125" s="367"/>
      <c r="N125" s="138">
        <v>0</v>
      </c>
      <c r="O125" s="138">
        <v>8300600</v>
      </c>
      <c r="P125" s="139">
        <v>8300600</v>
      </c>
      <c r="Q125" s="87"/>
    </row>
    <row r="126" spans="1:17" ht="51">
      <c r="A126" s="85">
        <v>291</v>
      </c>
      <c r="B126" s="157">
        <v>1</v>
      </c>
      <c r="C126" s="69" t="s">
        <v>119</v>
      </c>
      <c r="D126" s="86">
        <v>45113</v>
      </c>
      <c r="E126" s="319">
        <v>2791</v>
      </c>
      <c r="F126" s="85" t="s">
        <v>6503</v>
      </c>
      <c r="G126" s="87" t="s">
        <v>6504</v>
      </c>
      <c r="H126" s="87"/>
      <c r="I126" s="87"/>
      <c r="J126" s="87"/>
      <c r="K126" s="87"/>
      <c r="L126" s="367"/>
      <c r="M126" s="367"/>
      <c r="N126" s="138">
        <v>0</v>
      </c>
      <c r="O126" s="138">
        <v>4699100</v>
      </c>
      <c r="P126" s="139">
        <v>4699100</v>
      </c>
      <c r="Q126" s="87"/>
    </row>
    <row r="127" spans="1:17" ht="51">
      <c r="A127" s="85">
        <v>291</v>
      </c>
      <c r="B127" s="157">
        <v>1</v>
      </c>
      <c r="C127" s="69" t="s">
        <v>119</v>
      </c>
      <c r="D127" s="86">
        <v>45113</v>
      </c>
      <c r="E127" s="319">
        <v>2793</v>
      </c>
      <c r="F127" s="85" t="s">
        <v>6505</v>
      </c>
      <c r="G127" s="87" t="s">
        <v>6506</v>
      </c>
      <c r="H127" s="87"/>
      <c r="I127" s="87"/>
      <c r="J127" s="87"/>
      <c r="K127" s="87"/>
      <c r="L127" s="367"/>
      <c r="M127" s="367"/>
      <c r="N127" s="138">
        <v>0</v>
      </c>
      <c r="O127" s="138">
        <v>1525115.2</v>
      </c>
      <c r="P127" s="139">
        <v>1525115.2</v>
      </c>
      <c r="Q127" s="87"/>
    </row>
    <row r="128" spans="1:17" ht="51">
      <c r="A128" s="85" t="s">
        <v>541</v>
      </c>
      <c r="B128" s="157">
        <v>2</v>
      </c>
      <c r="C128" s="69" t="s">
        <v>590</v>
      </c>
      <c r="D128" s="86">
        <v>45114</v>
      </c>
      <c r="E128" s="319">
        <v>2805</v>
      </c>
      <c r="F128" s="85" t="s">
        <v>613</v>
      </c>
      <c r="G128" s="87" t="s">
        <v>6507</v>
      </c>
      <c r="H128" s="87"/>
      <c r="I128" s="87"/>
      <c r="J128" s="87"/>
      <c r="K128" s="87"/>
      <c r="L128" s="367"/>
      <c r="M128" s="367"/>
      <c r="N128" s="138">
        <v>2453136</v>
      </c>
      <c r="O128" s="138">
        <v>0</v>
      </c>
      <c r="P128" s="139">
        <v>2453136</v>
      </c>
      <c r="Q128" s="87"/>
    </row>
    <row r="129" spans="1:17" ht="51">
      <c r="A129" s="85" t="s">
        <v>541</v>
      </c>
      <c r="B129" s="157">
        <v>2</v>
      </c>
      <c r="C129" s="69" t="s">
        <v>590</v>
      </c>
      <c r="D129" s="86">
        <v>45114</v>
      </c>
      <c r="E129" s="319">
        <v>2810</v>
      </c>
      <c r="F129" s="85" t="s">
        <v>613</v>
      </c>
      <c r="G129" s="87" t="s">
        <v>6508</v>
      </c>
      <c r="H129" s="87"/>
      <c r="I129" s="87"/>
      <c r="J129" s="87"/>
      <c r="K129" s="87"/>
      <c r="L129" s="367"/>
      <c r="M129" s="367"/>
      <c r="N129" s="138">
        <v>34300000</v>
      </c>
      <c r="O129" s="138">
        <v>0</v>
      </c>
      <c r="P129" s="139">
        <v>34300000</v>
      </c>
      <c r="Q129" s="87"/>
    </row>
    <row r="130" spans="1:17" ht="51">
      <c r="A130" s="85" t="s">
        <v>541</v>
      </c>
      <c r="B130" s="157">
        <v>2</v>
      </c>
      <c r="C130" s="69" t="s">
        <v>590</v>
      </c>
      <c r="D130" s="86">
        <v>45114</v>
      </c>
      <c r="E130" s="319">
        <v>2811</v>
      </c>
      <c r="F130" s="85" t="s">
        <v>613</v>
      </c>
      <c r="G130" s="87" t="s">
        <v>6509</v>
      </c>
      <c r="H130" s="87"/>
      <c r="I130" s="87"/>
      <c r="J130" s="87"/>
      <c r="K130" s="87"/>
      <c r="L130" s="367"/>
      <c r="M130" s="367"/>
      <c r="N130" s="138">
        <v>96040</v>
      </c>
      <c r="O130" s="138">
        <v>0</v>
      </c>
      <c r="P130" s="139">
        <v>96040</v>
      </c>
      <c r="Q130" s="87"/>
    </row>
    <row r="131" spans="1:17" ht="51">
      <c r="A131" s="85">
        <v>132</v>
      </c>
      <c r="B131" s="157">
        <v>3</v>
      </c>
      <c r="C131" s="69" t="s">
        <v>59</v>
      </c>
      <c r="D131" s="86">
        <v>45114</v>
      </c>
      <c r="E131" s="319">
        <v>2805</v>
      </c>
      <c r="F131" s="85" t="s">
        <v>6510</v>
      </c>
      <c r="G131" s="87" t="s">
        <v>6507</v>
      </c>
      <c r="H131" s="87"/>
      <c r="I131" s="87"/>
      <c r="J131" s="87"/>
      <c r="K131" s="87"/>
      <c r="L131" s="367"/>
      <c r="M131" s="367"/>
      <c r="N131" s="138">
        <v>0</v>
      </c>
      <c r="O131" s="138">
        <v>2453136</v>
      </c>
      <c r="P131" s="139">
        <v>2453136</v>
      </c>
      <c r="Q131" s="87"/>
    </row>
    <row r="132" spans="1:17" ht="51">
      <c r="A132" s="85">
        <v>291</v>
      </c>
      <c r="B132" s="157">
        <v>1</v>
      </c>
      <c r="C132" s="69" t="s">
        <v>119</v>
      </c>
      <c r="D132" s="86">
        <v>45114</v>
      </c>
      <c r="E132" s="319">
        <v>2810</v>
      </c>
      <c r="F132" s="85" t="s">
        <v>6511</v>
      </c>
      <c r="G132" s="87" t="s">
        <v>6508</v>
      </c>
      <c r="H132" s="87"/>
      <c r="I132" s="87"/>
      <c r="J132" s="87"/>
      <c r="K132" s="87"/>
      <c r="L132" s="367"/>
      <c r="M132" s="367"/>
      <c r="N132" s="138">
        <v>0</v>
      </c>
      <c r="O132" s="138">
        <v>34300000</v>
      </c>
      <c r="P132" s="139">
        <v>34300000</v>
      </c>
      <c r="Q132" s="87"/>
    </row>
    <row r="133" spans="1:17" ht="51">
      <c r="A133" s="85">
        <v>291</v>
      </c>
      <c r="B133" s="157">
        <v>1</v>
      </c>
      <c r="C133" s="69" t="s">
        <v>119</v>
      </c>
      <c r="D133" s="86">
        <v>45114</v>
      </c>
      <c r="E133" s="319">
        <v>2811</v>
      </c>
      <c r="F133" s="85" t="s">
        <v>6503</v>
      </c>
      <c r="G133" s="87" t="s">
        <v>6509</v>
      </c>
      <c r="H133" s="87"/>
      <c r="I133" s="87"/>
      <c r="J133" s="87"/>
      <c r="K133" s="87"/>
      <c r="L133" s="367"/>
      <c r="M133" s="367"/>
      <c r="N133" s="138">
        <v>0</v>
      </c>
      <c r="O133" s="138">
        <v>96040</v>
      </c>
      <c r="P133" s="139">
        <v>96040</v>
      </c>
      <c r="Q133" s="87"/>
    </row>
    <row r="134" spans="1:17" ht="51">
      <c r="A134" s="85" t="s">
        <v>541</v>
      </c>
      <c r="B134" s="157">
        <v>2</v>
      </c>
      <c r="C134" s="69" t="s">
        <v>590</v>
      </c>
      <c r="D134" s="86">
        <v>45114</v>
      </c>
      <c r="E134" s="319">
        <v>2796</v>
      </c>
      <c r="F134" s="85" t="s">
        <v>613</v>
      </c>
      <c r="G134" s="87" t="s">
        <v>6512</v>
      </c>
      <c r="H134" s="87"/>
      <c r="I134" s="87"/>
      <c r="J134" s="87"/>
      <c r="K134" s="87"/>
      <c r="L134" s="367"/>
      <c r="M134" s="367"/>
      <c r="N134" s="138">
        <v>7100000</v>
      </c>
      <c r="O134" s="138">
        <v>0</v>
      </c>
      <c r="P134" s="139">
        <v>7100000</v>
      </c>
      <c r="Q134" s="87"/>
    </row>
    <row r="135" spans="1:17" ht="51">
      <c r="A135" s="85" t="s">
        <v>541</v>
      </c>
      <c r="B135" s="157">
        <v>2</v>
      </c>
      <c r="C135" s="69" t="s">
        <v>590</v>
      </c>
      <c r="D135" s="86">
        <v>45114</v>
      </c>
      <c r="E135" s="319">
        <v>2807</v>
      </c>
      <c r="F135" s="85" t="s">
        <v>613</v>
      </c>
      <c r="G135" s="87" t="s">
        <v>6513</v>
      </c>
      <c r="H135" s="87"/>
      <c r="I135" s="87"/>
      <c r="J135" s="87"/>
      <c r="K135" s="87"/>
      <c r="L135" s="367"/>
      <c r="M135" s="367"/>
      <c r="N135" s="138">
        <v>8310168.1200000001</v>
      </c>
      <c r="O135" s="138">
        <v>0</v>
      </c>
      <c r="P135" s="139">
        <v>8310168.1200000001</v>
      </c>
      <c r="Q135" s="87"/>
    </row>
    <row r="136" spans="1:17" ht="51">
      <c r="A136" s="85" t="s">
        <v>541</v>
      </c>
      <c r="B136" s="157">
        <v>2</v>
      </c>
      <c r="C136" s="69" t="s">
        <v>590</v>
      </c>
      <c r="D136" s="86">
        <v>45114</v>
      </c>
      <c r="E136" s="319">
        <v>2816</v>
      </c>
      <c r="F136" s="85" t="s">
        <v>613</v>
      </c>
      <c r="G136" s="87" t="s">
        <v>6514</v>
      </c>
      <c r="H136" s="87"/>
      <c r="I136" s="87"/>
      <c r="J136" s="87"/>
      <c r="K136" s="87"/>
      <c r="L136" s="367"/>
      <c r="M136" s="367"/>
      <c r="N136" s="138">
        <v>686000</v>
      </c>
      <c r="O136" s="138">
        <v>0</v>
      </c>
      <c r="P136" s="139">
        <v>686000</v>
      </c>
      <c r="Q136" s="87"/>
    </row>
    <row r="137" spans="1:17" ht="51">
      <c r="A137" s="85">
        <v>70</v>
      </c>
      <c r="B137" s="157">
        <v>5</v>
      </c>
      <c r="C137" s="69" t="s">
        <v>47</v>
      </c>
      <c r="D137" s="86">
        <v>45114</v>
      </c>
      <c r="E137" s="319">
        <v>2796</v>
      </c>
      <c r="F137" s="85" t="s">
        <v>6515</v>
      </c>
      <c r="G137" s="87" t="s">
        <v>6512</v>
      </c>
      <c r="H137" s="87"/>
      <c r="I137" s="87"/>
      <c r="J137" s="87"/>
      <c r="K137" s="87"/>
      <c r="L137" s="367"/>
      <c r="M137" s="367"/>
      <c r="N137" s="138">
        <v>0</v>
      </c>
      <c r="O137" s="138">
        <v>7100000</v>
      </c>
      <c r="P137" s="139">
        <v>7100000</v>
      </c>
      <c r="Q137" s="87"/>
    </row>
    <row r="138" spans="1:17" ht="51">
      <c r="A138" s="85">
        <v>86</v>
      </c>
      <c r="B138" s="157">
        <v>5</v>
      </c>
      <c r="C138" s="69" t="s">
        <v>50</v>
      </c>
      <c r="D138" s="86">
        <v>45114</v>
      </c>
      <c r="E138" s="319">
        <v>2807</v>
      </c>
      <c r="F138" s="85" t="s">
        <v>6516</v>
      </c>
      <c r="G138" s="87" t="s">
        <v>6513</v>
      </c>
      <c r="H138" s="87"/>
      <c r="I138" s="87"/>
      <c r="J138" s="87"/>
      <c r="K138" s="87"/>
      <c r="L138" s="367"/>
      <c r="M138" s="367"/>
      <c r="N138" s="138">
        <v>0</v>
      </c>
      <c r="O138" s="138">
        <v>8310168.1200000001</v>
      </c>
      <c r="P138" s="139">
        <v>8310168.1200000001</v>
      </c>
      <c r="Q138" s="87"/>
    </row>
    <row r="139" spans="1:17" ht="51">
      <c r="A139" s="85">
        <v>46</v>
      </c>
      <c r="B139" s="157">
        <v>5</v>
      </c>
      <c r="C139" s="69" t="s">
        <v>1379</v>
      </c>
      <c r="D139" s="86">
        <v>45114</v>
      </c>
      <c r="E139" s="319">
        <v>2816</v>
      </c>
      <c r="F139" s="85" t="s">
        <v>6517</v>
      </c>
      <c r="G139" s="87" t="s">
        <v>6514</v>
      </c>
      <c r="H139" s="87"/>
      <c r="I139" s="87"/>
      <c r="J139" s="87"/>
      <c r="K139" s="87"/>
      <c r="L139" s="367"/>
      <c r="M139" s="367"/>
      <c r="N139" s="138">
        <v>0</v>
      </c>
      <c r="O139" s="138">
        <v>686000</v>
      </c>
      <c r="P139" s="139">
        <v>686000</v>
      </c>
      <c r="Q139" s="87"/>
    </row>
    <row r="140" spans="1:17" ht="51">
      <c r="A140" s="85" t="s">
        <v>541</v>
      </c>
      <c r="B140" s="157">
        <v>2</v>
      </c>
      <c r="C140" s="69" t="s">
        <v>590</v>
      </c>
      <c r="D140" s="86">
        <v>45117</v>
      </c>
      <c r="E140" s="319">
        <v>2822</v>
      </c>
      <c r="F140" s="85" t="s">
        <v>613</v>
      </c>
      <c r="G140" s="87" t="s">
        <v>6518</v>
      </c>
      <c r="H140" s="87"/>
      <c r="I140" s="87"/>
      <c r="J140" s="87"/>
      <c r="K140" s="87"/>
      <c r="L140" s="367"/>
      <c r="M140" s="367"/>
      <c r="N140" s="138">
        <v>6860000</v>
      </c>
      <c r="O140" s="138">
        <v>0</v>
      </c>
      <c r="P140" s="139">
        <v>6860000</v>
      </c>
      <c r="Q140" s="87"/>
    </row>
    <row r="141" spans="1:17" ht="51">
      <c r="A141" s="85">
        <v>291</v>
      </c>
      <c r="B141" s="157">
        <v>3</v>
      </c>
      <c r="C141" s="69" t="s">
        <v>119</v>
      </c>
      <c r="D141" s="86">
        <v>45117</v>
      </c>
      <c r="E141" s="319">
        <v>2822</v>
      </c>
      <c r="F141" s="85" t="s">
        <v>6519</v>
      </c>
      <c r="G141" s="87" t="s">
        <v>6518</v>
      </c>
      <c r="H141" s="87"/>
      <c r="I141" s="87"/>
      <c r="J141" s="87"/>
      <c r="K141" s="87"/>
      <c r="L141" s="367"/>
      <c r="M141" s="367"/>
      <c r="N141" s="138">
        <v>0</v>
      </c>
      <c r="O141" s="138">
        <v>6860000</v>
      </c>
      <c r="P141" s="139">
        <v>6860000</v>
      </c>
      <c r="Q141" s="87"/>
    </row>
    <row r="142" spans="1:17" ht="51">
      <c r="A142" s="85" t="s">
        <v>541</v>
      </c>
      <c r="B142" s="157">
        <v>2</v>
      </c>
      <c r="C142" s="69" t="s">
        <v>590</v>
      </c>
      <c r="D142" s="86">
        <v>45119</v>
      </c>
      <c r="E142" s="319">
        <v>2874</v>
      </c>
      <c r="F142" s="85" t="s">
        <v>613</v>
      </c>
      <c r="G142" s="87" t="s">
        <v>6520</v>
      </c>
      <c r="H142" s="87"/>
      <c r="I142" s="87"/>
      <c r="J142" s="87"/>
      <c r="K142" s="87"/>
      <c r="L142" s="367"/>
      <c r="M142" s="367"/>
      <c r="N142" s="138">
        <v>20580000</v>
      </c>
      <c r="O142" s="138">
        <v>0</v>
      </c>
      <c r="P142" s="139">
        <v>20580000</v>
      </c>
      <c r="Q142" s="87"/>
    </row>
    <row r="143" spans="1:17" ht="51">
      <c r="A143" s="85" t="s">
        <v>541</v>
      </c>
      <c r="B143" s="157">
        <v>2</v>
      </c>
      <c r="C143" s="69" t="s">
        <v>590</v>
      </c>
      <c r="D143" s="86">
        <v>45119</v>
      </c>
      <c r="E143" s="319">
        <v>2876</v>
      </c>
      <c r="F143" s="85" t="s">
        <v>613</v>
      </c>
      <c r="G143" s="87" t="s">
        <v>6521</v>
      </c>
      <c r="H143" s="87"/>
      <c r="I143" s="87"/>
      <c r="J143" s="87"/>
      <c r="K143" s="87"/>
      <c r="L143" s="367"/>
      <c r="M143" s="367"/>
      <c r="N143" s="138">
        <v>24010000</v>
      </c>
      <c r="O143" s="138">
        <v>0</v>
      </c>
      <c r="P143" s="139">
        <v>24010000</v>
      </c>
      <c r="Q143" s="87"/>
    </row>
    <row r="144" spans="1:17" ht="51">
      <c r="A144" s="85" t="s">
        <v>541</v>
      </c>
      <c r="B144" s="157">
        <v>2</v>
      </c>
      <c r="C144" s="69" t="s">
        <v>590</v>
      </c>
      <c r="D144" s="86">
        <v>45119</v>
      </c>
      <c r="E144" s="319">
        <v>2878</v>
      </c>
      <c r="F144" s="85" t="s">
        <v>613</v>
      </c>
      <c r="G144" s="87" t="s">
        <v>6522</v>
      </c>
      <c r="H144" s="87"/>
      <c r="I144" s="87"/>
      <c r="J144" s="87"/>
      <c r="K144" s="87"/>
      <c r="L144" s="367"/>
      <c r="M144" s="367"/>
      <c r="N144" s="138">
        <v>10290000</v>
      </c>
      <c r="O144" s="138">
        <v>0</v>
      </c>
      <c r="P144" s="139">
        <v>10290000</v>
      </c>
      <c r="Q144" s="87"/>
    </row>
    <row r="145" spans="1:17" ht="51">
      <c r="A145" s="85" t="s">
        <v>541</v>
      </c>
      <c r="B145" s="157">
        <v>2</v>
      </c>
      <c r="C145" s="69" t="s">
        <v>590</v>
      </c>
      <c r="D145" s="86">
        <v>45119</v>
      </c>
      <c r="E145" s="319">
        <v>2880</v>
      </c>
      <c r="F145" s="85" t="s">
        <v>613</v>
      </c>
      <c r="G145" s="87" t="s">
        <v>6523</v>
      </c>
      <c r="H145" s="87"/>
      <c r="I145" s="87"/>
      <c r="J145" s="87"/>
      <c r="K145" s="87"/>
      <c r="L145" s="367"/>
      <c r="M145" s="367"/>
      <c r="N145" s="138">
        <v>12348000</v>
      </c>
      <c r="O145" s="138">
        <v>0</v>
      </c>
      <c r="P145" s="139">
        <v>12348000</v>
      </c>
      <c r="Q145" s="87"/>
    </row>
    <row r="146" spans="1:17" ht="51">
      <c r="A146" s="85" t="s">
        <v>541</v>
      </c>
      <c r="B146" s="157">
        <v>2</v>
      </c>
      <c r="C146" s="69" t="s">
        <v>590</v>
      </c>
      <c r="D146" s="86">
        <v>45119</v>
      </c>
      <c r="E146" s="319">
        <v>2882</v>
      </c>
      <c r="F146" s="85" t="s">
        <v>613</v>
      </c>
      <c r="G146" s="87" t="s">
        <v>6524</v>
      </c>
      <c r="H146" s="87"/>
      <c r="I146" s="87"/>
      <c r="J146" s="87"/>
      <c r="K146" s="87"/>
      <c r="L146" s="367"/>
      <c r="M146" s="367"/>
      <c r="N146" s="138">
        <v>27440000</v>
      </c>
      <c r="O146" s="138">
        <v>0</v>
      </c>
      <c r="P146" s="139">
        <v>27440000</v>
      </c>
      <c r="Q146" s="87"/>
    </row>
    <row r="147" spans="1:17" ht="51">
      <c r="A147" s="85">
        <v>287</v>
      </c>
      <c r="B147" s="157">
        <v>10</v>
      </c>
      <c r="C147" s="69" t="s">
        <v>116</v>
      </c>
      <c r="D147" s="86">
        <v>45119</v>
      </c>
      <c r="E147" s="319">
        <v>2874</v>
      </c>
      <c r="F147" s="85" t="s">
        <v>6525</v>
      </c>
      <c r="G147" s="87" t="s">
        <v>6520</v>
      </c>
      <c r="H147" s="87"/>
      <c r="I147" s="87"/>
      <c r="J147" s="87"/>
      <c r="K147" s="87"/>
      <c r="L147" s="367"/>
      <c r="M147" s="367"/>
      <c r="N147" s="138">
        <v>0</v>
      </c>
      <c r="O147" s="138">
        <v>20580000</v>
      </c>
      <c r="P147" s="139">
        <v>20580000</v>
      </c>
      <c r="Q147" s="87"/>
    </row>
    <row r="148" spans="1:17" ht="51">
      <c r="A148" s="85">
        <v>291</v>
      </c>
      <c r="B148" s="157">
        <v>2</v>
      </c>
      <c r="C148" s="69" t="s">
        <v>119</v>
      </c>
      <c r="D148" s="86">
        <v>45119</v>
      </c>
      <c r="E148" s="319">
        <v>2876</v>
      </c>
      <c r="F148" s="85" t="s">
        <v>6526</v>
      </c>
      <c r="G148" s="87" t="s">
        <v>6521</v>
      </c>
      <c r="H148" s="87"/>
      <c r="I148" s="87"/>
      <c r="J148" s="87"/>
      <c r="K148" s="87"/>
      <c r="L148" s="367"/>
      <c r="M148" s="367"/>
      <c r="N148" s="138">
        <v>0</v>
      </c>
      <c r="O148" s="138">
        <v>24010000</v>
      </c>
      <c r="P148" s="139">
        <v>24010000</v>
      </c>
      <c r="Q148" s="87"/>
    </row>
    <row r="149" spans="1:17" ht="51">
      <c r="A149" s="85">
        <v>291</v>
      </c>
      <c r="B149" s="157">
        <v>8</v>
      </c>
      <c r="C149" s="69" t="s">
        <v>119</v>
      </c>
      <c r="D149" s="86">
        <v>45119</v>
      </c>
      <c r="E149" s="319">
        <v>2878</v>
      </c>
      <c r="F149" s="85" t="s">
        <v>6527</v>
      </c>
      <c r="G149" s="87" t="s">
        <v>6522</v>
      </c>
      <c r="H149" s="87"/>
      <c r="I149" s="87"/>
      <c r="J149" s="87"/>
      <c r="K149" s="87"/>
      <c r="L149" s="367"/>
      <c r="M149" s="367"/>
      <c r="N149" s="138">
        <v>0</v>
      </c>
      <c r="O149" s="138">
        <v>10290000</v>
      </c>
      <c r="P149" s="139">
        <v>10290000</v>
      </c>
      <c r="Q149" s="87"/>
    </row>
    <row r="150" spans="1:17" ht="51">
      <c r="A150" s="85">
        <v>291</v>
      </c>
      <c r="B150" s="157">
        <v>1</v>
      </c>
      <c r="C150" s="69" t="s">
        <v>119</v>
      </c>
      <c r="D150" s="86">
        <v>45119</v>
      </c>
      <c r="E150" s="319">
        <v>2880</v>
      </c>
      <c r="F150" s="85" t="s">
        <v>6528</v>
      </c>
      <c r="G150" s="87" t="s">
        <v>6523</v>
      </c>
      <c r="H150" s="87"/>
      <c r="I150" s="87"/>
      <c r="J150" s="87"/>
      <c r="K150" s="87"/>
      <c r="L150" s="367"/>
      <c r="M150" s="367"/>
      <c r="N150" s="138">
        <v>0</v>
      </c>
      <c r="O150" s="138">
        <v>12348000</v>
      </c>
      <c r="P150" s="139">
        <v>12348000</v>
      </c>
      <c r="Q150" s="87"/>
    </row>
    <row r="151" spans="1:17" ht="51">
      <c r="A151" s="85">
        <v>291</v>
      </c>
      <c r="B151" s="157">
        <v>1</v>
      </c>
      <c r="C151" s="69" t="s">
        <v>119</v>
      </c>
      <c r="D151" s="86">
        <v>45119</v>
      </c>
      <c r="E151" s="319">
        <v>2882</v>
      </c>
      <c r="F151" s="85" t="s">
        <v>6529</v>
      </c>
      <c r="G151" s="87" t="s">
        <v>6524</v>
      </c>
      <c r="H151" s="87"/>
      <c r="I151" s="87"/>
      <c r="J151" s="87"/>
      <c r="K151" s="87"/>
      <c r="L151" s="367"/>
      <c r="M151" s="367"/>
      <c r="N151" s="138">
        <v>0</v>
      </c>
      <c r="O151" s="138">
        <v>27440000</v>
      </c>
      <c r="P151" s="139">
        <v>27440000</v>
      </c>
      <c r="Q151" s="87"/>
    </row>
    <row r="152" spans="1:17" ht="51">
      <c r="A152" s="85" t="s">
        <v>541</v>
      </c>
      <c r="B152" s="157">
        <v>2</v>
      </c>
      <c r="C152" s="69" t="s">
        <v>590</v>
      </c>
      <c r="D152" s="86">
        <v>45120</v>
      </c>
      <c r="E152" s="319">
        <v>2907</v>
      </c>
      <c r="F152" s="85" t="s">
        <v>613</v>
      </c>
      <c r="G152" s="87" t="s">
        <v>6530</v>
      </c>
      <c r="H152" s="87"/>
      <c r="I152" s="87"/>
      <c r="J152" s="87"/>
      <c r="K152" s="87"/>
      <c r="L152" s="367"/>
      <c r="M152" s="367"/>
      <c r="N152" s="138">
        <v>100</v>
      </c>
      <c r="O152" s="138">
        <v>0</v>
      </c>
      <c r="P152" s="139">
        <v>100</v>
      </c>
      <c r="Q152" s="87"/>
    </row>
    <row r="153" spans="1:17" ht="51">
      <c r="A153" s="85">
        <v>70</v>
      </c>
      <c r="B153" s="157">
        <v>5</v>
      </c>
      <c r="C153" s="69" t="s">
        <v>47</v>
      </c>
      <c r="D153" s="86">
        <v>45120</v>
      </c>
      <c r="E153" s="319">
        <v>2907</v>
      </c>
      <c r="F153" s="85" t="s">
        <v>6515</v>
      </c>
      <c r="G153" s="87" t="s">
        <v>6530</v>
      </c>
      <c r="H153" s="87"/>
      <c r="I153" s="87"/>
      <c r="J153" s="87"/>
      <c r="K153" s="87"/>
      <c r="L153" s="367"/>
      <c r="M153" s="367"/>
      <c r="N153" s="138">
        <v>0</v>
      </c>
      <c r="O153" s="138">
        <v>100</v>
      </c>
      <c r="P153" s="139">
        <v>100</v>
      </c>
      <c r="Q153" s="87"/>
    </row>
    <row r="154" spans="1:17" ht="51">
      <c r="A154" s="85" t="s">
        <v>541</v>
      </c>
      <c r="B154" s="157">
        <v>2</v>
      </c>
      <c r="C154" s="69" t="s">
        <v>590</v>
      </c>
      <c r="D154" s="86">
        <v>45121</v>
      </c>
      <c r="E154" s="319">
        <v>2910</v>
      </c>
      <c r="F154" s="85" t="s">
        <v>613</v>
      </c>
      <c r="G154" s="87" t="s">
        <v>6531</v>
      </c>
      <c r="H154" s="87"/>
      <c r="I154" s="87"/>
      <c r="J154" s="87"/>
      <c r="K154" s="87"/>
      <c r="L154" s="367"/>
      <c r="M154" s="367"/>
      <c r="N154" s="138">
        <v>2500000.02</v>
      </c>
      <c r="O154" s="138">
        <v>0</v>
      </c>
      <c r="P154" s="139">
        <v>2500000.02</v>
      </c>
      <c r="Q154" s="87"/>
    </row>
    <row r="155" spans="1:17" ht="51">
      <c r="A155" s="85">
        <v>20</v>
      </c>
      <c r="B155" s="157">
        <v>6</v>
      </c>
      <c r="C155" s="69" t="s">
        <v>41</v>
      </c>
      <c r="D155" s="86">
        <v>45121</v>
      </c>
      <c r="E155" s="319">
        <v>2910</v>
      </c>
      <c r="F155" s="85" t="s">
        <v>6532</v>
      </c>
      <c r="G155" s="87" t="s">
        <v>6531</v>
      </c>
      <c r="H155" s="87"/>
      <c r="I155" s="87"/>
      <c r="J155" s="87"/>
      <c r="K155" s="87"/>
      <c r="L155" s="367"/>
      <c r="M155" s="367"/>
      <c r="N155" s="138">
        <v>0</v>
      </c>
      <c r="O155" s="138">
        <v>2500000.02</v>
      </c>
      <c r="P155" s="139">
        <v>2500000.02</v>
      </c>
      <c r="Q155" s="87"/>
    </row>
    <row r="156" spans="1:17" ht="51">
      <c r="A156" s="85">
        <v>86</v>
      </c>
      <c r="B156" s="157">
        <v>4</v>
      </c>
      <c r="C156" s="69" t="s">
        <v>50</v>
      </c>
      <c r="D156" s="86">
        <v>45125</v>
      </c>
      <c r="E156" s="319">
        <v>2926</v>
      </c>
      <c r="F156" s="85" t="s">
        <v>6533</v>
      </c>
      <c r="G156" s="87" t="s">
        <v>6534</v>
      </c>
      <c r="H156" s="87"/>
      <c r="I156" s="87"/>
      <c r="J156" s="87"/>
      <c r="K156" s="87"/>
      <c r="L156" s="367"/>
      <c r="M156" s="367"/>
      <c r="N156" s="138">
        <v>6613.61</v>
      </c>
      <c r="O156" s="138">
        <v>0</v>
      </c>
      <c r="P156" s="139">
        <v>6613.61</v>
      </c>
      <c r="Q156" s="87"/>
    </row>
    <row r="157" spans="1:17" ht="51">
      <c r="A157" s="85">
        <v>66</v>
      </c>
      <c r="B157" s="157">
        <v>1</v>
      </c>
      <c r="C157" s="69" t="s">
        <v>46</v>
      </c>
      <c r="D157" s="86">
        <v>45125</v>
      </c>
      <c r="E157" s="319">
        <v>2926</v>
      </c>
      <c r="F157" s="85" t="s">
        <v>6535</v>
      </c>
      <c r="G157" s="87" t="s">
        <v>6534</v>
      </c>
      <c r="H157" s="87"/>
      <c r="I157" s="87"/>
      <c r="J157" s="87"/>
      <c r="K157" s="87"/>
      <c r="L157" s="367"/>
      <c r="M157" s="367"/>
      <c r="N157" s="138">
        <v>0</v>
      </c>
      <c r="O157" s="138">
        <v>6613.61</v>
      </c>
      <c r="P157" s="139">
        <v>6613.61</v>
      </c>
      <c r="Q157" s="87"/>
    </row>
    <row r="158" spans="1:17" ht="51">
      <c r="A158" s="85" t="s">
        <v>541</v>
      </c>
      <c r="B158" s="157">
        <v>2</v>
      </c>
      <c r="C158" s="69" t="s">
        <v>590</v>
      </c>
      <c r="D158" s="86">
        <v>45126</v>
      </c>
      <c r="E158" s="319">
        <v>2939</v>
      </c>
      <c r="F158" s="85" t="s">
        <v>613</v>
      </c>
      <c r="G158" s="87" t="s">
        <v>6536</v>
      </c>
      <c r="H158" s="87"/>
      <c r="I158" s="87"/>
      <c r="J158" s="87"/>
      <c r="K158" s="87"/>
      <c r="L158" s="367"/>
      <c r="M158" s="367"/>
      <c r="N158" s="138">
        <v>0</v>
      </c>
      <c r="O158" s="138">
        <v>140543.63</v>
      </c>
      <c r="P158" s="139">
        <v>140543.63</v>
      </c>
      <c r="Q158" s="87"/>
    </row>
    <row r="159" spans="1:17" ht="51">
      <c r="A159" s="85" t="s">
        <v>541</v>
      </c>
      <c r="B159" s="157">
        <v>2</v>
      </c>
      <c r="C159" s="69" t="s">
        <v>590</v>
      </c>
      <c r="D159" s="86">
        <v>45126</v>
      </c>
      <c r="E159" s="319">
        <v>2941</v>
      </c>
      <c r="F159" s="85" t="s">
        <v>613</v>
      </c>
      <c r="G159" s="87" t="s">
        <v>6537</v>
      </c>
      <c r="H159" s="87"/>
      <c r="I159" s="87"/>
      <c r="J159" s="87"/>
      <c r="K159" s="87"/>
      <c r="L159" s="367"/>
      <c r="M159" s="367"/>
      <c r="N159" s="138">
        <v>1372000</v>
      </c>
      <c r="O159" s="138">
        <v>0</v>
      </c>
      <c r="P159" s="139">
        <v>1372000</v>
      </c>
      <c r="Q159" s="87"/>
    </row>
    <row r="160" spans="1:17" ht="51">
      <c r="A160" s="85" t="s">
        <v>541</v>
      </c>
      <c r="B160" s="157">
        <v>2</v>
      </c>
      <c r="C160" s="69" t="s">
        <v>590</v>
      </c>
      <c r="D160" s="86">
        <v>45126</v>
      </c>
      <c r="E160" s="319">
        <v>2943</v>
      </c>
      <c r="F160" s="85" t="s">
        <v>613</v>
      </c>
      <c r="G160" s="87" t="s">
        <v>6538</v>
      </c>
      <c r="H160" s="87"/>
      <c r="I160" s="87"/>
      <c r="J160" s="87"/>
      <c r="K160" s="87"/>
      <c r="L160" s="367"/>
      <c r="M160" s="367"/>
      <c r="N160" s="138">
        <v>2400949.9900000002</v>
      </c>
      <c r="O160" s="138">
        <v>0</v>
      </c>
      <c r="P160" s="139">
        <v>2400949.9900000002</v>
      </c>
      <c r="Q160" s="87"/>
    </row>
    <row r="161" spans="1:17" ht="51">
      <c r="A161" s="85">
        <v>66</v>
      </c>
      <c r="B161" s="157">
        <v>4</v>
      </c>
      <c r="C161" s="69" t="s">
        <v>46</v>
      </c>
      <c r="D161" s="86">
        <v>45126</v>
      </c>
      <c r="E161" s="319">
        <v>2944</v>
      </c>
      <c r="F161" s="85" t="s">
        <v>6539</v>
      </c>
      <c r="G161" s="87" t="s">
        <v>6540</v>
      </c>
      <c r="H161" s="87"/>
      <c r="I161" s="87"/>
      <c r="J161" s="87"/>
      <c r="K161" s="87"/>
      <c r="L161" s="367"/>
      <c r="M161" s="367"/>
      <c r="N161" s="138">
        <v>134254.85999999999</v>
      </c>
      <c r="O161" s="138">
        <v>0</v>
      </c>
      <c r="P161" s="139">
        <v>134254.85999999999</v>
      </c>
      <c r="Q161" s="87"/>
    </row>
    <row r="162" spans="1:17" ht="51">
      <c r="A162" s="85">
        <v>46</v>
      </c>
      <c r="B162" s="157">
        <v>5</v>
      </c>
      <c r="C162" s="69" t="s">
        <v>1379</v>
      </c>
      <c r="D162" s="86">
        <v>45126</v>
      </c>
      <c r="E162" s="319">
        <v>2941</v>
      </c>
      <c r="F162" s="85" t="s">
        <v>6517</v>
      </c>
      <c r="G162" s="87" t="s">
        <v>6537</v>
      </c>
      <c r="H162" s="87"/>
      <c r="I162" s="87"/>
      <c r="J162" s="87"/>
      <c r="K162" s="87"/>
      <c r="L162" s="367"/>
      <c r="M162" s="367"/>
      <c r="N162" s="138">
        <v>0</v>
      </c>
      <c r="O162" s="138">
        <v>1372000</v>
      </c>
      <c r="P162" s="139">
        <v>1372000</v>
      </c>
      <c r="Q162" s="87"/>
    </row>
    <row r="163" spans="1:17" ht="51">
      <c r="A163" s="85">
        <v>86</v>
      </c>
      <c r="B163" s="157">
        <v>7</v>
      </c>
      <c r="C163" s="69" t="s">
        <v>50</v>
      </c>
      <c r="D163" s="86">
        <v>45126</v>
      </c>
      <c r="E163" s="319">
        <v>2943</v>
      </c>
      <c r="F163" s="85" t="s">
        <v>6541</v>
      </c>
      <c r="G163" s="87" t="s">
        <v>6538</v>
      </c>
      <c r="H163" s="87"/>
      <c r="I163" s="87"/>
      <c r="J163" s="87"/>
      <c r="K163" s="87"/>
      <c r="L163" s="367"/>
      <c r="M163" s="367"/>
      <c r="N163" s="138">
        <v>0</v>
      </c>
      <c r="O163" s="138">
        <v>2400949.9900000002</v>
      </c>
      <c r="P163" s="139">
        <v>2400949.9900000002</v>
      </c>
      <c r="Q163" s="87"/>
    </row>
    <row r="164" spans="1:17" ht="51">
      <c r="A164" s="85">
        <v>86</v>
      </c>
      <c r="B164" s="157">
        <v>10</v>
      </c>
      <c r="C164" s="69" t="s">
        <v>50</v>
      </c>
      <c r="D164" s="86">
        <v>45126</v>
      </c>
      <c r="E164" s="319">
        <v>2944</v>
      </c>
      <c r="F164" s="85" t="s">
        <v>6542</v>
      </c>
      <c r="G164" s="87" t="s">
        <v>6540</v>
      </c>
      <c r="H164" s="87"/>
      <c r="I164" s="87"/>
      <c r="J164" s="87"/>
      <c r="K164" s="87"/>
      <c r="L164" s="367"/>
      <c r="M164" s="367"/>
      <c r="N164" s="138">
        <v>0</v>
      </c>
      <c r="O164" s="138">
        <v>134254.85999999999</v>
      </c>
      <c r="P164" s="139">
        <v>134254.85999999999</v>
      </c>
      <c r="Q164" s="87"/>
    </row>
    <row r="165" spans="1:17" ht="51">
      <c r="A165" s="85" t="s">
        <v>541</v>
      </c>
      <c r="B165" s="157">
        <v>2</v>
      </c>
      <c r="C165" s="69" t="s">
        <v>590</v>
      </c>
      <c r="D165" s="86">
        <v>45127</v>
      </c>
      <c r="E165" s="319">
        <v>2961</v>
      </c>
      <c r="F165" s="85" t="s">
        <v>613</v>
      </c>
      <c r="G165" s="87" t="s">
        <v>6543</v>
      </c>
      <c r="H165" s="87"/>
      <c r="I165" s="87"/>
      <c r="J165" s="87"/>
      <c r="K165" s="87"/>
      <c r="L165" s="367"/>
      <c r="M165" s="367"/>
      <c r="N165" s="138">
        <v>530762.31999999995</v>
      </c>
      <c r="O165" s="138">
        <v>0</v>
      </c>
      <c r="P165" s="139">
        <v>530762.31999999995</v>
      </c>
      <c r="Q165" s="87"/>
    </row>
    <row r="166" spans="1:17" ht="51">
      <c r="A166" s="85">
        <v>117</v>
      </c>
      <c r="B166" s="157">
        <v>1</v>
      </c>
      <c r="C166" s="69" t="s">
        <v>54</v>
      </c>
      <c r="D166" s="86">
        <v>45127</v>
      </c>
      <c r="E166" s="319">
        <v>2961</v>
      </c>
      <c r="F166" s="85" t="s">
        <v>3087</v>
      </c>
      <c r="G166" s="87" t="s">
        <v>6543</v>
      </c>
      <c r="H166" s="87"/>
      <c r="I166" s="87"/>
      <c r="J166" s="87"/>
      <c r="K166" s="87"/>
      <c r="L166" s="367"/>
      <c r="M166" s="367"/>
      <c r="N166" s="138">
        <v>0</v>
      </c>
      <c r="O166" s="138">
        <v>530762.31999999995</v>
      </c>
      <c r="P166" s="139">
        <v>530762.31999999995</v>
      </c>
      <c r="Q166" s="87"/>
    </row>
    <row r="167" spans="1:17" ht="51">
      <c r="A167" s="85" t="s">
        <v>541</v>
      </c>
      <c r="B167" s="157">
        <v>2</v>
      </c>
      <c r="C167" s="69" t="s">
        <v>590</v>
      </c>
      <c r="D167" s="86">
        <v>45127</v>
      </c>
      <c r="E167" s="319">
        <v>2963</v>
      </c>
      <c r="F167" s="85" t="s">
        <v>613</v>
      </c>
      <c r="G167" s="87" t="s">
        <v>6544</v>
      </c>
      <c r="H167" s="87"/>
      <c r="I167" s="87"/>
      <c r="J167" s="87"/>
      <c r="K167" s="87"/>
      <c r="L167" s="367"/>
      <c r="M167" s="367"/>
      <c r="N167" s="138">
        <v>1577749.99</v>
      </c>
      <c r="O167" s="138">
        <v>0</v>
      </c>
      <c r="P167" s="139">
        <v>1577749.99</v>
      </c>
      <c r="Q167" s="87"/>
    </row>
    <row r="168" spans="1:17" ht="51">
      <c r="A168" s="85">
        <v>81</v>
      </c>
      <c r="B168" s="157">
        <v>12</v>
      </c>
      <c r="C168" s="69" t="s">
        <v>49</v>
      </c>
      <c r="D168" s="86">
        <v>45127</v>
      </c>
      <c r="E168" s="319">
        <v>2963</v>
      </c>
      <c r="F168" s="85" t="s">
        <v>6545</v>
      </c>
      <c r="G168" s="87" t="s">
        <v>6544</v>
      </c>
      <c r="H168" s="87"/>
      <c r="I168" s="87"/>
      <c r="J168" s="87"/>
      <c r="K168" s="87"/>
      <c r="L168" s="367"/>
      <c r="M168" s="367"/>
      <c r="N168" s="138">
        <v>0</v>
      </c>
      <c r="O168" s="138">
        <v>1577749.99</v>
      </c>
      <c r="P168" s="139">
        <v>1577749.99</v>
      </c>
      <c r="Q168" s="87"/>
    </row>
    <row r="169" spans="1:17" ht="51">
      <c r="A169" s="85" t="s">
        <v>541</v>
      </c>
      <c r="B169" s="157">
        <v>2</v>
      </c>
      <c r="C169" s="69" t="s">
        <v>590</v>
      </c>
      <c r="D169" s="86">
        <v>45128</v>
      </c>
      <c r="E169" s="319">
        <v>2973</v>
      </c>
      <c r="F169" s="85" t="s">
        <v>613</v>
      </c>
      <c r="G169" s="87" t="s">
        <v>6546</v>
      </c>
      <c r="H169" s="87"/>
      <c r="I169" s="87"/>
      <c r="J169" s="87"/>
      <c r="K169" s="87"/>
      <c r="L169" s="367"/>
      <c r="M169" s="367"/>
      <c r="N169" s="138">
        <v>43783.33</v>
      </c>
      <c r="O169" s="138">
        <v>0</v>
      </c>
      <c r="P169" s="139">
        <v>43783.33</v>
      </c>
      <c r="Q169" s="87"/>
    </row>
    <row r="170" spans="1:17" ht="51">
      <c r="A170" s="85">
        <v>383</v>
      </c>
      <c r="B170" s="157">
        <v>1</v>
      </c>
      <c r="C170" s="69" t="s">
        <v>1246</v>
      </c>
      <c r="D170" s="86">
        <v>45128</v>
      </c>
      <c r="E170" s="319">
        <v>2973</v>
      </c>
      <c r="F170" s="85" t="s">
        <v>2556</v>
      </c>
      <c r="G170" s="87" t="s">
        <v>6546</v>
      </c>
      <c r="H170" s="87"/>
      <c r="I170" s="87"/>
      <c r="J170" s="87"/>
      <c r="K170" s="87"/>
      <c r="L170" s="367"/>
      <c r="M170" s="367"/>
      <c r="N170" s="138">
        <v>0</v>
      </c>
      <c r="O170" s="138">
        <v>43783.33</v>
      </c>
      <c r="P170" s="139">
        <v>43783.33</v>
      </c>
      <c r="Q170" s="87"/>
    </row>
    <row r="171" spans="1:17" ht="51">
      <c r="A171" s="85">
        <v>66</v>
      </c>
      <c r="B171" s="157">
        <v>4</v>
      </c>
      <c r="C171" s="69" t="s">
        <v>46</v>
      </c>
      <c r="D171" s="86">
        <v>45128</v>
      </c>
      <c r="E171" s="319">
        <v>2975</v>
      </c>
      <c r="F171" s="85" t="s">
        <v>6539</v>
      </c>
      <c r="G171" s="87" t="s">
        <v>6547</v>
      </c>
      <c r="H171" s="87"/>
      <c r="I171" s="87"/>
      <c r="J171" s="87"/>
      <c r="K171" s="87"/>
      <c r="L171" s="367"/>
      <c r="M171" s="367"/>
      <c r="N171" s="138">
        <v>111480.69</v>
      </c>
      <c r="O171" s="138">
        <v>0</v>
      </c>
      <c r="P171" s="139">
        <v>111480.69</v>
      </c>
      <c r="Q171" s="87"/>
    </row>
    <row r="172" spans="1:17" ht="51">
      <c r="A172" s="85">
        <v>66</v>
      </c>
      <c r="B172" s="157">
        <v>4</v>
      </c>
      <c r="C172" s="69" t="s">
        <v>46</v>
      </c>
      <c r="D172" s="86">
        <v>45128</v>
      </c>
      <c r="E172" s="319">
        <v>2976</v>
      </c>
      <c r="F172" s="85" t="s">
        <v>6539</v>
      </c>
      <c r="G172" s="87" t="s">
        <v>6548</v>
      </c>
      <c r="H172" s="87"/>
      <c r="I172" s="87"/>
      <c r="J172" s="87"/>
      <c r="K172" s="87"/>
      <c r="L172" s="367"/>
      <c r="M172" s="367"/>
      <c r="N172" s="138">
        <v>44871.39</v>
      </c>
      <c r="O172" s="138">
        <v>0</v>
      </c>
      <c r="P172" s="139">
        <v>44871.39</v>
      </c>
      <c r="Q172" s="87"/>
    </row>
    <row r="173" spans="1:17" ht="51">
      <c r="A173" s="85">
        <v>46</v>
      </c>
      <c r="B173" s="157">
        <v>14</v>
      </c>
      <c r="C173" s="69" t="s">
        <v>1379</v>
      </c>
      <c r="D173" s="86">
        <v>45128</v>
      </c>
      <c r="E173" s="319">
        <v>2977</v>
      </c>
      <c r="F173" s="85" t="s">
        <v>6549</v>
      </c>
      <c r="G173" s="87" t="s">
        <v>6550</v>
      </c>
      <c r="H173" s="87"/>
      <c r="I173" s="87"/>
      <c r="J173" s="87"/>
      <c r="K173" s="87"/>
      <c r="L173" s="367"/>
      <c r="M173" s="367"/>
      <c r="N173" s="138">
        <v>6178615.4699999997</v>
      </c>
      <c r="O173" s="138">
        <v>0</v>
      </c>
      <c r="P173" s="139">
        <v>6178615.4699999997</v>
      </c>
      <c r="Q173" s="87"/>
    </row>
    <row r="174" spans="1:17" ht="51">
      <c r="A174" s="85">
        <v>86</v>
      </c>
      <c r="B174" s="157">
        <v>10</v>
      </c>
      <c r="C174" s="69" t="s">
        <v>50</v>
      </c>
      <c r="D174" s="86">
        <v>45128</v>
      </c>
      <c r="E174" s="319">
        <v>2975</v>
      </c>
      <c r="F174" s="85" t="s">
        <v>6542</v>
      </c>
      <c r="G174" s="87" t="s">
        <v>6547</v>
      </c>
      <c r="H174" s="87"/>
      <c r="I174" s="87"/>
      <c r="J174" s="87"/>
      <c r="K174" s="87"/>
      <c r="L174" s="367"/>
      <c r="M174" s="367"/>
      <c r="N174" s="138">
        <v>0</v>
      </c>
      <c r="O174" s="138">
        <v>111480.69</v>
      </c>
      <c r="P174" s="139">
        <v>111480.69</v>
      </c>
      <c r="Q174" s="87"/>
    </row>
    <row r="175" spans="1:17" ht="51">
      <c r="A175" s="85">
        <v>86</v>
      </c>
      <c r="B175" s="157">
        <v>10</v>
      </c>
      <c r="C175" s="69" t="s">
        <v>50</v>
      </c>
      <c r="D175" s="86">
        <v>45128</v>
      </c>
      <c r="E175" s="319">
        <v>2976</v>
      </c>
      <c r="F175" s="85" t="s">
        <v>6542</v>
      </c>
      <c r="G175" s="87" t="s">
        <v>6548</v>
      </c>
      <c r="H175" s="87"/>
      <c r="I175" s="87"/>
      <c r="J175" s="87"/>
      <c r="K175" s="87"/>
      <c r="L175" s="367"/>
      <c r="M175" s="367"/>
      <c r="N175" s="138">
        <v>0</v>
      </c>
      <c r="O175" s="138">
        <v>44871.39</v>
      </c>
      <c r="P175" s="139">
        <v>44871.39</v>
      </c>
      <c r="Q175" s="87"/>
    </row>
    <row r="176" spans="1:17" ht="51">
      <c r="A176" s="85">
        <v>66</v>
      </c>
      <c r="B176" s="157">
        <v>1</v>
      </c>
      <c r="C176" s="69" t="s">
        <v>46</v>
      </c>
      <c r="D176" s="86">
        <v>45128</v>
      </c>
      <c r="E176" s="319">
        <v>2977</v>
      </c>
      <c r="F176" s="85" t="s">
        <v>6551</v>
      </c>
      <c r="G176" s="87" t="s">
        <v>6550</v>
      </c>
      <c r="H176" s="87"/>
      <c r="I176" s="87"/>
      <c r="J176" s="87"/>
      <c r="K176" s="87"/>
      <c r="L176" s="367"/>
      <c r="M176" s="367"/>
      <c r="N176" s="138">
        <v>0</v>
      </c>
      <c r="O176" s="138">
        <v>6178615.4699999997</v>
      </c>
      <c r="P176" s="139">
        <v>6178615.4699999997</v>
      </c>
      <c r="Q176" s="87"/>
    </row>
    <row r="177" spans="1:17" ht="51">
      <c r="A177" s="85">
        <v>25</v>
      </c>
      <c r="B177" s="157">
        <v>17</v>
      </c>
      <c r="C177" s="69" t="s">
        <v>42</v>
      </c>
      <c r="D177" s="86">
        <v>45131</v>
      </c>
      <c r="E177" s="319">
        <v>2983</v>
      </c>
      <c r="F177" s="85" t="s">
        <v>6552</v>
      </c>
      <c r="G177" s="87" t="s">
        <v>6553</v>
      </c>
      <c r="H177" s="87"/>
      <c r="I177" s="87"/>
      <c r="J177" s="87"/>
      <c r="K177" s="87"/>
      <c r="L177" s="367"/>
      <c r="M177" s="367"/>
      <c r="N177" s="138">
        <v>638.79</v>
      </c>
      <c r="O177" s="138">
        <v>0</v>
      </c>
      <c r="P177" s="139">
        <v>638.79</v>
      </c>
      <c r="Q177" s="87"/>
    </row>
    <row r="178" spans="1:17" ht="51">
      <c r="A178" s="85" t="s">
        <v>541</v>
      </c>
      <c r="B178" s="157">
        <v>2</v>
      </c>
      <c r="C178" s="69" t="s">
        <v>590</v>
      </c>
      <c r="D178" s="86">
        <v>45131</v>
      </c>
      <c r="E178" s="319">
        <v>2983</v>
      </c>
      <c r="F178" s="85" t="s">
        <v>613</v>
      </c>
      <c r="G178" s="87" t="s">
        <v>6553</v>
      </c>
      <c r="H178" s="87"/>
      <c r="I178" s="87"/>
      <c r="J178" s="87"/>
      <c r="K178" s="87"/>
      <c r="L178" s="367"/>
      <c r="M178" s="367"/>
      <c r="N178" s="138">
        <v>0</v>
      </c>
      <c r="O178" s="138">
        <v>638.79</v>
      </c>
      <c r="P178" s="139">
        <v>638.79</v>
      </c>
      <c r="Q178" s="87"/>
    </row>
    <row r="179" spans="1:17" ht="51">
      <c r="A179" s="85">
        <v>291</v>
      </c>
      <c r="B179" s="157">
        <v>1</v>
      </c>
      <c r="C179" s="69" t="s">
        <v>119</v>
      </c>
      <c r="D179" s="86">
        <v>45132</v>
      </c>
      <c r="E179" s="319">
        <v>2995</v>
      </c>
      <c r="F179" s="85" t="s">
        <v>3075</v>
      </c>
      <c r="G179" s="87" t="s">
        <v>6554</v>
      </c>
      <c r="H179" s="87"/>
      <c r="I179" s="87"/>
      <c r="J179" s="87"/>
      <c r="K179" s="87"/>
      <c r="L179" s="367"/>
      <c r="M179" s="367"/>
      <c r="N179" s="138">
        <v>299814.93</v>
      </c>
      <c r="O179" s="138">
        <v>0</v>
      </c>
      <c r="P179" s="139">
        <v>299814.93</v>
      </c>
      <c r="Q179" s="87"/>
    </row>
    <row r="180" spans="1:17" ht="51">
      <c r="A180" s="85">
        <v>253</v>
      </c>
      <c r="B180" s="157">
        <v>1</v>
      </c>
      <c r="C180" s="69" t="s">
        <v>104</v>
      </c>
      <c r="D180" s="86">
        <v>45132</v>
      </c>
      <c r="E180" s="319">
        <v>2997</v>
      </c>
      <c r="F180" s="85" t="s">
        <v>3077</v>
      </c>
      <c r="G180" s="87" t="s">
        <v>6555</v>
      </c>
      <c r="H180" s="87"/>
      <c r="I180" s="87"/>
      <c r="J180" s="87"/>
      <c r="K180" s="87"/>
      <c r="L180" s="367"/>
      <c r="M180" s="367"/>
      <c r="N180" s="138">
        <v>170049.86</v>
      </c>
      <c r="O180" s="138">
        <v>0</v>
      </c>
      <c r="P180" s="139">
        <v>170049.86</v>
      </c>
      <c r="Q180" s="87"/>
    </row>
    <row r="181" spans="1:17" ht="51">
      <c r="A181" s="85" t="s">
        <v>541</v>
      </c>
      <c r="B181" s="157">
        <v>2</v>
      </c>
      <c r="C181" s="69" t="s">
        <v>590</v>
      </c>
      <c r="D181" s="86">
        <v>45132</v>
      </c>
      <c r="E181" s="319">
        <v>3024</v>
      </c>
      <c r="F181" s="85" t="s">
        <v>613</v>
      </c>
      <c r="G181" s="87" t="s">
        <v>6556</v>
      </c>
      <c r="H181" s="87"/>
      <c r="I181" s="87"/>
      <c r="J181" s="87"/>
      <c r="K181" s="87"/>
      <c r="L181" s="367"/>
      <c r="M181" s="367"/>
      <c r="N181" s="138">
        <v>6860000</v>
      </c>
      <c r="O181" s="138">
        <v>0</v>
      </c>
      <c r="P181" s="139">
        <v>6860000</v>
      </c>
      <c r="Q181" s="87"/>
    </row>
    <row r="182" spans="1:17" ht="51">
      <c r="A182" s="85" t="s">
        <v>541</v>
      </c>
      <c r="B182" s="157">
        <v>2</v>
      </c>
      <c r="C182" s="69" t="s">
        <v>590</v>
      </c>
      <c r="D182" s="86">
        <v>45132</v>
      </c>
      <c r="E182" s="319">
        <v>3026</v>
      </c>
      <c r="F182" s="85" t="s">
        <v>613</v>
      </c>
      <c r="G182" s="87" t="s">
        <v>6557</v>
      </c>
      <c r="H182" s="87"/>
      <c r="I182" s="87"/>
      <c r="J182" s="87"/>
      <c r="K182" s="87"/>
      <c r="L182" s="367"/>
      <c r="M182" s="367"/>
      <c r="N182" s="138">
        <v>17820954.100000001</v>
      </c>
      <c r="O182" s="138">
        <v>0</v>
      </c>
      <c r="P182" s="139">
        <v>17820954.100000001</v>
      </c>
      <c r="Q182" s="87"/>
    </row>
    <row r="183" spans="1:17" ht="51">
      <c r="A183" s="85" t="s">
        <v>541</v>
      </c>
      <c r="B183" s="157">
        <v>2</v>
      </c>
      <c r="C183" s="69" t="s">
        <v>590</v>
      </c>
      <c r="D183" s="86">
        <v>45132</v>
      </c>
      <c r="E183" s="319">
        <v>3028</v>
      </c>
      <c r="F183" s="85" t="s">
        <v>613</v>
      </c>
      <c r="G183" s="87" t="s">
        <v>6558</v>
      </c>
      <c r="H183" s="87"/>
      <c r="I183" s="87"/>
      <c r="J183" s="87"/>
      <c r="K183" s="87"/>
      <c r="L183" s="367"/>
      <c r="M183" s="367"/>
      <c r="N183" s="138">
        <v>6860000</v>
      </c>
      <c r="O183" s="138">
        <v>0</v>
      </c>
      <c r="P183" s="139">
        <v>6860000</v>
      </c>
      <c r="Q183" s="87"/>
    </row>
    <row r="184" spans="1:17" ht="51">
      <c r="A184" s="85" t="s">
        <v>541</v>
      </c>
      <c r="B184" s="157">
        <v>2</v>
      </c>
      <c r="C184" s="69" t="s">
        <v>590</v>
      </c>
      <c r="D184" s="86">
        <v>45132</v>
      </c>
      <c r="E184" s="319">
        <v>2995</v>
      </c>
      <c r="F184" s="85" t="s">
        <v>613</v>
      </c>
      <c r="G184" s="87" t="s">
        <v>6554</v>
      </c>
      <c r="H184" s="87"/>
      <c r="I184" s="87"/>
      <c r="J184" s="87"/>
      <c r="K184" s="87"/>
      <c r="L184" s="367"/>
      <c r="M184" s="367"/>
      <c r="N184" s="138">
        <v>0</v>
      </c>
      <c r="O184" s="138">
        <v>299814.93</v>
      </c>
      <c r="P184" s="139">
        <v>299814.93</v>
      </c>
      <c r="Q184" s="87"/>
    </row>
    <row r="185" spans="1:17" ht="51">
      <c r="A185" s="85" t="s">
        <v>541</v>
      </c>
      <c r="B185" s="157">
        <v>2</v>
      </c>
      <c r="C185" s="69" t="s">
        <v>590</v>
      </c>
      <c r="D185" s="86">
        <v>45132</v>
      </c>
      <c r="E185" s="319">
        <v>2997</v>
      </c>
      <c r="F185" s="85" t="s">
        <v>613</v>
      </c>
      <c r="G185" s="87" t="s">
        <v>6555</v>
      </c>
      <c r="H185" s="87"/>
      <c r="I185" s="87"/>
      <c r="J185" s="87"/>
      <c r="K185" s="87"/>
      <c r="L185" s="367"/>
      <c r="M185" s="367"/>
      <c r="N185" s="138">
        <v>0</v>
      </c>
      <c r="O185" s="138">
        <v>170049.86</v>
      </c>
      <c r="P185" s="139">
        <v>170049.86</v>
      </c>
      <c r="Q185" s="87"/>
    </row>
    <row r="186" spans="1:17" ht="51">
      <c r="A186" s="85">
        <v>253</v>
      </c>
      <c r="B186" s="157">
        <v>1</v>
      </c>
      <c r="C186" s="69" t="s">
        <v>104</v>
      </c>
      <c r="D186" s="86">
        <v>45132</v>
      </c>
      <c r="E186" s="319">
        <v>3024</v>
      </c>
      <c r="F186" s="85" t="s">
        <v>4290</v>
      </c>
      <c r="G186" s="87" t="s">
        <v>6556</v>
      </c>
      <c r="H186" s="87"/>
      <c r="I186" s="87"/>
      <c r="J186" s="87"/>
      <c r="K186" s="87"/>
      <c r="L186" s="367"/>
      <c r="M186" s="367"/>
      <c r="N186" s="138">
        <v>0</v>
      </c>
      <c r="O186" s="138">
        <v>6860000</v>
      </c>
      <c r="P186" s="139">
        <v>6860000</v>
      </c>
      <c r="Q186" s="87"/>
    </row>
    <row r="187" spans="1:17" ht="51">
      <c r="A187" s="85">
        <v>291</v>
      </c>
      <c r="B187" s="157">
        <v>1</v>
      </c>
      <c r="C187" s="69" t="s">
        <v>119</v>
      </c>
      <c r="D187" s="86">
        <v>45132</v>
      </c>
      <c r="E187" s="319">
        <v>3026</v>
      </c>
      <c r="F187" s="85" t="s">
        <v>6559</v>
      </c>
      <c r="G187" s="87" t="s">
        <v>6557</v>
      </c>
      <c r="H187" s="87"/>
      <c r="I187" s="87"/>
      <c r="J187" s="87"/>
      <c r="K187" s="87"/>
      <c r="L187" s="367"/>
      <c r="M187" s="367"/>
      <c r="N187" s="138">
        <v>0</v>
      </c>
      <c r="O187" s="138">
        <v>17820954.100000001</v>
      </c>
      <c r="P187" s="139">
        <v>17820954.100000001</v>
      </c>
      <c r="Q187" s="87"/>
    </row>
    <row r="188" spans="1:17" ht="51">
      <c r="A188" s="85">
        <v>291</v>
      </c>
      <c r="B188" s="157">
        <v>1</v>
      </c>
      <c r="C188" s="69" t="s">
        <v>119</v>
      </c>
      <c r="D188" s="86">
        <v>45132</v>
      </c>
      <c r="E188" s="319">
        <v>3028</v>
      </c>
      <c r="F188" s="85" t="s">
        <v>6560</v>
      </c>
      <c r="G188" s="87" t="s">
        <v>6558</v>
      </c>
      <c r="H188" s="87"/>
      <c r="I188" s="87"/>
      <c r="J188" s="87"/>
      <c r="K188" s="87"/>
      <c r="L188" s="367"/>
      <c r="M188" s="367"/>
      <c r="N188" s="138">
        <v>0</v>
      </c>
      <c r="O188" s="138">
        <v>6860000</v>
      </c>
      <c r="P188" s="139">
        <v>6860000</v>
      </c>
      <c r="Q188" s="87"/>
    </row>
    <row r="189" spans="1:17" ht="51">
      <c r="A189" s="85">
        <v>47</v>
      </c>
      <c r="B189" s="157">
        <v>1</v>
      </c>
      <c r="C189" s="69" t="s">
        <v>45</v>
      </c>
      <c r="D189" s="86">
        <v>45132</v>
      </c>
      <c r="E189" s="319">
        <v>2996</v>
      </c>
      <c r="F189" s="85" t="s">
        <v>4283</v>
      </c>
      <c r="G189" s="87" t="s">
        <v>6561</v>
      </c>
      <c r="H189" s="87"/>
      <c r="I189" s="87"/>
      <c r="J189" s="87"/>
      <c r="K189" s="87"/>
      <c r="L189" s="367"/>
      <c r="M189" s="367"/>
      <c r="N189" s="138">
        <v>9949.4699999999993</v>
      </c>
      <c r="O189" s="138">
        <v>0</v>
      </c>
      <c r="P189" s="139">
        <v>9949.4699999999993</v>
      </c>
      <c r="Q189" s="87"/>
    </row>
    <row r="190" spans="1:17" ht="51">
      <c r="A190" s="85" t="s">
        <v>541</v>
      </c>
      <c r="B190" s="157">
        <v>2</v>
      </c>
      <c r="C190" s="69" t="s">
        <v>590</v>
      </c>
      <c r="D190" s="86">
        <v>45132</v>
      </c>
      <c r="E190" s="319">
        <v>2996</v>
      </c>
      <c r="F190" s="85" t="s">
        <v>613</v>
      </c>
      <c r="G190" s="87" t="s">
        <v>6561</v>
      </c>
      <c r="H190" s="87"/>
      <c r="I190" s="87"/>
      <c r="J190" s="87"/>
      <c r="K190" s="87"/>
      <c r="L190" s="367"/>
      <c r="M190" s="367"/>
      <c r="N190" s="138">
        <v>0</v>
      </c>
      <c r="O190" s="138">
        <v>9949.4699999999993</v>
      </c>
      <c r="P190" s="139">
        <v>9949.4699999999993</v>
      </c>
      <c r="Q190" s="87"/>
    </row>
    <row r="191" spans="1:17" ht="51">
      <c r="A191" s="85" t="s">
        <v>541</v>
      </c>
      <c r="B191" s="157">
        <v>2</v>
      </c>
      <c r="C191" s="69" t="s">
        <v>590</v>
      </c>
      <c r="D191" s="86">
        <v>45133</v>
      </c>
      <c r="E191" s="319">
        <v>3109</v>
      </c>
      <c r="F191" s="85" t="s">
        <v>613</v>
      </c>
      <c r="G191" s="87" t="s">
        <v>6562</v>
      </c>
      <c r="H191" s="87"/>
      <c r="I191" s="87"/>
      <c r="J191" s="87"/>
      <c r="K191" s="87"/>
      <c r="L191" s="367"/>
      <c r="M191" s="367"/>
      <c r="N191" s="138">
        <v>1141689.22</v>
      </c>
      <c r="O191" s="138">
        <v>0</v>
      </c>
      <c r="P191" s="139">
        <v>1141689.22</v>
      </c>
      <c r="Q191" s="87"/>
    </row>
    <row r="192" spans="1:17" ht="51">
      <c r="A192" s="85">
        <v>47</v>
      </c>
      <c r="B192" s="157">
        <v>8</v>
      </c>
      <c r="C192" s="69" t="s">
        <v>45</v>
      </c>
      <c r="D192" s="86">
        <v>45133</v>
      </c>
      <c r="E192" s="319">
        <v>3109</v>
      </c>
      <c r="F192" s="85" t="s">
        <v>6563</v>
      </c>
      <c r="G192" s="87" t="s">
        <v>6562</v>
      </c>
      <c r="H192" s="87"/>
      <c r="I192" s="87"/>
      <c r="J192" s="87"/>
      <c r="K192" s="87"/>
      <c r="L192" s="367"/>
      <c r="M192" s="367"/>
      <c r="N192" s="138">
        <v>0</v>
      </c>
      <c r="O192" s="138">
        <v>1141689.22</v>
      </c>
      <c r="P192" s="139">
        <v>1141689.22</v>
      </c>
      <c r="Q192" s="87"/>
    </row>
    <row r="193" spans="1:18" ht="51">
      <c r="A193" s="85" t="s">
        <v>541</v>
      </c>
      <c r="B193" s="157">
        <v>2</v>
      </c>
      <c r="C193" s="69" t="s">
        <v>590</v>
      </c>
      <c r="D193" s="86">
        <v>45135</v>
      </c>
      <c r="E193" s="319">
        <v>3295</v>
      </c>
      <c r="F193" s="85" t="s">
        <v>613</v>
      </c>
      <c r="G193" s="87" t="s">
        <v>6564</v>
      </c>
      <c r="H193" s="87"/>
      <c r="I193" s="87"/>
      <c r="J193" s="87"/>
      <c r="K193" s="87"/>
      <c r="L193" s="367"/>
      <c r="M193" s="367"/>
      <c r="N193" s="138">
        <v>2058000</v>
      </c>
      <c r="O193" s="138">
        <v>0</v>
      </c>
      <c r="P193" s="139">
        <v>2058000</v>
      </c>
      <c r="Q193" s="87"/>
    </row>
    <row r="194" spans="1:18" ht="51">
      <c r="A194" s="85">
        <v>66</v>
      </c>
      <c r="B194" s="157">
        <v>1</v>
      </c>
      <c r="C194" s="69" t="s">
        <v>46</v>
      </c>
      <c r="D194" s="86">
        <v>45135</v>
      </c>
      <c r="E194" s="319">
        <v>3293</v>
      </c>
      <c r="F194" s="85" t="s">
        <v>6535</v>
      </c>
      <c r="G194" s="87" t="s">
        <v>6565</v>
      </c>
      <c r="H194" s="87"/>
      <c r="I194" s="87"/>
      <c r="J194" s="87"/>
      <c r="K194" s="87"/>
      <c r="L194" s="367"/>
      <c r="M194" s="367"/>
      <c r="N194" s="138">
        <v>0</v>
      </c>
      <c r="O194" s="138">
        <v>28848.959999999999</v>
      </c>
      <c r="P194" s="139">
        <v>28848.959999999999</v>
      </c>
      <c r="Q194" s="87"/>
    </row>
    <row r="195" spans="1:18" ht="51">
      <c r="A195" s="85">
        <v>291</v>
      </c>
      <c r="B195" s="157">
        <v>1</v>
      </c>
      <c r="C195" s="69" t="s">
        <v>119</v>
      </c>
      <c r="D195" s="86">
        <v>45135</v>
      </c>
      <c r="E195" s="319">
        <v>3295</v>
      </c>
      <c r="F195" s="85" t="s">
        <v>6505</v>
      </c>
      <c r="G195" s="87" t="s">
        <v>6564</v>
      </c>
      <c r="H195" s="87"/>
      <c r="I195" s="87"/>
      <c r="J195" s="87"/>
      <c r="K195" s="87"/>
      <c r="L195" s="367"/>
      <c r="M195" s="367"/>
      <c r="N195" s="138">
        <v>0</v>
      </c>
      <c r="O195" s="138">
        <v>2058000</v>
      </c>
      <c r="P195" s="139">
        <v>2058000</v>
      </c>
      <c r="Q195" s="87"/>
    </row>
    <row r="196" spans="1:18" ht="51">
      <c r="A196" s="85">
        <v>291</v>
      </c>
      <c r="B196" s="157">
        <v>1</v>
      </c>
      <c r="C196" s="69" t="s">
        <v>119</v>
      </c>
      <c r="D196" s="86">
        <v>45138</v>
      </c>
      <c r="E196" s="319">
        <v>3320</v>
      </c>
      <c r="F196" s="85" t="s">
        <v>6566</v>
      </c>
      <c r="G196" s="87" t="s">
        <v>6567</v>
      </c>
      <c r="H196" s="87"/>
      <c r="I196" s="87"/>
      <c r="J196" s="87"/>
      <c r="K196" s="87"/>
      <c r="L196" s="367"/>
      <c r="M196" s="367"/>
      <c r="N196" s="138">
        <v>333657.53000000003</v>
      </c>
      <c r="O196" s="138">
        <v>0</v>
      </c>
      <c r="P196" s="139">
        <v>333657.53000000003</v>
      </c>
      <c r="Q196" s="87"/>
    </row>
    <row r="197" spans="1:18" ht="51">
      <c r="A197" s="85" t="s">
        <v>541</v>
      </c>
      <c r="B197" s="157">
        <v>2</v>
      </c>
      <c r="C197" s="69" t="s">
        <v>590</v>
      </c>
      <c r="D197" s="86">
        <v>45138</v>
      </c>
      <c r="E197" s="319">
        <v>3320</v>
      </c>
      <c r="F197" s="85" t="s">
        <v>613</v>
      </c>
      <c r="G197" s="87" t="s">
        <v>6567</v>
      </c>
      <c r="H197" s="87"/>
      <c r="I197" s="87"/>
      <c r="J197" s="87"/>
      <c r="K197" s="87"/>
      <c r="L197" s="367"/>
      <c r="M197" s="367"/>
      <c r="N197" s="138">
        <v>0</v>
      </c>
      <c r="O197" s="138">
        <v>333657.53000000003</v>
      </c>
      <c r="P197" s="139">
        <v>333657.53000000003</v>
      </c>
      <c r="Q197" s="87"/>
    </row>
    <row r="198" spans="1:18">
      <c r="A198" s="199"/>
      <c r="B198" s="200"/>
      <c r="C198" s="104"/>
      <c r="D198" s="201"/>
      <c r="E198" s="321"/>
      <c r="F198" s="199"/>
      <c r="G198" s="202"/>
      <c r="H198" s="202"/>
      <c r="I198" s="202"/>
      <c r="J198" s="202"/>
      <c r="K198" s="202"/>
      <c r="L198" s="380"/>
      <c r="M198" s="380"/>
      <c r="N198" s="203"/>
      <c r="O198" s="203"/>
      <c r="P198" s="204"/>
      <c r="Q198" s="202"/>
    </row>
    <row r="199" spans="1:18">
      <c r="G199" s="147" t="s">
        <v>554</v>
      </c>
      <c r="H199" s="147"/>
      <c r="I199" s="147"/>
      <c r="J199" s="147"/>
      <c r="K199" s="147"/>
      <c r="L199" s="147"/>
      <c r="M199" s="147"/>
      <c r="N199" s="113">
        <f>+SUBTOTAL(9,N8:N197)</f>
        <v>1125176108.6699996</v>
      </c>
      <c r="O199" s="113">
        <f>+SUBTOTAL(9,O8:O197)</f>
        <v>931080800.55000019</v>
      </c>
      <c r="P199" s="113">
        <f>+SUBTOTAL(9,P8:P197)</f>
        <v>2056256909.2199996</v>
      </c>
      <c r="Q199" s="113"/>
    </row>
    <row r="202" spans="1:18">
      <c r="A202" s="66"/>
      <c r="B202" s="66"/>
      <c r="C202" s="104"/>
      <c r="D202" s="66"/>
      <c r="G202" s="66"/>
      <c r="H202" s="66"/>
      <c r="I202" s="66"/>
      <c r="J202" s="66"/>
      <c r="K202" s="72"/>
      <c r="L202" s="72"/>
      <c r="M202" s="72"/>
      <c r="N202" s="66"/>
      <c r="O202" s="158"/>
      <c r="P202" s="158"/>
      <c r="Q202" s="66"/>
      <c r="R202" s="66"/>
    </row>
    <row r="203" spans="1:18">
      <c r="A203" s="66"/>
      <c r="B203" s="66"/>
      <c r="C203" s="104"/>
      <c r="D203" s="66"/>
      <c r="G203" s="66"/>
      <c r="H203" s="66"/>
      <c r="I203" s="66"/>
      <c r="J203" s="66"/>
      <c r="K203" s="72"/>
      <c r="L203" s="72"/>
      <c r="M203" s="72"/>
      <c r="N203" s="66"/>
      <c r="O203" s="158"/>
      <c r="P203" s="158"/>
      <c r="Q203" s="66"/>
      <c r="R203" s="66"/>
    </row>
    <row r="204" spans="1:18">
      <c r="A204" s="66"/>
      <c r="B204" s="66"/>
      <c r="C204" s="104"/>
      <c r="D204" s="66"/>
      <c r="G204" s="66"/>
      <c r="H204" s="66"/>
      <c r="I204" s="66"/>
      <c r="J204" s="66"/>
      <c r="K204" s="72"/>
      <c r="L204" s="72"/>
      <c r="M204" s="72"/>
      <c r="N204" s="66"/>
      <c r="O204" s="158"/>
      <c r="P204" s="158"/>
      <c r="Q204" s="66"/>
      <c r="R204" s="66"/>
    </row>
    <row r="205" spans="1:18">
      <c r="A205" s="66"/>
      <c r="B205" s="66"/>
      <c r="C205" s="104"/>
      <c r="D205" s="66"/>
      <c r="G205" s="66"/>
      <c r="H205" s="66"/>
      <c r="I205" s="66"/>
      <c r="J205" s="66"/>
      <c r="K205" s="72"/>
      <c r="L205" s="72"/>
      <c r="M205" s="72"/>
      <c r="N205" s="66"/>
      <c r="O205" s="158"/>
      <c r="P205" s="158"/>
      <c r="Q205" s="66"/>
      <c r="R205" s="66"/>
    </row>
    <row r="206" spans="1:18">
      <c r="A206" s="66"/>
      <c r="B206" s="66"/>
      <c r="C206" s="104"/>
      <c r="D206" s="66"/>
      <c r="G206" s="66"/>
      <c r="H206" s="66"/>
      <c r="I206" s="66"/>
      <c r="J206" s="66"/>
      <c r="K206" s="72"/>
      <c r="L206" s="72"/>
      <c r="M206" s="72"/>
      <c r="N206" s="66"/>
      <c r="O206" s="158"/>
      <c r="P206" s="158"/>
      <c r="Q206" s="66"/>
      <c r="R206" s="66"/>
    </row>
    <row r="207" spans="1:18">
      <c r="A207" s="66"/>
      <c r="B207" s="66"/>
      <c r="C207" s="104"/>
      <c r="D207" s="66"/>
      <c r="E207" s="64"/>
      <c r="G207" s="66"/>
      <c r="H207" s="66"/>
      <c r="I207" s="66"/>
      <c r="J207" s="66"/>
      <c r="K207" s="72"/>
      <c r="L207" s="72"/>
      <c r="M207" s="72"/>
      <c r="N207" s="66"/>
      <c r="O207" s="158"/>
      <c r="P207" s="158"/>
      <c r="Q207" s="66"/>
      <c r="R207" s="66"/>
    </row>
    <row r="208" spans="1:18">
      <c r="A208" s="66"/>
      <c r="B208" s="66"/>
      <c r="C208" s="104"/>
      <c r="D208" s="66"/>
      <c r="G208" s="66"/>
      <c r="H208" s="66"/>
      <c r="I208" s="66"/>
      <c r="J208" s="66"/>
      <c r="K208" s="72"/>
      <c r="L208" s="72"/>
      <c r="M208" s="72"/>
      <c r="N208" s="66"/>
      <c r="O208" s="158"/>
      <c r="P208" s="158"/>
      <c r="Q208" s="66"/>
      <c r="R208" s="66"/>
    </row>
    <row r="212" spans="1:1">
      <c r="A212" s="366" t="s">
        <v>1547</v>
      </c>
    </row>
    <row r="213" spans="1:1">
      <c r="A213" s="365" t="s">
        <v>1548</v>
      </c>
    </row>
    <row r="214" spans="1:1">
      <c r="A214" s="365" t="s">
        <v>1549</v>
      </c>
    </row>
    <row r="215" spans="1:1">
      <c r="A215" s="365"/>
    </row>
    <row r="216" spans="1:1">
      <c r="A216" s="365" t="s">
        <v>1550</v>
      </c>
    </row>
    <row r="217" spans="1:1">
      <c r="A217" s="365" t="s">
        <v>1551</v>
      </c>
    </row>
  </sheetData>
  <sheetProtection formatCells="0" formatColumns="0" formatRows="0" autoFilter="0"/>
  <protectedRanges>
    <protectedRange sqref="H8:M198 Q8:Q198"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67"/>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JULIO DE 2023</v>
      </c>
      <c r="B3" s="115"/>
      <c r="C3" s="115"/>
      <c r="D3" s="132"/>
      <c r="E3" s="132"/>
      <c r="F3" s="132"/>
      <c r="G3" s="141"/>
      <c r="H3" s="115"/>
      <c r="I3" s="115"/>
      <c r="J3" s="115"/>
      <c r="K3" s="115"/>
      <c r="L3" s="115"/>
      <c r="M3" s="115"/>
      <c r="N3" s="115"/>
      <c r="O3" s="114"/>
      <c r="P3" s="114"/>
      <c r="Q3" s="115"/>
    </row>
    <row r="4" spans="1:17" ht="13.5" customHeight="1">
      <c r="A4" s="65" t="str">
        <f>+'CUT MN'!A4</f>
        <v>ACTUALIZADO AL : 4 de agosto de 2023 Hrs. 15:45</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6" t="s">
        <v>1540</v>
      </c>
      <c r="B6" s="467"/>
      <c r="C6" s="80"/>
      <c r="D6" s="81"/>
      <c r="E6" s="80"/>
      <c r="F6" s="80"/>
      <c r="G6" s="105"/>
      <c r="H6" s="466" t="s">
        <v>1542</v>
      </c>
      <c r="I6" s="467"/>
      <c r="J6" s="466" t="s">
        <v>1543</v>
      </c>
      <c r="K6" s="467"/>
      <c r="L6" s="464" t="s">
        <v>1544</v>
      </c>
      <c r="M6" s="465"/>
      <c r="N6" s="464" t="s">
        <v>1545</v>
      </c>
      <c r="O6" s="465"/>
      <c r="P6" s="114"/>
      <c r="Q6" s="117"/>
    </row>
    <row r="7" spans="1:17" ht="38.25">
      <c r="A7" s="271" t="s">
        <v>657</v>
      </c>
      <c r="B7" s="271" t="s">
        <v>658</v>
      </c>
      <c r="C7" s="159" t="s">
        <v>664</v>
      </c>
      <c r="D7" s="352" t="s">
        <v>1539</v>
      </c>
      <c r="E7" s="83" t="s">
        <v>552</v>
      </c>
      <c r="F7" s="83" t="s">
        <v>1541</v>
      </c>
      <c r="G7" s="83" t="s">
        <v>36</v>
      </c>
      <c r="H7" s="271" t="s">
        <v>659</v>
      </c>
      <c r="I7" s="271" t="s">
        <v>662</v>
      </c>
      <c r="J7" s="271" t="s">
        <v>660</v>
      </c>
      <c r="K7" s="271" t="s">
        <v>661</v>
      </c>
      <c r="L7" s="270" t="s">
        <v>1307</v>
      </c>
      <c r="M7" s="269" t="s">
        <v>1308</v>
      </c>
      <c r="N7" s="269" t="s">
        <v>1293</v>
      </c>
      <c r="O7" s="269" t="s">
        <v>1294</v>
      </c>
      <c r="P7" s="84" t="s">
        <v>663</v>
      </c>
      <c r="Q7" s="116" t="s">
        <v>1546</v>
      </c>
    </row>
    <row r="8" spans="1:17" ht="51">
      <c r="A8" s="68" t="s">
        <v>541</v>
      </c>
      <c r="B8" s="68">
        <v>2</v>
      </c>
      <c r="C8" s="69" t="s">
        <v>590</v>
      </c>
      <c r="D8" s="108">
        <v>44938</v>
      </c>
      <c r="E8" s="68">
        <v>28</v>
      </c>
      <c r="F8" s="68" t="s">
        <v>613</v>
      </c>
      <c r="G8" s="106" t="s">
        <v>1898</v>
      </c>
      <c r="H8" s="68"/>
      <c r="I8" s="68"/>
      <c r="J8" s="68"/>
      <c r="K8" s="68"/>
      <c r="L8" s="134">
        <v>31119800.66</v>
      </c>
      <c r="M8" s="134">
        <v>0</v>
      </c>
      <c r="N8" s="134">
        <v>213481832.52760002</v>
      </c>
      <c r="O8" s="134">
        <v>0</v>
      </c>
      <c r="P8" s="140">
        <v>213481832.52760002</v>
      </c>
      <c r="Q8" s="68"/>
    </row>
    <row r="9" spans="1:17" ht="51">
      <c r="A9" s="68" t="s">
        <v>541</v>
      </c>
      <c r="B9" s="68">
        <v>2</v>
      </c>
      <c r="C9" s="69" t="s">
        <v>590</v>
      </c>
      <c r="D9" s="108">
        <v>44965</v>
      </c>
      <c r="E9" s="68">
        <v>314</v>
      </c>
      <c r="F9" s="68" t="s">
        <v>613</v>
      </c>
      <c r="G9" s="106" t="s">
        <v>2154</v>
      </c>
      <c r="H9" s="68"/>
      <c r="I9" s="68"/>
      <c r="J9" s="68"/>
      <c r="K9" s="68"/>
      <c r="L9" s="134">
        <v>128607.61</v>
      </c>
      <c r="M9" s="134">
        <v>0</v>
      </c>
      <c r="N9" s="134">
        <v>882248.20460000006</v>
      </c>
      <c r="O9" s="134">
        <v>0</v>
      </c>
      <c r="P9" s="140">
        <v>882248.20460000006</v>
      </c>
      <c r="Q9" s="68"/>
    </row>
    <row r="10" spans="1:17" ht="51">
      <c r="A10" s="68" t="s">
        <v>541</v>
      </c>
      <c r="B10" s="68">
        <v>2</v>
      </c>
      <c r="C10" s="69" t="s">
        <v>590</v>
      </c>
      <c r="D10" s="108">
        <v>44987</v>
      </c>
      <c r="E10" s="68">
        <v>645</v>
      </c>
      <c r="F10" s="68" t="s">
        <v>613</v>
      </c>
      <c r="G10" s="106" t="s">
        <v>2568</v>
      </c>
      <c r="H10" s="68"/>
      <c r="I10" s="68"/>
      <c r="J10" s="68"/>
      <c r="K10" s="68"/>
      <c r="L10" s="134">
        <v>0</v>
      </c>
      <c r="M10" s="134">
        <v>3134510.92</v>
      </c>
      <c r="N10" s="134">
        <v>0</v>
      </c>
      <c r="O10" s="134">
        <v>21502744.911200002</v>
      </c>
      <c r="P10" s="140">
        <v>21502744.911200002</v>
      </c>
      <c r="Q10" s="68"/>
    </row>
    <row r="11" spans="1:17" ht="51">
      <c r="A11" s="68" t="s">
        <v>541</v>
      </c>
      <c r="B11" s="68">
        <v>2</v>
      </c>
      <c r="C11" s="69" t="s">
        <v>590</v>
      </c>
      <c r="D11" s="108">
        <v>44987</v>
      </c>
      <c r="E11" s="68">
        <v>647</v>
      </c>
      <c r="F11" s="68" t="s">
        <v>613</v>
      </c>
      <c r="G11" s="106" t="s">
        <v>2568</v>
      </c>
      <c r="H11" s="68"/>
      <c r="I11" s="68"/>
      <c r="J11" s="68"/>
      <c r="K11" s="68"/>
      <c r="L11" s="134">
        <v>0</v>
      </c>
      <c r="M11" s="134">
        <v>81810.61</v>
      </c>
      <c r="N11" s="134">
        <v>0</v>
      </c>
      <c r="O11" s="134">
        <v>561220.78460000001</v>
      </c>
      <c r="P11" s="140">
        <v>561220.78460000001</v>
      </c>
      <c r="Q11" s="68"/>
    </row>
    <row r="12" spans="1:17" ht="51">
      <c r="A12" s="68">
        <v>383</v>
      </c>
      <c r="B12" s="68">
        <v>1</v>
      </c>
      <c r="C12" s="69" t="s">
        <v>1246</v>
      </c>
      <c r="D12" s="108">
        <v>45000</v>
      </c>
      <c r="E12" s="68">
        <v>797</v>
      </c>
      <c r="F12" s="68" t="s">
        <v>3110</v>
      </c>
      <c r="G12" s="106" t="s">
        <v>4347</v>
      </c>
      <c r="H12" s="68"/>
      <c r="I12" s="68"/>
      <c r="J12" s="68"/>
      <c r="K12" s="68"/>
      <c r="L12" s="134">
        <v>30259.79</v>
      </c>
      <c r="M12" s="134">
        <v>0</v>
      </c>
      <c r="N12" s="134">
        <v>207582.1594</v>
      </c>
      <c r="O12" s="134">
        <v>0</v>
      </c>
      <c r="P12" s="140">
        <v>207582.1594</v>
      </c>
      <c r="Q12" s="68"/>
    </row>
    <row r="13" spans="1:17" ht="63.75">
      <c r="A13" s="68" t="s">
        <v>541</v>
      </c>
      <c r="B13" s="68">
        <v>2</v>
      </c>
      <c r="C13" s="69" t="s">
        <v>590</v>
      </c>
      <c r="D13" s="108">
        <v>45001</v>
      </c>
      <c r="E13" s="68">
        <v>824</v>
      </c>
      <c r="F13" s="68" t="s">
        <v>613</v>
      </c>
      <c r="G13" s="106" t="s">
        <v>2569</v>
      </c>
      <c r="H13" s="68"/>
      <c r="I13" s="68"/>
      <c r="J13" s="68"/>
      <c r="K13" s="68"/>
      <c r="L13" s="134">
        <v>0</v>
      </c>
      <c r="M13" s="134">
        <v>100000</v>
      </c>
      <c r="N13" s="134">
        <v>0</v>
      </c>
      <c r="O13" s="134">
        <v>686000</v>
      </c>
      <c r="P13" s="140">
        <v>686000</v>
      </c>
      <c r="Q13" s="68"/>
    </row>
    <row r="14" spans="1:17" ht="51">
      <c r="A14" s="68" t="s">
        <v>541</v>
      </c>
      <c r="B14" s="68">
        <v>2</v>
      </c>
      <c r="C14" s="69" t="s">
        <v>590</v>
      </c>
      <c r="D14" s="108">
        <v>45012</v>
      </c>
      <c r="E14" s="68">
        <v>1119</v>
      </c>
      <c r="F14" s="68" t="s">
        <v>613</v>
      </c>
      <c r="G14" s="106" t="s">
        <v>2572</v>
      </c>
      <c r="H14" s="68"/>
      <c r="I14" s="68"/>
      <c r="J14" s="68"/>
      <c r="K14" s="68"/>
      <c r="L14" s="134">
        <v>0</v>
      </c>
      <c r="M14" s="134">
        <v>25000000</v>
      </c>
      <c r="N14" s="134">
        <v>0</v>
      </c>
      <c r="O14" s="134">
        <v>171500000</v>
      </c>
      <c r="P14" s="140">
        <v>171500000</v>
      </c>
      <c r="Q14" s="68"/>
    </row>
    <row r="15" spans="1:17" ht="51">
      <c r="A15" s="68" t="s">
        <v>541</v>
      </c>
      <c r="B15" s="68">
        <v>2</v>
      </c>
      <c r="C15" s="69" t="s">
        <v>590</v>
      </c>
      <c r="D15" s="108">
        <v>45012</v>
      </c>
      <c r="E15" s="68">
        <v>1121</v>
      </c>
      <c r="F15" s="68" t="s">
        <v>613</v>
      </c>
      <c r="G15" s="106" t="s">
        <v>2570</v>
      </c>
      <c r="H15" s="68"/>
      <c r="I15" s="68"/>
      <c r="J15" s="68"/>
      <c r="K15" s="68"/>
      <c r="L15" s="134">
        <v>7.29</v>
      </c>
      <c r="M15" s="134">
        <v>0</v>
      </c>
      <c r="N15" s="134">
        <v>50.009399999999999</v>
      </c>
      <c r="O15" s="134">
        <v>0</v>
      </c>
      <c r="P15" s="140">
        <v>50.009399999999999</v>
      </c>
      <c r="Q15" s="68"/>
    </row>
    <row r="16" spans="1:17" ht="51">
      <c r="A16" s="68" t="s">
        <v>541</v>
      </c>
      <c r="B16" s="68">
        <v>2</v>
      </c>
      <c r="C16" s="69" t="s">
        <v>590</v>
      </c>
      <c r="D16" s="108">
        <v>45012</v>
      </c>
      <c r="E16" s="68">
        <v>1123</v>
      </c>
      <c r="F16" s="68" t="s">
        <v>613</v>
      </c>
      <c r="G16" s="106" t="s">
        <v>2571</v>
      </c>
      <c r="H16" s="68"/>
      <c r="I16" s="68"/>
      <c r="J16" s="68"/>
      <c r="K16" s="68"/>
      <c r="L16" s="134">
        <v>7.29</v>
      </c>
      <c r="M16" s="134">
        <v>0</v>
      </c>
      <c r="N16" s="134">
        <v>50.009399999999999</v>
      </c>
      <c r="O16" s="134">
        <v>0</v>
      </c>
      <c r="P16" s="140">
        <v>50.009399999999999</v>
      </c>
      <c r="Q16" s="68"/>
    </row>
    <row r="17" spans="1:17" ht="51">
      <c r="A17" s="68" t="s">
        <v>541</v>
      </c>
      <c r="B17" s="68">
        <v>2</v>
      </c>
      <c r="C17" s="69" t="s">
        <v>590</v>
      </c>
      <c r="D17" s="108">
        <v>45014</v>
      </c>
      <c r="E17" s="68">
        <v>1160</v>
      </c>
      <c r="F17" s="68" t="s">
        <v>613</v>
      </c>
      <c r="G17" s="106" t="s">
        <v>2573</v>
      </c>
      <c r="H17" s="68"/>
      <c r="I17" s="68"/>
      <c r="J17" s="68"/>
      <c r="K17" s="68"/>
      <c r="L17" s="134">
        <v>0</v>
      </c>
      <c r="M17" s="134">
        <v>600000</v>
      </c>
      <c r="N17" s="134">
        <v>0</v>
      </c>
      <c r="O17" s="134">
        <v>4116000</v>
      </c>
      <c r="P17" s="140">
        <v>4116000</v>
      </c>
      <c r="Q17" s="68"/>
    </row>
    <row r="18" spans="1:17" ht="63.75">
      <c r="A18" s="68" t="s">
        <v>541</v>
      </c>
      <c r="B18" s="68">
        <v>2</v>
      </c>
      <c r="C18" s="69" t="s">
        <v>590</v>
      </c>
      <c r="D18" s="108">
        <v>45015</v>
      </c>
      <c r="E18" s="68">
        <v>1204</v>
      </c>
      <c r="F18" s="68" t="s">
        <v>613</v>
      </c>
      <c r="G18" s="106" t="s">
        <v>2574</v>
      </c>
      <c r="H18" s="68"/>
      <c r="I18" s="68"/>
      <c r="J18" s="68"/>
      <c r="K18" s="68"/>
      <c r="L18" s="134">
        <v>0</v>
      </c>
      <c r="M18" s="134">
        <v>126185.39</v>
      </c>
      <c r="N18" s="134">
        <v>0</v>
      </c>
      <c r="O18" s="134">
        <v>865631.77540000004</v>
      </c>
      <c r="P18" s="140">
        <v>865631.77540000004</v>
      </c>
      <c r="Q18" s="68"/>
    </row>
    <row r="19" spans="1:17" ht="63.75">
      <c r="A19" s="68">
        <v>383</v>
      </c>
      <c r="B19" s="68">
        <v>1</v>
      </c>
      <c r="C19" s="69" t="s">
        <v>1246</v>
      </c>
      <c r="D19" s="108">
        <v>45019</v>
      </c>
      <c r="E19" s="68">
        <v>1250</v>
      </c>
      <c r="F19" s="68" t="s">
        <v>3110</v>
      </c>
      <c r="G19" s="106" t="s">
        <v>3111</v>
      </c>
      <c r="H19" s="68"/>
      <c r="I19" s="68"/>
      <c r="J19" s="68"/>
      <c r="K19" s="68"/>
      <c r="L19" s="134">
        <v>44291.16</v>
      </c>
      <c r="M19" s="134">
        <v>0</v>
      </c>
      <c r="N19" s="134">
        <v>303837.35760000005</v>
      </c>
      <c r="O19" s="134">
        <v>0</v>
      </c>
      <c r="P19" s="140">
        <v>303837.35760000005</v>
      </c>
      <c r="Q19" s="68"/>
    </row>
    <row r="20" spans="1:17" ht="63.75">
      <c r="A20" s="68">
        <v>383</v>
      </c>
      <c r="B20" s="68">
        <v>1</v>
      </c>
      <c r="C20" s="69" t="s">
        <v>1246</v>
      </c>
      <c r="D20" s="108">
        <v>45019</v>
      </c>
      <c r="E20" s="68">
        <v>1252</v>
      </c>
      <c r="F20" s="68" t="s">
        <v>3110</v>
      </c>
      <c r="G20" s="106" t="s">
        <v>3111</v>
      </c>
      <c r="H20" s="68"/>
      <c r="I20" s="68"/>
      <c r="J20" s="68"/>
      <c r="K20" s="68"/>
      <c r="L20" s="134">
        <v>40125.69</v>
      </c>
      <c r="M20" s="134">
        <v>0</v>
      </c>
      <c r="N20" s="134">
        <v>275262.23340000003</v>
      </c>
      <c r="O20" s="134">
        <v>0</v>
      </c>
      <c r="P20" s="140">
        <v>275262.23340000003</v>
      </c>
      <c r="Q20" s="68"/>
    </row>
    <row r="21" spans="1:17" ht="51">
      <c r="A21" s="68">
        <v>383</v>
      </c>
      <c r="B21" s="68">
        <v>1</v>
      </c>
      <c r="C21" s="69" t="s">
        <v>1246</v>
      </c>
      <c r="D21" s="108">
        <v>45022</v>
      </c>
      <c r="E21" s="68">
        <v>1285</v>
      </c>
      <c r="F21" s="68" t="s">
        <v>3110</v>
      </c>
      <c r="G21" s="106" t="s">
        <v>3112</v>
      </c>
      <c r="H21" s="68"/>
      <c r="I21" s="68"/>
      <c r="J21" s="68"/>
      <c r="K21" s="68"/>
      <c r="L21" s="134">
        <v>115310.87</v>
      </c>
      <c r="M21" s="134">
        <v>0</v>
      </c>
      <c r="N21" s="134">
        <v>791032.56819999998</v>
      </c>
      <c r="O21" s="134">
        <v>0</v>
      </c>
      <c r="P21" s="140">
        <v>791032.56819999998</v>
      </c>
      <c r="Q21" s="68"/>
    </row>
    <row r="22" spans="1:17" ht="51">
      <c r="A22" s="68" t="s">
        <v>541</v>
      </c>
      <c r="B22" s="68">
        <v>2</v>
      </c>
      <c r="C22" s="69" t="s">
        <v>590</v>
      </c>
      <c r="D22" s="108">
        <v>45027</v>
      </c>
      <c r="E22" s="68">
        <v>1299</v>
      </c>
      <c r="F22" s="68" t="s">
        <v>613</v>
      </c>
      <c r="G22" s="106" t="s">
        <v>3113</v>
      </c>
      <c r="H22" s="68"/>
      <c r="I22" s="68"/>
      <c r="J22" s="68"/>
      <c r="K22" s="68"/>
      <c r="L22" s="134">
        <v>0</v>
      </c>
      <c r="M22" s="134">
        <v>1748500</v>
      </c>
      <c r="N22" s="134">
        <v>0</v>
      </c>
      <c r="O22" s="134">
        <v>11994710</v>
      </c>
      <c r="P22" s="140">
        <v>11994710</v>
      </c>
      <c r="Q22" s="68"/>
    </row>
    <row r="23" spans="1:17" ht="51">
      <c r="A23" s="68" t="s">
        <v>541</v>
      </c>
      <c r="B23" s="68">
        <v>2</v>
      </c>
      <c r="C23" s="69" t="s">
        <v>590</v>
      </c>
      <c r="D23" s="108">
        <v>45027</v>
      </c>
      <c r="E23" s="68">
        <v>1301</v>
      </c>
      <c r="F23" s="68" t="s">
        <v>613</v>
      </c>
      <c r="G23" s="106" t="s">
        <v>3114</v>
      </c>
      <c r="H23" s="68"/>
      <c r="I23" s="68"/>
      <c r="J23" s="68"/>
      <c r="K23" s="68"/>
      <c r="L23" s="134">
        <v>0</v>
      </c>
      <c r="M23" s="134">
        <v>1000000</v>
      </c>
      <c r="N23" s="134">
        <v>0</v>
      </c>
      <c r="O23" s="134">
        <v>6860000</v>
      </c>
      <c r="P23" s="140">
        <v>6860000</v>
      </c>
      <c r="Q23" s="68"/>
    </row>
    <row r="24" spans="1:17" ht="51">
      <c r="A24" s="68">
        <v>86</v>
      </c>
      <c r="B24" s="68">
        <v>1</v>
      </c>
      <c r="C24" s="69" t="s">
        <v>50</v>
      </c>
      <c r="D24" s="108">
        <v>45033</v>
      </c>
      <c r="E24" s="68">
        <v>1406</v>
      </c>
      <c r="F24" s="68" t="s">
        <v>3115</v>
      </c>
      <c r="G24" s="106" t="s">
        <v>3116</v>
      </c>
      <c r="H24" s="68"/>
      <c r="I24" s="68"/>
      <c r="J24" s="68"/>
      <c r="K24" s="68"/>
      <c r="L24" s="134">
        <v>41211</v>
      </c>
      <c r="M24" s="134">
        <v>0</v>
      </c>
      <c r="N24" s="134">
        <v>282707.46000000002</v>
      </c>
      <c r="O24" s="134">
        <v>0</v>
      </c>
      <c r="P24" s="140">
        <v>282707.46000000002</v>
      </c>
      <c r="Q24" s="68"/>
    </row>
    <row r="25" spans="1:17" ht="51">
      <c r="A25" s="68" t="s">
        <v>541</v>
      </c>
      <c r="B25" s="68">
        <v>2</v>
      </c>
      <c r="C25" s="69" t="s">
        <v>590</v>
      </c>
      <c r="D25" s="108">
        <v>45033</v>
      </c>
      <c r="E25" s="68">
        <v>1406</v>
      </c>
      <c r="F25" s="68" t="s">
        <v>613</v>
      </c>
      <c r="G25" s="106" t="s">
        <v>3116</v>
      </c>
      <c r="H25" s="68"/>
      <c r="I25" s="68"/>
      <c r="J25" s="68"/>
      <c r="K25" s="68"/>
      <c r="L25" s="134">
        <v>0</v>
      </c>
      <c r="M25" s="134">
        <v>41211</v>
      </c>
      <c r="N25" s="134">
        <v>0</v>
      </c>
      <c r="O25" s="134">
        <v>282707.46000000002</v>
      </c>
      <c r="P25" s="140">
        <v>282707.46000000002</v>
      </c>
      <c r="Q25" s="68"/>
    </row>
    <row r="26" spans="1:17" ht="63.75">
      <c r="A26" s="68" t="s">
        <v>541</v>
      </c>
      <c r="B26" s="68">
        <v>2</v>
      </c>
      <c r="C26" s="69" t="s">
        <v>590</v>
      </c>
      <c r="D26" s="108">
        <v>45034</v>
      </c>
      <c r="E26" s="68">
        <v>1425</v>
      </c>
      <c r="F26" s="68" t="s">
        <v>613</v>
      </c>
      <c r="G26" s="106" t="s">
        <v>3121</v>
      </c>
      <c r="H26" s="68"/>
      <c r="I26" s="68"/>
      <c r="J26" s="68"/>
      <c r="K26" s="68"/>
      <c r="L26" s="134">
        <v>0</v>
      </c>
      <c r="M26" s="134">
        <v>5953869.3300000001</v>
      </c>
      <c r="N26" s="134">
        <v>0</v>
      </c>
      <c r="O26" s="134">
        <v>40843543.603799999</v>
      </c>
      <c r="P26" s="140">
        <v>40843543.603799999</v>
      </c>
      <c r="Q26" s="68"/>
    </row>
    <row r="27" spans="1:17" ht="51">
      <c r="A27" s="68">
        <v>212</v>
      </c>
      <c r="B27" s="68">
        <v>1</v>
      </c>
      <c r="C27" s="69" t="s">
        <v>90</v>
      </c>
      <c r="D27" s="108">
        <v>45034</v>
      </c>
      <c r="E27" s="68">
        <v>1427</v>
      </c>
      <c r="F27" s="68" t="s">
        <v>3117</v>
      </c>
      <c r="G27" s="106" t="s">
        <v>3118</v>
      </c>
      <c r="H27" s="68"/>
      <c r="I27" s="68"/>
      <c r="J27" s="68"/>
      <c r="K27" s="68"/>
      <c r="L27" s="134">
        <v>1943004</v>
      </c>
      <c r="M27" s="134">
        <v>0</v>
      </c>
      <c r="N27" s="134">
        <v>13329007.440000001</v>
      </c>
      <c r="O27" s="134">
        <v>0</v>
      </c>
      <c r="P27" s="140">
        <v>13329007.440000001</v>
      </c>
      <c r="Q27" s="68"/>
    </row>
    <row r="28" spans="1:17" ht="51">
      <c r="A28" s="68" t="s">
        <v>541</v>
      </c>
      <c r="B28" s="68">
        <v>2</v>
      </c>
      <c r="C28" s="69" t="s">
        <v>590</v>
      </c>
      <c r="D28" s="108">
        <v>45034</v>
      </c>
      <c r="E28" s="68">
        <v>1427</v>
      </c>
      <c r="F28" s="68" t="s">
        <v>613</v>
      </c>
      <c r="G28" s="106" t="s">
        <v>3118</v>
      </c>
      <c r="H28" s="68"/>
      <c r="I28" s="68"/>
      <c r="J28" s="68"/>
      <c r="K28" s="68"/>
      <c r="L28" s="134">
        <v>0</v>
      </c>
      <c r="M28" s="134">
        <v>1943004</v>
      </c>
      <c r="N28" s="134">
        <v>0</v>
      </c>
      <c r="O28" s="134">
        <v>13329007.440000001</v>
      </c>
      <c r="P28" s="140">
        <v>13329007.440000001</v>
      </c>
      <c r="Q28" s="68"/>
    </row>
    <row r="29" spans="1:17" ht="51">
      <c r="A29" s="68" t="s">
        <v>541</v>
      </c>
      <c r="B29" s="68">
        <v>2</v>
      </c>
      <c r="C29" s="69" t="s">
        <v>590</v>
      </c>
      <c r="D29" s="108">
        <v>45034</v>
      </c>
      <c r="E29" s="68">
        <v>1429</v>
      </c>
      <c r="F29" s="68" t="s">
        <v>613</v>
      </c>
      <c r="G29" s="106" t="s">
        <v>3119</v>
      </c>
      <c r="H29" s="68"/>
      <c r="I29" s="68"/>
      <c r="J29" s="68"/>
      <c r="K29" s="68"/>
      <c r="L29" s="134">
        <v>0</v>
      </c>
      <c r="M29" s="134">
        <v>390000</v>
      </c>
      <c r="N29" s="134">
        <v>0</v>
      </c>
      <c r="O29" s="134">
        <v>2675400</v>
      </c>
      <c r="P29" s="140">
        <v>2675400</v>
      </c>
      <c r="Q29" s="68"/>
    </row>
    <row r="30" spans="1:17" ht="63.75">
      <c r="A30" s="68">
        <v>389</v>
      </c>
      <c r="B30" s="68">
        <v>1</v>
      </c>
      <c r="C30" s="69" t="s">
        <v>1422</v>
      </c>
      <c r="D30" s="108">
        <v>45034</v>
      </c>
      <c r="E30" s="68">
        <v>1431</v>
      </c>
      <c r="F30" s="68" t="s">
        <v>2557</v>
      </c>
      <c r="G30" s="106" t="s">
        <v>3120</v>
      </c>
      <c r="H30" s="68"/>
      <c r="I30" s="68"/>
      <c r="J30" s="68"/>
      <c r="K30" s="68"/>
      <c r="L30" s="134">
        <v>305871.96999999997</v>
      </c>
      <c r="M30" s="134">
        <v>0</v>
      </c>
      <c r="N30" s="134">
        <v>2098281.7141999998</v>
      </c>
      <c r="O30" s="134">
        <v>0</v>
      </c>
      <c r="P30" s="140">
        <v>2098281.7141999998</v>
      </c>
      <c r="Q30" s="68"/>
    </row>
    <row r="31" spans="1:17" ht="51">
      <c r="A31" s="68" t="s">
        <v>541</v>
      </c>
      <c r="B31" s="68">
        <v>2</v>
      </c>
      <c r="C31" s="69" t="s">
        <v>590</v>
      </c>
      <c r="D31" s="108">
        <v>45036</v>
      </c>
      <c r="E31" s="68">
        <v>1472</v>
      </c>
      <c r="F31" s="68" t="s">
        <v>613</v>
      </c>
      <c r="G31" s="106" t="s">
        <v>3122</v>
      </c>
      <c r="H31" s="68"/>
      <c r="I31" s="68"/>
      <c r="J31" s="68"/>
      <c r="K31" s="68"/>
      <c r="L31" s="134">
        <v>0</v>
      </c>
      <c r="M31" s="134">
        <v>9657.7999999999993</v>
      </c>
      <c r="N31" s="134">
        <v>0</v>
      </c>
      <c r="O31" s="134">
        <v>66252.508000000002</v>
      </c>
      <c r="P31" s="140">
        <v>66252.508000000002</v>
      </c>
      <c r="Q31" s="68"/>
    </row>
    <row r="32" spans="1:17" ht="51">
      <c r="A32" s="68" t="s">
        <v>541</v>
      </c>
      <c r="B32" s="68">
        <v>2</v>
      </c>
      <c r="C32" s="69" t="s">
        <v>590</v>
      </c>
      <c r="D32" s="108">
        <v>45036</v>
      </c>
      <c r="E32" s="68">
        <v>1474</v>
      </c>
      <c r="F32" s="68" t="s">
        <v>613</v>
      </c>
      <c r="G32" s="106" t="s">
        <v>3123</v>
      </c>
      <c r="H32" s="68"/>
      <c r="I32" s="68"/>
      <c r="J32" s="68"/>
      <c r="K32" s="68"/>
      <c r="L32" s="134">
        <v>0</v>
      </c>
      <c r="M32" s="134">
        <v>4255762.97</v>
      </c>
      <c r="N32" s="134">
        <v>0</v>
      </c>
      <c r="O32" s="134">
        <v>29194533.974199999</v>
      </c>
      <c r="P32" s="140">
        <v>29194533.974199999</v>
      </c>
      <c r="Q32" s="68"/>
    </row>
    <row r="33" spans="1:17" ht="51">
      <c r="A33" s="68" t="s">
        <v>541</v>
      </c>
      <c r="B33" s="68">
        <v>2</v>
      </c>
      <c r="C33" s="69" t="s">
        <v>590</v>
      </c>
      <c r="D33" s="108">
        <v>45036</v>
      </c>
      <c r="E33" s="68">
        <v>1476</v>
      </c>
      <c r="F33" s="68" t="s">
        <v>613</v>
      </c>
      <c r="G33" s="106" t="s">
        <v>3124</v>
      </c>
      <c r="H33" s="68"/>
      <c r="I33" s="68"/>
      <c r="J33" s="68"/>
      <c r="K33" s="68"/>
      <c r="L33" s="134">
        <v>0</v>
      </c>
      <c r="M33" s="134">
        <v>1100000</v>
      </c>
      <c r="N33" s="134">
        <v>0</v>
      </c>
      <c r="O33" s="134">
        <v>7546000</v>
      </c>
      <c r="P33" s="140">
        <v>7546000</v>
      </c>
      <c r="Q33" s="68"/>
    </row>
    <row r="34" spans="1:17" ht="51">
      <c r="A34" s="68" t="s">
        <v>541</v>
      </c>
      <c r="B34" s="68">
        <v>2</v>
      </c>
      <c r="C34" s="69" t="s">
        <v>590</v>
      </c>
      <c r="D34" s="108">
        <v>45043</v>
      </c>
      <c r="E34" s="68">
        <v>1561</v>
      </c>
      <c r="F34" s="68" t="s">
        <v>613</v>
      </c>
      <c r="G34" s="106" t="s">
        <v>3130</v>
      </c>
      <c r="H34" s="68"/>
      <c r="I34" s="68"/>
      <c r="J34" s="68"/>
      <c r="K34" s="68"/>
      <c r="L34" s="134">
        <v>0</v>
      </c>
      <c r="M34" s="134">
        <v>999992.71</v>
      </c>
      <c r="N34" s="134">
        <v>0</v>
      </c>
      <c r="O34" s="134">
        <v>6859949.9906000001</v>
      </c>
      <c r="P34" s="140">
        <v>6859949.9906000001</v>
      </c>
      <c r="Q34" s="68"/>
    </row>
    <row r="35" spans="1:17" ht="63.75">
      <c r="A35" s="68">
        <v>253</v>
      </c>
      <c r="B35" s="68">
        <v>1</v>
      </c>
      <c r="C35" s="69" t="s">
        <v>104</v>
      </c>
      <c r="D35" s="108">
        <v>45043</v>
      </c>
      <c r="E35" s="68">
        <v>1563</v>
      </c>
      <c r="F35" s="68" t="s">
        <v>3125</v>
      </c>
      <c r="G35" s="106" t="s">
        <v>3126</v>
      </c>
      <c r="H35" s="68"/>
      <c r="I35" s="68"/>
      <c r="J35" s="68"/>
      <c r="K35" s="68"/>
      <c r="L35" s="134">
        <v>190000</v>
      </c>
      <c r="M35" s="134">
        <v>0</v>
      </c>
      <c r="N35" s="134">
        <v>1303400</v>
      </c>
      <c r="O35" s="134">
        <v>0</v>
      </c>
      <c r="P35" s="140">
        <v>1303400</v>
      </c>
      <c r="Q35" s="68"/>
    </row>
    <row r="36" spans="1:17" ht="63.75">
      <c r="A36" s="68" t="s">
        <v>541</v>
      </c>
      <c r="B36" s="68">
        <v>2</v>
      </c>
      <c r="C36" s="69" t="s">
        <v>590</v>
      </c>
      <c r="D36" s="108">
        <v>45043</v>
      </c>
      <c r="E36" s="68">
        <v>1563</v>
      </c>
      <c r="F36" s="68" t="s">
        <v>613</v>
      </c>
      <c r="G36" s="106" t="s">
        <v>3126</v>
      </c>
      <c r="H36" s="68"/>
      <c r="I36" s="68"/>
      <c r="J36" s="68"/>
      <c r="K36" s="68"/>
      <c r="L36" s="134">
        <v>0</v>
      </c>
      <c r="M36" s="134">
        <v>190000</v>
      </c>
      <c r="N36" s="134">
        <v>0</v>
      </c>
      <c r="O36" s="134">
        <v>1303400</v>
      </c>
      <c r="P36" s="140">
        <v>1303400</v>
      </c>
      <c r="Q36" s="68"/>
    </row>
    <row r="37" spans="1:17" ht="51">
      <c r="A37" s="68" t="s">
        <v>541</v>
      </c>
      <c r="B37" s="68">
        <v>2</v>
      </c>
      <c r="C37" s="69" t="s">
        <v>590</v>
      </c>
      <c r="D37" s="108">
        <v>45043</v>
      </c>
      <c r="E37" s="68">
        <v>1566</v>
      </c>
      <c r="F37" s="68" t="s">
        <v>613</v>
      </c>
      <c r="G37" s="106" t="s">
        <v>3127</v>
      </c>
      <c r="H37" s="68"/>
      <c r="I37" s="68"/>
      <c r="J37" s="68"/>
      <c r="K37" s="68"/>
      <c r="L37" s="134">
        <v>0</v>
      </c>
      <c r="M37" s="134">
        <v>25128.720000000001</v>
      </c>
      <c r="N37" s="134">
        <v>0</v>
      </c>
      <c r="O37" s="134">
        <v>172383.01920000001</v>
      </c>
      <c r="P37" s="140">
        <v>172383.01920000001</v>
      </c>
      <c r="Q37" s="68"/>
    </row>
    <row r="38" spans="1:17" ht="51">
      <c r="A38" s="68" t="s">
        <v>541</v>
      </c>
      <c r="B38" s="68">
        <v>2</v>
      </c>
      <c r="C38" s="69" t="s">
        <v>590</v>
      </c>
      <c r="D38" s="108">
        <v>45043</v>
      </c>
      <c r="E38" s="68">
        <v>1568</v>
      </c>
      <c r="F38" s="68" t="s">
        <v>613</v>
      </c>
      <c r="G38" s="106" t="s">
        <v>3128</v>
      </c>
      <c r="H38" s="68"/>
      <c r="I38" s="68"/>
      <c r="J38" s="68"/>
      <c r="K38" s="68"/>
      <c r="L38" s="134">
        <v>0</v>
      </c>
      <c r="M38" s="134">
        <v>2000000</v>
      </c>
      <c r="N38" s="134">
        <v>0</v>
      </c>
      <c r="O38" s="134">
        <v>13720000</v>
      </c>
      <c r="P38" s="140">
        <v>13720000</v>
      </c>
      <c r="Q38" s="68"/>
    </row>
    <row r="39" spans="1:17" ht="51">
      <c r="A39" s="68" t="s">
        <v>541</v>
      </c>
      <c r="B39" s="68">
        <v>2</v>
      </c>
      <c r="C39" s="69" t="s">
        <v>590</v>
      </c>
      <c r="D39" s="108">
        <v>45043</v>
      </c>
      <c r="E39" s="68">
        <v>1579</v>
      </c>
      <c r="F39" s="68" t="s">
        <v>613</v>
      </c>
      <c r="G39" s="106" t="s">
        <v>3129</v>
      </c>
      <c r="H39" s="68"/>
      <c r="I39" s="68"/>
      <c r="J39" s="68"/>
      <c r="K39" s="68"/>
      <c r="L39" s="134">
        <v>0</v>
      </c>
      <c r="M39" s="134">
        <v>1015478.72</v>
      </c>
      <c r="N39" s="134">
        <v>0</v>
      </c>
      <c r="O39" s="134">
        <v>6966184.0192</v>
      </c>
      <c r="P39" s="140">
        <v>6966184.0192</v>
      </c>
      <c r="Q39" s="68"/>
    </row>
    <row r="40" spans="1:17" ht="51">
      <c r="A40" s="68" t="s">
        <v>541</v>
      </c>
      <c r="B40" s="68">
        <v>2</v>
      </c>
      <c r="C40" s="69" t="s">
        <v>590</v>
      </c>
      <c r="D40" s="108">
        <v>45044</v>
      </c>
      <c r="E40" s="68">
        <v>1589</v>
      </c>
      <c r="F40" s="68" t="s">
        <v>613</v>
      </c>
      <c r="G40" s="106" t="s">
        <v>3131</v>
      </c>
      <c r="H40" s="68"/>
      <c r="I40" s="68"/>
      <c r="J40" s="68"/>
      <c r="K40" s="68"/>
      <c r="L40" s="134">
        <v>0</v>
      </c>
      <c r="M40" s="134">
        <v>500000</v>
      </c>
      <c r="N40" s="134">
        <v>0</v>
      </c>
      <c r="O40" s="134">
        <v>3430000</v>
      </c>
      <c r="P40" s="140">
        <v>3430000</v>
      </c>
      <c r="Q40" s="68"/>
    </row>
    <row r="41" spans="1:17" ht="51">
      <c r="A41" s="68">
        <v>383</v>
      </c>
      <c r="B41" s="68">
        <v>1</v>
      </c>
      <c r="C41" s="69" t="s">
        <v>1246</v>
      </c>
      <c r="D41" s="108">
        <v>45044</v>
      </c>
      <c r="E41" s="68">
        <v>1597</v>
      </c>
      <c r="F41" s="68" t="s">
        <v>3110</v>
      </c>
      <c r="G41" s="106" t="s">
        <v>3132</v>
      </c>
      <c r="H41" s="68"/>
      <c r="I41" s="68"/>
      <c r="J41" s="68"/>
      <c r="K41" s="68"/>
      <c r="L41" s="134">
        <v>1910.57</v>
      </c>
      <c r="M41" s="134">
        <v>0</v>
      </c>
      <c r="N41" s="134">
        <v>13106.510200000001</v>
      </c>
      <c r="O41" s="134">
        <v>0</v>
      </c>
      <c r="P41" s="140">
        <v>13106.510200000001</v>
      </c>
      <c r="Q41" s="68"/>
    </row>
    <row r="42" spans="1:17" ht="51">
      <c r="A42" s="68" t="s">
        <v>541</v>
      </c>
      <c r="B42" s="68">
        <v>2</v>
      </c>
      <c r="C42" s="69" t="s">
        <v>590</v>
      </c>
      <c r="D42" s="108">
        <v>45044</v>
      </c>
      <c r="E42" s="68">
        <v>1600</v>
      </c>
      <c r="F42" s="68" t="s">
        <v>613</v>
      </c>
      <c r="G42" s="106" t="s">
        <v>3133</v>
      </c>
      <c r="H42" s="68"/>
      <c r="I42" s="68"/>
      <c r="J42" s="68"/>
      <c r="K42" s="68"/>
      <c r="L42" s="134">
        <v>0</v>
      </c>
      <c r="M42" s="134">
        <v>8500</v>
      </c>
      <c r="N42" s="134">
        <v>0</v>
      </c>
      <c r="O42" s="134">
        <v>58310</v>
      </c>
      <c r="P42" s="140">
        <v>58310</v>
      </c>
      <c r="Q42" s="68"/>
    </row>
    <row r="43" spans="1:17" ht="51">
      <c r="A43" s="68" t="s">
        <v>541</v>
      </c>
      <c r="B43" s="68">
        <v>2</v>
      </c>
      <c r="C43" s="69" t="s">
        <v>590</v>
      </c>
      <c r="D43" s="108">
        <v>45049</v>
      </c>
      <c r="E43" s="68">
        <v>1659</v>
      </c>
      <c r="F43" s="68" t="s">
        <v>613</v>
      </c>
      <c r="G43" s="106" t="s">
        <v>3569</v>
      </c>
      <c r="H43" s="68"/>
      <c r="I43" s="68"/>
      <c r="J43" s="68"/>
      <c r="K43" s="68"/>
      <c r="L43" s="134">
        <v>0</v>
      </c>
      <c r="M43" s="134">
        <v>500000</v>
      </c>
      <c r="N43" s="134">
        <v>0</v>
      </c>
      <c r="O43" s="134">
        <v>3430000</v>
      </c>
      <c r="P43" s="140">
        <v>3430000</v>
      </c>
      <c r="Q43" s="68"/>
    </row>
    <row r="44" spans="1:17" ht="51">
      <c r="A44" s="68" t="s">
        <v>541</v>
      </c>
      <c r="B44" s="68">
        <v>2</v>
      </c>
      <c r="C44" s="69" t="s">
        <v>590</v>
      </c>
      <c r="D44" s="108">
        <v>45049</v>
      </c>
      <c r="E44" s="68">
        <v>1660</v>
      </c>
      <c r="F44" s="68" t="s">
        <v>613</v>
      </c>
      <c r="G44" s="106" t="s">
        <v>3570</v>
      </c>
      <c r="H44" s="68"/>
      <c r="I44" s="68"/>
      <c r="J44" s="68"/>
      <c r="K44" s="68"/>
      <c r="L44" s="134">
        <v>0</v>
      </c>
      <c r="M44" s="134">
        <v>153900</v>
      </c>
      <c r="N44" s="134">
        <v>0</v>
      </c>
      <c r="O44" s="134">
        <v>1055754</v>
      </c>
      <c r="P44" s="140">
        <v>1055754</v>
      </c>
      <c r="Q44" s="68"/>
    </row>
    <row r="45" spans="1:17" ht="51">
      <c r="A45" s="68" t="s">
        <v>541</v>
      </c>
      <c r="B45" s="68">
        <v>2</v>
      </c>
      <c r="C45" s="69" t="s">
        <v>590</v>
      </c>
      <c r="D45" s="108">
        <v>45050</v>
      </c>
      <c r="E45" s="68">
        <v>1691</v>
      </c>
      <c r="F45" s="68" t="s">
        <v>613</v>
      </c>
      <c r="G45" s="106" t="s">
        <v>3571</v>
      </c>
      <c r="H45" s="68"/>
      <c r="I45" s="68"/>
      <c r="J45" s="68"/>
      <c r="K45" s="68"/>
      <c r="L45" s="134">
        <v>0</v>
      </c>
      <c r="M45" s="134">
        <v>1499992.71</v>
      </c>
      <c r="N45" s="134">
        <v>0</v>
      </c>
      <c r="O45" s="134">
        <v>10289949.990600001</v>
      </c>
      <c r="P45" s="140">
        <v>10289949.990600001</v>
      </c>
      <c r="Q45" s="68"/>
    </row>
    <row r="46" spans="1:17" ht="51">
      <c r="A46" s="68" t="s">
        <v>541</v>
      </c>
      <c r="B46" s="68">
        <v>2</v>
      </c>
      <c r="C46" s="69" t="s">
        <v>590</v>
      </c>
      <c r="D46" s="108">
        <v>45051</v>
      </c>
      <c r="E46" s="68">
        <v>1706</v>
      </c>
      <c r="F46" s="68" t="s">
        <v>613</v>
      </c>
      <c r="G46" s="106" t="s">
        <v>3574</v>
      </c>
      <c r="H46" s="68"/>
      <c r="I46" s="68"/>
      <c r="J46" s="68"/>
      <c r="K46" s="68"/>
      <c r="L46" s="134">
        <v>0</v>
      </c>
      <c r="M46" s="134">
        <v>11999992.710000001</v>
      </c>
      <c r="N46" s="134">
        <v>0</v>
      </c>
      <c r="O46" s="134">
        <v>82319949.990600005</v>
      </c>
      <c r="P46" s="140">
        <v>82319949.990600005</v>
      </c>
      <c r="Q46" s="68"/>
    </row>
    <row r="47" spans="1:17" ht="51">
      <c r="A47" s="68" t="s">
        <v>541</v>
      </c>
      <c r="B47" s="68">
        <v>2</v>
      </c>
      <c r="C47" s="69" t="s">
        <v>590</v>
      </c>
      <c r="D47" s="108">
        <v>45051</v>
      </c>
      <c r="E47" s="68">
        <v>1708</v>
      </c>
      <c r="F47" s="68" t="s">
        <v>613</v>
      </c>
      <c r="G47" s="106" t="s">
        <v>3575</v>
      </c>
      <c r="H47" s="68"/>
      <c r="I47" s="68"/>
      <c r="J47" s="68"/>
      <c r="K47" s="68"/>
      <c r="L47" s="134">
        <v>0</v>
      </c>
      <c r="M47" s="134">
        <v>795242.71</v>
      </c>
      <c r="N47" s="134">
        <v>0</v>
      </c>
      <c r="O47" s="134">
        <v>5455364.9906000001</v>
      </c>
      <c r="P47" s="140">
        <v>5455364.9906000001</v>
      </c>
      <c r="Q47" s="68"/>
    </row>
    <row r="48" spans="1:17" ht="51">
      <c r="A48" s="68" t="s">
        <v>541</v>
      </c>
      <c r="B48" s="68">
        <v>2</v>
      </c>
      <c r="C48" s="69" t="s">
        <v>590</v>
      </c>
      <c r="D48" s="108">
        <v>45051</v>
      </c>
      <c r="E48" s="68">
        <v>1710</v>
      </c>
      <c r="F48" s="68" t="s">
        <v>613</v>
      </c>
      <c r="G48" s="106" t="s">
        <v>3576</v>
      </c>
      <c r="H48" s="68"/>
      <c r="I48" s="68"/>
      <c r="J48" s="68"/>
      <c r="K48" s="68"/>
      <c r="L48" s="134">
        <v>0</v>
      </c>
      <c r="M48" s="134">
        <v>649960</v>
      </c>
      <c r="N48" s="134">
        <v>0</v>
      </c>
      <c r="O48" s="134">
        <v>4458725.6000000006</v>
      </c>
      <c r="P48" s="140">
        <v>4458725.6000000006</v>
      </c>
      <c r="Q48" s="68"/>
    </row>
    <row r="49" spans="1:17" ht="51">
      <c r="A49" s="68">
        <v>389</v>
      </c>
      <c r="B49" s="68">
        <v>1</v>
      </c>
      <c r="C49" s="69" t="s">
        <v>1422</v>
      </c>
      <c r="D49" s="108">
        <v>45051</v>
      </c>
      <c r="E49" s="68">
        <v>1712</v>
      </c>
      <c r="F49" s="68" t="s">
        <v>2557</v>
      </c>
      <c r="G49" s="106" t="s">
        <v>3572</v>
      </c>
      <c r="H49" s="68"/>
      <c r="I49" s="68"/>
      <c r="J49" s="68"/>
      <c r="K49" s="68"/>
      <c r="L49" s="134">
        <v>500000</v>
      </c>
      <c r="M49" s="134">
        <v>0</v>
      </c>
      <c r="N49" s="134">
        <v>3430000</v>
      </c>
      <c r="O49" s="134">
        <v>0</v>
      </c>
      <c r="P49" s="140">
        <v>3430000</v>
      </c>
      <c r="Q49" s="68"/>
    </row>
    <row r="50" spans="1:17" ht="51">
      <c r="A50" s="68" t="s">
        <v>541</v>
      </c>
      <c r="B50" s="68">
        <v>2</v>
      </c>
      <c r="C50" s="69" t="s">
        <v>590</v>
      </c>
      <c r="D50" s="108">
        <v>45051</v>
      </c>
      <c r="E50" s="68">
        <v>1716</v>
      </c>
      <c r="F50" s="68" t="s">
        <v>613</v>
      </c>
      <c r="G50" s="106" t="s">
        <v>3573</v>
      </c>
      <c r="H50" s="68"/>
      <c r="I50" s="68"/>
      <c r="J50" s="68"/>
      <c r="K50" s="68"/>
      <c r="L50" s="134">
        <v>0</v>
      </c>
      <c r="M50" s="134">
        <v>1000000</v>
      </c>
      <c r="N50" s="134">
        <v>0</v>
      </c>
      <c r="O50" s="134">
        <v>6860000</v>
      </c>
      <c r="P50" s="140">
        <v>6860000</v>
      </c>
      <c r="Q50" s="68"/>
    </row>
    <row r="51" spans="1:17" ht="51">
      <c r="A51" s="68" t="s">
        <v>541</v>
      </c>
      <c r="B51" s="68">
        <v>2</v>
      </c>
      <c r="C51" s="69" t="s">
        <v>590</v>
      </c>
      <c r="D51" s="108">
        <v>45055</v>
      </c>
      <c r="E51" s="68">
        <v>1733</v>
      </c>
      <c r="F51" s="68" t="s">
        <v>613</v>
      </c>
      <c r="G51" s="106" t="s">
        <v>3577</v>
      </c>
      <c r="H51" s="68"/>
      <c r="I51" s="68"/>
      <c r="J51" s="68"/>
      <c r="K51" s="68"/>
      <c r="L51" s="134">
        <v>0</v>
      </c>
      <c r="M51" s="134">
        <v>14818.78</v>
      </c>
      <c r="N51" s="134">
        <v>0</v>
      </c>
      <c r="O51" s="134">
        <v>101656.83080000001</v>
      </c>
      <c r="P51" s="140">
        <v>101656.83080000001</v>
      </c>
      <c r="Q51" s="68"/>
    </row>
    <row r="52" spans="1:17" ht="51">
      <c r="A52" s="68" t="s">
        <v>541</v>
      </c>
      <c r="B52" s="68">
        <v>2</v>
      </c>
      <c r="C52" s="69" t="s">
        <v>590</v>
      </c>
      <c r="D52" s="108">
        <v>45055</v>
      </c>
      <c r="E52" s="68">
        <v>1735</v>
      </c>
      <c r="F52" s="68" t="s">
        <v>613</v>
      </c>
      <c r="G52" s="106" t="s">
        <v>3578</v>
      </c>
      <c r="H52" s="68"/>
      <c r="I52" s="68"/>
      <c r="J52" s="68"/>
      <c r="K52" s="68"/>
      <c r="L52" s="134">
        <v>0</v>
      </c>
      <c r="M52" s="134">
        <v>17817.46</v>
      </c>
      <c r="N52" s="134">
        <v>0</v>
      </c>
      <c r="O52" s="134">
        <v>122227.77559999999</v>
      </c>
      <c r="P52" s="140">
        <v>122227.77559999999</v>
      </c>
      <c r="Q52" s="68"/>
    </row>
    <row r="53" spans="1:17" ht="51">
      <c r="A53" s="68" t="s">
        <v>541</v>
      </c>
      <c r="B53" s="68">
        <v>2</v>
      </c>
      <c r="C53" s="69" t="s">
        <v>590</v>
      </c>
      <c r="D53" s="108">
        <v>45055</v>
      </c>
      <c r="E53" s="68">
        <v>1737</v>
      </c>
      <c r="F53" s="68" t="s">
        <v>613</v>
      </c>
      <c r="G53" s="106" t="s">
        <v>3579</v>
      </c>
      <c r="H53" s="68"/>
      <c r="I53" s="68"/>
      <c r="J53" s="68"/>
      <c r="K53" s="68"/>
      <c r="L53" s="134">
        <v>0</v>
      </c>
      <c r="M53" s="134">
        <v>210413.39</v>
      </c>
      <c r="N53" s="134">
        <v>0</v>
      </c>
      <c r="O53" s="134">
        <v>1443435.8554000002</v>
      </c>
      <c r="P53" s="140">
        <v>1443435.8554000002</v>
      </c>
      <c r="Q53" s="68"/>
    </row>
    <row r="54" spans="1:17" ht="51">
      <c r="A54" s="68" t="s">
        <v>541</v>
      </c>
      <c r="B54" s="68">
        <v>2</v>
      </c>
      <c r="C54" s="69" t="s">
        <v>590</v>
      </c>
      <c r="D54" s="108">
        <v>45055</v>
      </c>
      <c r="E54" s="68">
        <v>1739</v>
      </c>
      <c r="F54" s="68" t="s">
        <v>613</v>
      </c>
      <c r="G54" s="106" t="s">
        <v>3580</v>
      </c>
      <c r="H54" s="68"/>
      <c r="I54" s="68"/>
      <c r="J54" s="68"/>
      <c r="K54" s="68"/>
      <c r="L54" s="134">
        <v>0</v>
      </c>
      <c r="M54" s="134">
        <v>64742.58</v>
      </c>
      <c r="N54" s="134">
        <v>0</v>
      </c>
      <c r="O54" s="134">
        <v>444134.09880000004</v>
      </c>
      <c r="P54" s="140">
        <v>444134.09880000004</v>
      </c>
      <c r="Q54" s="68"/>
    </row>
    <row r="55" spans="1:17" ht="51">
      <c r="A55" s="68" t="s">
        <v>541</v>
      </c>
      <c r="B55" s="68">
        <v>2</v>
      </c>
      <c r="C55" s="69" t="s">
        <v>590</v>
      </c>
      <c r="D55" s="108">
        <v>45055</v>
      </c>
      <c r="E55" s="68">
        <v>1741</v>
      </c>
      <c r="F55" s="68" t="s">
        <v>613</v>
      </c>
      <c r="G55" s="106" t="s">
        <v>3581</v>
      </c>
      <c r="H55" s="68"/>
      <c r="I55" s="68"/>
      <c r="J55" s="68"/>
      <c r="K55" s="68"/>
      <c r="L55" s="134">
        <v>0</v>
      </c>
      <c r="M55" s="134">
        <v>48556.94</v>
      </c>
      <c r="N55" s="134">
        <v>0</v>
      </c>
      <c r="O55" s="134">
        <v>333100.60840000003</v>
      </c>
      <c r="P55" s="140">
        <v>333100.60840000003</v>
      </c>
      <c r="Q55" s="68"/>
    </row>
    <row r="56" spans="1:17" ht="51">
      <c r="A56" s="68" t="s">
        <v>541</v>
      </c>
      <c r="B56" s="68">
        <v>2</v>
      </c>
      <c r="C56" s="69" t="s">
        <v>590</v>
      </c>
      <c r="D56" s="108">
        <v>45056</v>
      </c>
      <c r="E56" s="68">
        <v>1754</v>
      </c>
      <c r="F56" s="68" t="s">
        <v>613</v>
      </c>
      <c r="G56" s="106" t="s">
        <v>3582</v>
      </c>
      <c r="H56" s="68"/>
      <c r="I56" s="68"/>
      <c r="J56" s="68"/>
      <c r="K56" s="68"/>
      <c r="L56" s="134">
        <v>0</v>
      </c>
      <c r="M56" s="134">
        <v>100000</v>
      </c>
      <c r="N56" s="134">
        <v>0</v>
      </c>
      <c r="O56" s="134">
        <v>686000</v>
      </c>
      <c r="P56" s="140">
        <v>686000</v>
      </c>
      <c r="Q56" s="68"/>
    </row>
    <row r="57" spans="1:17" ht="51">
      <c r="A57" s="68" t="s">
        <v>541</v>
      </c>
      <c r="B57" s="68">
        <v>2</v>
      </c>
      <c r="C57" s="69" t="s">
        <v>590</v>
      </c>
      <c r="D57" s="108">
        <v>45057</v>
      </c>
      <c r="E57" s="68">
        <v>1796</v>
      </c>
      <c r="F57" s="68" t="s">
        <v>613</v>
      </c>
      <c r="G57" s="106" t="s">
        <v>3583</v>
      </c>
      <c r="H57" s="68"/>
      <c r="I57" s="68"/>
      <c r="J57" s="68"/>
      <c r="K57" s="68"/>
      <c r="L57" s="134">
        <v>0</v>
      </c>
      <c r="M57" s="134">
        <v>1100000</v>
      </c>
      <c r="N57" s="134">
        <v>0</v>
      </c>
      <c r="O57" s="134">
        <v>7546000</v>
      </c>
      <c r="P57" s="140">
        <v>7546000</v>
      </c>
      <c r="Q57" s="68"/>
    </row>
    <row r="58" spans="1:17" ht="51">
      <c r="A58" s="68" t="s">
        <v>541</v>
      </c>
      <c r="B58" s="68">
        <v>2</v>
      </c>
      <c r="C58" s="69" t="s">
        <v>590</v>
      </c>
      <c r="D58" s="108">
        <v>45057</v>
      </c>
      <c r="E58" s="68">
        <v>1798</v>
      </c>
      <c r="F58" s="68" t="s">
        <v>613</v>
      </c>
      <c r="G58" s="106" t="s">
        <v>3584</v>
      </c>
      <c r="H58" s="68"/>
      <c r="I58" s="68"/>
      <c r="J58" s="68"/>
      <c r="K58" s="68"/>
      <c r="L58" s="134">
        <v>0</v>
      </c>
      <c r="M58" s="134">
        <v>2800000</v>
      </c>
      <c r="N58" s="134">
        <v>0</v>
      </c>
      <c r="O58" s="134">
        <v>19208000</v>
      </c>
      <c r="P58" s="140">
        <v>19208000</v>
      </c>
      <c r="Q58" s="68"/>
    </row>
    <row r="59" spans="1:17" ht="63.75">
      <c r="A59" s="68" t="s">
        <v>541</v>
      </c>
      <c r="B59" s="68">
        <v>2</v>
      </c>
      <c r="C59" s="69" t="s">
        <v>590</v>
      </c>
      <c r="D59" s="108">
        <v>45058</v>
      </c>
      <c r="E59" s="68">
        <v>1819</v>
      </c>
      <c r="F59" s="68" t="s">
        <v>613</v>
      </c>
      <c r="G59" s="106" t="s">
        <v>3585</v>
      </c>
      <c r="H59" s="68"/>
      <c r="I59" s="68"/>
      <c r="J59" s="68"/>
      <c r="K59" s="68"/>
      <c r="L59" s="134">
        <v>36000</v>
      </c>
      <c r="M59" s="134">
        <v>0</v>
      </c>
      <c r="N59" s="134">
        <v>246960</v>
      </c>
      <c r="O59" s="134">
        <v>0</v>
      </c>
      <c r="P59" s="140">
        <v>246960</v>
      </c>
      <c r="Q59" s="68"/>
    </row>
    <row r="60" spans="1:17" ht="51">
      <c r="A60" s="68" t="s">
        <v>541</v>
      </c>
      <c r="B60" s="68">
        <v>2</v>
      </c>
      <c r="C60" s="69" t="s">
        <v>590</v>
      </c>
      <c r="D60" s="108">
        <v>45063</v>
      </c>
      <c r="E60" s="68">
        <v>1860</v>
      </c>
      <c r="F60" s="68" t="s">
        <v>613</v>
      </c>
      <c r="G60" s="106" t="s">
        <v>3586</v>
      </c>
      <c r="H60" s="68"/>
      <c r="I60" s="68"/>
      <c r="J60" s="68"/>
      <c r="K60" s="68"/>
      <c r="L60" s="134">
        <v>0</v>
      </c>
      <c r="M60" s="134">
        <v>1597469.88</v>
      </c>
      <c r="N60" s="134">
        <v>0</v>
      </c>
      <c r="O60" s="134">
        <v>10958643.376800001</v>
      </c>
      <c r="P60" s="140">
        <v>10958643.376800001</v>
      </c>
      <c r="Q60" s="68"/>
    </row>
    <row r="61" spans="1:17" ht="51">
      <c r="A61" s="68" t="s">
        <v>541</v>
      </c>
      <c r="B61" s="68">
        <v>2</v>
      </c>
      <c r="C61" s="69" t="s">
        <v>590</v>
      </c>
      <c r="D61" s="108">
        <v>45069</v>
      </c>
      <c r="E61" s="68">
        <v>1991</v>
      </c>
      <c r="F61" s="68" t="s">
        <v>613</v>
      </c>
      <c r="G61" s="106" t="s">
        <v>3587</v>
      </c>
      <c r="H61" s="68"/>
      <c r="I61" s="68"/>
      <c r="J61" s="68"/>
      <c r="K61" s="68"/>
      <c r="L61" s="134">
        <v>0</v>
      </c>
      <c r="M61" s="134">
        <v>900000</v>
      </c>
      <c r="N61" s="134">
        <v>0</v>
      </c>
      <c r="O61" s="134">
        <v>6174000</v>
      </c>
      <c r="P61" s="140">
        <v>6174000</v>
      </c>
      <c r="Q61" s="68"/>
    </row>
    <row r="62" spans="1:17" ht="51">
      <c r="A62" s="68" t="s">
        <v>541</v>
      </c>
      <c r="B62" s="68">
        <v>2</v>
      </c>
      <c r="C62" s="69" t="s">
        <v>590</v>
      </c>
      <c r="D62" s="108">
        <v>45070</v>
      </c>
      <c r="E62" s="68">
        <v>2000</v>
      </c>
      <c r="F62" s="68" t="s">
        <v>613</v>
      </c>
      <c r="G62" s="106" t="s">
        <v>3588</v>
      </c>
      <c r="H62" s="68"/>
      <c r="I62" s="68"/>
      <c r="J62" s="68"/>
      <c r="K62" s="68"/>
      <c r="L62" s="134">
        <v>0</v>
      </c>
      <c r="M62" s="134">
        <v>534980</v>
      </c>
      <c r="N62" s="134">
        <v>0</v>
      </c>
      <c r="O62" s="134">
        <v>3669962.8000000003</v>
      </c>
      <c r="P62" s="140">
        <v>3669962.8000000003</v>
      </c>
      <c r="Q62" s="68"/>
    </row>
    <row r="63" spans="1:17" ht="51">
      <c r="A63" s="68" t="s">
        <v>541</v>
      </c>
      <c r="B63" s="68">
        <v>2</v>
      </c>
      <c r="C63" s="69" t="s">
        <v>590</v>
      </c>
      <c r="D63" s="108">
        <v>45071</v>
      </c>
      <c r="E63" s="68">
        <v>2014</v>
      </c>
      <c r="F63" s="68" t="s">
        <v>613</v>
      </c>
      <c r="G63" s="106" t="s">
        <v>3589</v>
      </c>
      <c r="H63" s="68"/>
      <c r="I63" s="68"/>
      <c r="J63" s="68"/>
      <c r="K63" s="68"/>
      <c r="L63" s="134">
        <v>0</v>
      </c>
      <c r="M63" s="134">
        <v>15435.3</v>
      </c>
      <c r="N63" s="134">
        <v>0</v>
      </c>
      <c r="O63" s="134">
        <v>105886.158</v>
      </c>
      <c r="P63" s="140">
        <v>105886.158</v>
      </c>
      <c r="Q63" s="68"/>
    </row>
    <row r="64" spans="1:17" ht="51">
      <c r="A64" s="68">
        <v>389</v>
      </c>
      <c r="B64" s="68">
        <v>1</v>
      </c>
      <c r="C64" s="69" t="s">
        <v>1422</v>
      </c>
      <c r="D64" s="108">
        <v>45072</v>
      </c>
      <c r="E64" s="68">
        <v>2025</v>
      </c>
      <c r="F64" s="68" t="s">
        <v>2557</v>
      </c>
      <c r="G64" s="106" t="s">
        <v>3590</v>
      </c>
      <c r="H64" s="68"/>
      <c r="I64" s="68"/>
      <c r="J64" s="68"/>
      <c r="K64" s="68"/>
      <c r="L64" s="134">
        <v>776000</v>
      </c>
      <c r="M64" s="134">
        <v>0</v>
      </c>
      <c r="N64" s="134">
        <v>5323360</v>
      </c>
      <c r="O64" s="134">
        <v>0</v>
      </c>
      <c r="P64" s="140">
        <v>5323360</v>
      </c>
      <c r="Q64" s="68"/>
    </row>
    <row r="65" spans="1:17" ht="51">
      <c r="A65" s="68" t="s">
        <v>541</v>
      </c>
      <c r="B65" s="68">
        <v>2</v>
      </c>
      <c r="C65" s="69" t="s">
        <v>590</v>
      </c>
      <c r="D65" s="108">
        <v>45072</v>
      </c>
      <c r="E65" s="68">
        <v>2025</v>
      </c>
      <c r="F65" s="68" t="s">
        <v>613</v>
      </c>
      <c r="G65" s="106" t="s">
        <v>3590</v>
      </c>
      <c r="H65" s="68"/>
      <c r="I65" s="68"/>
      <c r="J65" s="68"/>
      <c r="K65" s="68"/>
      <c r="L65" s="134">
        <v>0</v>
      </c>
      <c r="M65" s="134">
        <v>776000</v>
      </c>
      <c r="N65" s="134">
        <v>0</v>
      </c>
      <c r="O65" s="134">
        <v>5323360</v>
      </c>
      <c r="P65" s="140">
        <v>5323360</v>
      </c>
      <c r="Q65" s="68"/>
    </row>
    <row r="66" spans="1:17" ht="51">
      <c r="A66" s="68" t="s">
        <v>541</v>
      </c>
      <c r="B66" s="68">
        <v>2</v>
      </c>
      <c r="C66" s="69" t="s">
        <v>590</v>
      </c>
      <c r="D66" s="108">
        <v>45077</v>
      </c>
      <c r="E66" s="68">
        <v>2140</v>
      </c>
      <c r="F66" s="68" t="s">
        <v>613</v>
      </c>
      <c r="G66" s="106" t="s">
        <v>3591</v>
      </c>
      <c r="H66" s="68"/>
      <c r="I66" s="68"/>
      <c r="J66" s="68"/>
      <c r="K66" s="68"/>
      <c r="L66" s="134">
        <v>0</v>
      </c>
      <c r="M66" s="134">
        <v>800000</v>
      </c>
      <c r="N66" s="134">
        <v>0</v>
      </c>
      <c r="O66" s="134">
        <v>5488000</v>
      </c>
      <c r="P66" s="140">
        <v>5488000</v>
      </c>
      <c r="Q66" s="68"/>
    </row>
    <row r="67" spans="1:17" ht="51">
      <c r="A67" s="68">
        <v>383</v>
      </c>
      <c r="B67" s="68">
        <v>1</v>
      </c>
      <c r="C67" s="69" t="s">
        <v>1246</v>
      </c>
      <c r="D67" s="108">
        <v>45077</v>
      </c>
      <c r="E67" s="68">
        <v>2144</v>
      </c>
      <c r="F67" s="68" t="s">
        <v>3110</v>
      </c>
      <c r="G67" s="106" t="s">
        <v>3592</v>
      </c>
      <c r="H67" s="68"/>
      <c r="I67" s="68"/>
      <c r="J67" s="68"/>
      <c r="K67" s="68"/>
      <c r="L67" s="134">
        <v>56808.34</v>
      </c>
      <c r="M67" s="134">
        <v>0</v>
      </c>
      <c r="N67" s="134">
        <v>389705.21240000002</v>
      </c>
      <c r="O67" s="134">
        <v>0</v>
      </c>
      <c r="P67" s="140">
        <v>389705.21240000002</v>
      </c>
      <c r="Q67" s="68"/>
    </row>
    <row r="68" spans="1:17" ht="63.75">
      <c r="A68" s="68" t="s">
        <v>541</v>
      </c>
      <c r="B68" s="68">
        <v>2</v>
      </c>
      <c r="C68" s="69" t="s">
        <v>590</v>
      </c>
      <c r="D68" s="108">
        <v>45082</v>
      </c>
      <c r="E68" s="68">
        <v>2207</v>
      </c>
      <c r="F68" s="68" t="s">
        <v>613</v>
      </c>
      <c r="G68" s="106" t="s">
        <v>4295</v>
      </c>
      <c r="H68" s="68"/>
      <c r="I68" s="68"/>
      <c r="J68" s="68"/>
      <c r="K68" s="68"/>
      <c r="L68" s="134">
        <v>0</v>
      </c>
      <c r="M68" s="134">
        <v>78574.720000000001</v>
      </c>
      <c r="N68" s="134">
        <v>0</v>
      </c>
      <c r="O68" s="134">
        <v>539022.57920000004</v>
      </c>
      <c r="P68" s="140">
        <v>539022.57920000004</v>
      </c>
      <c r="Q68" s="68"/>
    </row>
    <row r="69" spans="1:17" ht="51">
      <c r="A69" s="68" t="s">
        <v>541</v>
      </c>
      <c r="B69" s="68">
        <v>2</v>
      </c>
      <c r="C69" s="69" t="s">
        <v>590</v>
      </c>
      <c r="D69" s="108">
        <v>45082</v>
      </c>
      <c r="E69" s="68">
        <v>2211</v>
      </c>
      <c r="F69" s="68" t="s">
        <v>613</v>
      </c>
      <c r="G69" s="106" t="s">
        <v>4296</v>
      </c>
      <c r="H69" s="68"/>
      <c r="I69" s="68"/>
      <c r="J69" s="68"/>
      <c r="K69" s="68"/>
      <c r="L69" s="134">
        <v>0</v>
      </c>
      <c r="M69" s="134">
        <v>600000</v>
      </c>
      <c r="N69" s="134">
        <v>0</v>
      </c>
      <c r="O69" s="134">
        <v>4116000</v>
      </c>
      <c r="P69" s="140">
        <v>4116000</v>
      </c>
      <c r="Q69" s="68"/>
    </row>
    <row r="70" spans="1:17" ht="51">
      <c r="A70" s="68" t="s">
        <v>541</v>
      </c>
      <c r="B70" s="68">
        <v>2</v>
      </c>
      <c r="C70" s="69" t="s">
        <v>590</v>
      </c>
      <c r="D70" s="108">
        <v>45082</v>
      </c>
      <c r="E70" s="68">
        <v>2213</v>
      </c>
      <c r="F70" s="68" t="s">
        <v>613</v>
      </c>
      <c r="G70" s="106" t="s">
        <v>4297</v>
      </c>
      <c r="H70" s="68"/>
      <c r="I70" s="68"/>
      <c r="J70" s="68"/>
      <c r="K70" s="68"/>
      <c r="L70" s="134">
        <v>0</v>
      </c>
      <c r="M70" s="134">
        <v>1000000</v>
      </c>
      <c r="N70" s="134">
        <v>0</v>
      </c>
      <c r="O70" s="134">
        <v>6860000</v>
      </c>
      <c r="P70" s="140">
        <v>6860000</v>
      </c>
      <c r="Q70" s="68"/>
    </row>
    <row r="71" spans="1:17" ht="63.75">
      <c r="A71" s="68">
        <v>86</v>
      </c>
      <c r="B71" s="68">
        <v>4</v>
      </c>
      <c r="C71" s="69" t="s">
        <v>50</v>
      </c>
      <c r="D71" s="108">
        <v>45082</v>
      </c>
      <c r="E71" s="68">
        <v>2218</v>
      </c>
      <c r="F71" s="68" t="s">
        <v>4270</v>
      </c>
      <c r="G71" s="106" t="s">
        <v>4298</v>
      </c>
      <c r="H71" s="68"/>
      <c r="I71" s="68"/>
      <c r="J71" s="68"/>
      <c r="K71" s="68"/>
      <c r="L71" s="134">
        <v>3371785.71</v>
      </c>
      <c r="M71" s="134">
        <v>0</v>
      </c>
      <c r="N71" s="134">
        <v>23130449.970600002</v>
      </c>
      <c r="O71" s="134">
        <v>0</v>
      </c>
      <c r="P71" s="140">
        <v>23130449.970600002</v>
      </c>
      <c r="Q71" s="68"/>
    </row>
    <row r="72" spans="1:17" ht="63.75">
      <c r="A72" s="68">
        <v>389</v>
      </c>
      <c r="B72" s="68">
        <v>1</v>
      </c>
      <c r="C72" s="69" t="s">
        <v>1422</v>
      </c>
      <c r="D72" s="108">
        <v>45083</v>
      </c>
      <c r="E72" s="68">
        <v>2231</v>
      </c>
      <c r="F72" s="68" t="s">
        <v>2557</v>
      </c>
      <c r="G72" s="106" t="s">
        <v>4299</v>
      </c>
      <c r="H72" s="68"/>
      <c r="I72" s="68"/>
      <c r="J72" s="68"/>
      <c r="K72" s="68"/>
      <c r="L72" s="134">
        <v>1022117.33</v>
      </c>
      <c r="M72" s="134">
        <v>0</v>
      </c>
      <c r="N72" s="134">
        <v>7011724.8838</v>
      </c>
      <c r="O72" s="134">
        <v>0</v>
      </c>
      <c r="P72" s="140">
        <v>7011724.8838</v>
      </c>
      <c r="Q72" s="68"/>
    </row>
    <row r="73" spans="1:17" ht="51">
      <c r="A73" s="68">
        <v>597</v>
      </c>
      <c r="B73" s="68">
        <v>1</v>
      </c>
      <c r="C73" s="69" t="s">
        <v>677</v>
      </c>
      <c r="D73" s="108">
        <v>45086</v>
      </c>
      <c r="E73" s="68">
        <v>2254</v>
      </c>
      <c r="F73" s="68" t="s">
        <v>4273</v>
      </c>
      <c r="G73" s="106" t="s">
        <v>4300</v>
      </c>
      <c r="H73" s="68"/>
      <c r="I73" s="68"/>
      <c r="J73" s="68"/>
      <c r="K73" s="68"/>
      <c r="L73" s="134">
        <v>9895191.5399999991</v>
      </c>
      <c r="M73" s="134">
        <v>0</v>
      </c>
      <c r="N73" s="134">
        <v>67881013.964399993</v>
      </c>
      <c r="O73" s="134">
        <v>0</v>
      </c>
      <c r="P73" s="140">
        <v>67881013.964399993</v>
      </c>
      <c r="Q73" s="68"/>
    </row>
    <row r="74" spans="1:17" ht="63.75">
      <c r="A74" s="68" t="s">
        <v>541</v>
      </c>
      <c r="B74" s="68">
        <v>2</v>
      </c>
      <c r="C74" s="69" t="s">
        <v>590</v>
      </c>
      <c r="D74" s="108">
        <v>45089</v>
      </c>
      <c r="E74" s="68">
        <v>2328</v>
      </c>
      <c r="F74" s="68" t="s">
        <v>613</v>
      </c>
      <c r="G74" s="106" t="s">
        <v>4301</v>
      </c>
      <c r="H74" s="68"/>
      <c r="I74" s="68"/>
      <c r="J74" s="68"/>
      <c r="K74" s="68"/>
      <c r="L74" s="134">
        <v>0</v>
      </c>
      <c r="M74" s="134">
        <v>4000000</v>
      </c>
      <c r="N74" s="134">
        <v>0</v>
      </c>
      <c r="O74" s="134">
        <v>27440000</v>
      </c>
      <c r="P74" s="140">
        <v>27440000</v>
      </c>
      <c r="Q74" s="68"/>
    </row>
    <row r="75" spans="1:17" ht="63.75">
      <c r="A75" s="68" t="s">
        <v>541</v>
      </c>
      <c r="B75" s="68">
        <v>2</v>
      </c>
      <c r="C75" s="69" t="s">
        <v>590</v>
      </c>
      <c r="D75" s="108">
        <v>45096</v>
      </c>
      <c r="E75" s="68">
        <v>2434</v>
      </c>
      <c r="F75" s="68" t="s">
        <v>613</v>
      </c>
      <c r="G75" s="106" t="s">
        <v>4302</v>
      </c>
      <c r="H75" s="68"/>
      <c r="I75" s="68"/>
      <c r="J75" s="68"/>
      <c r="K75" s="68"/>
      <c r="L75" s="134">
        <v>0</v>
      </c>
      <c r="M75" s="134">
        <v>800000</v>
      </c>
      <c r="N75" s="134">
        <v>0</v>
      </c>
      <c r="O75" s="134">
        <v>5488000</v>
      </c>
      <c r="P75" s="140">
        <v>5488000</v>
      </c>
      <c r="Q75" s="68"/>
    </row>
    <row r="76" spans="1:17" ht="51">
      <c r="A76" s="68">
        <v>212</v>
      </c>
      <c r="B76" s="68">
        <v>1</v>
      </c>
      <c r="C76" s="69" t="s">
        <v>90</v>
      </c>
      <c r="D76" s="108">
        <v>45097</v>
      </c>
      <c r="E76" s="68">
        <v>2464</v>
      </c>
      <c r="F76" s="68" t="s">
        <v>3117</v>
      </c>
      <c r="G76" s="106" t="s">
        <v>4303</v>
      </c>
      <c r="H76" s="68"/>
      <c r="I76" s="68"/>
      <c r="J76" s="68"/>
      <c r="K76" s="68"/>
      <c r="L76" s="134">
        <v>2798820</v>
      </c>
      <c r="M76" s="134">
        <v>0</v>
      </c>
      <c r="N76" s="134">
        <v>19199905.199999999</v>
      </c>
      <c r="O76" s="134">
        <v>0</v>
      </c>
      <c r="P76" s="140">
        <v>19199905.199999999</v>
      </c>
      <c r="Q76" s="68"/>
    </row>
    <row r="77" spans="1:17" ht="51">
      <c r="A77" s="68" t="s">
        <v>541</v>
      </c>
      <c r="B77" s="68">
        <v>2</v>
      </c>
      <c r="C77" s="69" t="s">
        <v>590</v>
      </c>
      <c r="D77" s="108">
        <v>45097</v>
      </c>
      <c r="E77" s="68">
        <v>2464</v>
      </c>
      <c r="F77" s="68" t="s">
        <v>613</v>
      </c>
      <c r="G77" s="106" t="s">
        <v>4303</v>
      </c>
      <c r="H77" s="68"/>
      <c r="I77" s="68"/>
      <c r="J77" s="68"/>
      <c r="K77" s="68"/>
      <c r="L77" s="134">
        <v>0</v>
      </c>
      <c r="M77" s="134">
        <v>2798820</v>
      </c>
      <c r="N77" s="134">
        <v>0</v>
      </c>
      <c r="O77" s="134">
        <v>19199905.199999999</v>
      </c>
      <c r="P77" s="140">
        <v>19199905.199999999</v>
      </c>
      <c r="Q77" s="68"/>
    </row>
    <row r="78" spans="1:17" ht="51">
      <c r="A78" s="68">
        <v>597</v>
      </c>
      <c r="B78" s="68">
        <v>1</v>
      </c>
      <c r="C78" s="69" t="s">
        <v>677</v>
      </c>
      <c r="D78" s="108">
        <v>45097</v>
      </c>
      <c r="E78" s="68">
        <v>2466</v>
      </c>
      <c r="F78" s="68" t="s">
        <v>4273</v>
      </c>
      <c r="G78" s="106" t="s">
        <v>4304</v>
      </c>
      <c r="H78" s="68"/>
      <c r="I78" s="68"/>
      <c r="J78" s="68"/>
      <c r="K78" s="68"/>
      <c r="L78" s="134">
        <v>46649836.859999999</v>
      </c>
      <c r="M78" s="134">
        <v>0</v>
      </c>
      <c r="N78" s="134">
        <v>320017880.85960001</v>
      </c>
      <c r="O78" s="134">
        <v>0</v>
      </c>
      <c r="P78" s="140">
        <v>320017880.85960001</v>
      </c>
      <c r="Q78" s="68"/>
    </row>
    <row r="79" spans="1:17" ht="51">
      <c r="A79" s="68" t="s">
        <v>541</v>
      </c>
      <c r="B79" s="68">
        <v>2</v>
      </c>
      <c r="C79" s="69" t="s">
        <v>590</v>
      </c>
      <c r="D79" s="108">
        <v>45097</v>
      </c>
      <c r="E79" s="68">
        <v>2466</v>
      </c>
      <c r="F79" s="68" t="s">
        <v>613</v>
      </c>
      <c r="G79" s="106" t="s">
        <v>4304</v>
      </c>
      <c r="H79" s="68"/>
      <c r="I79" s="68"/>
      <c r="J79" s="68"/>
      <c r="K79" s="68"/>
      <c r="L79" s="134">
        <v>0</v>
      </c>
      <c r="M79" s="134">
        <v>46649836.859999999</v>
      </c>
      <c r="N79" s="134">
        <v>0</v>
      </c>
      <c r="O79" s="134">
        <v>320017880.85960001</v>
      </c>
      <c r="P79" s="140">
        <v>320017880.85960001</v>
      </c>
      <c r="Q79" s="68"/>
    </row>
    <row r="80" spans="1:17" ht="63.75">
      <c r="A80" s="68" t="s">
        <v>541</v>
      </c>
      <c r="B80" s="68">
        <v>2</v>
      </c>
      <c r="C80" s="69" t="s">
        <v>590</v>
      </c>
      <c r="D80" s="108">
        <v>45099</v>
      </c>
      <c r="E80" s="68">
        <v>2490</v>
      </c>
      <c r="F80" s="68" t="s">
        <v>613</v>
      </c>
      <c r="G80" s="106" t="s">
        <v>4305</v>
      </c>
      <c r="H80" s="68"/>
      <c r="I80" s="68"/>
      <c r="J80" s="68"/>
      <c r="K80" s="68"/>
      <c r="L80" s="134">
        <v>0</v>
      </c>
      <c r="M80" s="134">
        <v>100000</v>
      </c>
      <c r="N80" s="134">
        <v>0</v>
      </c>
      <c r="O80" s="134">
        <v>686000</v>
      </c>
      <c r="P80" s="140">
        <v>686000</v>
      </c>
      <c r="Q80" s="68"/>
    </row>
    <row r="81" spans="1:17" ht="51">
      <c r="A81" s="68">
        <v>253</v>
      </c>
      <c r="B81" s="68">
        <v>1</v>
      </c>
      <c r="C81" s="69" t="s">
        <v>104</v>
      </c>
      <c r="D81" s="108">
        <v>45106</v>
      </c>
      <c r="E81" s="68">
        <v>2591</v>
      </c>
      <c r="F81" s="68" t="s">
        <v>3125</v>
      </c>
      <c r="G81" s="106" t="s">
        <v>4306</v>
      </c>
      <c r="H81" s="68"/>
      <c r="I81" s="68"/>
      <c r="J81" s="68"/>
      <c r="K81" s="68"/>
      <c r="L81" s="134">
        <v>1000000</v>
      </c>
      <c r="M81" s="134">
        <v>0</v>
      </c>
      <c r="N81" s="134">
        <v>6860000</v>
      </c>
      <c r="O81" s="134">
        <v>0</v>
      </c>
      <c r="P81" s="140">
        <v>6860000</v>
      </c>
      <c r="Q81" s="68"/>
    </row>
    <row r="82" spans="1:17" ht="51">
      <c r="A82" s="68" t="s">
        <v>541</v>
      </c>
      <c r="B82" s="68">
        <v>2</v>
      </c>
      <c r="C82" s="69" t="s">
        <v>590</v>
      </c>
      <c r="D82" s="108">
        <v>45106</v>
      </c>
      <c r="E82" s="68">
        <v>2591</v>
      </c>
      <c r="F82" s="68" t="s">
        <v>613</v>
      </c>
      <c r="G82" s="106" t="s">
        <v>4306</v>
      </c>
      <c r="H82" s="68"/>
      <c r="I82" s="68"/>
      <c r="J82" s="68"/>
      <c r="K82" s="68"/>
      <c r="L82" s="134">
        <v>0</v>
      </c>
      <c r="M82" s="134">
        <v>1000000</v>
      </c>
      <c r="N82" s="134">
        <v>0</v>
      </c>
      <c r="O82" s="134">
        <v>6860000</v>
      </c>
      <c r="P82" s="140">
        <v>6860000</v>
      </c>
      <c r="Q82" s="68"/>
    </row>
    <row r="83" spans="1:17" ht="51">
      <c r="A83" s="68">
        <v>253</v>
      </c>
      <c r="B83" s="68">
        <v>1</v>
      </c>
      <c r="C83" s="69" t="s">
        <v>104</v>
      </c>
      <c r="D83" s="108">
        <v>45106</v>
      </c>
      <c r="E83" s="68">
        <v>2594</v>
      </c>
      <c r="F83" s="68" t="s">
        <v>4307</v>
      </c>
      <c r="G83" s="106" t="s">
        <v>4308</v>
      </c>
      <c r="H83" s="68"/>
      <c r="I83" s="68"/>
      <c r="J83" s="68"/>
      <c r="K83" s="68"/>
      <c r="L83" s="134">
        <v>161056.44</v>
      </c>
      <c r="M83" s="134">
        <v>0</v>
      </c>
      <c r="N83" s="134">
        <v>1104847.1784000001</v>
      </c>
      <c r="O83" s="134">
        <v>0</v>
      </c>
      <c r="P83" s="140">
        <v>1104847.1784000001</v>
      </c>
      <c r="Q83" s="68"/>
    </row>
    <row r="84" spans="1:17" ht="51">
      <c r="A84" s="68" t="s">
        <v>541</v>
      </c>
      <c r="B84" s="68">
        <v>2</v>
      </c>
      <c r="C84" s="69" t="s">
        <v>590</v>
      </c>
      <c r="D84" s="108">
        <v>45106</v>
      </c>
      <c r="E84" s="68">
        <v>2594</v>
      </c>
      <c r="F84" s="68" t="s">
        <v>613</v>
      </c>
      <c r="G84" s="106" t="s">
        <v>4308</v>
      </c>
      <c r="H84" s="68"/>
      <c r="I84" s="68"/>
      <c r="J84" s="68"/>
      <c r="K84" s="68"/>
      <c r="L84" s="134">
        <v>0</v>
      </c>
      <c r="M84" s="134">
        <v>161056.44</v>
      </c>
      <c r="N84" s="134">
        <v>0</v>
      </c>
      <c r="O84" s="134">
        <v>1104847.1784000001</v>
      </c>
      <c r="P84" s="140">
        <v>1104847.1784000001</v>
      </c>
      <c r="Q84" s="68"/>
    </row>
    <row r="85" spans="1:17" ht="51">
      <c r="A85" s="68">
        <v>117</v>
      </c>
      <c r="B85" s="68">
        <v>1</v>
      </c>
      <c r="C85" s="69" t="s">
        <v>54</v>
      </c>
      <c r="D85" s="108">
        <v>45111</v>
      </c>
      <c r="E85" s="68">
        <v>2710</v>
      </c>
      <c r="F85" s="68" t="s">
        <v>3087</v>
      </c>
      <c r="G85" s="106" t="s">
        <v>6568</v>
      </c>
      <c r="H85" s="68"/>
      <c r="I85" s="68"/>
      <c r="J85" s="68"/>
      <c r="K85" s="68"/>
      <c r="L85" s="134">
        <v>77983.100000000006</v>
      </c>
      <c r="M85" s="134">
        <v>0</v>
      </c>
      <c r="N85" s="134">
        <v>534964.06600000011</v>
      </c>
      <c r="O85" s="134">
        <v>0</v>
      </c>
      <c r="P85" s="140">
        <v>534964.06600000011</v>
      </c>
      <c r="Q85" s="68"/>
    </row>
    <row r="86" spans="1:17" ht="51">
      <c r="A86" s="68" t="s">
        <v>541</v>
      </c>
      <c r="B86" s="68">
        <v>2</v>
      </c>
      <c r="C86" s="69" t="s">
        <v>590</v>
      </c>
      <c r="D86" s="108">
        <v>45111</v>
      </c>
      <c r="E86" s="68">
        <v>2712</v>
      </c>
      <c r="F86" s="68" t="s">
        <v>613</v>
      </c>
      <c r="G86" s="106" t="s">
        <v>6569</v>
      </c>
      <c r="H86" s="68"/>
      <c r="I86" s="68"/>
      <c r="J86" s="68"/>
      <c r="K86" s="68"/>
      <c r="L86" s="134">
        <v>0</v>
      </c>
      <c r="M86" s="134">
        <v>100</v>
      </c>
      <c r="N86" s="134">
        <v>0</v>
      </c>
      <c r="O86" s="134">
        <v>686</v>
      </c>
      <c r="P86" s="140">
        <v>686</v>
      </c>
      <c r="Q86" s="68"/>
    </row>
    <row r="87" spans="1:17" ht="51">
      <c r="A87" s="68">
        <v>15</v>
      </c>
      <c r="B87" s="68">
        <v>1</v>
      </c>
      <c r="C87" s="69" t="s">
        <v>39</v>
      </c>
      <c r="D87" s="108">
        <v>45111</v>
      </c>
      <c r="E87" s="68">
        <v>2717</v>
      </c>
      <c r="F87" s="68" t="s">
        <v>6570</v>
      </c>
      <c r="G87" s="106" t="s">
        <v>6571</v>
      </c>
      <c r="H87" s="68"/>
      <c r="I87" s="68"/>
      <c r="J87" s="68"/>
      <c r="K87" s="68"/>
      <c r="L87" s="134">
        <v>12932.9</v>
      </c>
      <c r="M87" s="134">
        <v>0</v>
      </c>
      <c r="N87" s="134">
        <v>88719.694000000003</v>
      </c>
      <c r="O87" s="134">
        <v>0</v>
      </c>
      <c r="P87" s="140">
        <v>88719.694000000003</v>
      </c>
      <c r="Q87" s="68"/>
    </row>
    <row r="88" spans="1:17" ht="51">
      <c r="A88" s="68" t="s">
        <v>541</v>
      </c>
      <c r="B88" s="68">
        <v>2</v>
      </c>
      <c r="C88" s="69" t="s">
        <v>590</v>
      </c>
      <c r="D88" s="108">
        <v>45111</v>
      </c>
      <c r="E88" s="68">
        <v>2717</v>
      </c>
      <c r="F88" s="68" t="s">
        <v>613</v>
      </c>
      <c r="G88" s="106" t="s">
        <v>6571</v>
      </c>
      <c r="H88" s="68"/>
      <c r="I88" s="68"/>
      <c r="J88" s="68"/>
      <c r="K88" s="68"/>
      <c r="L88" s="134">
        <v>0</v>
      </c>
      <c r="M88" s="134">
        <v>12932.9</v>
      </c>
      <c r="N88" s="134">
        <v>0</v>
      </c>
      <c r="O88" s="134">
        <v>88719.694000000003</v>
      </c>
      <c r="P88" s="140">
        <v>88719.694000000003</v>
      </c>
      <c r="Q88" s="68"/>
    </row>
    <row r="89" spans="1:17" ht="51">
      <c r="A89" s="68">
        <v>15</v>
      </c>
      <c r="B89" s="68">
        <v>1</v>
      </c>
      <c r="C89" s="69" t="s">
        <v>39</v>
      </c>
      <c r="D89" s="108">
        <v>45111</v>
      </c>
      <c r="E89" s="68">
        <v>2719</v>
      </c>
      <c r="F89" s="68" t="s">
        <v>6570</v>
      </c>
      <c r="G89" s="106" t="s">
        <v>6572</v>
      </c>
      <c r="H89" s="68"/>
      <c r="I89" s="68"/>
      <c r="J89" s="68"/>
      <c r="K89" s="68"/>
      <c r="L89" s="134">
        <v>31397.09</v>
      </c>
      <c r="M89" s="134">
        <v>0</v>
      </c>
      <c r="N89" s="134">
        <v>215384.0374</v>
      </c>
      <c r="O89" s="134">
        <v>0</v>
      </c>
      <c r="P89" s="140">
        <v>215384.0374</v>
      </c>
      <c r="Q89" s="68"/>
    </row>
    <row r="90" spans="1:17" ht="51">
      <c r="A90" s="68" t="s">
        <v>541</v>
      </c>
      <c r="B90" s="68">
        <v>2</v>
      </c>
      <c r="C90" s="69" t="s">
        <v>590</v>
      </c>
      <c r="D90" s="108">
        <v>45111</v>
      </c>
      <c r="E90" s="68">
        <v>2719</v>
      </c>
      <c r="F90" s="68" t="s">
        <v>613</v>
      </c>
      <c r="G90" s="106" t="s">
        <v>6572</v>
      </c>
      <c r="H90" s="68"/>
      <c r="I90" s="68"/>
      <c r="J90" s="68"/>
      <c r="K90" s="68"/>
      <c r="L90" s="134">
        <v>0</v>
      </c>
      <c r="M90" s="134">
        <v>31397.09</v>
      </c>
      <c r="N90" s="134">
        <v>0</v>
      </c>
      <c r="O90" s="134">
        <v>215384.0374</v>
      </c>
      <c r="P90" s="140">
        <v>215384.0374</v>
      </c>
      <c r="Q90" s="68"/>
    </row>
    <row r="91" spans="1:17" ht="51">
      <c r="A91" s="68">
        <v>15</v>
      </c>
      <c r="B91" s="68">
        <v>1</v>
      </c>
      <c r="C91" s="69" t="s">
        <v>39</v>
      </c>
      <c r="D91" s="108">
        <v>45111</v>
      </c>
      <c r="E91" s="68">
        <v>2721</v>
      </c>
      <c r="F91" s="68" t="s">
        <v>6570</v>
      </c>
      <c r="G91" s="106" t="s">
        <v>6573</v>
      </c>
      <c r="H91" s="68"/>
      <c r="I91" s="68"/>
      <c r="J91" s="68"/>
      <c r="K91" s="68"/>
      <c r="L91" s="134">
        <v>379347.68</v>
      </c>
      <c r="M91" s="134">
        <v>0</v>
      </c>
      <c r="N91" s="134">
        <v>2602325.0848000003</v>
      </c>
      <c r="O91" s="134">
        <v>0</v>
      </c>
      <c r="P91" s="140">
        <v>2602325.0848000003</v>
      </c>
      <c r="Q91" s="68"/>
    </row>
    <row r="92" spans="1:17" ht="51">
      <c r="A92" s="68" t="s">
        <v>541</v>
      </c>
      <c r="B92" s="68">
        <v>2</v>
      </c>
      <c r="C92" s="69" t="s">
        <v>590</v>
      </c>
      <c r="D92" s="108">
        <v>45111</v>
      </c>
      <c r="E92" s="68">
        <v>2721</v>
      </c>
      <c r="F92" s="68" t="s">
        <v>613</v>
      </c>
      <c r="G92" s="106" t="s">
        <v>6573</v>
      </c>
      <c r="H92" s="68"/>
      <c r="I92" s="68"/>
      <c r="J92" s="68"/>
      <c r="K92" s="68"/>
      <c r="L92" s="134">
        <v>0</v>
      </c>
      <c r="M92" s="134">
        <v>379347.68</v>
      </c>
      <c r="N92" s="134">
        <v>0</v>
      </c>
      <c r="O92" s="134">
        <v>2602325.0848000003</v>
      </c>
      <c r="P92" s="140">
        <v>2602325.0848000003</v>
      </c>
      <c r="Q92" s="68"/>
    </row>
    <row r="93" spans="1:17" ht="51">
      <c r="A93" s="68">
        <v>15</v>
      </c>
      <c r="B93" s="68">
        <v>1</v>
      </c>
      <c r="C93" s="69" t="s">
        <v>39</v>
      </c>
      <c r="D93" s="108">
        <v>45111</v>
      </c>
      <c r="E93" s="68">
        <v>2723</v>
      </c>
      <c r="F93" s="68" t="s">
        <v>6570</v>
      </c>
      <c r="G93" s="106" t="s">
        <v>6574</v>
      </c>
      <c r="H93" s="68"/>
      <c r="I93" s="68"/>
      <c r="J93" s="68"/>
      <c r="K93" s="68"/>
      <c r="L93" s="134">
        <v>116722.36</v>
      </c>
      <c r="M93" s="134">
        <v>0</v>
      </c>
      <c r="N93" s="134">
        <v>800715.38959999999</v>
      </c>
      <c r="O93" s="134">
        <v>0</v>
      </c>
      <c r="P93" s="140">
        <v>800715.38959999999</v>
      </c>
      <c r="Q93" s="68"/>
    </row>
    <row r="94" spans="1:17" ht="51">
      <c r="A94" s="68" t="s">
        <v>541</v>
      </c>
      <c r="B94" s="68">
        <v>2</v>
      </c>
      <c r="C94" s="69" t="s">
        <v>590</v>
      </c>
      <c r="D94" s="108">
        <v>45111</v>
      </c>
      <c r="E94" s="68">
        <v>2723</v>
      </c>
      <c r="F94" s="68" t="s">
        <v>613</v>
      </c>
      <c r="G94" s="106" t="s">
        <v>6574</v>
      </c>
      <c r="H94" s="68"/>
      <c r="I94" s="68"/>
      <c r="J94" s="68"/>
      <c r="K94" s="68"/>
      <c r="L94" s="134">
        <v>0</v>
      </c>
      <c r="M94" s="134">
        <v>116722.36</v>
      </c>
      <c r="N94" s="134">
        <v>0</v>
      </c>
      <c r="O94" s="134">
        <v>800715.38959999999</v>
      </c>
      <c r="P94" s="140">
        <v>800715.38959999999</v>
      </c>
      <c r="Q94" s="68"/>
    </row>
    <row r="95" spans="1:17" ht="51">
      <c r="A95" s="68">
        <v>15</v>
      </c>
      <c r="B95" s="68">
        <v>1</v>
      </c>
      <c r="C95" s="69" t="s">
        <v>39</v>
      </c>
      <c r="D95" s="108">
        <v>45111</v>
      </c>
      <c r="E95" s="68">
        <v>2725</v>
      </c>
      <c r="F95" s="68" t="s">
        <v>6570</v>
      </c>
      <c r="G95" s="106" t="s">
        <v>6575</v>
      </c>
      <c r="H95" s="68"/>
      <c r="I95" s="68"/>
      <c r="J95" s="68"/>
      <c r="K95" s="68"/>
      <c r="L95" s="134">
        <v>87541.77</v>
      </c>
      <c r="M95" s="134">
        <v>0</v>
      </c>
      <c r="N95" s="134">
        <v>600536.54220000003</v>
      </c>
      <c r="O95" s="134">
        <v>0</v>
      </c>
      <c r="P95" s="140">
        <v>600536.54220000003</v>
      </c>
      <c r="Q95" s="68"/>
    </row>
    <row r="96" spans="1:17" ht="51">
      <c r="A96" s="68" t="s">
        <v>541</v>
      </c>
      <c r="B96" s="68">
        <v>2</v>
      </c>
      <c r="C96" s="69" t="s">
        <v>590</v>
      </c>
      <c r="D96" s="108">
        <v>45111</v>
      </c>
      <c r="E96" s="68">
        <v>2725</v>
      </c>
      <c r="F96" s="68" t="s">
        <v>613</v>
      </c>
      <c r="G96" s="106" t="s">
        <v>6575</v>
      </c>
      <c r="H96" s="68"/>
      <c r="I96" s="68"/>
      <c r="J96" s="68"/>
      <c r="K96" s="68"/>
      <c r="L96" s="134">
        <v>0</v>
      </c>
      <c r="M96" s="134">
        <v>87541.77</v>
      </c>
      <c r="N96" s="134">
        <v>0</v>
      </c>
      <c r="O96" s="134">
        <v>600536.54220000003</v>
      </c>
      <c r="P96" s="140">
        <v>600536.54220000003</v>
      </c>
      <c r="Q96" s="68"/>
    </row>
    <row r="97" spans="1:17" ht="63.75">
      <c r="A97" s="68">
        <v>383</v>
      </c>
      <c r="B97" s="68">
        <v>1</v>
      </c>
      <c r="C97" s="69" t="s">
        <v>1246</v>
      </c>
      <c r="D97" s="108">
        <v>45113</v>
      </c>
      <c r="E97" s="68">
        <v>2773</v>
      </c>
      <c r="F97" s="68" t="s">
        <v>3110</v>
      </c>
      <c r="G97" s="106" t="s">
        <v>6576</v>
      </c>
      <c r="H97" s="68"/>
      <c r="I97" s="68"/>
      <c r="J97" s="68"/>
      <c r="K97" s="68"/>
      <c r="L97" s="134">
        <v>4553.55</v>
      </c>
      <c r="M97" s="134">
        <v>0</v>
      </c>
      <c r="N97" s="134">
        <v>31237.353000000003</v>
      </c>
      <c r="O97" s="134">
        <v>0</v>
      </c>
      <c r="P97" s="140">
        <v>31237.353000000003</v>
      </c>
      <c r="Q97" s="68"/>
    </row>
    <row r="98" spans="1:17" ht="51">
      <c r="A98" s="68">
        <v>291</v>
      </c>
      <c r="B98" s="68">
        <v>1</v>
      </c>
      <c r="C98" s="69" t="s">
        <v>119</v>
      </c>
      <c r="D98" s="108">
        <v>45113</v>
      </c>
      <c r="E98" s="68">
        <v>2788</v>
      </c>
      <c r="F98" s="68" t="s">
        <v>6577</v>
      </c>
      <c r="G98" s="106" t="s">
        <v>6578</v>
      </c>
      <c r="H98" s="68"/>
      <c r="I98" s="68"/>
      <c r="J98" s="68"/>
      <c r="K98" s="68"/>
      <c r="L98" s="134">
        <v>1210000</v>
      </c>
      <c r="M98" s="134">
        <v>0</v>
      </c>
      <c r="N98" s="134">
        <v>8300600</v>
      </c>
      <c r="O98" s="134">
        <v>0</v>
      </c>
      <c r="P98" s="140">
        <v>8300600</v>
      </c>
      <c r="Q98" s="68"/>
    </row>
    <row r="99" spans="1:17" ht="51">
      <c r="A99" s="68">
        <v>291</v>
      </c>
      <c r="B99" s="68">
        <v>1</v>
      </c>
      <c r="C99" s="69" t="s">
        <v>119</v>
      </c>
      <c r="D99" s="108">
        <v>45113</v>
      </c>
      <c r="E99" s="68">
        <v>2790</v>
      </c>
      <c r="F99" s="68" t="s">
        <v>6579</v>
      </c>
      <c r="G99" s="106" t="s">
        <v>6580</v>
      </c>
      <c r="H99" s="68"/>
      <c r="I99" s="68"/>
      <c r="J99" s="68"/>
      <c r="K99" s="68"/>
      <c r="L99" s="134">
        <v>685000</v>
      </c>
      <c r="M99" s="134">
        <v>0</v>
      </c>
      <c r="N99" s="134">
        <v>4699100</v>
      </c>
      <c r="O99" s="134">
        <v>0</v>
      </c>
      <c r="P99" s="140">
        <v>4699100</v>
      </c>
      <c r="Q99" s="68"/>
    </row>
    <row r="100" spans="1:17" ht="51">
      <c r="A100" s="68">
        <v>291</v>
      </c>
      <c r="B100" s="68">
        <v>1</v>
      </c>
      <c r="C100" s="69" t="s">
        <v>119</v>
      </c>
      <c r="D100" s="108">
        <v>45113</v>
      </c>
      <c r="E100" s="68">
        <v>2792</v>
      </c>
      <c r="F100" s="68" t="s">
        <v>6581</v>
      </c>
      <c r="G100" s="106" t="s">
        <v>6582</v>
      </c>
      <c r="H100" s="68"/>
      <c r="I100" s="68"/>
      <c r="J100" s="68"/>
      <c r="K100" s="68"/>
      <c r="L100" s="134">
        <v>222320</v>
      </c>
      <c r="M100" s="134">
        <v>0</v>
      </c>
      <c r="N100" s="134">
        <v>1525115.2000000002</v>
      </c>
      <c r="O100" s="134">
        <v>0</v>
      </c>
      <c r="P100" s="140">
        <v>1525115.2000000002</v>
      </c>
      <c r="Q100" s="68"/>
    </row>
    <row r="101" spans="1:17" ht="51">
      <c r="A101" s="68">
        <v>70</v>
      </c>
      <c r="B101" s="68">
        <v>5</v>
      </c>
      <c r="C101" s="69" t="s">
        <v>47</v>
      </c>
      <c r="D101" s="108">
        <v>45114</v>
      </c>
      <c r="E101" s="68">
        <v>2795</v>
      </c>
      <c r="F101" s="68" t="s">
        <v>6515</v>
      </c>
      <c r="G101" s="106" t="s">
        <v>6583</v>
      </c>
      <c r="H101" s="68"/>
      <c r="I101" s="68"/>
      <c r="J101" s="68"/>
      <c r="K101" s="68"/>
      <c r="L101" s="134">
        <v>1035000</v>
      </c>
      <c r="M101" s="134">
        <v>0</v>
      </c>
      <c r="N101" s="134">
        <v>7100100</v>
      </c>
      <c r="O101" s="134">
        <v>0</v>
      </c>
      <c r="P101" s="140">
        <v>7100100</v>
      </c>
      <c r="Q101" s="68"/>
    </row>
    <row r="102" spans="1:17" ht="51">
      <c r="A102" s="68" t="s">
        <v>541</v>
      </c>
      <c r="B102" s="68">
        <v>2</v>
      </c>
      <c r="C102" s="69" t="s">
        <v>590</v>
      </c>
      <c r="D102" s="108">
        <v>45114</v>
      </c>
      <c r="E102" s="68">
        <v>2795</v>
      </c>
      <c r="F102" s="68" t="s">
        <v>613</v>
      </c>
      <c r="G102" s="106" t="s">
        <v>6583</v>
      </c>
      <c r="H102" s="68"/>
      <c r="I102" s="68"/>
      <c r="J102" s="68"/>
      <c r="K102" s="68"/>
      <c r="L102" s="134">
        <v>0</v>
      </c>
      <c r="M102" s="134">
        <v>1035000</v>
      </c>
      <c r="N102" s="134">
        <v>0</v>
      </c>
      <c r="O102" s="134">
        <v>7100100</v>
      </c>
      <c r="P102" s="140">
        <v>7100100</v>
      </c>
      <c r="Q102" s="68"/>
    </row>
    <row r="103" spans="1:17" ht="51">
      <c r="A103" s="68">
        <v>132</v>
      </c>
      <c r="B103" s="68">
        <v>3</v>
      </c>
      <c r="C103" s="69" t="s">
        <v>59</v>
      </c>
      <c r="D103" s="108">
        <v>45114</v>
      </c>
      <c r="E103" s="68">
        <v>2804</v>
      </c>
      <c r="F103" s="68" t="s">
        <v>6510</v>
      </c>
      <c r="G103" s="106" t="s">
        <v>6584</v>
      </c>
      <c r="H103" s="68"/>
      <c r="I103" s="68"/>
      <c r="J103" s="68"/>
      <c r="K103" s="68"/>
      <c r="L103" s="134">
        <v>357600</v>
      </c>
      <c r="M103" s="134">
        <v>0</v>
      </c>
      <c r="N103" s="134">
        <v>2453136</v>
      </c>
      <c r="O103" s="134">
        <v>0</v>
      </c>
      <c r="P103" s="140">
        <v>2453136</v>
      </c>
      <c r="Q103" s="68"/>
    </row>
    <row r="104" spans="1:17" ht="51">
      <c r="A104" s="68" t="s">
        <v>541</v>
      </c>
      <c r="B104" s="68">
        <v>2</v>
      </c>
      <c r="C104" s="69" t="s">
        <v>590</v>
      </c>
      <c r="D104" s="108">
        <v>45114</v>
      </c>
      <c r="E104" s="68">
        <v>2804</v>
      </c>
      <c r="F104" s="68" t="s">
        <v>613</v>
      </c>
      <c r="G104" s="106" t="s">
        <v>6584</v>
      </c>
      <c r="H104" s="68"/>
      <c r="I104" s="68"/>
      <c r="J104" s="68"/>
      <c r="K104" s="68"/>
      <c r="L104" s="134">
        <v>0</v>
      </c>
      <c r="M104" s="134">
        <v>357600</v>
      </c>
      <c r="N104" s="134">
        <v>0</v>
      </c>
      <c r="O104" s="134">
        <v>2453136</v>
      </c>
      <c r="P104" s="140">
        <v>2453136</v>
      </c>
      <c r="Q104" s="68"/>
    </row>
    <row r="105" spans="1:17" ht="63.75">
      <c r="A105" s="68">
        <v>86</v>
      </c>
      <c r="B105" s="68">
        <v>5</v>
      </c>
      <c r="C105" s="69" t="s">
        <v>50</v>
      </c>
      <c r="D105" s="108">
        <v>45114</v>
      </c>
      <c r="E105" s="68">
        <v>2806</v>
      </c>
      <c r="F105" s="68" t="s">
        <v>6516</v>
      </c>
      <c r="G105" s="106" t="s">
        <v>6585</v>
      </c>
      <c r="H105" s="68"/>
      <c r="I105" s="68"/>
      <c r="J105" s="68"/>
      <c r="K105" s="68"/>
      <c r="L105" s="134">
        <v>1211394.77</v>
      </c>
      <c r="M105" s="134">
        <v>0</v>
      </c>
      <c r="N105" s="134">
        <v>8310168.1222000001</v>
      </c>
      <c r="O105" s="134">
        <v>0</v>
      </c>
      <c r="P105" s="140">
        <v>8310168.1222000001</v>
      </c>
      <c r="Q105" s="68"/>
    </row>
    <row r="106" spans="1:17" ht="63.75">
      <c r="A106" s="68" t="s">
        <v>541</v>
      </c>
      <c r="B106" s="68">
        <v>2</v>
      </c>
      <c r="C106" s="69" t="s">
        <v>590</v>
      </c>
      <c r="D106" s="108">
        <v>45114</v>
      </c>
      <c r="E106" s="68">
        <v>2806</v>
      </c>
      <c r="F106" s="68" t="s">
        <v>613</v>
      </c>
      <c r="G106" s="106" t="s">
        <v>6585</v>
      </c>
      <c r="H106" s="68"/>
      <c r="I106" s="68"/>
      <c r="J106" s="68"/>
      <c r="K106" s="68"/>
      <c r="L106" s="134">
        <v>0</v>
      </c>
      <c r="M106" s="134">
        <v>1211394.77</v>
      </c>
      <c r="N106" s="134">
        <v>0</v>
      </c>
      <c r="O106" s="134">
        <v>8310168.1222000001</v>
      </c>
      <c r="P106" s="140">
        <v>8310168.1222000001</v>
      </c>
      <c r="Q106" s="68"/>
    </row>
    <row r="107" spans="1:17" ht="51">
      <c r="A107" s="68">
        <v>291</v>
      </c>
      <c r="B107" s="68">
        <v>1</v>
      </c>
      <c r="C107" s="69" t="s">
        <v>119</v>
      </c>
      <c r="D107" s="108">
        <v>45114</v>
      </c>
      <c r="E107" s="68">
        <v>2808</v>
      </c>
      <c r="F107" s="68" t="s">
        <v>6579</v>
      </c>
      <c r="G107" s="106" t="s">
        <v>6586</v>
      </c>
      <c r="H107" s="68"/>
      <c r="I107" s="68"/>
      <c r="J107" s="68"/>
      <c r="K107" s="68"/>
      <c r="L107" s="134">
        <v>14000</v>
      </c>
      <c r="M107" s="134">
        <v>0</v>
      </c>
      <c r="N107" s="134">
        <v>96040</v>
      </c>
      <c r="O107" s="134">
        <v>0</v>
      </c>
      <c r="P107" s="140">
        <v>96040</v>
      </c>
      <c r="Q107" s="68"/>
    </row>
    <row r="108" spans="1:17" ht="51">
      <c r="A108" s="68" t="s">
        <v>541</v>
      </c>
      <c r="B108" s="68">
        <v>2</v>
      </c>
      <c r="C108" s="69" t="s">
        <v>590</v>
      </c>
      <c r="D108" s="108">
        <v>45114</v>
      </c>
      <c r="E108" s="68">
        <v>2808</v>
      </c>
      <c r="F108" s="68" t="s">
        <v>613</v>
      </c>
      <c r="G108" s="106" t="s">
        <v>6586</v>
      </c>
      <c r="H108" s="68"/>
      <c r="I108" s="68"/>
      <c r="J108" s="68"/>
      <c r="K108" s="68"/>
      <c r="L108" s="134">
        <v>0</v>
      </c>
      <c r="M108" s="134">
        <v>14000</v>
      </c>
      <c r="N108" s="134">
        <v>0</v>
      </c>
      <c r="O108" s="134">
        <v>96040</v>
      </c>
      <c r="P108" s="140">
        <v>96040</v>
      </c>
      <c r="Q108" s="68"/>
    </row>
    <row r="109" spans="1:17" ht="51">
      <c r="A109" s="68">
        <v>291</v>
      </c>
      <c r="B109" s="68">
        <v>1</v>
      </c>
      <c r="C109" s="69" t="s">
        <v>119</v>
      </c>
      <c r="D109" s="108">
        <v>45114</v>
      </c>
      <c r="E109" s="68">
        <v>2809</v>
      </c>
      <c r="F109" s="68" t="s">
        <v>6587</v>
      </c>
      <c r="G109" s="106" t="s">
        <v>6588</v>
      </c>
      <c r="H109" s="68"/>
      <c r="I109" s="68"/>
      <c r="J109" s="68"/>
      <c r="K109" s="68"/>
      <c r="L109" s="134">
        <v>5000000</v>
      </c>
      <c r="M109" s="134">
        <v>0</v>
      </c>
      <c r="N109" s="134">
        <v>34300000</v>
      </c>
      <c r="O109" s="134">
        <v>0</v>
      </c>
      <c r="P109" s="140">
        <v>34300000</v>
      </c>
      <c r="Q109" s="68"/>
    </row>
    <row r="110" spans="1:17" ht="51">
      <c r="A110" s="68" t="s">
        <v>541</v>
      </c>
      <c r="B110" s="68">
        <v>2</v>
      </c>
      <c r="C110" s="69" t="s">
        <v>590</v>
      </c>
      <c r="D110" s="108">
        <v>45114</v>
      </c>
      <c r="E110" s="68">
        <v>2809</v>
      </c>
      <c r="F110" s="68" t="s">
        <v>613</v>
      </c>
      <c r="G110" s="106" t="s">
        <v>6588</v>
      </c>
      <c r="H110" s="68"/>
      <c r="I110" s="68"/>
      <c r="J110" s="68"/>
      <c r="K110" s="68"/>
      <c r="L110" s="134">
        <v>0</v>
      </c>
      <c r="M110" s="134">
        <v>5000000</v>
      </c>
      <c r="N110" s="134">
        <v>0</v>
      </c>
      <c r="O110" s="134">
        <v>34300000</v>
      </c>
      <c r="P110" s="140">
        <v>34300000</v>
      </c>
      <c r="Q110" s="68"/>
    </row>
    <row r="111" spans="1:17" ht="51">
      <c r="A111" s="68">
        <v>46</v>
      </c>
      <c r="B111" s="68">
        <v>5</v>
      </c>
      <c r="C111" s="69" t="s">
        <v>1379</v>
      </c>
      <c r="D111" s="108">
        <v>45114</v>
      </c>
      <c r="E111" s="68">
        <v>2815</v>
      </c>
      <c r="F111" s="68" t="s">
        <v>6517</v>
      </c>
      <c r="G111" s="106" t="s">
        <v>6589</v>
      </c>
      <c r="H111" s="68"/>
      <c r="I111" s="68"/>
      <c r="J111" s="68"/>
      <c r="K111" s="68"/>
      <c r="L111" s="134">
        <v>100000</v>
      </c>
      <c r="M111" s="134">
        <v>0</v>
      </c>
      <c r="N111" s="134">
        <v>686000</v>
      </c>
      <c r="O111" s="134">
        <v>0</v>
      </c>
      <c r="P111" s="140">
        <v>686000</v>
      </c>
      <c r="Q111" s="68"/>
    </row>
    <row r="112" spans="1:17" ht="51">
      <c r="A112" s="68" t="s">
        <v>541</v>
      </c>
      <c r="B112" s="68">
        <v>2</v>
      </c>
      <c r="C112" s="69" t="s">
        <v>590</v>
      </c>
      <c r="D112" s="108">
        <v>45114</v>
      </c>
      <c r="E112" s="68">
        <v>2815</v>
      </c>
      <c r="F112" s="68" t="s">
        <v>613</v>
      </c>
      <c r="G112" s="106" t="s">
        <v>6589</v>
      </c>
      <c r="H112" s="68"/>
      <c r="I112" s="68"/>
      <c r="J112" s="68"/>
      <c r="K112" s="68"/>
      <c r="L112" s="134">
        <v>0</v>
      </c>
      <c r="M112" s="134">
        <v>100000</v>
      </c>
      <c r="N112" s="134">
        <v>0</v>
      </c>
      <c r="O112" s="134">
        <v>686000</v>
      </c>
      <c r="P112" s="140">
        <v>686000</v>
      </c>
      <c r="Q112" s="68"/>
    </row>
    <row r="113" spans="1:17" ht="51">
      <c r="A113" s="68">
        <v>291</v>
      </c>
      <c r="B113" s="68">
        <v>3</v>
      </c>
      <c r="C113" s="69" t="s">
        <v>119</v>
      </c>
      <c r="D113" s="108">
        <v>45117</v>
      </c>
      <c r="E113" s="68">
        <v>2821</v>
      </c>
      <c r="F113" s="68" t="s">
        <v>6590</v>
      </c>
      <c r="G113" s="106" t="s">
        <v>6591</v>
      </c>
      <c r="H113" s="68"/>
      <c r="I113" s="68"/>
      <c r="J113" s="68"/>
      <c r="K113" s="68"/>
      <c r="L113" s="134">
        <v>1000000</v>
      </c>
      <c r="M113" s="134">
        <v>0</v>
      </c>
      <c r="N113" s="134">
        <v>6860000</v>
      </c>
      <c r="O113" s="134">
        <v>0</v>
      </c>
      <c r="P113" s="140">
        <v>6860000</v>
      </c>
      <c r="Q113" s="68"/>
    </row>
    <row r="114" spans="1:17" ht="51">
      <c r="A114" s="68" t="s">
        <v>541</v>
      </c>
      <c r="B114" s="68">
        <v>2</v>
      </c>
      <c r="C114" s="69" t="s">
        <v>590</v>
      </c>
      <c r="D114" s="108">
        <v>45117</v>
      </c>
      <c r="E114" s="68">
        <v>2821</v>
      </c>
      <c r="F114" s="68" t="s">
        <v>613</v>
      </c>
      <c r="G114" s="106" t="s">
        <v>6591</v>
      </c>
      <c r="H114" s="68"/>
      <c r="I114" s="68"/>
      <c r="J114" s="68"/>
      <c r="K114" s="68"/>
      <c r="L114" s="134">
        <v>0</v>
      </c>
      <c r="M114" s="134">
        <v>1000000</v>
      </c>
      <c r="N114" s="134">
        <v>0</v>
      </c>
      <c r="O114" s="134">
        <v>6860000</v>
      </c>
      <c r="P114" s="140">
        <v>6860000</v>
      </c>
      <c r="Q114" s="68"/>
    </row>
    <row r="115" spans="1:17" ht="63.75">
      <c r="A115" s="68">
        <v>287</v>
      </c>
      <c r="B115" s="68">
        <v>10</v>
      </c>
      <c r="C115" s="69" t="s">
        <v>116</v>
      </c>
      <c r="D115" s="108">
        <v>45119</v>
      </c>
      <c r="E115" s="68">
        <v>2873</v>
      </c>
      <c r="F115" s="68" t="s">
        <v>6592</v>
      </c>
      <c r="G115" s="106" t="s">
        <v>6593</v>
      </c>
      <c r="H115" s="68"/>
      <c r="I115" s="68"/>
      <c r="J115" s="68"/>
      <c r="K115" s="68"/>
      <c r="L115" s="134">
        <v>3000000</v>
      </c>
      <c r="M115" s="134">
        <v>0</v>
      </c>
      <c r="N115" s="134">
        <v>20580000</v>
      </c>
      <c r="O115" s="134">
        <v>0</v>
      </c>
      <c r="P115" s="140">
        <v>20580000</v>
      </c>
      <c r="Q115" s="68"/>
    </row>
    <row r="116" spans="1:17" ht="63.75">
      <c r="A116" s="68" t="s">
        <v>541</v>
      </c>
      <c r="B116" s="68">
        <v>2</v>
      </c>
      <c r="C116" s="69" t="s">
        <v>590</v>
      </c>
      <c r="D116" s="108">
        <v>45119</v>
      </c>
      <c r="E116" s="68">
        <v>2873</v>
      </c>
      <c r="F116" s="68" t="s">
        <v>613</v>
      </c>
      <c r="G116" s="106" t="s">
        <v>6593</v>
      </c>
      <c r="H116" s="68"/>
      <c r="I116" s="68"/>
      <c r="J116" s="68"/>
      <c r="K116" s="68"/>
      <c r="L116" s="134">
        <v>0</v>
      </c>
      <c r="M116" s="134">
        <v>3000000</v>
      </c>
      <c r="N116" s="134">
        <v>0</v>
      </c>
      <c r="O116" s="134">
        <v>20580000</v>
      </c>
      <c r="P116" s="140">
        <v>20580000</v>
      </c>
      <c r="Q116" s="68"/>
    </row>
    <row r="117" spans="1:17" ht="63.75">
      <c r="A117" s="68">
        <v>291</v>
      </c>
      <c r="B117" s="68">
        <v>2</v>
      </c>
      <c r="C117" s="69" t="s">
        <v>119</v>
      </c>
      <c r="D117" s="108">
        <v>45119</v>
      </c>
      <c r="E117" s="68">
        <v>2875</v>
      </c>
      <c r="F117" s="68" t="s">
        <v>6594</v>
      </c>
      <c r="G117" s="106" t="s">
        <v>6595</v>
      </c>
      <c r="H117" s="68"/>
      <c r="I117" s="68"/>
      <c r="J117" s="68"/>
      <c r="K117" s="68"/>
      <c r="L117" s="134">
        <v>3500000</v>
      </c>
      <c r="M117" s="134">
        <v>0</v>
      </c>
      <c r="N117" s="134">
        <v>24010000</v>
      </c>
      <c r="O117" s="134">
        <v>0</v>
      </c>
      <c r="P117" s="140">
        <v>24010000</v>
      </c>
      <c r="Q117" s="68"/>
    </row>
    <row r="118" spans="1:17" ht="63.75">
      <c r="A118" s="68" t="s">
        <v>541</v>
      </c>
      <c r="B118" s="68">
        <v>2</v>
      </c>
      <c r="C118" s="69" t="s">
        <v>590</v>
      </c>
      <c r="D118" s="108">
        <v>45119</v>
      </c>
      <c r="E118" s="68">
        <v>2875</v>
      </c>
      <c r="F118" s="68" t="s">
        <v>613</v>
      </c>
      <c r="G118" s="106" t="s">
        <v>6595</v>
      </c>
      <c r="H118" s="68"/>
      <c r="I118" s="68"/>
      <c r="J118" s="68"/>
      <c r="K118" s="68"/>
      <c r="L118" s="134">
        <v>0</v>
      </c>
      <c r="M118" s="134">
        <v>3500000</v>
      </c>
      <c r="N118" s="134">
        <v>0</v>
      </c>
      <c r="O118" s="134">
        <v>24010000</v>
      </c>
      <c r="P118" s="140">
        <v>24010000</v>
      </c>
      <c r="Q118" s="68"/>
    </row>
    <row r="119" spans="1:17" ht="63.75">
      <c r="A119" s="68">
        <v>291</v>
      </c>
      <c r="B119" s="68">
        <v>8</v>
      </c>
      <c r="C119" s="69" t="s">
        <v>119</v>
      </c>
      <c r="D119" s="108">
        <v>45119</v>
      </c>
      <c r="E119" s="68">
        <v>2877</v>
      </c>
      <c r="F119" s="68" t="s">
        <v>6596</v>
      </c>
      <c r="G119" s="106" t="s">
        <v>6597</v>
      </c>
      <c r="H119" s="68"/>
      <c r="I119" s="68"/>
      <c r="J119" s="68"/>
      <c r="K119" s="68"/>
      <c r="L119" s="134">
        <v>1500000</v>
      </c>
      <c r="M119" s="134">
        <v>0</v>
      </c>
      <c r="N119" s="134">
        <v>10290000</v>
      </c>
      <c r="O119" s="134">
        <v>0</v>
      </c>
      <c r="P119" s="140">
        <v>10290000</v>
      </c>
      <c r="Q119" s="68"/>
    </row>
    <row r="120" spans="1:17" ht="63.75">
      <c r="A120" s="68" t="s">
        <v>541</v>
      </c>
      <c r="B120" s="68">
        <v>2</v>
      </c>
      <c r="C120" s="69" t="s">
        <v>590</v>
      </c>
      <c r="D120" s="108">
        <v>45119</v>
      </c>
      <c r="E120" s="68">
        <v>2877</v>
      </c>
      <c r="F120" s="68" t="s">
        <v>613</v>
      </c>
      <c r="G120" s="106" t="s">
        <v>6597</v>
      </c>
      <c r="H120" s="68"/>
      <c r="I120" s="68"/>
      <c r="J120" s="68"/>
      <c r="K120" s="68"/>
      <c r="L120" s="134">
        <v>0</v>
      </c>
      <c r="M120" s="134">
        <v>1500000</v>
      </c>
      <c r="N120" s="134">
        <v>0</v>
      </c>
      <c r="O120" s="134">
        <v>10290000</v>
      </c>
      <c r="P120" s="140">
        <v>10290000</v>
      </c>
      <c r="Q120" s="68"/>
    </row>
    <row r="121" spans="1:17" ht="63.75">
      <c r="A121" s="68">
        <v>291</v>
      </c>
      <c r="B121" s="68">
        <v>1</v>
      </c>
      <c r="C121" s="69" t="s">
        <v>119</v>
      </c>
      <c r="D121" s="108">
        <v>45119</v>
      </c>
      <c r="E121" s="68">
        <v>2879</v>
      </c>
      <c r="F121" s="68" t="s">
        <v>6598</v>
      </c>
      <c r="G121" s="106" t="s">
        <v>6599</v>
      </c>
      <c r="H121" s="68"/>
      <c r="I121" s="68"/>
      <c r="J121" s="68"/>
      <c r="K121" s="68"/>
      <c r="L121" s="134">
        <v>1800000</v>
      </c>
      <c r="M121" s="134">
        <v>0</v>
      </c>
      <c r="N121" s="134">
        <v>12348000</v>
      </c>
      <c r="O121" s="134">
        <v>0</v>
      </c>
      <c r="P121" s="140">
        <v>12348000</v>
      </c>
      <c r="Q121" s="68"/>
    </row>
    <row r="122" spans="1:17" ht="63.75">
      <c r="A122" s="68" t="s">
        <v>541</v>
      </c>
      <c r="B122" s="68">
        <v>2</v>
      </c>
      <c r="C122" s="69" t="s">
        <v>590</v>
      </c>
      <c r="D122" s="108">
        <v>45119</v>
      </c>
      <c r="E122" s="68">
        <v>2879</v>
      </c>
      <c r="F122" s="68" t="s">
        <v>613</v>
      </c>
      <c r="G122" s="106" t="s">
        <v>6599</v>
      </c>
      <c r="H122" s="68"/>
      <c r="I122" s="68"/>
      <c r="J122" s="68"/>
      <c r="K122" s="68"/>
      <c r="L122" s="134">
        <v>0</v>
      </c>
      <c r="M122" s="134">
        <v>1800000</v>
      </c>
      <c r="N122" s="134">
        <v>0</v>
      </c>
      <c r="O122" s="134">
        <v>12348000</v>
      </c>
      <c r="P122" s="140">
        <v>12348000</v>
      </c>
      <c r="Q122" s="68"/>
    </row>
    <row r="123" spans="1:17" ht="63.75">
      <c r="A123" s="68">
        <v>291</v>
      </c>
      <c r="B123" s="68">
        <v>1</v>
      </c>
      <c r="C123" s="69" t="s">
        <v>119</v>
      </c>
      <c r="D123" s="108">
        <v>45119</v>
      </c>
      <c r="E123" s="68">
        <v>2881</v>
      </c>
      <c r="F123" s="68" t="s">
        <v>6600</v>
      </c>
      <c r="G123" s="106" t="s">
        <v>6601</v>
      </c>
      <c r="H123" s="68"/>
      <c r="I123" s="68"/>
      <c r="J123" s="68"/>
      <c r="K123" s="68"/>
      <c r="L123" s="134">
        <v>4000000</v>
      </c>
      <c r="M123" s="134">
        <v>0</v>
      </c>
      <c r="N123" s="134">
        <v>27440000</v>
      </c>
      <c r="O123" s="134">
        <v>0</v>
      </c>
      <c r="P123" s="140">
        <v>27440000</v>
      </c>
      <c r="Q123" s="68"/>
    </row>
    <row r="124" spans="1:17" ht="63.75">
      <c r="A124" s="68" t="s">
        <v>541</v>
      </c>
      <c r="B124" s="68">
        <v>2</v>
      </c>
      <c r="C124" s="69" t="s">
        <v>590</v>
      </c>
      <c r="D124" s="108">
        <v>45119</v>
      </c>
      <c r="E124" s="68">
        <v>2881</v>
      </c>
      <c r="F124" s="68" t="s">
        <v>613</v>
      </c>
      <c r="G124" s="106" t="s">
        <v>6601</v>
      </c>
      <c r="H124" s="68"/>
      <c r="I124" s="68"/>
      <c r="J124" s="68"/>
      <c r="K124" s="68"/>
      <c r="L124" s="134">
        <v>0</v>
      </c>
      <c r="M124" s="134">
        <v>4000000</v>
      </c>
      <c r="N124" s="134">
        <v>0</v>
      </c>
      <c r="O124" s="134">
        <v>27440000</v>
      </c>
      <c r="P124" s="140">
        <v>27440000</v>
      </c>
      <c r="Q124" s="68"/>
    </row>
    <row r="125" spans="1:17" ht="51">
      <c r="A125" s="68">
        <v>20</v>
      </c>
      <c r="B125" s="68">
        <v>6</v>
      </c>
      <c r="C125" s="69" t="s">
        <v>41</v>
      </c>
      <c r="D125" s="108">
        <v>45121</v>
      </c>
      <c r="E125" s="68">
        <v>2909</v>
      </c>
      <c r="F125" s="68" t="s">
        <v>6532</v>
      </c>
      <c r="G125" s="106" t="s">
        <v>6602</v>
      </c>
      <c r="H125" s="68"/>
      <c r="I125" s="68"/>
      <c r="J125" s="68"/>
      <c r="K125" s="68"/>
      <c r="L125" s="134">
        <v>364431.49</v>
      </c>
      <c r="M125" s="134">
        <v>0</v>
      </c>
      <c r="N125" s="134">
        <v>2500000.0214</v>
      </c>
      <c r="O125" s="134">
        <v>0</v>
      </c>
      <c r="P125" s="140">
        <v>2500000.0214</v>
      </c>
      <c r="Q125" s="68"/>
    </row>
    <row r="126" spans="1:17" ht="51">
      <c r="A126" s="68" t="s">
        <v>541</v>
      </c>
      <c r="B126" s="68">
        <v>2</v>
      </c>
      <c r="C126" s="69" t="s">
        <v>590</v>
      </c>
      <c r="D126" s="108">
        <v>45121</v>
      </c>
      <c r="E126" s="68">
        <v>2909</v>
      </c>
      <c r="F126" s="68" t="s">
        <v>613</v>
      </c>
      <c r="G126" s="106" t="s">
        <v>6602</v>
      </c>
      <c r="H126" s="68"/>
      <c r="I126" s="68"/>
      <c r="J126" s="68"/>
      <c r="K126" s="68"/>
      <c r="L126" s="134">
        <v>0</v>
      </c>
      <c r="M126" s="134">
        <v>364431.49</v>
      </c>
      <c r="N126" s="134">
        <v>0</v>
      </c>
      <c r="O126" s="134">
        <v>2500000.0214</v>
      </c>
      <c r="P126" s="140">
        <v>2500000.0214</v>
      </c>
      <c r="Q126" s="68"/>
    </row>
    <row r="127" spans="1:17" ht="63.75">
      <c r="A127" s="68">
        <v>46</v>
      </c>
      <c r="B127" s="68">
        <v>5</v>
      </c>
      <c r="C127" s="69" t="s">
        <v>1379</v>
      </c>
      <c r="D127" s="108">
        <v>45126</v>
      </c>
      <c r="E127" s="68">
        <v>2940</v>
      </c>
      <c r="F127" s="68" t="s">
        <v>6517</v>
      </c>
      <c r="G127" s="106" t="s">
        <v>6603</v>
      </c>
      <c r="H127" s="68"/>
      <c r="I127" s="68"/>
      <c r="J127" s="68"/>
      <c r="K127" s="68"/>
      <c r="L127" s="134">
        <v>200000</v>
      </c>
      <c r="M127" s="134">
        <v>0</v>
      </c>
      <c r="N127" s="134">
        <v>1372000</v>
      </c>
      <c r="O127" s="134">
        <v>0</v>
      </c>
      <c r="P127" s="140">
        <v>1372000</v>
      </c>
      <c r="Q127" s="68"/>
    </row>
    <row r="128" spans="1:17" ht="63.75">
      <c r="A128" s="68" t="s">
        <v>541</v>
      </c>
      <c r="B128" s="68">
        <v>2</v>
      </c>
      <c r="C128" s="69" t="s">
        <v>590</v>
      </c>
      <c r="D128" s="108">
        <v>45126</v>
      </c>
      <c r="E128" s="68">
        <v>2940</v>
      </c>
      <c r="F128" s="68" t="s">
        <v>613</v>
      </c>
      <c r="G128" s="106" t="s">
        <v>6603</v>
      </c>
      <c r="H128" s="68"/>
      <c r="I128" s="68"/>
      <c r="J128" s="68"/>
      <c r="K128" s="68"/>
      <c r="L128" s="134">
        <v>0</v>
      </c>
      <c r="M128" s="134">
        <v>200000</v>
      </c>
      <c r="N128" s="134">
        <v>0</v>
      </c>
      <c r="O128" s="134">
        <v>1372000</v>
      </c>
      <c r="P128" s="140">
        <v>1372000</v>
      </c>
      <c r="Q128" s="68"/>
    </row>
    <row r="129" spans="1:17" ht="63.75">
      <c r="A129" s="68">
        <v>86</v>
      </c>
      <c r="B129" s="68">
        <v>7</v>
      </c>
      <c r="C129" s="69" t="s">
        <v>50</v>
      </c>
      <c r="D129" s="108">
        <v>45126</v>
      </c>
      <c r="E129" s="68">
        <v>2942</v>
      </c>
      <c r="F129" s="68" t="s">
        <v>6604</v>
      </c>
      <c r="G129" s="106" t="s">
        <v>6605</v>
      </c>
      <c r="H129" s="68"/>
      <c r="I129" s="68"/>
      <c r="J129" s="68"/>
      <c r="K129" s="68"/>
      <c r="L129" s="134">
        <v>349992.71</v>
      </c>
      <c r="M129" s="134">
        <v>0</v>
      </c>
      <c r="N129" s="134">
        <v>2400949.9906000001</v>
      </c>
      <c r="O129" s="134">
        <v>0</v>
      </c>
      <c r="P129" s="140">
        <v>2400949.9906000001</v>
      </c>
      <c r="Q129" s="68"/>
    </row>
    <row r="130" spans="1:17" ht="63.75">
      <c r="A130" s="68" t="s">
        <v>541</v>
      </c>
      <c r="B130" s="68">
        <v>2</v>
      </c>
      <c r="C130" s="69" t="s">
        <v>590</v>
      </c>
      <c r="D130" s="108">
        <v>45126</v>
      </c>
      <c r="E130" s="68">
        <v>2942</v>
      </c>
      <c r="F130" s="68" t="s">
        <v>613</v>
      </c>
      <c r="G130" s="106" t="s">
        <v>6605</v>
      </c>
      <c r="H130" s="68"/>
      <c r="I130" s="68"/>
      <c r="J130" s="68"/>
      <c r="K130" s="68"/>
      <c r="L130" s="134">
        <v>0</v>
      </c>
      <c r="M130" s="134">
        <v>349992.71</v>
      </c>
      <c r="N130" s="134">
        <v>0</v>
      </c>
      <c r="O130" s="134">
        <v>2400949.9906000001</v>
      </c>
      <c r="P130" s="140">
        <v>2400949.9906000001</v>
      </c>
      <c r="Q130" s="68"/>
    </row>
    <row r="131" spans="1:17" ht="63.75">
      <c r="A131" s="68">
        <v>117</v>
      </c>
      <c r="B131" s="68">
        <v>1</v>
      </c>
      <c r="C131" s="69" t="s">
        <v>54</v>
      </c>
      <c r="D131" s="108">
        <v>45127</v>
      </c>
      <c r="E131" s="68">
        <v>2960</v>
      </c>
      <c r="F131" s="68" t="s">
        <v>3087</v>
      </c>
      <c r="G131" s="106" t="s">
        <v>6606</v>
      </c>
      <c r="H131" s="68"/>
      <c r="I131" s="68"/>
      <c r="J131" s="68"/>
      <c r="K131" s="68"/>
      <c r="L131" s="134">
        <v>77370.600000000006</v>
      </c>
      <c r="M131" s="134">
        <v>0</v>
      </c>
      <c r="N131" s="134">
        <v>530762.31600000011</v>
      </c>
      <c r="O131" s="134">
        <v>0</v>
      </c>
      <c r="P131" s="140">
        <v>530762.31600000011</v>
      </c>
      <c r="Q131" s="68"/>
    </row>
    <row r="132" spans="1:17" ht="63.75">
      <c r="A132" s="68" t="s">
        <v>541</v>
      </c>
      <c r="B132" s="68">
        <v>2</v>
      </c>
      <c r="C132" s="69" t="s">
        <v>590</v>
      </c>
      <c r="D132" s="108">
        <v>45127</v>
      </c>
      <c r="E132" s="68">
        <v>2960</v>
      </c>
      <c r="F132" s="68" t="s">
        <v>613</v>
      </c>
      <c r="G132" s="106" t="s">
        <v>6606</v>
      </c>
      <c r="H132" s="68"/>
      <c r="I132" s="68"/>
      <c r="J132" s="68"/>
      <c r="K132" s="68"/>
      <c r="L132" s="134">
        <v>0</v>
      </c>
      <c r="M132" s="134">
        <v>77370.600000000006</v>
      </c>
      <c r="N132" s="134">
        <v>0</v>
      </c>
      <c r="O132" s="134">
        <v>530762.31600000011</v>
      </c>
      <c r="P132" s="140">
        <v>530762.31600000011</v>
      </c>
      <c r="Q132" s="68"/>
    </row>
    <row r="133" spans="1:17" ht="63.75">
      <c r="A133" s="68">
        <v>81</v>
      </c>
      <c r="B133" s="68">
        <v>12</v>
      </c>
      <c r="C133" s="69" t="s">
        <v>49</v>
      </c>
      <c r="D133" s="108">
        <v>45127</v>
      </c>
      <c r="E133" s="68">
        <v>2962</v>
      </c>
      <c r="F133" s="68" t="s">
        <v>6545</v>
      </c>
      <c r="G133" s="106" t="s">
        <v>6607</v>
      </c>
      <c r="H133" s="68"/>
      <c r="I133" s="68"/>
      <c r="J133" s="68"/>
      <c r="K133" s="68"/>
      <c r="L133" s="134">
        <v>229992.71</v>
      </c>
      <c r="M133" s="134">
        <v>0</v>
      </c>
      <c r="N133" s="134">
        <v>1577749.9905999999</v>
      </c>
      <c r="O133" s="134">
        <v>0</v>
      </c>
      <c r="P133" s="140">
        <v>1577749.9905999999</v>
      </c>
      <c r="Q133" s="68"/>
    </row>
    <row r="134" spans="1:17" ht="63.75">
      <c r="A134" s="68" t="s">
        <v>541</v>
      </c>
      <c r="B134" s="68">
        <v>2</v>
      </c>
      <c r="C134" s="69" t="s">
        <v>590</v>
      </c>
      <c r="D134" s="108">
        <v>45127</v>
      </c>
      <c r="E134" s="68">
        <v>2962</v>
      </c>
      <c r="F134" s="68" t="s">
        <v>613</v>
      </c>
      <c r="G134" s="106" t="s">
        <v>6607</v>
      </c>
      <c r="H134" s="68"/>
      <c r="I134" s="68"/>
      <c r="J134" s="68"/>
      <c r="K134" s="68"/>
      <c r="L134" s="134">
        <v>0</v>
      </c>
      <c r="M134" s="134">
        <v>229992.71</v>
      </c>
      <c r="N134" s="134">
        <v>0</v>
      </c>
      <c r="O134" s="134">
        <v>1577749.9905999999</v>
      </c>
      <c r="P134" s="140">
        <v>1577749.9905999999</v>
      </c>
      <c r="Q134" s="68"/>
    </row>
    <row r="135" spans="1:17" ht="63.75">
      <c r="A135" s="68">
        <v>383</v>
      </c>
      <c r="B135" s="68">
        <v>1</v>
      </c>
      <c r="C135" s="69" t="s">
        <v>1246</v>
      </c>
      <c r="D135" s="108">
        <v>45128</v>
      </c>
      <c r="E135" s="68">
        <v>2972</v>
      </c>
      <c r="F135" s="68" t="s">
        <v>3110</v>
      </c>
      <c r="G135" s="106" t="s">
        <v>6608</v>
      </c>
      <c r="H135" s="68"/>
      <c r="I135" s="68"/>
      <c r="J135" s="68"/>
      <c r="K135" s="68"/>
      <c r="L135" s="134">
        <v>6382.41</v>
      </c>
      <c r="M135" s="134">
        <v>0</v>
      </c>
      <c r="N135" s="134">
        <v>43783.332600000002</v>
      </c>
      <c r="O135" s="134">
        <v>0</v>
      </c>
      <c r="P135" s="140">
        <v>43783.332600000002</v>
      </c>
      <c r="Q135" s="68"/>
    </row>
    <row r="136" spans="1:17" ht="63.75">
      <c r="A136" s="68" t="s">
        <v>541</v>
      </c>
      <c r="B136" s="68">
        <v>2</v>
      </c>
      <c r="C136" s="69" t="s">
        <v>590</v>
      </c>
      <c r="D136" s="108">
        <v>45128</v>
      </c>
      <c r="E136" s="68">
        <v>2972</v>
      </c>
      <c r="F136" s="68" t="s">
        <v>613</v>
      </c>
      <c r="G136" s="106" t="s">
        <v>6608</v>
      </c>
      <c r="H136" s="68"/>
      <c r="I136" s="68"/>
      <c r="J136" s="68"/>
      <c r="K136" s="68"/>
      <c r="L136" s="134">
        <v>0</v>
      </c>
      <c r="M136" s="134">
        <v>6382.41</v>
      </c>
      <c r="N136" s="134">
        <v>0</v>
      </c>
      <c r="O136" s="134">
        <v>43783.332600000002</v>
      </c>
      <c r="P136" s="140">
        <v>43783.332600000002</v>
      </c>
      <c r="Q136" s="68"/>
    </row>
    <row r="137" spans="1:17" ht="63.75">
      <c r="A137" s="68">
        <v>253</v>
      </c>
      <c r="B137" s="68">
        <v>1</v>
      </c>
      <c r="C137" s="69" t="s">
        <v>104</v>
      </c>
      <c r="D137" s="108">
        <v>45132</v>
      </c>
      <c r="E137" s="68">
        <v>3023</v>
      </c>
      <c r="F137" s="68" t="s">
        <v>3125</v>
      </c>
      <c r="G137" s="106" t="s">
        <v>6609</v>
      </c>
      <c r="H137" s="68"/>
      <c r="I137" s="68"/>
      <c r="J137" s="68"/>
      <c r="K137" s="68"/>
      <c r="L137" s="134">
        <v>1000000</v>
      </c>
      <c r="M137" s="134">
        <v>0</v>
      </c>
      <c r="N137" s="134">
        <v>6860000</v>
      </c>
      <c r="O137" s="134">
        <v>0</v>
      </c>
      <c r="P137" s="140">
        <v>6860000</v>
      </c>
      <c r="Q137" s="68"/>
    </row>
    <row r="138" spans="1:17" ht="63.75">
      <c r="A138" s="68" t="s">
        <v>541</v>
      </c>
      <c r="B138" s="68">
        <v>2</v>
      </c>
      <c r="C138" s="69" t="s">
        <v>590</v>
      </c>
      <c r="D138" s="108">
        <v>45132</v>
      </c>
      <c r="E138" s="68">
        <v>3023</v>
      </c>
      <c r="F138" s="68" t="s">
        <v>613</v>
      </c>
      <c r="G138" s="106" t="s">
        <v>6609</v>
      </c>
      <c r="H138" s="68"/>
      <c r="I138" s="68"/>
      <c r="J138" s="68"/>
      <c r="K138" s="68"/>
      <c r="L138" s="134">
        <v>0</v>
      </c>
      <c r="M138" s="134">
        <v>1000000</v>
      </c>
      <c r="N138" s="134">
        <v>0</v>
      </c>
      <c r="O138" s="134">
        <v>6860000</v>
      </c>
      <c r="P138" s="140">
        <v>6860000</v>
      </c>
      <c r="Q138" s="68"/>
    </row>
    <row r="139" spans="1:17" ht="63.75">
      <c r="A139" s="68">
        <v>291</v>
      </c>
      <c r="B139" s="68">
        <v>1</v>
      </c>
      <c r="C139" s="69" t="s">
        <v>119</v>
      </c>
      <c r="D139" s="108">
        <v>45132</v>
      </c>
      <c r="E139" s="68">
        <v>3025</v>
      </c>
      <c r="F139" s="68" t="s">
        <v>6610</v>
      </c>
      <c r="G139" s="106" t="s">
        <v>6611</v>
      </c>
      <c r="H139" s="68"/>
      <c r="I139" s="68"/>
      <c r="J139" s="68"/>
      <c r="K139" s="68"/>
      <c r="L139" s="134">
        <v>2597806.7200000002</v>
      </c>
      <c r="M139" s="134">
        <v>0</v>
      </c>
      <c r="N139" s="134">
        <v>17820954.099200003</v>
      </c>
      <c r="O139" s="134">
        <v>0</v>
      </c>
      <c r="P139" s="140">
        <v>17820954.099200003</v>
      </c>
      <c r="Q139" s="68"/>
    </row>
    <row r="140" spans="1:17" ht="63.75">
      <c r="A140" s="68" t="s">
        <v>541</v>
      </c>
      <c r="B140" s="68">
        <v>2</v>
      </c>
      <c r="C140" s="69" t="s">
        <v>590</v>
      </c>
      <c r="D140" s="108">
        <v>45132</v>
      </c>
      <c r="E140" s="68">
        <v>3025</v>
      </c>
      <c r="F140" s="68" t="s">
        <v>613</v>
      </c>
      <c r="G140" s="106" t="s">
        <v>6611</v>
      </c>
      <c r="H140" s="68"/>
      <c r="I140" s="68"/>
      <c r="J140" s="68"/>
      <c r="K140" s="68"/>
      <c r="L140" s="134">
        <v>0</v>
      </c>
      <c r="M140" s="134">
        <v>2597806.7200000002</v>
      </c>
      <c r="N140" s="134">
        <v>0</v>
      </c>
      <c r="O140" s="134">
        <v>17820954.099200003</v>
      </c>
      <c r="P140" s="140">
        <v>17820954.099200003</v>
      </c>
      <c r="Q140" s="68"/>
    </row>
    <row r="141" spans="1:17" ht="63.75">
      <c r="A141" s="68">
        <v>291</v>
      </c>
      <c r="B141" s="68">
        <v>1</v>
      </c>
      <c r="C141" s="69" t="s">
        <v>119</v>
      </c>
      <c r="D141" s="108">
        <v>45132</v>
      </c>
      <c r="E141" s="68">
        <v>3027</v>
      </c>
      <c r="F141" s="68" t="s">
        <v>6612</v>
      </c>
      <c r="G141" s="106" t="s">
        <v>6613</v>
      </c>
      <c r="H141" s="68"/>
      <c r="I141" s="68"/>
      <c r="J141" s="68"/>
      <c r="K141" s="68"/>
      <c r="L141" s="134">
        <v>1000000</v>
      </c>
      <c r="M141" s="134">
        <v>0</v>
      </c>
      <c r="N141" s="134">
        <v>6860000</v>
      </c>
      <c r="O141" s="134">
        <v>0</v>
      </c>
      <c r="P141" s="140">
        <v>6860000</v>
      </c>
      <c r="Q141" s="68"/>
    </row>
    <row r="142" spans="1:17" ht="63.75">
      <c r="A142" s="68" t="s">
        <v>541</v>
      </c>
      <c r="B142" s="68">
        <v>2</v>
      </c>
      <c r="C142" s="69" t="s">
        <v>590</v>
      </c>
      <c r="D142" s="108">
        <v>45132</v>
      </c>
      <c r="E142" s="68">
        <v>3027</v>
      </c>
      <c r="F142" s="68" t="s">
        <v>613</v>
      </c>
      <c r="G142" s="106" t="s">
        <v>6613</v>
      </c>
      <c r="H142" s="68"/>
      <c r="I142" s="68"/>
      <c r="J142" s="68"/>
      <c r="K142" s="68"/>
      <c r="L142" s="134">
        <v>0</v>
      </c>
      <c r="M142" s="134">
        <v>1000000</v>
      </c>
      <c r="N142" s="134">
        <v>0</v>
      </c>
      <c r="O142" s="134">
        <v>6860000</v>
      </c>
      <c r="P142" s="140">
        <v>6860000</v>
      </c>
      <c r="Q142" s="68"/>
    </row>
    <row r="143" spans="1:17" ht="63.75">
      <c r="A143" s="68">
        <v>47</v>
      </c>
      <c r="B143" s="68">
        <v>8</v>
      </c>
      <c r="C143" s="69" t="s">
        <v>45</v>
      </c>
      <c r="D143" s="108">
        <v>45133</v>
      </c>
      <c r="E143" s="68">
        <v>3108</v>
      </c>
      <c r="F143" s="68" t="s">
        <v>6563</v>
      </c>
      <c r="G143" s="106" t="s">
        <v>6614</v>
      </c>
      <c r="H143" s="68"/>
      <c r="I143" s="68"/>
      <c r="J143" s="68"/>
      <c r="K143" s="68"/>
      <c r="L143" s="134">
        <v>166427</v>
      </c>
      <c r="M143" s="134">
        <v>0</v>
      </c>
      <c r="N143" s="134">
        <v>1141689.22</v>
      </c>
      <c r="O143" s="134">
        <v>0</v>
      </c>
      <c r="P143" s="140">
        <v>1141689.22</v>
      </c>
      <c r="Q143" s="68"/>
    </row>
    <row r="144" spans="1:17" ht="63.75">
      <c r="A144" s="68" t="s">
        <v>541</v>
      </c>
      <c r="B144" s="68">
        <v>2</v>
      </c>
      <c r="C144" s="69" t="s">
        <v>590</v>
      </c>
      <c r="D144" s="108">
        <v>45133</v>
      </c>
      <c r="E144" s="68">
        <v>3108</v>
      </c>
      <c r="F144" s="68" t="s">
        <v>613</v>
      </c>
      <c r="G144" s="106" t="s">
        <v>6614</v>
      </c>
      <c r="H144" s="68"/>
      <c r="I144" s="68"/>
      <c r="J144" s="68"/>
      <c r="K144" s="68"/>
      <c r="L144" s="134">
        <v>0</v>
      </c>
      <c r="M144" s="134">
        <v>166427</v>
      </c>
      <c r="N144" s="134">
        <v>0</v>
      </c>
      <c r="O144" s="134">
        <v>1141689.22</v>
      </c>
      <c r="P144" s="140">
        <v>1141689.22</v>
      </c>
      <c r="Q144" s="68"/>
    </row>
    <row r="145" spans="1:17" ht="63.75">
      <c r="A145" s="68">
        <v>291</v>
      </c>
      <c r="B145" s="68">
        <v>1</v>
      </c>
      <c r="C145" s="69" t="s">
        <v>119</v>
      </c>
      <c r="D145" s="108">
        <v>45135</v>
      </c>
      <c r="E145" s="68">
        <v>3294</v>
      </c>
      <c r="F145" s="68" t="s">
        <v>6581</v>
      </c>
      <c r="G145" s="106" t="s">
        <v>6615</v>
      </c>
      <c r="H145" s="68"/>
      <c r="I145" s="68"/>
      <c r="J145" s="68"/>
      <c r="K145" s="68"/>
      <c r="L145" s="134">
        <v>300000</v>
      </c>
      <c r="M145" s="134">
        <v>0</v>
      </c>
      <c r="N145" s="134">
        <v>2058000</v>
      </c>
      <c r="O145" s="134">
        <v>0</v>
      </c>
      <c r="P145" s="140">
        <v>2058000</v>
      </c>
      <c r="Q145" s="68"/>
    </row>
    <row r="146" spans="1:17" ht="63.75">
      <c r="A146" s="68" t="s">
        <v>541</v>
      </c>
      <c r="B146" s="68">
        <v>2</v>
      </c>
      <c r="C146" s="69" t="s">
        <v>590</v>
      </c>
      <c r="D146" s="108">
        <v>45135</v>
      </c>
      <c r="E146" s="68">
        <v>3294</v>
      </c>
      <c r="F146" s="68" t="s">
        <v>613</v>
      </c>
      <c r="G146" s="106" t="s">
        <v>6615</v>
      </c>
      <c r="H146" s="68"/>
      <c r="I146" s="68"/>
      <c r="J146" s="68"/>
      <c r="K146" s="68"/>
      <c r="L146" s="134">
        <v>0</v>
      </c>
      <c r="M146" s="134">
        <v>300000</v>
      </c>
      <c r="N146" s="134">
        <v>0</v>
      </c>
      <c r="O146" s="134">
        <v>2058000</v>
      </c>
      <c r="P146" s="140">
        <v>2058000</v>
      </c>
      <c r="Q146" s="68"/>
    </row>
    <row r="147" spans="1:17" ht="51">
      <c r="A147" s="68" t="s">
        <v>541</v>
      </c>
      <c r="B147" s="68">
        <v>2</v>
      </c>
      <c r="C147" s="69" t="s">
        <v>590</v>
      </c>
      <c r="D147" s="108">
        <v>45138</v>
      </c>
      <c r="E147" s="68">
        <v>3321</v>
      </c>
      <c r="F147" s="68" t="s">
        <v>613</v>
      </c>
      <c r="G147" s="106" t="s">
        <v>6616</v>
      </c>
      <c r="H147" s="68"/>
      <c r="I147" s="68"/>
      <c r="J147" s="68"/>
      <c r="K147" s="68"/>
      <c r="L147" s="134">
        <v>47939.3</v>
      </c>
      <c r="M147" s="134">
        <v>0</v>
      </c>
      <c r="N147" s="134">
        <v>328863.59800000006</v>
      </c>
      <c r="O147" s="134">
        <v>0</v>
      </c>
      <c r="P147" s="140">
        <v>328863.59800000006</v>
      </c>
      <c r="Q147" s="68"/>
    </row>
    <row r="148" spans="1:17" ht="51">
      <c r="A148" s="68">
        <v>291</v>
      </c>
      <c r="B148" s="68">
        <v>1</v>
      </c>
      <c r="C148" s="69" t="s">
        <v>119</v>
      </c>
      <c r="D148" s="108">
        <v>45138</v>
      </c>
      <c r="E148" s="68">
        <v>3321</v>
      </c>
      <c r="F148" s="68" t="s">
        <v>6617</v>
      </c>
      <c r="G148" s="106" t="s">
        <v>6616</v>
      </c>
      <c r="H148" s="68"/>
      <c r="I148" s="68"/>
      <c r="J148" s="68"/>
      <c r="K148" s="68"/>
      <c r="L148" s="134">
        <v>0</v>
      </c>
      <c r="M148" s="134">
        <v>47939.3</v>
      </c>
      <c r="N148" s="134">
        <v>0</v>
      </c>
      <c r="O148" s="134">
        <v>328863.59800000006</v>
      </c>
      <c r="P148" s="140">
        <v>328863.59800000006</v>
      </c>
      <c r="Q148" s="68"/>
    </row>
    <row r="149" spans="1:17">
      <c r="A149" s="66"/>
      <c r="B149" s="66"/>
      <c r="C149" s="104"/>
      <c r="D149" s="123"/>
      <c r="H149" s="66"/>
      <c r="I149" s="66"/>
      <c r="J149" s="66"/>
      <c r="K149" s="66"/>
      <c r="L149" s="306"/>
      <c r="M149" s="306"/>
      <c r="N149" s="306"/>
      <c r="O149" s="306"/>
      <c r="P149" s="307"/>
      <c r="Q149" s="66"/>
    </row>
    <row r="150" spans="1:17">
      <c r="A150" s="91"/>
      <c r="B150" s="91"/>
      <c r="C150" s="91"/>
      <c r="D150" s="182"/>
      <c r="E150" s="182"/>
      <c r="F150" s="182"/>
      <c r="G150" s="369" t="s">
        <v>554</v>
      </c>
      <c r="H150" s="147"/>
      <c r="I150" s="147"/>
      <c r="J150" s="147"/>
      <c r="K150" s="147"/>
      <c r="L150" s="389">
        <f>+SUBTOTAL(9,L8:L148)</f>
        <v>131914160.27999997</v>
      </c>
      <c r="M150" s="389">
        <f>+SUBTOTAL(9,M8:M148)</f>
        <v>162477602.16000003</v>
      </c>
      <c r="N150" s="389">
        <f>+SUBTOTAL(9,N8:N148)</f>
        <v>904931139.52080023</v>
      </c>
      <c r="O150" s="389">
        <f>+SUBTOTAL(9,O8:O148)</f>
        <v>1114596350.8176007</v>
      </c>
      <c r="P150" s="389">
        <f>+SUBTOTAL(9,P8:P148)</f>
        <v>2019527490.3384011</v>
      </c>
      <c r="Q150" s="368"/>
    </row>
    <row r="151" spans="1:17">
      <c r="A151" s="92"/>
      <c r="B151" s="92"/>
      <c r="C151" s="92"/>
      <c r="D151" s="183"/>
      <c r="E151" s="183"/>
      <c r="F151" s="183"/>
      <c r="G151" s="143"/>
      <c r="H151" s="90"/>
      <c r="I151" s="90"/>
      <c r="J151" s="90"/>
      <c r="K151" s="90"/>
      <c r="L151" s="90"/>
      <c r="M151" s="90"/>
      <c r="Q151" s="90"/>
    </row>
    <row r="162" spans="1:1">
      <c r="A162" s="366" t="s">
        <v>1547</v>
      </c>
    </row>
    <row r="163" spans="1:1">
      <c r="A163" s="365" t="s">
        <v>1548</v>
      </c>
    </row>
    <row r="164" spans="1:1">
      <c r="A164" s="365" t="s">
        <v>1549</v>
      </c>
    </row>
    <row r="165" spans="1:1">
      <c r="A165" s="365"/>
    </row>
    <row r="166" spans="1:1">
      <c r="A166" s="365" t="s">
        <v>1550</v>
      </c>
    </row>
    <row r="167" spans="1:1">
      <c r="A167" s="365" t="s">
        <v>1551</v>
      </c>
    </row>
  </sheetData>
  <sheetProtection formatCells="0" formatColumns="0" formatRows="0" autoFilter="0"/>
  <protectedRanges>
    <protectedRange sqref="H8:K149 Q8:Q149"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7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JULIO DE 2023</v>
      </c>
      <c r="B3" s="125"/>
      <c r="C3" s="125"/>
      <c r="D3" s="127"/>
      <c r="E3" s="127"/>
      <c r="F3" s="127"/>
      <c r="G3" s="127"/>
      <c r="H3" s="127"/>
      <c r="I3" s="125"/>
    </row>
    <row r="4" spans="1:9" s="93" customFormat="1">
      <c r="A4" s="187" t="str">
        <f>+'CUT MN'!A4</f>
        <v>ACTUALIZADO AL : 4 de agosto de 2023 Hrs. 15:45</v>
      </c>
      <c r="B4" s="76"/>
      <c r="C4" s="77"/>
      <c r="D4" s="78"/>
      <c r="E4" s="78"/>
      <c r="F4" s="128"/>
      <c r="G4" s="129"/>
      <c r="H4" s="129"/>
      <c r="I4" s="79"/>
    </row>
    <row r="5" spans="1:9" s="93" customFormat="1">
      <c r="A5" s="94"/>
      <c r="B5" s="95"/>
      <c r="C5" s="96"/>
      <c r="D5" s="130"/>
      <c r="E5" s="130"/>
      <c r="F5" s="130"/>
      <c r="G5" s="130"/>
      <c r="H5" s="135"/>
    </row>
    <row r="6" spans="1:9" s="93" customFormat="1">
      <c r="C6" s="97"/>
      <c r="D6" s="473" t="s">
        <v>617</v>
      </c>
      <c r="E6" s="473"/>
      <c r="F6" s="473"/>
      <c r="G6" s="473"/>
      <c r="H6" s="136"/>
    </row>
    <row r="7" spans="1:9">
      <c r="A7" s="371" t="s">
        <v>657</v>
      </c>
      <c r="B7" s="372" t="s">
        <v>658</v>
      </c>
      <c r="C7" s="373" t="s">
        <v>664</v>
      </c>
      <c r="D7" s="374" t="s">
        <v>634</v>
      </c>
      <c r="E7" s="374" t="s">
        <v>635</v>
      </c>
      <c r="F7" s="374" t="s">
        <v>636</v>
      </c>
      <c r="G7" s="374" t="s">
        <v>637</v>
      </c>
      <c r="H7" s="375" t="s">
        <v>665</v>
      </c>
    </row>
    <row r="8" spans="1:9">
      <c r="A8" s="188">
        <v>25</v>
      </c>
      <c r="B8" s="188">
        <v>1</v>
      </c>
      <c r="C8" s="189" t="s">
        <v>42</v>
      </c>
      <c r="D8" s="336">
        <v>0</v>
      </c>
      <c r="E8" s="336">
        <v>0</v>
      </c>
      <c r="F8" s="336">
        <v>911570.85000000009</v>
      </c>
      <c r="G8" s="336">
        <v>0</v>
      </c>
      <c r="H8" s="337">
        <f>+D8+E8+F8+G8</f>
        <v>911570.85000000009</v>
      </c>
    </row>
    <row r="9" spans="1:9">
      <c r="A9" s="188">
        <v>41</v>
      </c>
      <c r="B9" s="188">
        <v>3</v>
      </c>
      <c r="C9" s="189" t="s">
        <v>44</v>
      </c>
      <c r="D9" s="336">
        <v>0</v>
      </c>
      <c r="E9" s="336">
        <v>0</v>
      </c>
      <c r="F9" s="336">
        <v>163442.70000000001</v>
      </c>
      <c r="G9" s="336">
        <v>0</v>
      </c>
      <c r="H9" s="337">
        <f t="shared" ref="H9:H71" si="0">+D9+E9+F9+G9</f>
        <v>163442.70000000001</v>
      </c>
    </row>
    <row r="10" spans="1:9">
      <c r="A10" s="188">
        <v>46</v>
      </c>
      <c r="B10" s="188">
        <v>2</v>
      </c>
      <c r="C10" s="189" t="s">
        <v>1379</v>
      </c>
      <c r="D10" s="336">
        <v>10625521.579999998</v>
      </c>
      <c r="E10" s="336">
        <v>0</v>
      </c>
      <c r="F10" s="336">
        <v>0</v>
      </c>
      <c r="G10" s="336">
        <v>0</v>
      </c>
      <c r="H10" s="337">
        <f t="shared" si="0"/>
        <v>10625521.579999998</v>
      </c>
    </row>
    <row r="11" spans="1:9">
      <c r="A11" s="188">
        <v>47</v>
      </c>
      <c r="B11" s="188">
        <v>26</v>
      </c>
      <c r="C11" s="189" t="s">
        <v>45</v>
      </c>
      <c r="D11" s="336">
        <v>0</v>
      </c>
      <c r="E11" s="336">
        <v>0</v>
      </c>
      <c r="F11" s="336">
        <v>32142.7</v>
      </c>
      <c r="G11" s="336">
        <v>0</v>
      </c>
      <c r="H11" s="337">
        <f t="shared" si="0"/>
        <v>32142.7</v>
      </c>
    </row>
    <row r="12" spans="1:9">
      <c r="A12" s="188">
        <v>47</v>
      </c>
      <c r="B12" s="188">
        <v>27</v>
      </c>
      <c r="C12" s="189" t="s">
        <v>45</v>
      </c>
      <c r="D12" s="336">
        <v>4718454.54</v>
      </c>
      <c r="E12" s="336">
        <v>0</v>
      </c>
      <c r="F12" s="336">
        <v>0</v>
      </c>
      <c r="G12" s="336">
        <v>0</v>
      </c>
      <c r="H12" s="337">
        <f t="shared" si="0"/>
        <v>4718454.54</v>
      </c>
    </row>
    <row r="13" spans="1:9">
      <c r="A13" s="188">
        <v>66</v>
      </c>
      <c r="B13" s="188">
        <v>2</v>
      </c>
      <c r="C13" s="189" t="s">
        <v>46</v>
      </c>
      <c r="D13" s="336">
        <v>0</v>
      </c>
      <c r="E13" s="336">
        <v>0</v>
      </c>
      <c r="F13" s="336">
        <v>3481.25</v>
      </c>
      <c r="G13" s="336">
        <v>0</v>
      </c>
      <c r="H13" s="337">
        <f t="shared" si="0"/>
        <v>3481.25</v>
      </c>
    </row>
    <row r="14" spans="1:9">
      <c r="A14" s="188">
        <v>78</v>
      </c>
      <c r="B14" s="188">
        <v>3</v>
      </c>
      <c r="C14" s="189" t="s">
        <v>1380</v>
      </c>
      <c r="D14" s="336">
        <v>0</v>
      </c>
      <c r="E14" s="336">
        <v>0</v>
      </c>
      <c r="F14" s="336">
        <v>41329.320000000007</v>
      </c>
      <c r="G14" s="336">
        <v>0</v>
      </c>
      <c r="H14" s="337">
        <f t="shared" si="0"/>
        <v>41329.320000000007</v>
      </c>
    </row>
    <row r="15" spans="1:9">
      <c r="A15" s="188">
        <v>81</v>
      </c>
      <c r="B15" s="188">
        <v>1</v>
      </c>
      <c r="C15" s="189" t="s">
        <v>49</v>
      </c>
      <c r="D15" s="336">
        <v>1790409.93</v>
      </c>
      <c r="E15" s="336">
        <v>0</v>
      </c>
      <c r="F15" s="336">
        <v>0</v>
      </c>
      <c r="G15" s="336">
        <v>0</v>
      </c>
      <c r="H15" s="337">
        <f t="shared" si="0"/>
        <v>1790409.93</v>
      </c>
    </row>
    <row r="16" spans="1:9">
      <c r="A16" s="188">
        <v>81</v>
      </c>
      <c r="B16" s="188">
        <v>3</v>
      </c>
      <c r="C16" s="189" t="s">
        <v>49</v>
      </c>
      <c r="D16" s="336">
        <v>83140.56</v>
      </c>
      <c r="E16" s="336">
        <v>0</v>
      </c>
      <c r="F16" s="336">
        <v>0</v>
      </c>
      <c r="G16" s="336">
        <v>0</v>
      </c>
      <c r="H16" s="337">
        <f t="shared" si="0"/>
        <v>83140.56</v>
      </c>
    </row>
    <row r="17" spans="1:8">
      <c r="A17" s="188">
        <v>81</v>
      </c>
      <c r="B17" s="188">
        <v>16</v>
      </c>
      <c r="C17" s="189" t="s">
        <v>49</v>
      </c>
      <c r="D17" s="336">
        <v>0</v>
      </c>
      <c r="E17" s="336">
        <v>0</v>
      </c>
      <c r="F17" s="336">
        <v>7980</v>
      </c>
      <c r="G17" s="336">
        <v>0</v>
      </c>
      <c r="H17" s="337">
        <f t="shared" si="0"/>
        <v>7980</v>
      </c>
    </row>
    <row r="18" spans="1:8">
      <c r="A18" s="188" t="s">
        <v>541</v>
      </c>
      <c r="B18" s="188">
        <v>2</v>
      </c>
      <c r="C18" s="189" t="s">
        <v>590</v>
      </c>
      <c r="D18" s="336">
        <v>366199335.78000003</v>
      </c>
      <c r="E18" s="336">
        <v>0</v>
      </c>
      <c r="F18" s="336">
        <v>0</v>
      </c>
      <c r="G18" s="336">
        <v>0</v>
      </c>
      <c r="H18" s="337">
        <f t="shared" si="0"/>
        <v>366199335.78000003</v>
      </c>
    </row>
    <row r="19" spans="1:8">
      <c r="A19" s="188">
        <v>109</v>
      </c>
      <c r="B19" s="188">
        <v>1</v>
      </c>
      <c r="C19" s="189" t="s">
        <v>614</v>
      </c>
      <c r="D19" s="336">
        <v>0</v>
      </c>
      <c r="E19" s="336">
        <v>0</v>
      </c>
      <c r="F19" s="336">
        <v>0</v>
      </c>
      <c r="G19" s="336">
        <v>103975</v>
      </c>
      <c r="H19" s="337">
        <f t="shared" si="0"/>
        <v>103975</v>
      </c>
    </row>
    <row r="20" spans="1:8">
      <c r="A20" s="188">
        <v>117</v>
      </c>
      <c r="B20" s="188">
        <v>1</v>
      </c>
      <c r="C20" s="189" t="s">
        <v>54</v>
      </c>
      <c r="D20" s="336">
        <v>0</v>
      </c>
      <c r="E20" s="336">
        <v>0</v>
      </c>
      <c r="F20" s="336">
        <v>0</v>
      </c>
      <c r="G20" s="336">
        <v>3889645.3400000003</v>
      </c>
      <c r="H20" s="337">
        <f t="shared" si="0"/>
        <v>3889645.3400000003</v>
      </c>
    </row>
    <row r="21" spans="1:8">
      <c r="A21" s="188">
        <v>130</v>
      </c>
      <c r="B21" s="188">
        <v>1</v>
      </c>
      <c r="C21" s="189" t="s">
        <v>58</v>
      </c>
      <c r="D21" s="336">
        <v>0</v>
      </c>
      <c r="E21" s="336">
        <v>0</v>
      </c>
      <c r="F21" s="336">
        <v>0</v>
      </c>
      <c r="G21" s="336">
        <v>83234</v>
      </c>
      <c r="H21" s="337">
        <f t="shared" si="0"/>
        <v>83234</v>
      </c>
    </row>
    <row r="22" spans="1:8">
      <c r="A22" s="188">
        <v>132</v>
      </c>
      <c r="B22" s="188">
        <v>4</v>
      </c>
      <c r="C22" s="189" t="s">
        <v>59</v>
      </c>
      <c r="D22" s="336">
        <v>31781651</v>
      </c>
      <c r="E22" s="336">
        <v>0</v>
      </c>
      <c r="F22" s="336">
        <v>0</v>
      </c>
      <c r="G22" s="336">
        <v>0</v>
      </c>
      <c r="H22" s="337">
        <f t="shared" si="0"/>
        <v>31781651</v>
      </c>
    </row>
    <row r="23" spans="1:8">
      <c r="A23" s="188">
        <v>132</v>
      </c>
      <c r="B23" s="188">
        <v>11</v>
      </c>
      <c r="C23" s="189" t="s">
        <v>59</v>
      </c>
      <c r="D23" s="336">
        <v>5240520.4800000004</v>
      </c>
      <c r="E23" s="336">
        <v>0</v>
      </c>
      <c r="F23" s="336">
        <v>0</v>
      </c>
      <c r="G23" s="336">
        <v>0</v>
      </c>
      <c r="H23" s="337">
        <f t="shared" si="0"/>
        <v>5240520.4800000004</v>
      </c>
    </row>
    <row r="24" spans="1:8">
      <c r="A24" s="188">
        <v>133</v>
      </c>
      <c r="B24" s="188">
        <v>1</v>
      </c>
      <c r="C24" s="189" t="s">
        <v>60</v>
      </c>
      <c r="D24" s="336">
        <v>0</v>
      </c>
      <c r="E24" s="336">
        <v>0</v>
      </c>
      <c r="F24" s="336">
        <v>0</v>
      </c>
      <c r="G24" s="336">
        <v>763310</v>
      </c>
      <c r="H24" s="337">
        <f t="shared" si="0"/>
        <v>763310</v>
      </c>
    </row>
    <row r="25" spans="1:8">
      <c r="A25" s="188">
        <v>134</v>
      </c>
      <c r="B25" s="188">
        <v>1</v>
      </c>
      <c r="C25" s="189" t="s">
        <v>61</v>
      </c>
      <c r="D25" s="336">
        <v>0</v>
      </c>
      <c r="E25" s="336">
        <v>0</v>
      </c>
      <c r="F25" s="336">
        <v>0</v>
      </c>
      <c r="G25" s="336">
        <v>13776360.490000004</v>
      </c>
      <c r="H25" s="337">
        <f t="shared" si="0"/>
        <v>13776360.490000004</v>
      </c>
    </row>
    <row r="26" spans="1:8">
      <c r="A26" s="188">
        <v>163</v>
      </c>
      <c r="B26" s="188">
        <v>1</v>
      </c>
      <c r="C26" s="189" t="s">
        <v>78</v>
      </c>
      <c r="D26" s="336">
        <v>0</v>
      </c>
      <c r="E26" s="336">
        <v>0</v>
      </c>
      <c r="F26" s="336">
        <v>0</v>
      </c>
      <c r="G26" s="336">
        <v>3872781.8000000003</v>
      </c>
      <c r="H26" s="337">
        <f t="shared" si="0"/>
        <v>3872781.8000000003</v>
      </c>
    </row>
    <row r="27" spans="1:8">
      <c r="A27" s="188">
        <v>203</v>
      </c>
      <c r="B27" s="188">
        <v>1</v>
      </c>
      <c r="C27" s="189" t="s">
        <v>86</v>
      </c>
      <c r="D27" s="336">
        <v>0</v>
      </c>
      <c r="E27" s="336">
        <v>0</v>
      </c>
      <c r="F27" s="336">
        <v>0</v>
      </c>
      <c r="G27" s="336">
        <v>171657.96</v>
      </c>
      <c r="H27" s="337">
        <f t="shared" si="0"/>
        <v>171657.96</v>
      </c>
    </row>
    <row r="28" spans="1:8">
      <c r="A28" s="188">
        <v>222</v>
      </c>
      <c r="B28" s="188">
        <v>1</v>
      </c>
      <c r="C28" s="189" t="s">
        <v>93</v>
      </c>
      <c r="D28" s="336">
        <v>0</v>
      </c>
      <c r="E28" s="336">
        <v>0</v>
      </c>
      <c r="F28" s="336">
        <v>0</v>
      </c>
      <c r="G28" s="336">
        <v>2167216.3799999994</v>
      </c>
      <c r="H28" s="337">
        <f t="shared" si="0"/>
        <v>2167216.3799999994</v>
      </c>
    </row>
    <row r="29" spans="1:8">
      <c r="A29" s="188">
        <v>223</v>
      </c>
      <c r="B29" s="188">
        <v>1</v>
      </c>
      <c r="C29" s="189" t="s">
        <v>94</v>
      </c>
      <c r="D29" s="336">
        <v>3000000</v>
      </c>
      <c r="E29" s="336">
        <v>0</v>
      </c>
      <c r="F29" s="336">
        <v>0</v>
      </c>
      <c r="G29" s="336">
        <v>0</v>
      </c>
      <c r="H29" s="337">
        <f t="shared" si="0"/>
        <v>3000000</v>
      </c>
    </row>
    <row r="30" spans="1:8">
      <c r="A30" s="188">
        <v>225</v>
      </c>
      <c r="B30" s="188">
        <v>1</v>
      </c>
      <c r="C30" s="189" t="s">
        <v>96</v>
      </c>
      <c r="D30" s="336">
        <v>1600000</v>
      </c>
      <c r="E30" s="336">
        <v>0</v>
      </c>
      <c r="F30" s="336">
        <v>0</v>
      </c>
      <c r="G30" s="336">
        <v>0</v>
      </c>
      <c r="H30" s="337">
        <f t="shared" si="0"/>
        <v>1600000</v>
      </c>
    </row>
    <row r="31" spans="1:8">
      <c r="A31" s="188">
        <v>227</v>
      </c>
      <c r="B31" s="188">
        <v>1</v>
      </c>
      <c r="C31" s="189" t="s">
        <v>98</v>
      </c>
      <c r="D31" s="336">
        <v>0</v>
      </c>
      <c r="E31" s="336">
        <v>0</v>
      </c>
      <c r="F31" s="336">
        <v>0</v>
      </c>
      <c r="G31" s="336">
        <v>36919.64</v>
      </c>
      <c r="H31" s="337">
        <f t="shared" si="0"/>
        <v>36919.64</v>
      </c>
    </row>
    <row r="32" spans="1:8">
      <c r="A32" s="188">
        <v>234</v>
      </c>
      <c r="B32" s="188">
        <v>1</v>
      </c>
      <c r="C32" s="189" t="s">
        <v>615</v>
      </c>
      <c r="D32" s="336">
        <v>0</v>
      </c>
      <c r="E32" s="336">
        <v>0</v>
      </c>
      <c r="F32" s="336">
        <v>0</v>
      </c>
      <c r="G32" s="336">
        <v>3380.1000000000004</v>
      </c>
      <c r="H32" s="337">
        <f t="shared" si="0"/>
        <v>3380.1000000000004</v>
      </c>
    </row>
    <row r="33" spans="1:8">
      <c r="A33" s="188">
        <v>249</v>
      </c>
      <c r="B33" s="188">
        <v>1</v>
      </c>
      <c r="C33" s="189" t="s">
        <v>102</v>
      </c>
      <c r="D33" s="336">
        <v>0</v>
      </c>
      <c r="E33" s="336">
        <v>0</v>
      </c>
      <c r="F33" s="336">
        <v>0</v>
      </c>
      <c r="G33" s="336">
        <v>1880010</v>
      </c>
      <c r="H33" s="337">
        <f t="shared" si="0"/>
        <v>1880010</v>
      </c>
    </row>
    <row r="34" spans="1:8">
      <c r="A34" s="188">
        <v>269</v>
      </c>
      <c r="B34" s="188">
        <v>2</v>
      </c>
      <c r="C34" s="189" t="s">
        <v>109</v>
      </c>
      <c r="D34" s="336">
        <v>0</v>
      </c>
      <c r="E34" s="336">
        <v>0</v>
      </c>
      <c r="F34" s="336">
        <v>0</v>
      </c>
      <c r="G34" s="336">
        <v>81886.33</v>
      </c>
      <c r="H34" s="337">
        <f t="shared" si="0"/>
        <v>81886.33</v>
      </c>
    </row>
    <row r="35" spans="1:8">
      <c r="A35" s="188">
        <v>281</v>
      </c>
      <c r="B35" s="188">
        <v>1</v>
      </c>
      <c r="C35" s="189" t="s">
        <v>114</v>
      </c>
      <c r="D35" s="336">
        <v>0</v>
      </c>
      <c r="E35" s="336">
        <v>0</v>
      </c>
      <c r="F35" s="336">
        <v>0</v>
      </c>
      <c r="G35" s="336">
        <v>2391807</v>
      </c>
      <c r="H35" s="337">
        <f t="shared" si="0"/>
        <v>2391807</v>
      </c>
    </row>
    <row r="36" spans="1:8">
      <c r="A36" s="188">
        <v>283</v>
      </c>
      <c r="B36" s="188">
        <v>1</v>
      </c>
      <c r="C36" s="189" t="s">
        <v>115</v>
      </c>
      <c r="D36" s="336">
        <v>1242807.46</v>
      </c>
      <c r="E36" s="336">
        <v>0</v>
      </c>
      <c r="F36" s="336">
        <v>0</v>
      </c>
      <c r="G36" s="336">
        <v>0</v>
      </c>
      <c r="H36" s="337">
        <f t="shared" si="0"/>
        <v>1242807.46</v>
      </c>
    </row>
    <row r="37" spans="1:8">
      <c r="A37" s="188">
        <v>290</v>
      </c>
      <c r="B37" s="188">
        <v>1</v>
      </c>
      <c r="C37" s="189" t="s">
        <v>118</v>
      </c>
      <c r="D37" s="336">
        <v>8413489.6500000004</v>
      </c>
      <c r="E37" s="336">
        <v>0</v>
      </c>
      <c r="F37" s="336">
        <v>0</v>
      </c>
      <c r="G37" s="336">
        <v>0</v>
      </c>
      <c r="H37" s="337">
        <f t="shared" si="0"/>
        <v>8413489.6500000004</v>
      </c>
    </row>
    <row r="38" spans="1:8">
      <c r="A38" s="188">
        <v>291</v>
      </c>
      <c r="B38" s="188">
        <v>1</v>
      </c>
      <c r="C38" s="189" t="s">
        <v>119</v>
      </c>
      <c r="D38" s="336">
        <v>50889331</v>
      </c>
      <c r="E38" s="336">
        <v>0</v>
      </c>
      <c r="F38" s="336">
        <v>0</v>
      </c>
      <c r="G38" s="336">
        <v>0</v>
      </c>
      <c r="H38" s="337">
        <f t="shared" si="0"/>
        <v>50889331</v>
      </c>
    </row>
    <row r="39" spans="1:8">
      <c r="A39" s="188">
        <v>293</v>
      </c>
      <c r="B39" s="188">
        <v>1</v>
      </c>
      <c r="C39" s="189" t="s">
        <v>121</v>
      </c>
      <c r="D39" s="336">
        <v>0</v>
      </c>
      <c r="E39" s="336">
        <v>0</v>
      </c>
      <c r="F39" s="336">
        <v>0</v>
      </c>
      <c r="G39" s="336">
        <v>5342</v>
      </c>
      <c r="H39" s="337">
        <f t="shared" si="0"/>
        <v>5342</v>
      </c>
    </row>
    <row r="40" spans="1:8">
      <c r="A40" s="188">
        <v>293</v>
      </c>
      <c r="B40" s="188">
        <v>3</v>
      </c>
      <c r="C40" s="189" t="s">
        <v>121</v>
      </c>
      <c r="D40" s="336">
        <v>0</v>
      </c>
      <c r="E40" s="336">
        <v>0</v>
      </c>
      <c r="F40" s="336">
        <v>0</v>
      </c>
      <c r="G40" s="336">
        <v>465</v>
      </c>
      <c r="H40" s="337">
        <f t="shared" si="0"/>
        <v>465</v>
      </c>
    </row>
    <row r="41" spans="1:8">
      <c r="A41" s="188">
        <v>294</v>
      </c>
      <c r="B41" s="188">
        <v>1</v>
      </c>
      <c r="C41" s="189" t="s">
        <v>122</v>
      </c>
      <c r="D41" s="336">
        <v>0</v>
      </c>
      <c r="E41" s="336">
        <v>0</v>
      </c>
      <c r="F41" s="336">
        <v>0</v>
      </c>
      <c r="G41" s="336">
        <v>49255.6</v>
      </c>
      <c r="H41" s="337">
        <f t="shared" si="0"/>
        <v>49255.6</v>
      </c>
    </row>
    <row r="42" spans="1:8">
      <c r="A42" s="188">
        <v>295</v>
      </c>
      <c r="B42" s="188">
        <v>1</v>
      </c>
      <c r="C42" s="189" t="s">
        <v>123</v>
      </c>
      <c r="D42" s="336">
        <v>0</v>
      </c>
      <c r="E42" s="336">
        <v>0</v>
      </c>
      <c r="F42" s="336">
        <v>0</v>
      </c>
      <c r="G42" s="336">
        <v>103890.57</v>
      </c>
      <c r="H42" s="337">
        <f t="shared" si="0"/>
        <v>103890.57</v>
      </c>
    </row>
    <row r="43" spans="1:8">
      <c r="A43" s="188">
        <v>296</v>
      </c>
      <c r="B43" s="188">
        <v>1</v>
      </c>
      <c r="C43" s="189" t="s">
        <v>124</v>
      </c>
      <c r="D43" s="336">
        <v>0</v>
      </c>
      <c r="E43" s="336">
        <v>0</v>
      </c>
      <c r="F43" s="336">
        <v>0</v>
      </c>
      <c r="G43" s="336">
        <v>200</v>
      </c>
      <c r="H43" s="337">
        <f t="shared" si="0"/>
        <v>200</v>
      </c>
    </row>
    <row r="44" spans="1:8">
      <c r="A44" s="188">
        <v>310</v>
      </c>
      <c r="B44" s="188">
        <v>1</v>
      </c>
      <c r="C44" s="189" t="s">
        <v>131</v>
      </c>
      <c r="D44" s="336">
        <v>0</v>
      </c>
      <c r="E44" s="336">
        <v>0</v>
      </c>
      <c r="F44" s="336">
        <v>0</v>
      </c>
      <c r="G44" s="336">
        <v>7837303.6699999962</v>
      </c>
      <c r="H44" s="337">
        <f t="shared" si="0"/>
        <v>7837303.6699999962</v>
      </c>
    </row>
    <row r="45" spans="1:8">
      <c r="A45" s="188">
        <v>312</v>
      </c>
      <c r="B45" s="188">
        <v>1</v>
      </c>
      <c r="C45" s="189" t="s">
        <v>133</v>
      </c>
      <c r="D45" s="336">
        <v>97200</v>
      </c>
      <c r="E45" s="336">
        <v>0</v>
      </c>
      <c r="F45" s="336">
        <v>0</v>
      </c>
      <c r="G45" s="336">
        <v>9430524.7000000067</v>
      </c>
      <c r="H45" s="337">
        <f t="shared" si="0"/>
        <v>9527724.7000000067</v>
      </c>
    </row>
    <row r="46" spans="1:8">
      <c r="A46" s="188">
        <v>324</v>
      </c>
      <c r="B46" s="188">
        <v>1</v>
      </c>
      <c r="C46" s="189" t="s">
        <v>135</v>
      </c>
      <c r="D46" s="336">
        <v>0</v>
      </c>
      <c r="E46" s="336">
        <v>0</v>
      </c>
      <c r="F46" s="336">
        <v>0</v>
      </c>
      <c r="G46" s="336">
        <v>4364.6000000000004</v>
      </c>
      <c r="H46" s="337">
        <f t="shared" si="0"/>
        <v>4364.6000000000004</v>
      </c>
    </row>
    <row r="47" spans="1:8">
      <c r="A47" s="188">
        <v>343</v>
      </c>
      <c r="B47" s="188">
        <v>1</v>
      </c>
      <c r="C47" s="189" t="s">
        <v>138</v>
      </c>
      <c r="D47" s="336">
        <v>4769592</v>
      </c>
      <c r="E47" s="336">
        <v>0</v>
      </c>
      <c r="F47" s="336">
        <v>0</v>
      </c>
      <c r="G47" s="336">
        <v>0</v>
      </c>
      <c r="H47" s="337">
        <f t="shared" si="0"/>
        <v>4769592</v>
      </c>
    </row>
    <row r="48" spans="1:8">
      <c r="A48" s="188">
        <v>344</v>
      </c>
      <c r="B48" s="188">
        <v>1</v>
      </c>
      <c r="C48" s="189" t="s">
        <v>139</v>
      </c>
      <c r="D48" s="336">
        <v>1803000</v>
      </c>
      <c r="E48" s="336">
        <v>0</v>
      </c>
      <c r="F48" s="336">
        <v>0</v>
      </c>
      <c r="G48" s="336">
        <v>0</v>
      </c>
      <c r="H48" s="337">
        <f t="shared" si="0"/>
        <v>1803000</v>
      </c>
    </row>
    <row r="49" spans="1:8">
      <c r="A49" s="188">
        <v>347</v>
      </c>
      <c r="B49" s="188">
        <v>1</v>
      </c>
      <c r="C49" s="189" t="s">
        <v>142</v>
      </c>
      <c r="D49" s="336">
        <v>2443.71</v>
      </c>
      <c r="E49" s="336">
        <v>0</v>
      </c>
      <c r="F49" s="336">
        <v>0</v>
      </c>
      <c r="G49" s="336">
        <v>789573.9</v>
      </c>
      <c r="H49" s="337">
        <f t="shared" si="0"/>
        <v>792017.61</v>
      </c>
    </row>
    <row r="50" spans="1:8">
      <c r="A50" s="188">
        <v>378</v>
      </c>
      <c r="B50" s="188">
        <v>1</v>
      </c>
      <c r="C50" s="189" t="s">
        <v>610</v>
      </c>
      <c r="D50" s="336">
        <v>900320.4</v>
      </c>
      <c r="E50" s="336">
        <v>0</v>
      </c>
      <c r="F50" s="336">
        <v>0</v>
      </c>
      <c r="G50" s="336">
        <v>0</v>
      </c>
      <c r="H50" s="337">
        <f t="shared" si="0"/>
        <v>900320.4</v>
      </c>
    </row>
    <row r="51" spans="1:8">
      <c r="A51" s="188">
        <v>387</v>
      </c>
      <c r="B51" s="188">
        <v>1</v>
      </c>
      <c r="C51" s="189" t="s">
        <v>1267</v>
      </c>
      <c r="D51" s="336">
        <v>0</v>
      </c>
      <c r="E51" s="336">
        <v>0</v>
      </c>
      <c r="F51" s="336">
        <v>0</v>
      </c>
      <c r="G51" s="336">
        <v>18047.099999999999</v>
      </c>
      <c r="H51" s="337">
        <f t="shared" si="0"/>
        <v>18047.099999999999</v>
      </c>
    </row>
    <row r="52" spans="1:8">
      <c r="A52" s="188">
        <v>389</v>
      </c>
      <c r="B52" s="188">
        <v>1</v>
      </c>
      <c r="C52" s="189" t="s">
        <v>1422</v>
      </c>
      <c r="D52" s="336">
        <v>0</v>
      </c>
      <c r="E52" s="336">
        <v>0</v>
      </c>
      <c r="F52" s="336">
        <v>0</v>
      </c>
      <c r="G52" s="336">
        <v>151014.07</v>
      </c>
      <c r="H52" s="337">
        <f t="shared" si="0"/>
        <v>151014.07</v>
      </c>
    </row>
    <row r="53" spans="1:8">
      <c r="A53" s="188">
        <v>389</v>
      </c>
      <c r="B53" s="188">
        <v>2</v>
      </c>
      <c r="C53" s="189" t="s">
        <v>1422</v>
      </c>
      <c r="D53" s="336">
        <v>0</v>
      </c>
      <c r="E53" s="336">
        <v>0</v>
      </c>
      <c r="F53" s="336">
        <v>0</v>
      </c>
      <c r="G53" s="336">
        <v>1255154.0399999996</v>
      </c>
      <c r="H53" s="337">
        <f t="shared" si="0"/>
        <v>1255154.0399999996</v>
      </c>
    </row>
    <row r="54" spans="1:8">
      <c r="A54" s="188">
        <v>389</v>
      </c>
      <c r="B54" s="188">
        <v>4</v>
      </c>
      <c r="C54" s="189" t="s">
        <v>1422</v>
      </c>
      <c r="D54" s="336">
        <v>0</v>
      </c>
      <c r="E54" s="336">
        <v>0</v>
      </c>
      <c r="F54" s="336">
        <v>0</v>
      </c>
      <c r="G54" s="336">
        <v>2127507.27</v>
      </c>
      <c r="H54" s="337">
        <f t="shared" si="0"/>
        <v>2127507.27</v>
      </c>
    </row>
    <row r="55" spans="1:8">
      <c r="A55" s="188">
        <v>389</v>
      </c>
      <c r="B55" s="188">
        <v>5</v>
      </c>
      <c r="C55" s="189" t="s">
        <v>1422</v>
      </c>
      <c r="D55" s="336">
        <v>0</v>
      </c>
      <c r="E55" s="336">
        <v>0</v>
      </c>
      <c r="F55" s="336">
        <v>0</v>
      </c>
      <c r="G55" s="336">
        <v>236212.94000000003</v>
      </c>
      <c r="H55" s="337">
        <f t="shared" si="0"/>
        <v>236212.94000000003</v>
      </c>
    </row>
    <row r="56" spans="1:8">
      <c r="A56" s="188">
        <v>525</v>
      </c>
      <c r="B56" s="188">
        <v>1</v>
      </c>
      <c r="C56" s="189" t="s">
        <v>164</v>
      </c>
      <c r="D56" s="336">
        <v>0</v>
      </c>
      <c r="E56" s="336">
        <v>0</v>
      </c>
      <c r="F56" s="336">
        <v>0</v>
      </c>
      <c r="G56" s="336">
        <v>4469.8100000000004</v>
      </c>
      <c r="H56" s="337">
        <f t="shared" si="0"/>
        <v>4469.8100000000004</v>
      </c>
    </row>
    <row r="57" spans="1:8">
      <c r="A57" s="188">
        <v>526</v>
      </c>
      <c r="B57" s="188">
        <v>1</v>
      </c>
      <c r="C57" s="189" t="s">
        <v>1266</v>
      </c>
      <c r="D57" s="336">
        <v>1023000</v>
      </c>
      <c r="E57" s="336">
        <v>0</v>
      </c>
      <c r="F57" s="336">
        <v>0</v>
      </c>
      <c r="G57" s="336">
        <v>0</v>
      </c>
      <c r="H57" s="337">
        <f t="shared" si="0"/>
        <v>1023000</v>
      </c>
    </row>
    <row r="58" spans="1:8">
      <c r="A58" s="188">
        <v>548</v>
      </c>
      <c r="B58" s="188">
        <v>1</v>
      </c>
      <c r="C58" s="189" t="s">
        <v>1285</v>
      </c>
      <c r="D58" s="336">
        <v>0</v>
      </c>
      <c r="E58" s="336">
        <v>0</v>
      </c>
      <c r="F58" s="336">
        <v>0</v>
      </c>
      <c r="G58" s="336">
        <v>699225.83000000007</v>
      </c>
      <c r="H58" s="337">
        <f t="shared" si="0"/>
        <v>699225.83000000007</v>
      </c>
    </row>
    <row r="59" spans="1:8">
      <c r="A59" s="188">
        <v>548</v>
      </c>
      <c r="B59" s="188">
        <v>2</v>
      </c>
      <c r="C59" s="189" t="s">
        <v>1285</v>
      </c>
      <c r="D59" s="336">
        <v>0</v>
      </c>
      <c r="E59" s="336">
        <v>0</v>
      </c>
      <c r="F59" s="336">
        <v>0</v>
      </c>
      <c r="G59" s="336">
        <v>482171.4</v>
      </c>
      <c r="H59" s="337">
        <f t="shared" si="0"/>
        <v>482171.4</v>
      </c>
    </row>
    <row r="60" spans="1:8">
      <c r="A60" s="188">
        <v>548</v>
      </c>
      <c r="B60" s="188">
        <v>13</v>
      </c>
      <c r="C60" s="189" t="s">
        <v>1285</v>
      </c>
      <c r="D60" s="336">
        <v>0</v>
      </c>
      <c r="E60" s="336">
        <v>0</v>
      </c>
      <c r="F60" s="336">
        <v>0</v>
      </c>
      <c r="G60" s="336">
        <v>351719.27</v>
      </c>
      <c r="H60" s="337">
        <f t="shared" si="0"/>
        <v>351719.27</v>
      </c>
    </row>
    <row r="61" spans="1:8">
      <c r="A61" s="188">
        <v>576</v>
      </c>
      <c r="B61" s="188">
        <v>1</v>
      </c>
      <c r="C61" s="189" t="s">
        <v>1247</v>
      </c>
      <c r="D61" s="336">
        <v>0</v>
      </c>
      <c r="E61" s="336">
        <v>0</v>
      </c>
      <c r="F61" s="336">
        <v>0</v>
      </c>
      <c r="G61" s="336">
        <v>1885607.1199999996</v>
      </c>
      <c r="H61" s="337">
        <f t="shared" si="0"/>
        <v>1885607.1199999996</v>
      </c>
    </row>
    <row r="62" spans="1:8">
      <c r="A62" s="188">
        <v>578</v>
      </c>
      <c r="B62" s="188">
        <v>1</v>
      </c>
      <c r="C62" s="189" t="s">
        <v>168</v>
      </c>
      <c r="D62" s="336">
        <v>82656</v>
      </c>
      <c r="E62" s="336">
        <v>0</v>
      </c>
      <c r="F62" s="336">
        <v>0</v>
      </c>
      <c r="G62" s="336">
        <v>0</v>
      </c>
      <c r="H62" s="337">
        <f t="shared" si="0"/>
        <v>82656</v>
      </c>
    </row>
    <row r="63" spans="1:8">
      <c r="A63" s="188">
        <v>586</v>
      </c>
      <c r="B63" s="188">
        <v>1</v>
      </c>
      <c r="C63" s="189" t="s">
        <v>172</v>
      </c>
      <c r="D63" s="336">
        <v>0</v>
      </c>
      <c r="E63" s="336">
        <v>0</v>
      </c>
      <c r="F63" s="336">
        <v>0</v>
      </c>
      <c r="G63" s="336">
        <v>3001392.5</v>
      </c>
      <c r="H63" s="337">
        <f t="shared" si="0"/>
        <v>3001392.5</v>
      </c>
    </row>
    <row r="64" spans="1:8">
      <c r="A64" s="188">
        <v>587</v>
      </c>
      <c r="B64" s="188">
        <v>1</v>
      </c>
      <c r="C64" s="189" t="s">
        <v>673</v>
      </c>
      <c r="D64" s="336">
        <v>5331853.4800000004</v>
      </c>
      <c r="E64" s="336">
        <v>0</v>
      </c>
      <c r="F64" s="336">
        <v>0</v>
      </c>
      <c r="G64" s="336">
        <v>0</v>
      </c>
      <c r="H64" s="337">
        <f t="shared" si="0"/>
        <v>5331853.4800000004</v>
      </c>
    </row>
    <row r="65" spans="1:8">
      <c r="A65" s="188">
        <v>591</v>
      </c>
      <c r="B65" s="188">
        <v>1</v>
      </c>
      <c r="C65" s="189" t="s">
        <v>674</v>
      </c>
      <c r="D65" s="336">
        <v>0</v>
      </c>
      <c r="E65" s="336">
        <v>0</v>
      </c>
      <c r="F65" s="336">
        <v>0</v>
      </c>
      <c r="G65" s="336">
        <v>122012</v>
      </c>
      <c r="H65" s="337">
        <f t="shared" si="0"/>
        <v>122012</v>
      </c>
    </row>
    <row r="66" spans="1:8">
      <c r="A66" s="188">
        <v>594</v>
      </c>
      <c r="B66" s="188">
        <v>1</v>
      </c>
      <c r="C66" s="189" t="s">
        <v>88</v>
      </c>
      <c r="D66" s="336">
        <v>0</v>
      </c>
      <c r="E66" s="336">
        <v>0</v>
      </c>
      <c r="F66" s="336">
        <v>0</v>
      </c>
      <c r="G66" s="336">
        <v>377905.91999999998</v>
      </c>
      <c r="H66" s="337">
        <f t="shared" si="0"/>
        <v>377905.91999999998</v>
      </c>
    </row>
    <row r="67" spans="1:8">
      <c r="A67" s="188">
        <v>599</v>
      </c>
      <c r="B67" s="188">
        <v>2</v>
      </c>
      <c r="C67" s="189" t="s">
        <v>1249</v>
      </c>
      <c r="D67" s="336">
        <v>9614411.790000001</v>
      </c>
      <c r="E67" s="336">
        <v>0</v>
      </c>
      <c r="F67" s="336">
        <v>0</v>
      </c>
      <c r="G67" s="336">
        <v>0</v>
      </c>
      <c r="H67" s="337">
        <f t="shared" si="0"/>
        <v>9614411.790000001</v>
      </c>
    </row>
    <row r="68" spans="1:8">
      <c r="A68" s="188">
        <v>599</v>
      </c>
      <c r="B68" s="188">
        <v>3</v>
      </c>
      <c r="C68" s="189" t="s">
        <v>1249</v>
      </c>
      <c r="D68" s="336">
        <v>17896618.289999999</v>
      </c>
      <c r="E68" s="336">
        <v>0</v>
      </c>
      <c r="F68" s="336">
        <v>0</v>
      </c>
      <c r="G68" s="336">
        <v>0</v>
      </c>
      <c r="H68" s="337">
        <f t="shared" si="0"/>
        <v>17896618.289999999</v>
      </c>
    </row>
    <row r="69" spans="1:8">
      <c r="A69" s="188">
        <v>599</v>
      </c>
      <c r="B69" s="188">
        <v>6</v>
      </c>
      <c r="C69" s="189" t="s">
        <v>1249</v>
      </c>
      <c r="D69" s="336">
        <v>20542409.939999998</v>
      </c>
      <c r="E69" s="336">
        <v>0</v>
      </c>
      <c r="F69" s="336">
        <v>0</v>
      </c>
      <c r="G69" s="336">
        <v>0</v>
      </c>
      <c r="H69" s="337">
        <f t="shared" si="0"/>
        <v>20542409.939999998</v>
      </c>
    </row>
    <row r="70" spans="1:8">
      <c r="A70" s="188">
        <v>599</v>
      </c>
      <c r="B70" s="188">
        <v>7</v>
      </c>
      <c r="C70" s="189" t="s">
        <v>1249</v>
      </c>
      <c r="D70" s="336">
        <v>3628425</v>
      </c>
      <c r="E70" s="336">
        <v>0</v>
      </c>
      <c r="F70" s="336">
        <v>0</v>
      </c>
      <c r="G70" s="336">
        <v>0</v>
      </c>
      <c r="H70" s="337">
        <f t="shared" si="0"/>
        <v>3628425</v>
      </c>
    </row>
    <row r="71" spans="1:8">
      <c r="A71" s="188">
        <v>660</v>
      </c>
      <c r="B71" s="188">
        <v>1</v>
      </c>
      <c r="C71" s="189" t="s">
        <v>176</v>
      </c>
      <c r="D71" s="336">
        <v>0</v>
      </c>
      <c r="E71" s="336">
        <v>0</v>
      </c>
      <c r="F71" s="336">
        <v>0</v>
      </c>
      <c r="G71" s="336">
        <v>23943266.809999995</v>
      </c>
      <c r="H71" s="337">
        <f t="shared" si="0"/>
        <v>23943266.809999995</v>
      </c>
    </row>
    <row r="72" spans="1:8">
      <c r="A72" s="382"/>
      <c r="B72" s="382"/>
      <c r="C72" s="383"/>
      <c r="D72" s="338"/>
      <c r="E72" s="338"/>
      <c r="F72" s="338"/>
      <c r="G72" s="338"/>
      <c r="H72" s="339"/>
    </row>
    <row r="73" spans="1:8">
      <c r="C73" s="147" t="s">
        <v>554</v>
      </c>
      <c r="D73" s="355">
        <f>+SUBTOTAL(9,D8:D71)</f>
        <v>551276592.59000003</v>
      </c>
      <c r="E73" s="355">
        <f>+SUBTOTAL(9,E8:E71)</f>
        <v>0</v>
      </c>
      <c r="F73" s="355">
        <f>+SUBTOTAL(9,F8:F71)</f>
        <v>1159946.82</v>
      </c>
      <c r="G73" s="355">
        <f>+SUBTOTAL(9,G8:G71)</f>
        <v>82098810.160000011</v>
      </c>
      <c r="H73" s="355">
        <f>+SUBTOTAL(9,H8:H71)</f>
        <v>634535349.56999993</v>
      </c>
    </row>
    <row r="75" spans="1:8" ht="15.75">
      <c r="A75" s="156"/>
    </row>
  </sheetData>
  <autoFilter ref="A7:H71"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0"/>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JULIO DE 2023</v>
      </c>
    </row>
    <row r="4" spans="1:6">
      <c r="A4" s="168" t="str">
        <f>+'CUT MN'!A4</f>
        <v>ACTUALIZADO AL : 4 de agosto de 2023 Hrs. 15:45</v>
      </c>
    </row>
    <row r="6" spans="1:6" s="173" customFormat="1" ht="30">
      <c r="A6" s="169" t="s">
        <v>685</v>
      </c>
      <c r="B6" s="169" t="s">
        <v>686</v>
      </c>
      <c r="C6" s="170" t="s">
        <v>687</v>
      </c>
      <c r="D6" s="171" t="s">
        <v>35</v>
      </c>
      <c r="E6" s="170" t="s">
        <v>688</v>
      </c>
      <c r="F6" s="172" t="s">
        <v>689</v>
      </c>
    </row>
    <row r="7" spans="1:6" ht="33">
      <c r="A7" s="322" t="s">
        <v>4313</v>
      </c>
      <c r="B7" s="323" t="s">
        <v>4314</v>
      </c>
      <c r="C7" s="324">
        <v>16</v>
      </c>
      <c r="D7" s="325" t="s">
        <v>40</v>
      </c>
      <c r="E7" s="326">
        <v>2</v>
      </c>
      <c r="F7" s="327">
        <v>4540</v>
      </c>
    </row>
    <row r="8" spans="1:6" ht="33">
      <c r="A8" s="322" t="s">
        <v>6618</v>
      </c>
      <c r="B8" s="323" t="s">
        <v>6619</v>
      </c>
      <c r="C8" s="324">
        <v>16</v>
      </c>
      <c r="D8" s="325" t="s">
        <v>40</v>
      </c>
      <c r="E8" s="326">
        <v>3</v>
      </c>
      <c r="F8" s="327">
        <v>73115</v>
      </c>
    </row>
    <row r="9" spans="1:6" ht="16.5">
      <c r="A9" s="322" t="s">
        <v>1427</v>
      </c>
      <c r="B9" s="323" t="s">
        <v>1428</v>
      </c>
      <c r="C9" s="324">
        <v>16</v>
      </c>
      <c r="D9" s="325" t="s">
        <v>40</v>
      </c>
      <c r="E9" s="326">
        <v>4</v>
      </c>
      <c r="F9" s="327">
        <v>41130</v>
      </c>
    </row>
    <row r="10" spans="1:6" ht="49.5">
      <c r="A10" s="322" t="s">
        <v>3595</v>
      </c>
      <c r="B10" s="323" t="s">
        <v>4309</v>
      </c>
      <c r="C10" s="324">
        <v>16</v>
      </c>
      <c r="D10" s="325" t="s">
        <v>40</v>
      </c>
      <c r="E10" s="326">
        <v>7</v>
      </c>
      <c r="F10" s="327">
        <v>174442</v>
      </c>
    </row>
    <row r="11" spans="1:6" ht="33">
      <c r="A11" s="322" t="s">
        <v>3594</v>
      </c>
      <c r="B11" s="323" t="s">
        <v>4310</v>
      </c>
      <c r="C11" s="324">
        <v>16</v>
      </c>
      <c r="D11" s="325" t="s">
        <v>40</v>
      </c>
      <c r="E11" s="326">
        <v>7</v>
      </c>
      <c r="F11" s="327">
        <v>1857015</v>
      </c>
    </row>
    <row r="12" spans="1:6" ht="49.5">
      <c r="A12" s="322" t="s">
        <v>1429</v>
      </c>
      <c r="B12" s="323" t="s">
        <v>1430</v>
      </c>
      <c r="C12" s="324">
        <v>16</v>
      </c>
      <c r="D12" s="325" t="s">
        <v>40</v>
      </c>
      <c r="E12" s="326">
        <v>10</v>
      </c>
      <c r="F12" s="327">
        <v>474096</v>
      </c>
    </row>
    <row r="13" spans="1:6" ht="49.5">
      <c r="A13" s="322" t="s">
        <v>1431</v>
      </c>
      <c r="B13" s="323" t="s">
        <v>1432</v>
      </c>
      <c r="C13" s="324">
        <v>16</v>
      </c>
      <c r="D13" s="325" t="s">
        <v>40</v>
      </c>
      <c r="E13" s="326">
        <v>11</v>
      </c>
      <c r="F13" s="327">
        <v>88280</v>
      </c>
    </row>
    <row r="14" spans="1:6" ht="49.5">
      <c r="A14" s="322" t="s">
        <v>1433</v>
      </c>
      <c r="B14" s="323" t="s">
        <v>1434</v>
      </c>
      <c r="C14" s="324">
        <v>16</v>
      </c>
      <c r="D14" s="325" t="s">
        <v>40</v>
      </c>
      <c r="E14" s="326">
        <v>12</v>
      </c>
      <c r="F14" s="327">
        <v>1360</v>
      </c>
    </row>
    <row r="15" spans="1:6" ht="33">
      <c r="A15" s="322" t="s">
        <v>6620</v>
      </c>
      <c r="B15" s="323" t="s">
        <v>6621</v>
      </c>
      <c r="C15" s="324">
        <v>16</v>
      </c>
      <c r="D15" s="325" t="s">
        <v>40</v>
      </c>
      <c r="E15" s="326">
        <v>13</v>
      </c>
      <c r="F15" s="327">
        <v>46760</v>
      </c>
    </row>
    <row r="16" spans="1:6" ht="33">
      <c r="A16" s="322" t="s">
        <v>4311</v>
      </c>
      <c r="B16" s="323" t="s">
        <v>4312</v>
      </c>
      <c r="C16" s="324">
        <v>16</v>
      </c>
      <c r="D16" s="325" t="s">
        <v>40</v>
      </c>
      <c r="E16" s="326">
        <v>16</v>
      </c>
      <c r="F16" s="327">
        <v>1230</v>
      </c>
    </row>
    <row r="17" spans="1:6" ht="33">
      <c r="A17" s="322" t="s">
        <v>1435</v>
      </c>
      <c r="B17" s="323" t="s">
        <v>1436</v>
      </c>
      <c r="C17" s="324">
        <v>16</v>
      </c>
      <c r="D17" s="325" t="s">
        <v>40</v>
      </c>
      <c r="E17" s="326">
        <v>17</v>
      </c>
      <c r="F17" s="327">
        <v>61532</v>
      </c>
    </row>
    <row r="18" spans="1:6" ht="99">
      <c r="A18" s="322" t="s">
        <v>6622</v>
      </c>
      <c r="B18" s="323" t="s">
        <v>6623</v>
      </c>
      <c r="C18" s="324">
        <v>16</v>
      </c>
      <c r="D18" s="325" t="s">
        <v>40</v>
      </c>
      <c r="E18" s="326">
        <v>18</v>
      </c>
      <c r="F18" s="327">
        <v>22420</v>
      </c>
    </row>
    <row r="19" spans="1:6" ht="33">
      <c r="A19" s="322" t="s">
        <v>4319</v>
      </c>
      <c r="B19" s="323" t="s">
        <v>4320</v>
      </c>
      <c r="C19" s="324">
        <v>16</v>
      </c>
      <c r="D19" s="325" t="s">
        <v>40</v>
      </c>
      <c r="E19" s="326">
        <v>19</v>
      </c>
      <c r="F19" s="327">
        <v>23990</v>
      </c>
    </row>
    <row r="20" spans="1:6" ht="33">
      <c r="A20" s="322" t="s">
        <v>6624</v>
      </c>
      <c r="B20" s="323" t="s">
        <v>6625</v>
      </c>
      <c r="C20" s="324">
        <v>16</v>
      </c>
      <c r="D20" s="325" t="s">
        <v>40</v>
      </c>
      <c r="E20" s="326">
        <v>23</v>
      </c>
      <c r="F20" s="327">
        <v>10015</v>
      </c>
    </row>
    <row r="21" spans="1:6" ht="33">
      <c r="A21" s="322" t="s">
        <v>4321</v>
      </c>
      <c r="B21" s="323" t="s">
        <v>4322</v>
      </c>
      <c r="C21" s="324">
        <v>16</v>
      </c>
      <c r="D21" s="325" t="s">
        <v>40</v>
      </c>
      <c r="E21" s="326">
        <v>25</v>
      </c>
      <c r="F21" s="327">
        <v>59870</v>
      </c>
    </row>
    <row r="22" spans="1:6" ht="33">
      <c r="A22" s="322" t="s">
        <v>6626</v>
      </c>
      <c r="B22" s="323" t="s">
        <v>6627</v>
      </c>
      <c r="C22" s="324">
        <v>16</v>
      </c>
      <c r="D22" s="325" t="s">
        <v>40</v>
      </c>
      <c r="E22" s="326">
        <v>28</v>
      </c>
      <c r="F22" s="327">
        <v>9235</v>
      </c>
    </row>
    <row r="23" spans="1:6" ht="33">
      <c r="A23" s="322" t="s">
        <v>4317</v>
      </c>
      <c r="B23" s="323" t="s">
        <v>4318</v>
      </c>
      <c r="C23" s="324">
        <v>16</v>
      </c>
      <c r="D23" s="325" t="s">
        <v>40</v>
      </c>
      <c r="E23" s="326">
        <v>29</v>
      </c>
      <c r="F23" s="327">
        <v>44910</v>
      </c>
    </row>
    <row r="24" spans="1:6" ht="49.5">
      <c r="A24" s="322" t="s">
        <v>4315</v>
      </c>
      <c r="B24" s="323" t="s">
        <v>4316</v>
      </c>
      <c r="C24" s="324">
        <v>16</v>
      </c>
      <c r="D24" s="325" t="s">
        <v>40</v>
      </c>
      <c r="E24" s="326">
        <v>30</v>
      </c>
      <c r="F24" s="327">
        <v>320</v>
      </c>
    </row>
    <row r="25" spans="1:6" ht="33">
      <c r="A25" s="322" t="s">
        <v>1899</v>
      </c>
      <c r="B25" s="323" t="s">
        <v>4323</v>
      </c>
      <c r="C25" s="324">
        <v>25</v>
      </c>
      <c r="D25" s="325" t="s">
        <v>42</v>
      </c>
      <c r="E25" s="326">
        <v>1</v>
      </c>
      <c r="F25" s="327">
        <v>1269.51</v>
      </c>
    </row>
    <row r="26" spans="1:6" ht="33">
      <c r="A26" s="322" t="s">
        <v>1413</v>
      </c>
      <c r="B26" s="323" t="s">
        <v>1414</v>
      </c>
      <c r="C26" s="324">
        <v>46</v>
      </c>
      <c r="D26" s="325" t="s">
        <v>1379</v>
      </c>
      <c r="E26" s="326">
        <v>2</v>
      </c>
      <c r="F26" s="327">
        <v>44558</v>
      </c>
    </row>
    <row r="27" spans="1:6" ht="49.5">
      <c r="A27" s="322" t="s">
        <v>1437</v>
      </c>
      <c r="B27" s="323" t="s">
        <v>1438</v>
      </c>
      <c r="C27" s="324">
        <v>46</v>
      </c>
      <c r="D27" s="325" t="s">
        <v>1379</v>
      </c>
      <c r="E27" s="326">
        <v>2</v>
      </c>
      <c r="F27" s="327">
        <v>85396878.920000002</v>
      </c>
    </row>
    <row r="28" spans="1:6" ht="33">
      <c r="A28" s="322" t="s">
        <v>2155</v>
      </c>
      <c r="B28" s="323" t="s">
        <v>4324</v>
      </c>
      <c r="C28" s="324">
        <v>46</v>
      </c>
      <c r="D28" s="325" t="s">
        <v>1379</v>
      </c>
      <c r="E28" s="326">
        <v>18</v>
      </c>
      <c r="F28" s="327">
        <v>15923</v>
      </c>
    </row>
    <row r="29" spans="1:6" ht="33">
      <c r="A29" s="322" t="s">
        <v>6628</v>
      </c>
      <c r="B29" s="323" t="s">
        <v>6629</v>
      </c>
      <c r="C29" s="324">
        <v>70</v>
      </c>
      <c r="D29" s="325" t="s">
        <v>47</v>
      </c>
      <c r="E29" s="326">
        <v>1</v>
      </c>
      <c r="F29" s="327">
        <v>77780.239999999991</v>
      </c>
    </row>
    <row r="30" spans="1:6" ht="33">
      <c r="A30" s="322" t="s">
        <v>6630</v>
      </c>
      <c r="B30" s="323" t="s">
        <v>6631</v>
      </c>
      <c r="C30" s="324">
        <v>70</v>
      </c>
      <c r="D30" s="325" t="s">
        <v>47</v>
      </c>
      <c r="E30" s="326">
        <v>1</v>
      </c>
      <c r="F30" s="327">
        <v>132571</v>
      </c>
    </row>
    <row r="31" spans="1:6" ht="33">
      <c r="A31" s="322" t="s">
        <v>3134</v>
      </c>
      <c r="B31" s="323" t="s">
        <v>706</v>
      </c>
      <c r="C31" s="324">
        <v>81</v>
      </c>
      <c r="D31" s="325" t="s">
        <v>49</v>
      </c>
      <c r="E31" s="326">
        <v>1</v>
      </c>
      <c r="F31" s="327">
        <v>25020</v>
      </c>
    </row>
    <row r="32" spans="1:6" ht="33">
      <c r="A32" s="322" t="s">
        <v>4325</v>
      </c>
      <c r="B32" s="323" t="s">
        <v>4326</v>
      </c>
      <c r="C32" s="324">
        <v>86</v>
      </c>
      <c r="D32" s="325" t="s">
        <v>50</v>
      </c>
      <c r="E32" s="326">
        <v>1</v>
      </c>
      <c r="F32" s="327">
        <v>3900</v>
      </c>
    </row>
    <row r="33" spans="1:6" ht="49.5">
      <c r="A33" s="322" t="s">
        <v>6632</v>
      </c>
      <c r="B33" s="323" t="s">
        <v>6633</v>
      </c>
      <c r="C33" s="324" t="s">
        <v>541</v>
      </c>
      <c r="D33" s="325" t="s">
        <v>590</v>
      </c>
      <c r="E33" s="326">
        <v>2</v>
      </c>
      <c r="F33" s="327">
        <v>2551.6</v>
      </c>
    </row>
    <row r="34" spans="1:6" ht="49.5">
      <c r="A34" s="322" t="s">
        <v>3596</v>
      </c>
      <c r="B34" s="323" t="s">
        <v>4327</v>
      </c>
      <c r="C34" s="324" t="s">
        <v>541</v>
      </c>
      <c r="D34" s="325" t="s">
        <v>590</v>
      </c>
      <c r="E34" s="326">
        <v>2</v>
      </c>
      <c r="F34" s="327">
        <v>3235692.1</v>
      </c>
    </row>
    <row r="35" spans="1:6" ht="33">
      <c r="A35" s="322" t="s">
        <v>1439</v>
      </c>
      <c r="B35" s="323" t="s">
        <v>1440</v>
      </c>
      <c r="C35" s="324">
        <v>132</v>
      </c>
      <c r="D35" s="325" t="s">
        <v>59</v>
      </c>
      <c r="E35" s="326">
        <v>3</v>
      </c>
      <c r="F35" s="327">
        <v>87879244.340000004</v>
      </c>
    </row>
    <row r="36" spans="1:6" ht="33">
      <c r="A36" s="322" t="s">
        <v>1441</v>
      </c>
      <c r="B36" s="323" t="s">
        <v>1442</v>
      </c>
      <c r="C36" s="324">
        <v>137</v>
      </c>
      <c r="D36" s="325" t="s">
        <v>62</v>
      </c>
      <c r="E36" s="326">
        <v>1</v>
      </c>
      <c r="F36" s="327">
        <v>2203473.11</v>
      </c>
    </row>
    <row r="37" spans="1:6" ht="49.5">
      <c r="A37" s="322" t="s">
        <v>1443</v>
      </c>
      <c r="B37" s="323" t="s">
        <v>1444</v>
      </c>
      <c r="C37" s="324">
        <v>155</v>
      </c>
      <c r="D37" s="325" t="s">
        <v>75</v>
      </c>
      <c r="E37" s="326">
        <v>1</v>
      </c>
      <c r="F37" s="327">
        <v>3431314</v>
      </c>
    </row>
    <row r="38" spans="1:6" ht="33">
      <c r="A38" s="322" t="s">
        <v>1445</v>
      </c>
      <c r="B38" s="323" t="s">
        <v>1446</v>
      </c>
      <c r="C38" s="324">
        <v>155</v>
      </c>
      <c r="D38" s="325" t="s">
        <v>75</v>
      </c>
      <c r="E38" s="326">
        <v>1</v>
      </c>
      <c r="F38" s="327">
        <v>1605585</v>
      </c>
    </row>
    <row r="39" spans="1:6" ht="49.5">
      <c r="A39" s="322" t="s">
        <v>6634</v>
      </c>
      <c r="B39" s="323" t="s">
        <v>6635</v>
      </c>
      <c r="C39" s="324">
        <v>200</v>
      </c>
      <c r="D39" s="325" t="s">
        <v>84</v>
      </c>
      <c r="E39" s="326">
        <v>1</v>
      </c>
      <c r="F39" s="327">
        <v>513074.66</v>
      </c>
    </row>
    <row r="40" spans="1:6" ht="33">
      <c r="A40" s="322" t="s">
        <v>6636</v>
      </c>
      <c r="B40" s="323" t="s">
        <v>6637</v>
      </c>
      <c r="C40" s="324">
        <v>287</v>
      </c>
      <c r="D40" s="325" t="s">
        <v>116</v>
      </c>
      <c r="E40" s="326">
        <v>2</v>
      </c>
      <c r="F40" s="327">
        <v>464891.61</v>
      </c>
    </row>
    <row r="41" spans="1:6" ht="33">
      <c r="A41" s="322" t="s">
        <v>6638</v>
      </c>
      <c r="B41" s="323" t="s">
        <v>6639</v>
      </c>
      <c r="C41" s="324">
        <v>287</v>
      </c>
      <c r="D41" s="325" t="s">
        <v>116</v>
      </c>
      <c r="E41" s="326">
        <v>10</v>
      </c>
      <c r="F41" s="327">
        <v>28985.660000000003</v>
      </c>
    </row>
    <row r="42" spans="1:6" ht="33">
      <c r="A42" s="322" t="s">
        <v>6640</v>
      </c>
      <c r="B42" s="323" t="s">
        <v>6641</v>
      </c>
      <c r="C42" s="324">
        <v>287</v>
      </c>
      <c r="D42" s="325" t="s">
        <v>116</v>
      </c>
      <c r="E42" s="326">
        <v>10</v>
      </c>
      <c r="F42" s="327">
        <v>572676.6</v>
      </c>
    </row>
    <row r="43" spans="1:6" ht="33">
      <c r="A43" s="322" t="s">
        <v>6642</v>
      </c>
      <c r="B43" s="323" t="s">
        <v>6643</v>
      </c>
      <c r="C43" s="324">
        <v>287</v>
      </c>
      <c r="D43" s="325" t="s">
        <v>116</v>
      </c>
      <c r="E43" s="326">
        <v>10</v>
      </c>
      <c r="F43" s="327">
        <v>472794.63</v>
      </c>
    </row>
    <row r="44" spans="1:6" ht="33">
      <c r="A44" s="322" t="s">
        <v>4328</v>
      </c>
      <c r="B44" s="323" t="s">
        <v>4329</v>
      </c>
      <c r="C44" s="324">
        <v>287</v>
      </c>
      <c r="D44" s="325" t="s">
        <v>116</v>
      </c>
      <c r="E44" s="326">
        <v>10</v>
      </c>
      <c r="F44" s="327">
        <v>200000</v>
      </c>
    </row>
    <row r="45" spans="1:6" ht="33">
      <c r="A45" s="322" t="s">
        <v>1900</v>
      </c>
      <c r="B45" s="323" t="s">
        <v>4330</v>
      </c>
      <c r="C45" s="324">
        <v>296</v>
      </c>
      <c r="D45" s="325" t="s">
        <v>124</v>
      </c>
      <c r="E45" s="326">
        <v>1</v>
      </c>
      <c r="F45" s="327">
        <v>2235385.4300000002</v>
      </c>
    </row>
    <row r="46" spans="1:6" ht="33">
      <c r="A46" s="322" t="s">
        <v>3597</v>
      </c>
      <c r="B46" s="323" t="s">
        <v>4331</v>
      </c>
      <c r="C46" s="324">
        <v>299</v>
      </c>
      <c r="D46" s="325" t="s">
        <v>126</v>
      </c>
      <c r="E46" s="326">
        <v>1</v>
      </c>
      <c r="F46" s="327">
        <v>1440.5</v>
      </c>
    </row>
    <row r="47" spans="1:6" ht="33">
      <c r="A47" s="322" t="s">
        <v>2156</v>
      </c>
      <c r="B47" s="323" t="s">
        <v>4332</v>
      </c>
      <c r="C47" s="324">
        <v>311</v>
      </c>
      <c r="D47" s="325" t="s">
        <v>132</v>
      </c>
      <c r="E47" s="326">
        <v>1</v>
      </c>
      <c r="F47" s="327">
        <v>3988181.89</v>
      </c>
    </row>
    <row r="48" spans="1:6" ht="33">
      <c r="A48" s="322" t="s">
        <v>3135</v>
      </c>
      <c r="B48" s="323" t="s">
        <v>4333</v>
      </c>
      <c r="C48" s="324">
        <v>385</v>
      </c>
      <c r="D48" s="325" t="s">
        <v>692</v>
      </c>
      <c r="E48" s="326">
        <v>1</v>
      </c>
      <c r="F48" s="327">
        <v>418603.1</v>
      </c>
    </row>
    <row r="49" spans="1:6" ht="16.5">
      <c r="A49" s="322" t="s">
        <v>6644</v>
      </c>
      <c r="B49" s="323" t="s">
        <v>6645</v>
      </c>
      <c r="C49" s="324">
        <v>526</v>
      </c>
      <c r="D49" s="325" t="s">
        <v>1266</v>
      </c>
      <c r="E49" s="326">
        <v>1</v>
      </c>
      <c r="F49" s="327">
        <v>119896</v>
      </c>
    </row>
    <row r="50" spans="1:6" ht="33">
      <c r="A50" s="322" t="s">
        <v>1558</v>
      </c>
      <c r="B50" s="323" t="s">
        <v>1559</v>
      </c>
      <c r="C50" s="324">
        <v>572</v>
      </c>
      <c r="D50" s="325" t="s">
        <v>166</v>
      </c>
      <c r="E50" s="326">
        <v>1</v>
      </c>
      <c r="F50" s="327">
        <v>539614.53</v>
      </c>
    </row>
    <row r="51" spans="1:6" ht="33">
      <c r="A51" s="322" t="s">
        <v>1447</v>
      </c>
      <c r="B51" s="323" t="s">
        <v>1448</v>
      </c>
      <c r="C51" s="324">
        <v>572</v>
      </c>
      <c r="D51" s="325" t="s">
        <v>166</v>
      </c>
      <c r="E51" s="326">
        <v>1</v>
      </c>
      <c r="F51" s="327">
        <v>559162.65999999992</v>
      </c>
    </row>
    <row r="52" spans="1:6" ht="33">
      <c r="A52" s="322" t="s">
        <v>1449</v>
      </c>
      <c r="B52" s="323" t="s">
        <v>1450</v>
      </c>
      <c r="C52" s="324">
        <v>572</v>
      </c>
      <c r="D52" s="325" t="s">
        <v>166</v>
      </c>
      <c r="E52" s="326">
        <v>1</v>
      </c>
      <c r="F52" s="327">
        <v>57063763.270000018</v>
      </c>
    </row>
    <row r="53" spans="1:6" ht="33">
      <c r="A53" s="322" t="s">
        <v>1451</v>
      </c>
      <c r="B53" s="323" t="s">
        <v>1452</v>
      </c>
      <c r="C53" s="324">
        <v>572</v>
      </c>
      <c r="D53" s="325" t="s">
        <v>166</v>
      </c>
      <c r="E53" s="326">
        <v>1</v>
      </c>
      <c r="F53" s="327">
        <v>3530700.49</v>
      </c>
    </row>
    <row r="54" spans="1:6" ht="33">
      <c r="A54" s="322" t="s">
        <v>1453</v>
      </c>
      <c r="B54" s="323" t="s">
        <v>1454</v>
      </c>
      <c r="C54" s="324">
        <v>572</v>
      </c>
      <c r="D54" s="325" t="s">
        <v>166</v>
      </c>
      <c r="E54" s="326">
        <v>1</v>
      </c>
      <c r="F54" s="327">
        <v>28933723.199999999</v>
      </c>
    </row>
    <row r="55" spans="1:6" ht="49.5">
      <c r="A55" s="322" t="s">
        <v>6646</v>
      </c>
      <c r="B55" s="323" t="s">
        <v>6647</v>
      </c>
      <c r="C55" s="324">
        <v>598</v>
      </c>
      <c r="D55" s="325" t="s">
        <v>672</v>
      </c>
      <c r="E55" s="326">
        <v>1</v>
      </c>
      <c r="F55" s="327">
        <v>45610</v>
      </c>
    </row>
    <row r="56" spans="1:6" ht="33">
      <c r="A56" s="322" t="s">
        <v>6648</v>
      </c>
      <c r="B56" s="323" t="s">
        <v>6649</v>
      </c>
      <c r="C56" s="324">
        <v>598</v>
      </c>
      <c r="D56" s="325" t="s">
        <v>672</v>
      </c>
      <c r="E56" s="326">
        <v>1</v>
      </c>
      <c r="F56" s="327">
        <v>97346.45</v>
      </c>
    </row>
    <row r="57" spans="1:6">
      <c r="A57" s="165"/>
      <c r="C57" s="190"/>
      <c r="F57" s="191"/>
    </row>
    <row r="58" spans="1:6" ht="16.5" thickBot="1">
      <c r="D58" s="474" t="s">
        <v>1261</v>
      </c>
      <c r="E58" s="474"/>
      <c r="F58" s="176">
        <f>+SUBTOTAL(9,F7:F56)</f>
        <v>286835871.5</v>
      </c>
    </row>
    <row r="59" spans="1:6" ht="15.75" thickTop="1"/>
    <row r="60" spans="1:6" ht="7.5" customHeight="1"/>
  </sheetData>
  <autoFilter ref="A6:F56" xr:uid="{00000000-0009-0000-0000-000009000000}"/>
  <mergeCells count="1">
    <mergeCell ref="D58:E58"/>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JULIO DE 2023</v>
      </c>
    </row>
    <row r="4" spans="1:7">
      <c r="A4" s="168" t="str">
        <f>+'CUT MN'!A4</f>
        <v>ACTUALIZADO AL : 4 de agosto de 2023 Hrs. 15:45</v>
      </c>
    </row>
    <row r="6" spans="1:7" s="173" customFormat="1" ht="30">
      <c r="A6" s="169" t="s">
        <v>685</v>
      </c>
      <c r="B6" s="169" t="s">
        <v>686</v>
      </c>
      <c r="C6" s="170" t="s">
        <v>687</v>
      </c>
      <c r="D6" s="171" t="s">
        <v>35</v>
      </c>
      <c r="E6" s="170" t="s">
        <v>688</v>
      </c>
      <c r="F6" s="274" t="s">
        <v>1351</v>
      </c>
      <c r="G6" s="274" t="s">
        <v>689</v>
      </c>
    </row>
    <row r="7" spans="1:7" ht="45">
      <c r="A7" s="174" t="s">
        <v>6650</v>
      </c>
      <c r="B7" s="175" t="s">
        <v>6651</v>
      </c>
      <c r="C7" s="282" t="s">
        <v>541</v>
      </c>
      <c r="D7" s="175" t="s">
        <v>590</v>
      </c>
      <c r="E7" s="174"/>
      <c r="F7" s="340">
        <v>2964.88</v>
      </c>
      <c r="G7" s="340">
        <v>20339.09</v>
      </c>
    </row>
    <row r="8" spans="1:7">
      <c r="A8" s="165"/>
      <c r="C8" s="298"/>
      <c r="F8" s="191"/>
      <c r="G8" s="299"/>
    </row>
    <row r="9" spans="1:7">
      <c r="A9" s="165"/>
      <c r="C9" s="190"/>
      <c r="F9" s="191"/>
    </row>
    <row r="10" spans="1:7" ht="16.5" thickBot="1">
      <c r="D10" s="474" t="s">
        <v>1260</v>
      </c>
      <c r="E10" s="474"/>
      <c r="F10" s="176">
        <f>+SUBTOTAL(9,F7:F7)</f>
        <v>2964.88</v>
      </c>
      <c r="G10" s="176">
        <f>+SUBTOTAL(9,G7:G7)</f>
        <v>20339.09</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5"/>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JULIO DE 2023</v>
      </c>
    </row>
    <row r="4" spans="1:6">
      <c r="A4" s="168" t="str">
        <f>+'CUT MN'!A4</f>
        <v>ACTUALIZADO AL : 4 de agosto de 2023 Hrs. 15:45</v>
      </c>
    </row>
    <row r="6" spans="1:6" s="173" customFormat="1" ht="30">
      <c r="A6" s="169" t="s">
        <v>685</v>
      </c>
      <c r="B6" s="169" t="s">
        <v>686</v>
      </c>
      <c r="C6" s="170" t="s">
        <v>687</v>
      </c>
      <c r="D6" s="171" t="s">
        <v>35</v>
      </c>
      <c r="E6" s="170" t="s">
        <v>688</v>
      </c>
      <c r="F6" s="172" t="s">
        <v>689</v>
      </c>
    </row>
    <row r="7" spans="1:6" ht="49.5">
      <c r="A7" s="322" t="s">
        <v>1467</v>
      </c>
      <c r="B7" s="323" t="s">
        <v>1468</v>
      </c>
      <c r="C7" s="324" t="s">
        <v>541</v>
      </c>
      <c r="D7" s="325" t="s">
        <v>590</v>
      </c>
      <c r="E7" s="326">
        <v>2</v>
      </c>
      <c r="F7" s="327">
        <v>212916.37</v>
      </c>
    </row>
    <row r="8" spans="1:6" ht="49.5">
      <c r="A8" s="322" t="s">
        <v>6652</v>
      </c>
      <c r="B8" s="323" t="s">
        <v>6653</v>
      </c>
      <c r="C8" s="324" t="s">
        <v>541</v>
      </c>
      <c r="D8" s="325" t="s">
        <v>590</v>
      </c>
      <c r="E8" s="326">
        <v>2</v>
      </c>
      <c r="F8" s="327">
        <v>211967.7</v>
      </c>
    </row>
    <row r="9" spans="1:6" ht="33">
      <c r="A9" s="322" t="s">
        <v>6654</v>
      </c>
      <c r="B9" s="323" t="s">
        <v>6655</v>
      </c>
      <c r="C9" s="324">
        <v>290</v>
      </c>
      <c r="D9" s="325" t="s">
        <v>118</v>
      </c>
      <c r="E9" s="326">
        <v>1</v>
      </c>
      <c r="F9" s="327">
        <v>1159021.5900000001</v>
      </c>
    </row>
    <row r="10" spans="1:6" ht="33">
      <c r="A10" s="322" t="s">
        <v>4334</v>
      </c>
      <c r="B10" s="323" t="s">
        <v>4335</v>
      </c>
      <c r="C10" s="324">
        <v>513</v>
      </c>
      <c r="D10" s="325" t="s">
        <v>160</v>
      </c>
      <c r="E10" s="326">
        <v>6</v>
      </c>
      <c r="F10" s="327">
        <v>3151923.25</v>
      </c>
    </row>
    <row r="11" spans="1:6" ht="49.5">
      <c r="A11" s="322" t="s">
        <v>6656</v>
      </c>
      <c r="B11" s="323" t="s">
        <v>6657</v>
      </c>
      <c r="C11" s="324">
        <v>573</v>
      </c>
      <c r="D11" s="325" t="s">
        <v>167</v>
      </c>
      <c r="E11" s="326">
        <v>1</v>
      </c>
      <c r="F11" s="327">
        <v>1440600</v>
      </c>
    </row>
    <row r="12" spans="1:6">
      <c r="A12" s="165"/>
      <c r="C12" s="190"/>
      <c r="F12" s="191"/>
    </row>
    <row r="13" spans="1:6" ht="16.5" thickBot="1">
      <c r="D13" s="474" t="s">
        <v>1261</v>
      </c>
      <c r="E13" s="474"/>
      <c r="F13" s="176">
        <f>+SUBTOTAL(9,F7:F11)</f>
        <v>6176428.9100000001</v>
      </c>
    </row>
    <row r="14" spans="1:6" ht="15.75" thickTop="1"/>
    <row r="15" spans="1:6" ht="7.5" customHeight="1"/>
  </sheetData>
  <autoFilter ref="A6:F11" xr:uid="{00000000-0009-0000-0000-000009000000}"/>
  <mergeCells count="1">
    <mergeCell ref="D13:E13"/>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JULIO DE 2023</v>
      </c>
    </row>
    <row r="4" spans="1:7">
      <c r="A4" s="168" t="str">
        <f>+'CUT MN'!A4</f>
        <v>ACTUALIZADO AL : 4 de agosto de 2023 Hrs. 15:45</v>
      </c>
    </row>
    <row r="6" spans="1:7" s="173" customFormat="1" ht="30">
      <c r="A6" s="169" t="s">
        <v>685</v>
      </c>
      <c r="B6" s="169" t="s">
        <v>686</v>
      </c>
      <c r="C6" s="170" t="s">
        <v>687</v>
      </c>
      <c r="D6" s="171" t="s">
        <v>35</v>
      </c>
      <c r="E6" s="170" t="s">
        <v>688</v>
      </c>
      <c r="F6" s="274" t="s">
        <v>1351</v>
      </c>
      <c r="G6" s="274" t="s">
        <v>689</v>
      </c>
    </row>
    <row r="7" spans="1:7" ht="45">
      <c r="A7" s="174" t="s">
        <v>4336</v>
      </c>
      <c r="B7" s="175" t="s">
        <v>4337</v>
      </c>
      <c r="C7" s="282" t="s">
        <v>541</v>
      </c>
      <c r="D7" s="175" t="s">
        <v>590</v>
      </c>
      <c r="E7" s="174">
        <v>2</v>
      </c>
      <c r="F7" s="340">
        <v>4927.62</v>
      </c>
      <c r="G7" s="340">
        <v>33803.47</v>
      </c>
    </row>
    <row r="8" spans="1:7" ht="30">
      <c r="A8" s="174" t="s">
        <v>6658</v>
      </c>
      <c r="B8" s="175" t="s">
        <v>6659</v>
      </c>
      <c r="C8" s="282" t="s">
        <v>542</v>
      </c>
      <c r="D8" s="175" t="s">
        <v>691</v>
      </c>
      <c r="E8" s="174">
        <v>3</v>
      </c>
      <c r="F8" s="340">
        <v>171700</v>
      </c>
      <c r="G8" s="340">
        <v>1177862</v>
      </c>
    </row>
    <row r="9" spans="1:7">
      <c r="A9" s="165"/>
      <c r="C9" s="190"/>
      <c r="F9" s="191"/>
    </row>
    <row r="10" spans="1:7" ht="16.5" thickBot="1">
      <c r="D10" s="474" t="s">
        <v>1260</v>
      </c>
      <c r="E10" s="474"/>
      <c r="F10" s="176">
        <f>+SUBTOTAL(9,F7:F8)</f>
        <v>176627.62</v>
      </c>
      <c r="G10" s="176">
        <f>+SUBTOTAL(9,G7:G8)</f>
        <v>1211665.47</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47"/>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1409</v>
      </c>
      <c r="B2" s="115"/>
      <c r="C2" s="115"/>
      <c r="D2" s="115"/>
      <c r="E2" s="115"/>
      <c r="F2" s="115"/>
      <c r="G2" s="115"/>
      <c r="H2" s="112"/>
      <c r="I2" s="112"/>
      <c r="J2" s="73"/>
    </row>
    <row r="3" spans="1:10">
      <c r="A3" s="115" t="str">
        <f>+'CUT MN'!A3</f>
        <v>CORRESPONDIENTE AL PERIODO DE ENERO A JULIO DE 2023</v>
      </c>
      <c r="B3" s="115"/>
      <c r="C3" s="115"/>
      <c r="D3" s="115"/>
      <c r="E3" s="115"/>
      <c r="F3" s="115"/>
      <c r="G3" s="115"/>
      <c r="H3" s="112"/>
      <c r="I3" s="112"/>
      <c r="J3" s="73"/>
    </row>
    <row r="4" spans="1:10">
      <c r="A4" s="65" t="str">
        <f>+'CUT MN'!A4</f>
        <v>ACTUALIZADO AL : 4 de agosto de 2023 Hrs. 15:45</v>
      </c>
      <c r="B4" s="62"/>
      <c r="C4" s="62"/>
      <c r="D4" s="75"/>
      <c r="E4" s="62"/>
      <c r="F4" s="62"/>
      <c r="G4" s="70"/>
      <c r="H4" s="112"/>
      <c r="I4" s="112"/>
      <c r="J4" s="73"/>
    </row>
    <row r="5" spans="1:10">
      <c r="A5" s="65"/>
      <c r="B5" s="62"/>
      <c r="C5" s="62"/>
      <c r="D5" s="75"/>
      <c r="E5" s="62"/>
      <c r="F5" s="62"/>
      <c r="G5" s="70"/>
      <c r="H5" s="112"/>
      <c r="I5" s="112"/>
      <c r="J5" s="73"/>
    </row>
    <row r="6" spans="1:10" ht="31.5" customHeight="1">
      <c r="A6" s="271" t="s">
        <v>657</v>
      </c>
      <c r="B6" s="269" t="s">
        <v>664</v>
      </c>
      <c r="C6" s="269" t="s">
        <v>654</v>
      </c>
      <c r="D6" s="269" t="s">
        <v>652</v>
      </c>
      <c r="E6" s="269" t="s">
        <v>653</v>
      </c>
      <c r="F6" s="269" t="s">
        <v>655</v>
      </c>
      <c r="G6" s="269" t="s">
        <v>656</v>
      </c>
      <c r="H6" s="270" t="s">
        <v>1293</v>
      </c>
      <c r="I6" s="269" t="s">
        <v>1294</v>
      </c>
      <c r="J6" s="269" t="s">
        <v>666</v>
      </c>
    </row>
    <row r="7" spans="1:10" ht="76.5">
      <c r="A7" s="192">
        <v>132</v>
      </c>
      <c r="B7" s="214" t="s">
        <v>59</v>
      </c>
      <c r="C7" s="215">
        <v>44929</v>
      </c>
      <c r="D7" s="192" t="s">
        <v>1630</v>
      </c>
      <c r="E7" s="192" t="s">
        <v>14</v>
      </c>
      <c r="F7" s="192">
        <v>17412</v>
      </c>
      <c r="G7" s="198" t="s">
        <v>1833</v>
      </c>
      <c r="H7" s="300">
        <v>489.25</v>
      </c>
      <c r="I7" s="300">
        <v>0</v>
      </c>
      <c r="J7" s="301" t="s">
        <v>638</v>
      </c>
    </row>
    <row r="8" spans="1:10" ht="76.5">
      <c r="A8" s="192">
        <v>513</v>
      </c>
      <c r="B8" s="214" t="s">
        <v>160</v>
      </c>
      <c r="C8" s="215">
        <v>44929</v>
      </c>
      <c r="D8" s="192" t="s">
        <v>1631</v>
      </c>
      <c r="E8" s="192" t="s">
        <v>14</v>
      </c>
      <c r="F8" s="192">
        <v>17512</v>
      </c>
      <c r="G8" s="198" t="s">
        <v>1834</v>
      </c>
      <c r="H8" s="300">
        <v>31125.11</v>
      </c>
      <c r="I8" s="300">
        <v>0</v>
      </c>
      <c r="J8" s="301" t="s">
        <v>638</v>
      </c>
    </row>
    <row r="9" spans="1:10" ht="89.25">
      <c r="A9" s="192">
        <v>578</v>
      </c>
      <c r="B9" s="214" t="s">
        <v>168</v>
      </c>
      <c r="C9" s="215">
        <v>44987</v>
      </c>
      <c r="D9" s="192" t="s">
        <v>2279</v>
      </c>
      <c r="E9" s="192" t="s">
        <v>14</v>
      </c>
      <c r="F9" s="192">
        <v>17772</v>
      </c>
      <c r="G9" s="198" t="s">
        <v>2512</v>
      </c>
      <c r="H9" s="300">
        <v>1327.81</v>
      </c>
      <c r="I9" s="300">
        <v>0</v>
      </c>
      <c r="J9" s="301" t="s">
        <v>638</v>
      </c>
    </row>
    <row r="10" spans="1:10" ht="89.25">
      <c r="A10" s="192">
        <v>132</v>
      </c>
      <c r="B10" s="214" t="s">
        <v>59</v>
      </c>
      <c r="C10" s="215">
        <v>44987</v>
      </c>
      <c r="D10" s="192" t="s">
        <v>2280</v>
      </c>
      <c r="E10" s="192" t="s">
        <v>14</v>
      </c>
      <c r="F10" s="192">
        <v>17770</v>
      </c>
      <c r="G10" s="198" t="s">
        <v>2513</v>
      </c>
      <c r="H10" s="300">
        <v>6760.86</v>
      </c>
      <c r="I10" s="300">
        <v>0</v>
      </c>
      <c r="J10" s="301" t="s">
        <v>638</v>
      </c>
    </row>
    <row r="11" spans="1:10" ht="102">
      <c r="A11" s="192">
        <v>376</v>
      </c>
      <c r="B11" s="214" t="s">
        <v>609</v>
      </c>
      <c r="C11" s="215">
        <v>45008</v>
      </c>
      <c r="D11" s="192" t="s">
        <v>2289</v>
      </c>
      <c r="E11" s="192" t="s">
        <v>14</v>
      </c>
      <c r="F11" s="192">
        <v>17917</v>
      </c>
      <c r="G11" s="198" t="s">
        <v>2522</v>
      </c>
      <c r="H11" s="300">
        <v>385.25</v>
      </c>
      <c r="I11" s="300">
        <v>0</v>
      </c>
      <c r="J11" s="301" t="s">
        <v>638</v>
      </c>
    </row>
    <row r="12" spans="1:10" ht="89.25">
      <c r="A12" s="192">
        <v>376</v>
      </c>
      <c r="B12" s="214" t="s">
        <v>609</v>
      </c>
      <c r="C12" s="215">
        <v>45021</v>
      </c>
      <c r="D12" s="192" t="s">
        <v>2662</v>
      </c>
      <c r="E12" s="192" t="s">
        <v>14</v>
      </c>
      <c r="F12" s="192">
        <v>18014</v>
      </c>
      <c r="G12" s="198" t="s">
        <v>2928</v>
      </c>
      <c r="H12" s="300">
        <v>2162.4</v>
      </c>
      <c r="I12" s="300">
        <v>0</v>
      </c>
      <c r="J12" s="301" t="s">
        <v>638</v>
      </c>
    </row>
    <row r="13" spans="1:10" ht="89.25">
      <c r="A13" s="192">
        <v>132</v>
      </c>
      <c r="B13" s="214" t="s">
        <v>59</v>
      </c>
      <c r="C13" s="215">
        <v>45022</v>
      </c>
      <c r="D13" s="192" t="s">
        <v>2675</v>
      </c>
      <c r="E13" s="192" t="s">
        <v>14</v>
      </c>
      <c r="F13" s="192">
        <v>18013</v>
      </c>
      <c r="G13" s="198" t="s">
        <v>2940</v>
      </c>
      <c r="H13" s="300">
        <v>1029.6099999999999</v>
      </c>
      <c r="I13" s="300">
        <v>0</v>
      </c>
      <c r="J13" s="301" t="s">
        <v>638</v>
      </c>
    </row>
    <row r="14" spans="1:10" ht="102">
      <c r="A14" s="192">
        <v>376</v>
      </c>
      <c r="B14" s="214" t="s">
        <v>609</v>
      </c>
      <c r="C14" s="215">
        <v>45041</v>
      </c>
      <c r="D14" s="192" t="s">
        <v>2768</v>
      </c>
      <c r="E14" s="192" t="s">
        <v>14</v>
      </c>
      <c r="F14" s="192">
        <v>18119</v>
      </c>
      <c r="G14" s="198" t="s">
        <v>3027</v>
      </c>
      <c r="H14" s="300">
        <v>623.5</v>
      </c>
      <c r="I14" s="300">
        <v>0</v>
      </c>
      <c r="J14" s="301" t="s">
        <v>638</v>
      </c>
    </row>
    <row r="15" spans="1:10" ht="102">
      <c r="A15" s="192">
        <v>376</v>
      </c>
      <c r="B15" s="214" t="s">
        <v>609</v>
      </c>
      <c r="C15" s="215">
        <v>45041</v>
      </c>
      <c r="D15" s="192" t="s">
        <v>2770</v>
      </c>
      <c r="E15" s="192" t="s">
        <v>14</v>
      </c>
      <c r="F15" s="192">
        <v>18118</v>
      </c>
      <c r="G15" s="198" t="s">
        <v>3029</v>
      </c>
      <c r="H15" s="300">
        <v>623.5</v>
      </c>
      <c r="I15" s="300">
        <v>0</v>
      </c>
      <c r="J15" s="301" t="s">
        <v>638</v>
      </c>
    </row>
    <row r="16" spans="1:10" ht="89.25">
      <c r="A16" s="192">
        <v>132</v>
      </c>
      <c r="B16" s="214" t="s">
        <v>59</v>
      </c>
      <c r="C16" s="215">
        <v>45042</v>
      </c>
      <c r="D16" s="192" t="s">
        <v>2780</v>
      </c>
      <c r="E16" s="192" t="s">
        <v>14</v>
      </c>
      <c r="F16" s="192">
        <v>18126</v>
      </c>
      <c r="G16" s="198" t="s">
        <v>3038</v>
      </c>
      <c r="H16" s="300">
        <v>935.83</v>
      </c>
      <c r="I16" s="300">
        <v>0</v>
      </c>
      <c r="J16" s="301" t="s">
        <v>638</v>
      </c>
    </row>
    <row r="17" spans="1:10" ht="89.25">
      <c r="A17" s="192">
        <v>132</v>
      </c>
      <c r="B17" s="214" t="s">
        <v>59</v>
      </c>
      <c r="C17" s="215">
        <v>45051</v>
      </c>
      <c r="D17" s="192" t="s">
        <v>3157</v>
      </c>
      <c r="E17" s="192" t="s">
        <v>14</v>
      </c>
      <c r="F17" s="192">
        <v>18165</v>
      </c>
      <c r="G17" s="198" t="s">
        <v>3405</v>
      </c>
      <c r="H17" s="300">
        <v>25772.799999999999</v>
      </c>
      <c r="I17" s="300">
        <v>0</v>
      </c>
      <c r="J17" s="301" t="s">
        <v>638</v>
      </c>
    </row>
    <row r="18" spans="1:10" ht="102">
      <c r="A18" s="192">
        <v>132</v>
      </c>
      <c r="B18" s="214" t="s">
        <v>59</v>
      </c>
      <c r="C18" s="215">
        <v>45051</v>
      </c>
      <c r="D18" s="192" t="s">
        <v>3158</v>
      </c>
      <c r="E18" s="192" t="s">
        <v>14</v>
      </c>
      <c r="F18" s="192">
        <v>18164</v>
      </c>
      <c r="G18" s="198" t="s">
        <v>3406</v>
      </c>
      <c r="H18" s="300">
        <v>30845.02</v>
      </c>
      <c r="I18" s="300">
        <v>0</v>
      </c>
      <c r="J18" s="301" t="s">
        <v>638</v>
      </c>
    </row>
    <row r="19" spans="1:10" ht="89.25">
      <c r="A19" s="192">
        <v>376</v>
      </c>
      <c r="B19" s="214" t="s">
        <v>609</v>
      </c>
      <c r="C19" s="215">
        <v>45065</v>
      </c>
      <c r="D19" s="192" t="s">
        <v>3230</v>
      </c>
      <c r="E19" s="192" t="s">
        <v>14</v>
      </c>
      <c r="F19" s="192">
        <v>18289</v>
      </c>
      <c r="G19" s="198" t="s">
        <v>3472</v>
      </c>
      <c r="H19" s="300">
        <v>836.29</v>
      </c>
      <c r="I19" s="300">
        <v>0</v>
      </c>
      <c r="J19" s="301" t="s">
        <v>638</v>
      </c>
    </row>
    <row r="20" spans="1:10" ht="89.25">
      <c r="A20" s="192">
        <v>376</v>
      </c>
      <c r="B20" s="214" t="s">
        <v>609</v>
      </c>
      <c r="C20" s="215">
        <v>45065</v>
      </c>
      <c r="D20" s="192" t="s">
        <v>3231</v>
      </c>
      <c r="E20" s="192" t="s">
        <v>14</v>
      </c>
      <c r="F20" s="192">
        <v>18288</v>
      </c>
      <c r="G20" s="198" t="s">
        <v>3473</v>
      </c>
      <c r="H20" s="300">
        <v>779.15</v>
      </c>
      <c r="I20" s="300">
        <v>0</v>
      </c>
      <c r="J20" s="301" t="s">
        <v>638</v>
      </c>
    </row>
    <row r="21" spans="1:10" ht="89.25">
      <c r="A21" s="192">
        <v>376</v>
      </c>
      <c r="B21" s="214" t="s">
        <v>609</v>
      </c>
      <c r="C21" s="215">
        <v>45065</v>
      </c>
      <c r="D21" s="192" t="s">
        <v>3232</v>
      </c>
      <c r="E21" s="192" t="s">
        <v>14</v>
      </c>
      <c r="F21" s="192">
        <v>18287</v>
      </c>
      <c r="G21" s="198" t="s">
        <v>3474</v>
      </c>
      <c r="H21" s="300">
        <v>833.62</v>
      </c>
      <c r="I21" s="300">
        <v>0</v>
      </c>
      <c r="J21" s="301" t="s">
        <v>638</v>
      </c>
    </row>
    <row r="22" spans="1:10" ht="89.25">
      <c r="A22" s="192">
        <v>514</v>
      </c>
      <c r="B22" s="214" t="s">
        <v>161</v>
      </c>
      <c r="C22" s="215">
        <v>45065</v>
      </c>
      <c r="D22" s="192" t="s">
        <v>3233</v>
      </c>
      <c r="E22" s="192" t="s">
        <v>14</v>
      </c>
      <c r="F22" s="192">
        <v>18286</v>
      </c>
      <c r="G22" s="198" t="s">
        <v>3475</v>
      </c>
      <c r="H22" s="300">
        <v>13229.98</v>
      </c>
      <c r="I22" s="300">
        <v>0</v>
      </c>
      <c r="J22" s="301" t="s">
        <v>638</v>
      </c>
    </row>
    <row r="23" spans="1:10" ht="102">
      <c r="A23" s="192">
        <v>376</v>
      </c>
      <c r="B23" s="214" t="s">
        <v>609</v>
      </c>
      <c r="C23" s="215">
        <v>45084</v>
      </c>
      <c r="D23" s="192" t="s">
        <v>3665</v>
      </c>
      <c r="E23" s="192" t="s">
        <v>14</v>
      </c>
      <c r="F23" s="192">
        <v>18443</v>
      </c>
      <c r="G23" s="198" t="s">
        <v>4043</v>
      </c>
      <c r="H23" s="300">
        <v>623.5</v>
      </c>
      <c r="I23" s="300">
        <v>0</v>
      </c>
      <c r="J23" s="301" t="s">
        <v>638</v>
      </c>
    </row>
    <row r="24" spans="1:10" ht="102">
      <c r="A24" s="192">
        <v>376</v>
      </c>
      <c r="B24" s="214" t="s">
        <v>609</v>
      </c>
      <c r="C24" s="215">
        <v>45100</v>
      </c>
      <c r="D24" s="192" t="s">
        <v>3795</v>
      </c>
      <c r="E24" s="192" t="s">
        <v>14</v>
      </c>
      <c r="F24" s="192">
        <v>18563</v>
      </c>
      <c r="G24" s="198" t="s">
        <v>4164</v>
      </c>
      <c r="H24" s="300">
        <v>623.5</v>
      </c>
      <c r="I24" s="300">
        <v>0</v>
      </c>
      <c r="J24" s="301" t="s">
        <v>638</v>
      </c>
    </row>
    <row r="25" spans="1:10" ht="89.25">
      <c r="A25" s="192">
        <v>376</v>
      </c>
      <c r="B25" s="214" t="s">
        <v>609</v>
      </c>
      <c r="C25" s="215">
        <v>45100</v>
      </c>
      <c r="D25" s="192" t="s">
        <v>3796</v>
      </c>
      <c r="E25" s="192" t="s">
        <v>14</v>
      </c>
      <c r="F25" s="192">
        <v>18562</v>
      </c>
      <c r="G25" s="198" t="s">
        <v>4165</v>
      </c>
      <c r="H25" s="300">
        <v>543.37</v>
      </c>
      <c r="I25" s="300">
        <v>0</v>
      </c>
      <c r="J25" s="301" t="s">
        <v>638</v>
      </c>
    </row>
    <row r="26" spans="1:10" ht="89.25">
      <c r="A26" s="192">
        <v>132</v>
      </c>
      <c r="B26" s="214" t="s">
        <v>59</v>
      </c>
      <c r="C26" s="215">
        <v>45100</v>
      </c>
      <c r="D26" s="192" t="s">
        <v>3801</v>
      </c>
      <c r="E26" s="192" t="s">
        <v>14</v>
      </c>
      <c r="F26" s="192">
        <v>18551</v>
      </c>
      <c r="G26" s="198" t="s">
        <v>4170</v>
      </c>
      <c r="H26" s="300">
        <v>645.92999999999995</v>
      </c>
      <c r="I26" s="300">
        <v>0</v>
      </c>
      <c r="J26" s="301" t="s">
        <v>638</v>
      </c>
    </row>
    <row r="27" spans="1:10" ht="89.25">
      <c r="A27" s="192">
        <v>222</v>
      </c>
      <c r="B27" s="214" t="s">
        <v>93</v>
      </c>
      <c r="C27" s="215">
        <v>45112</v>
      </c>
      <c r="D27" s="192" t="s">
        <v>4472</v>
      </c>
      <c r="E27" s="192" t="s">
        <v>14</v>
      </c>
      <c r="F27" s="192">
        <v>18653</v>
      </c>
      <c r="G27" s="198" t="s">
        <v>5518</v>
      </c>
      <c r="H27" s="300">
        <v>1719.24</v>
      </c>
      <c r="I27" s="300">
        <v>0</v>
      </c>
      <c r="J27" s="301" t="s">
        <v>638</v>
      </c>
    </row>
    <row r="28" spans="1:10" ht="89.25">
      <c r="A28" s="192">
        <v>222</v>
      </c>
      <c r="B28" s="214" t="s">
        <v>93</v>
      </c>
      <c r="C28" s="215">
        <v>45112</v>
      </c>
      <c r="D28" s="192" t="s">
        <v>4473</v>
      </c>
      <c r="E28" s="192" t="s">
        <v>14</v>
      </c>
      <c r="F28" s="192">
        <v>18654</v>
      </c>
      <c r="G28" s="198" t="s">
        <v>5519</v>
      </c>
      <c r="H28" s="300">
        <v>1967.03</v>
      </c>
      <c r="I28" s="300">
        <v>0</v>
      </c>
      <c r="J28" s="301" t="s">
        <v>638</v>
      </c>
    </row>
    <row r="29" spans="1:10" ht="102">
      <c r="A29" s="192">
        <v>206</v>
      </c>
      <c r="B29" s="214" t="s">
        <v>87</v>
      </c>
      <c r="C29" s="215">
        <v>45113</v>
      </c>
      <c r="D29" s="192" t="s">
        <v>4523</v>
      </c>
      <c r="E29" s="192" t="s">
        <v>14</v>
      </c>
      <c r="F29" s="192">
        <v>18667</v>
      </c>
      <c r="G29" s="198" t="s">
        <v>5567</v>
      </c>
      <c r="H29" s="300">
        <v>270</v>
      </c>
      <c r="I29" s="300">
        <v>0</v>
      </c>
      <c r="J29" s="301" t="s">
        <v>638</v>
      </c>
    </row>
    <row r="30" spans="1:10" ht="102">
      <c r="A30" s="192">
        <v>132</v>
      </c>
      <c r="B30" s="214" t="s">
        <v>59</v>
      </c>
      <c r="C30" s="215">
        <v>45113</v>
      </c>
      <c r="D30" s="192" t="s">
        <v>4534</v>
      </c>
      <c r="E30" s="192" t="s">
        <v>14</v>
      </c>
      <c r="F30" s="192">
        <v>18663</v>
      </c>
      <c r="G30" s="198" t="s">
        <v>5578</v>
      </c>
      <c r="H30" s="300">
        <v>59713</v>
      </c>
      <c r="I30" s="300">
        <v>0</v>
      </c>
      <c r="J30" s="301" t="s">
        <v>638</v>
      </c>
    </row>
    <row r="31" spans="1:10" ht="89.25">
      <c r="A31" s="192">
        <v>132</v>
      </c>
      <c r="B31" s="214" t="s">
        <v>59</v>
      </c>
      <c r="C31" s="215">
        <v>45113</v>
      </c>
      <c r="D31" s="192" t="s">
        <v>4538</v>
      </c>
      <c r="E31" s="192" t="s">
        <v>14</v>
      </c>
      <c r="F31" s="192">
        <v>18664</v>
      </c>
      <c r="G31" s="198" t="s">
        <v>5582</v>
      </c>
      <c r="H31" s="300">
        <v>16250.1</v>
      </c>
      <c r="I31" s="300">
        <v>0</v>
      </c>
      <c r="J31" s="301" t="s">
        <v>638</v>
      </c>
    </row>
    <row r="32" spans="1:10" ht="76.5">
      <c r="A32" s="192">
        <v>10</v>
      </c>
      <c r="B32" s="214" t="s">
        <v>38</v>
      </c>
      <c r="C32" s="215">
        <v>45114</v>
      </c>
      <c r="D32" s="192" t="s">
        <v>4578</v>
      </c>
      <c r="E32" s="192" t="s">
        <v>14</v>
      </c>
      <c r="F32" s="192">
        <v>18672</v>
      </c>
      <c r="G32" s="198" t="s">
        <v>5621</v>
      </c>
      <c r="H32" s="300">
        <v>12368.84</v>
      </c>
      <c r="I32" s="300">
        <v>0</v>
      </c>
      <c r="J32" s="301" t="s">
        <v>638</v>
      </c>
    </row>
    <row r="33" spans="1:10" ht="89.25">
      <c r="A33" s="192">
        <v>590</v>
      </c>
      <c r="B33" s="214" t="s">
        <v>1286</v>
      </c>
      <c r="C33" s="215">
        <v>45126</v>
      </c>
      <c r="D33" s="192" t="s">
        <v>4854</v>
      </c>
      <c r="E33" s="192" t="s">
        <v>14</v>
      </c>
      <c r="F33" s="192">
        <v>18746</v>
      </c>
      <c r="G33" s="198" t="s">
        <v>5896</v>
      </c>
      <c r="H33" s="300">
        <v>399.86</v>
      </c>
      <c r="I33" s="300">
        <v>0</v>
      </c>
      <c r="J33" s="301" t="s">
        <v>638</v>
      </c>
    </row>
    <row r="34" spans="1:10" ht="76.5">
      <c r="A34" s="192">
        <v>132</v>
      </c>
      <c r="B34" s="214" t="s">
        <v>59</v>
      </c>
      <c r="C34" s="215">
        <v>45126</v>
      </c>
      <c r="D34" s="192" t="s">
        <v>4855</v>
      </c>
      <c r="E34" s="192" t="s">
        <v>14</v>
      </c>
      <c r="F34" s="192">
        <v>18747</v>
      </c>
      <c r="G34" s="198" t="s">
        <v>5897</v>
      </c>
      <c r="H34" s="300">
        <v>479.85</v>
      </c>
      <c r="I34" s="300">
        <v>0</v>
      </c>
      <c r="J34" s="301" t="s">
        <v>638</v>
      </c>
    </row>
    <row r="35" spans="1:10" ht="89.25">
      <c r="A35" s="192">
        <v>10</v>
      </c>
      <c r="B35" s="214" t="s">
        <v>38</v>
      </c>
      <c r="C35" s="215">
        <v>45127</v>
      </c>
      <c r="D35" s="192" t="s">
        <v>4900</v>
      </c>
      <c r="E35" s="192" t="s">
        <v>14</v>
      </c>
      <c r="F35" s="192">
        <v>18778</v>
      </c>
      <c r="G35" s="198" t="s">
        <v>5949</v>
      </c>
      <c r="H35" s="300">
        <v>16423.78</v>
      </c>
      <c r="I35" s="300">
        <v>0</v>
      </c>
      <c r="J35" s="301" t="s">
        <v>638</v>
      </c>
    </row>
    <row r="36" spans="1:10" ht="89.25">
      <c r="A36" s="192">
        <v>10</v>
      </c>
      <c r="B36" s="214" t="s">
        <v>38</v>
      </c>
      <c r="C36" s="215">
        <v>45128</v>
      </c>
      <c r="D36" s="192" t="s">
        <v>4919</v>
      </c>
      <c r="E36" s="192" t="s">
        <v>14</v>
      </c>
      <c r="F36" s="192">
        <v>18789</v>
      </c>
      <c r="G36" s="198" t="s">
        <v>5966</v>
      </c>
      <c r="H36" s="300">
        <v>9067.1200000000008</v>
      </c>
      <c r="I36" s="300">
        <v>0</v>
      </c>
      <c r="J36" s="301" t="s">
        <v>638</v>
      </c>
    </row>
    <row r="37" spans="1:10" ht="102">
      <c r="A37" s="192">
        <v>376</v>
      </c>
      <c r="B37" s="214" t="s">
        <v>609</v>
      </c>
      <c r="C37" s="215">
        <v>45128</v>
      </c>
      <c r="D37" s="192" t="s">
        <v>4931</v>
      </c>
      <c r="E37" s="192" t="s">
        <v>14</v>
      </c>
      <c r="F37" s="192">
        <v>18794</v>
      </c>
      <c r="G37" s="198" t="s">
        <v>5978</v>
      </c>
      <c r="H37" s="300">
        <v>446.71</v>
      </c>
      <c r="I37" s="300">
        <v>0</v>
      </c>
      <c r="J37" s="301" t="s">
        <v>638</v>
      </c>
    </row>
    <row r="38" spans="1:10" ht="89.25">
      <c r="A38" s="192">
        <v>597</v>
      </c>
      <c r="B38" s="214" t="s">
        <v>677</v>
      </c>
      <c r="C38" s="215">
        <v>45128</v>
      </c>
      <c r="D38" s="192" t="s">
        <v>4958</v>
      </c>
      <c r="E38" s="192" t="s">
        <v>14</v>
      </c>
      <c r="F38" s="192">
        <v>18745</v>
      </c>
      <c r="G38" s="198" t="s">
        <v>6008</v>
      </c>
      <c r="H38" s="300">
        <v>3317.42</v>
      </c>
      <c r="I38" s="300">
        <v>0</v>
      </c>
      <c r="J38" s="301" t="s">
        <v>638</v>
      </c>
    </row>
    <row r="39" spans="1:10" ht="89.25">
      <c r="A39" s="192">
        <v>10</v>
      </c>
      <c r="B39" s="214" t="s">
        <v>38</v>
      </c>
      <c r="C39" s="215">
        <v>45132</v>
      </c>
      <c r="D39" s="192" t="s">
        <v>5038</v>
      </c>
      <c r="E39" s="192" t="s">
        <v>14</v>
      </c>
      <c r="F39" s="192">
        <v>18823</v>
      </c>
      <c r="G39" s="198" t="s">
        <v>6084</v>
      </c>
      <c r="H39" s="300">
        <v>17672.78</v>
      </c>
      <c r="I39" s="300">
        <v>0</v>
      </c>
      <c r="J39" s="301" t="s">
        <v>638</v>
      </c>
    </row>
    <row r="40" spans="1:10" ht="102">
      <c r="A40" s="192">
        <v>576</v>
      </c>
      <c r="B40" s="214" t="s">
        <v>1247</v>
      </c>
      <c r="C40" s="215">
        <v>45134</v>
      </c>
      <c r="D40" s="192" t="s">
        <v>5133</v>
      </c>
      <c r="E40" s="192" t="s">
        <v>14</v>
      </c>
      <c r="F40" s="192">
        <v>18850</v>
      </c>
      <c r="G40" s="198" t="s">
        <v>6200</v>
      </c>
      <c r="H40" s="300">
        <v>869.36</v>
      </c>
      <c r="I40" s="300">
        <v>0</v>
      </c>
      <c r="J40" s="301" t="s">
        <v>638</v>
      </c>
    </row>
    <row r="41" spans="1:10" ht="89.25">
      <c r="A41" s="192">
        <v>576</v>
      </c>
      <c r="B41" s="214" t="s">
        <v>1247</v>
      </c>
      <c r="C41" s="215">
        <v>45134</v>
      </c>
      <c r="D41" s="192" t="s">
        <v>5134</v>
      </c>
      <c r="E41" s="192" t="s">
        <v>14</v>
      </c>
      <c r="F41" s="192">
        <v>18849</v>
      </c>
      <c r="G41" s="198" t="s">
        <v>6201</v>
      </c>
      <c r="H41" s="300">
        <v>524.51</v>
      </c>
      <c r="I41" s="300">
        <v>0</v>
      </c>
      <c r="J41" s="301" t="s">
        <v>638</v>
      </c>
    </row>
    <row r="42" spans="1:10" ht="76.5">
      <c r="A42" s="192">
        <v>15</v>
      </c>
      <c r="B42" s="214" t="s">
        <v>39</v>
      </c>
      <c r="C42" s="215">
        <v>45138</v>
      </c>
      <c r="D42" s="192" t="s">
        <v>5387</v>
      </c>
      <c r="E42" s="192" t="s">
        <v>14</v>
      </c>
      <c r="F42" s="192">
        <v>18867</v>
      </c>
      <c r="G42" s="198" t="s">
        <v>6379</v>
      </c>
      <c r="H42" s="300">
        <v>9558.65</v>
      </c>
      <c r="I42" s="300">
        <v>0</v>
      </c>
      <c r="J42" s="301" t="s">
        <v>638</v>
      </c>
    </row>
    <row r="43" spans="1:10">
      <c r="A43" s="381"/>
      <c r="B43" s="385"/>
      <c r="C43" s="386"/>
      <c r="D43" s="381"/>
      <c r="E43" s="381"/>
      <c r="F43" s="381"/>
      <c r="G43" s="387"/>
      <c r="H43" s="356"/>
      <c r="I43" s="356"/>
      <c r="J43" s="390"/>
    </row>
    <row r="44" spans="1:10" ht="18.75">
      <c r="A44" s="179"/>
      <c r="G44" s="281" t="s">
        <v>554</v>
      </c>
      <c r="H44" s="177">
        <f>+SUBTOTAL(9,H7:H42)</f>
        <v>271244.52999999997</v>
      </c>
      <c r="I44" s="177">
        <f>+SUBTOTAL(9,I7:I42)</f>
        <v>0</v>
      </c>
    </row>
    <row r="45" spans="1:10">
      <c r="H45" s="158"/>
      <c r="I45" s="158"/>
    </row>
    <row r="46" spans="1:10">
      <c r="H46" s="158"/>
      <c r="I46" s="158"/>
    </row>
    <row r="47" spans="1:10">
      <c r="H47" s="158"/>
      <c r="I47" s="158"/>
    </row>
  </sheetData>
  <autoFilter ref="A6:J12"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16" t="s">
        <v>1458</v>
      </c>
      <c r="Y2" s="417"/>
      <c r="Z2" s="417"/>
      <c r="AA2" s="417"/>
      <c r="AB2" s="417"/>
      <c r="AC2" s="417"/>
      <c r="AD2" s="417"/>
      <c r="AE2" s="418"/>
      <c r="AF2" s="17"/>
    </row>
    <row r="3" spans="1:32" ht="15.75">
      <c r="A3" s="17"/>
      <c r="B3" s="17"/>
      <c r="C3" s="18"/>
      <c r="D3" s="18"/>
      <c r="E3" s="18"/>
      <c r="F3" s="17"/>
      <c r="G3" s="17"/>
      <c r="H3" s="17"/>
      <c r="I3" s="17"/>
      <c r="J3" s="17"/>
      <c r="K3" s="17"/>
      <c r="L3" s="17"/>
      <c r="M3" s="17"/>
      <c r="N3" s="17"/>
      <c r="O3" s="17"/>
      <c r="P3" s="17"/>
      <c r="Q3" s="17"/>
      <c r="R3" s="17"/>
      <c r="S3" s="17"/>
      <c r="T3" s="17"/>
      <c r="U3" s="17"/>
      <c r="V3" s="17"/>
      <c r="W3" s="17"/>
      <c r="X3" s="419" t="s">
        <v>4349</v>
      </c>
      <c r="Y3" s="420"/>
      <c r="Z3" s="420"/>
      <c r="AA3" s="420"/>
      <c r="AB3" s="420"/>
      <c r="AC3" s="420"/>
      <c r="AD3" s="420"/>
      <c r="AE3" s="421"/>
      <c r="AF3" s="17"/>
    </row>
    <row r="4" spans="1:32" ht="15.75">
      <c r="A4" s="17"/>
      <c r="B4" s="17"/>
      <c r="C4" s="18"/>
      <c r="D4" s="18"/>
      <c r="E4" s="18"/>
      <c r="F4" s="17"/>
      <c r="G4" s="17"/>
      <c r="H4" s="17"/>
      <c r="I4" s="17"/>
      <c r="J4" s="17"/>
      <c r="K4" s="17"/>
      <c r="L4" s="17"/>
      <c r="M4" s="17"/>
      <c r="N4" s="17"/>
      <c r="O4" s="17"/>
      <c r="P4" s="17"/>
      <c r="Q4" s="17"/>
      <c r="R4" s="17"/>
      <c r="S4" s="17"/>
      <c r="T4" s="17"/>
      <c r="U4" s="17"/>
      <c r="V4" s="17"/>
      <c r="W4" s="17"/>
      <c r="X4" s="422" t="s">
        <v>4348</v>
      </c>
      <c r="Y4" s="423"/>
      <c r="Z4" s="423"/>
      <c r="AA4" s="423"/>
      <c r="AB4" s="423"/>
      <c r="AC4" s="423"/>
      <c r="AD4" s="423"/>
      <c r="AE4" s="424"/>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25" t="s">
        <v>30</v>
      </c>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row>
    <row r="7" spans="1:32" ht="16.5">
      <c r="A7" s="426" t="s">
        <v>592</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425"/>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35">
        <v>44927</v>
      </c>
      <c r="Q9" s="436"/>
      <c r="R9" s="436"/>
      <c r="S9" s="437"/>
      <c r="T9" s="22"/>
      <c r="U9" s="22" t="s">
        <v>0</v>
      </c>
      <c r="V9" s="435">
        <v>45138</v>
      </c>
      <c r="W9" s="436"/>
      <c r="X9" s="436"/>
      <c r="Y9" s="437"/>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48" t="str">
        <f>IFERROR(VLOOKUP(H14,bd_lista!A3:E590,2,FALSE),"")</f>
        <v/>
      </c>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34"/>
      <c r="AF12" s="34"/>
    </row>
    <row r="13" spans="1:32" ht="23.25" customHeight="1">
      <c r="A13" s="20"/>
      <c r="B13" s="20"/>
      <c r="C13" s="16"/>
      <c r="D13" s="16"/>
      <c r="E13" s="16"/>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20"/>
      <c r="AF13" s="20"/>
    </row>
    <row r="14" spans="1:32" ht="15.75" customHeight="1">
      <c r="A14" s="20"/>
      <c r="B14" s="25" t="s">
        <v>591</v>
      </c>
      <c r="C14" s="20"/>
      <c r="D14" s="20"/>
      <c r="E14" s="20"/>
      <c r="F14" s="20"/>
      <c r="G14" s="20"/>
      <c r="H14" s="440"/>
      <c r="I14" s="437"/>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27" t="s">
        <v>1265</v>
      </c>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20"/>
    </row>
    <row r="17" spans="1:32" ht="15.75">
      <c r="A17" s="20"/>
      <c r="B17" s="427"/>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20"/>
    </row>
    <row r="18" spans="1:32" ht="6" customHeight="1" thickBot="1">
      <c r="A18" s="34"/>
      <c r="B18" s="38"/>
      <c r="C18" s="34"/>
      <c r="D18" s="34"/>
      <c r="E18" s="34"/>
      <c r="F18" s="34"/>
      <c r="G18" s="34"/>
      <c r="H18" s="441"/>
      <c r="I18" s="441"/>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7" t="s">
        <v>1373</v>
      </c>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9"/>
      <c r="AF19" s="34"/>
    </row>
    <row r="20" spans="1:32" ht="15.75">
      <c r="A20" s="34"/>
      <c r="B20" s="410"/>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2"/>
      <c r="AF20" s="34"/>
    </row>
    <row r="21" spans="1:32" ht="24.75" customHeight="1" thickBot="1">
      <c r="A21" s="34"/>
      <c r="B21" s="413"/>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5"/>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38" t="s">
        <v>593</v>
      </c>
      <c r="D23" s="438"/>
      <c r="E23" s="438"/>
      <c r="F23" s="438"/>
      <c r="G23" s="438"/>
      <c r="H23" s="438"/>
      <c r="I23" s="428" t="s">
        <v>1456</v>
      </c>
      <c r="J23" s="428"/>
      <c r="K23" s="428"/>
      <c r="L23" s="428"/>
      <c r="M23" s="429" t="s">
        <v>2</v>
      </c>
      <c r="N23" s="430"/>
      <c r="O23" s="430"/>
      <c r="P23" s="430"/>
      <c r="Q23" s="430"/>
      <c r="R23" s="430"/>
      <c r="S23" s="430"/>
      <c r="T23" s="430"/>
      <c r="U23" s="430"/>
      <c r="V23" s="430"/>
      <c r="W23" s="430"/>
      <c r="X23" s="430"/>
      <c r="Y23" s="431"/>
      <c r="Z23" s="428" t="s">
        <v>626</v>
      </c>
      <c r="AA23" s="428"/>
      <c r="AB23" s="428"/>
      <c r="AC23" s="428"/>
      <c r="AD23" s="428"/>
      <c r="AE23" s="26"/>
      <c r="AF23" s="20"/>
    </row>
    <row r="24" spans="1:32" ht="24" customHeight="1">
      <c r="A24" s="20"/>
      <c r="B24" s="26"/>
      <c r="C24" s="439" t="s">
        <v>29</v>
      </c>
      <c r="D24" s="439"/>
      <c r="E24" s="439"/>
      <c r="F24" s="439" t="s">
        <v>1457</v>
      </c>
      <c r="G24" s="439"/>
      <c r="H24" s="439"/>
      <c r="I24" s="428"/>
      <c r="J24" s="428"/>
      <c r="K24" s="428"/>
      <c r="L24" s="428"/>
      <c r="M24" s="432"/>
      <c r="N24" s="433"/>
      <c r="O24" s="433"/>
      <c r="P24" s="433"/>
      <c r="Q24" s="433"/>
      <c r="R24" s="433"/>
      <c r="S24" s="433"/>
      <c r="T24" s="433"/>
      <c r="U24" s="433"/>
      <c r="V24" s="433"/>
      <c r="W24" s="433"/>
      <c r="X24" s="433"/>
      <c r="Y24" s="434"/>
      <c r="Z24" s="428"/>
      <c r="AA24" s="428"/>
      <c r="AB24" s="428"/>
      <c r="AC24" s="428"/>
      <c r="AD24" s="428"/>
      <c r="AE24" s="26"/>
      <c r="AF24" s="20"/>
    </row>
    <row r="25" spans="1:32" ht="17.100000000000001" customHeight="1">
      <c r="A25" s="20"/>
      <c r="B25" s="26"/>
      <c r="C25" s="398">
        <f>+VLOOKUP($H$14,RESUMEN!$A$11:$AP$600,7,FALSE)</f>
        <v>0</v>
      </c>
      <c r="D25" s="399"/>
      <c r="E25" s="400"/>
      <c r="F25" s="398">
        <f>+VLOOKUP($H$14,RESUMEN!$A$11:$AP$600,28,FALSE)</f>
        <v>0</v>
      </c>
      <c r="G25" s="399"/>
      <c r="H25" s="400"/>
      <c r="I25" s="401" t="s">
        <v>3</v>
      </c>
      <c r="J25" s="402"/>
      <c r="K25" s="402"/>
      <c r="L25" s="403"/>
      <c r="M25" s="392" t="s">
        <v>4</v>
      </c>
      <c r="N25" s="393"/>
      <c r="O25" s="393"/>
      <c r="P25" s="393"/>
      <c r="Q25" s="393"/>
      <c r="R25" s="393"/>
      <c r="S25" s="393"/>
      <c r="T25" s="393"/>
      <c r="U25" s="393"/>
      <c r="V25" s="393"/>
      <c r="W25" s="393"/>
      <c r="X25" s="393"/>
      <c r="Y25" s="394"/>
      <c r="Z25" s="395" t="s">
        <v>5</v>
      </c>
      <c r="AA25" s="396"/>
      <c r="AB25" s="396"/>
      <c r="AC25" s="396"/>
      <c r="AD25" s="397"/>
      <c r="AE25" s="26"/>
      <c r="AF25" s="20"/>
    </row>
    <row r="26" spans="1:32" ht="17.100000000000001" customHeight="1">
      <c r="A26" s="20"/>
      <c r="B26" s="26"/>
      <c r="C26" s="398">
        <f>+VLOOKUP($H$14,RESUMEN!$A$11:$AP$600,8,FALSE)</f>
        <v>0</v>
      </c>
      <c r="D26" s="399"/>
      <c r="E26" s="400"/>
      <c r="F26" s="398">
        <v>0</v>
      </c>
      <c r="G26" s="399"/>
      <c r="H26" s="400"/>
      <c r="I26" s="401" t="s">
        <v>599</v>
      </c>
      <c r="J26" s="402"/>
      <c r="K26" s="402"/>
      <c r="L26" s="403"/>
      <c r="M26" s="392" t="s">
        <v>605</v>
      </c>
      <c r="N26" s="393"/>
      <c r="O26" s="393"/>
      <c r="P26" s="393"/>
      <c r="Q26" s="393"/>
      <c r="R26" s="393"/>
      <c r="S26" s="393"/>
      <c r="T26" s="393"/>
      <c r="U26" s="393"/>
      <c r="V26" s="393"/>
      <c r="W26" s="393"/>
      <c r="X26" s="393"/>
      <c r="Y26" s="394"/>
      <c r="Z26" s="395" t="s">
        <v>9</v>
      </c>
      <c r="AA26" s="396"/>
      <c r="AB26" s="396"/>
      <c r="AC26" s="396"/>
      <c r="AD26" s="397"/>
      <c r="AE26" s="26"/>
      <c r="AF26" s="20"/>
    </row>
    <row r="27" spans="1:32" ht="17.100000000000001" customHeight="1">
      <c r="A27" s="20"/>
      <c r="B27" s="26"/>
      <c r="C27" s="398">
        <v>0</v>
      </c>
      <c r="D27" s="399"/>
      <c r="E27" s="400"/>
      <c r="F27" s="398">
        <f>+VLOOKUP($H$14,RESUMEN!$A$11:$AP$600,29,FALSE)</f>
        <v>0</v>
      </c>
      <c r="G27" s="399"/>
      <c r="H27" s="400"/>
      <c r="I27" s="401" t="s">
        <v>551</v>
      </c>
      <c r="J27" s="402"/>
      <c r="K27" s="402"/>
      <c r="L27" s="403"/>
      <c r="M27" s="392" t="s">
        <v>628</v>
      </c>
      <c r="N27" s="393"/>
      <c r="O27" s="393"/>
      <c r="P27" s="393"/>
      <c r="Q27" s="393"/>
      <c r="R27" s="393"/>
      <c r="S27" s="393"/>
      <c r="T27" s="393"/>
      <c r="U27" s="393"/>
      <c r="V27" s="393"/>
      <c r="W27" s="393"/>
      <c r="X27" s="393"/>
      <c r="Y27" s="394"/>
      <c r="Z27" s="395" t="s">
        <v>9</v>
      </c>
      <c r="AA27" s="396"/>
      <c r="AB27" s="396"/>
      <c r="AC27" s="396"/>
      <c r="AD27" s="397"/>
      <c r="AE27" s="26"/>
      <c r="AF27" s="20"/>
    </row>
    <row r="28" spans="1:32" ht="17.100000000000001" customHeight="1">
      <c r="A28" s="20"/>
      <c r="B28" s="26"/>
      <c r="C28" s="398">
        <f>+VLOOKUP($H$14,RESUMEN!$A$11:$AP$600,9,FALSE)</f>
        <v>0</v>
      </c>
      <c r="D28" s="399"/>
      <c r="E28" s="400"/>
      <c r="F28" s="398">
        <v>0</v>
      </c>
      <c r="G28" s="399"/>
      <c r="H28" s="400"/>
      <c r="I28" s="401" t="s">
        <v>1289</v>
      </c>
      <c r="J28" s="402"/>
      <c r="K28" s="402"/>
      <c r="L28" s="403"/>
      <c r="M28" s="392" t="s">
        <v>1290</v>
      </c>
      <c r="N28" s="393"/>
      <c r="O28" s="393"/>
      <c r="P28" s="393"/>
      <c r="Q28" s="393"/>
      <c r="R28" s="393"/>
      <c r="S28" s="393"/>
      <c r="T28" s="393"/>
      <c r="U28" s="393"/>
      <c r="V28" s="393"/>
      <c r="W28" s="393"/>
      <c r="X28" s="393"/>
      <c r="Y28" s="394"/>
      <c r="Z28" s="395" t="s">
        <v>5</v>
      </c>
      <c r="AA28" s="396"/>
      <c r="AB28" s="396"/>
      <c r="AC28" s="396"/>
      <c r="AD28" s="397"/>
      <c r="AE28" s="26"/>
      <c r="AF28" s="20"/>
    </row>
    <row r="29" spans="1:32" ht="17.100000000000001" customHeight="1">
      <c r="A29" s="20"/>
      <c r="B29" s="26"/>
      <c r="C29" s="398">
        <f>+VLOOKUP($H$14,RESUMEN!$A$11:$AP$600,10,FALSE)</f>
        <v>0</v>
      </c>
      <c r="D29" s="399"/>
      <c r="E29" s="400"/>
      <c r="F29" s="398">
        <f>+VLOOKUP($H$14,RESUMEN!$A$11:$AP$600,30,FALSE)</f>
        <v>0</v>
      </c>
      <c r="G29" s="399"/>
      <c r="H29" s="400"/>
      <c r="I29" s="401" t="s">
        <v>10</v>
      </c>
      <c r="J29" s="402"/>
      <c r="K29" s="402"/>
      <c r="L29" s="403"/>
      <c r="M29" s="392" t="s">
        <v>603</v>
      </c>
      <c r="N29" s="393"/>
      <c r="O29" s="393"/>
      <c r="P29" s="393"/>
      <c r="Q29" s="393"/>
      <c r="R29" s="393"/>
      <c r="S29" s="393"/>
      <c r="T29" s="393"/>
      <c r="U29" s="393"/>
      <c r="V29" s="393"/>
      <c r="W29" s="393"/>
      <c r="X29" s="393"/>
      <c r="Y29" s="394"/>
      <c r="Z29" s="395" t="s">
        <v>11</v>
      </c>
      <c r="AA29" s="396"/>
      <c r="AB29" s="396"/>
      <c r="AC29" s="396"/>
      <c r="AD29" s="397"/>
      <c r="AE29" s="26"/>
      <c r="AF29" s="20"/>
    </row>
    <row r="30" spans="1:32" ht="17.100000000000001" customHeight="1">
      <c r="A30" s="20"/>
      <c r="B30" s="26"/>
      <c r="C30" s="398">
        <f>+VLOOKUP($H$14,RESUMEN!$A$11:$AP$600,11,FALSE)</f>
        <v>0</v>
      </c>
      <c r="D30" s="399"/>
      <c r="E30" s="400"/>
      <c r="F30" s="398">
        <f>+VLOOKUP($H$14,RESUMEN!$A$11:$AP$600,31,FALSE)</f>
        <v>0</v>
      </c>
      <c r="G30" s="399"/>
      <c r="H30" s="400"/>
      <c r="I30" s="401" t="s">
        <v>6</v>
      </c>
      <c r="J30" s="402"/>
      <c r="K30" s="402"/>
      <c r="L30" s="403"/>
      <c r="M30" s="392" t="s">
        <v>7</v>
      </c>
      <c r="N30" s="393"/>
      <c r="O30" s="393"/>
      <c r="P30" s="393"/>
      <c r="Q30" s="393"/>
      <c r="R30" s="393"/>
      <c r="S30" s="393"/>
      <c r="T30" s="393"/>
      <c r="U30" s="393"/>
      <c r="V30" s="393"/>
      <c r="W30" s="393"/>
      <c r="X30" s="393"/>
      <c r="Y30" s="394"/>
      <c r="Z30" s="395" t="s">
        <v>5</v>
      </c>
      <c r="AA30" s="396"/>
      <c r="AB30" s="396"/>
      <c r="AC30" s="396"/>
      <c r="AD30" s="397"/>
      <c r="AE30" s="26"/>
      <c r="AF30" s="20"/>
    </row>
    <row r="31" spans="1:32" ht="17.100000000000001" customHeight="1">
      <c r="A31" s="20"/>
      <c r="B31" s="26"/>
      <c r="C31" s="398">
        <f>+VLOOKUP($H$14,RESUMEN!$A$11:$AP$600,13,FALSE)</f>
        <v>0</v>
      </c>
      <c r="D31" s="399"/>
      <c r="E31" s="400"/>
      <c r="F31" s="398">
        <f>+VLOOKUP($H$14,RESUMEN!$A$11:$AP$600,32,FALSE)</f>
        <v>0</v>
      </c>
      <c r="G31" s="399"/>
      <c r="H31" s="400"/>
      <c r="I31" s="401" t="s">
        <v>14</v>
      </c>
      <c r="J31" s="402"/>
      <c r="K31" s="402"/>
      <c r="L31" s="403"/>
      <c r="M31" s="392" t="s">
        <v>15</v>
      </c>
      <c r="N31" s="393"/>
      <c r="O31" s="393"/>
      <c r="P31" s="393"/>
      <c r="Q31" s="393"/>
      <c r="R31" s="393"/>
      <c r="S31" s="393"/>
      <c r="T31" s="393"/>
      <c r="U31" s="393"/>
      <c r="V31" s="393"/>
      <c r="W31" s="393"/>
      <c r="X31" s="393"/>
      <c r="Y31" s="394"/>
      <c r="Z31" s="395" t="s">
        <v>11</v>
      </c>
      <c r="AA31" s="396"/>
      <c r="AB31" s="396"/>
      <c r="AC31" s="396"/>
      <c r="AD31" s="397"/>
      <c r="AE31" s="26"/>
      <c r="AF31" s="20"/>
    </row>
    <row r="32" spans="1:32" ht="32.25" customHeight="1">
      <c r="A32" s="20"/>
      <c r="B32" s="26"/>
      <c r="C32" s="398">
        <f>+VLOOKUP($H$14,RESUMEN!$A$11:$AP$600,14,FALSE)</f>
        <v>0</v>
      </c>
      <c r="D32" s="399"/>
      <c r="E32" s="400"/>
      <c r="F32" s="398">
        <v>0</v>
      </c>
      <c r="G32" s="399"/>
      <c r="H32" s="400"/>
      <c r="I32" s="401" t="s">
        <v>1462</v>
      </c>
      <c r="J32" s="402"/>
      <c r="K32" s="402"/>
      <c r="L32" s="403"/>
      <c r="M32" s="392" t="s">
        <v>1412</v>
      </c>
      <c r="N32" s="393"/>
      <c r="O32" s="393"/>
      <c r="P32" s="393"/>
      <c r="Q32" s="393"/>
      <c r="R32" s="393"/>
      <c r="S32" s="393"/>
      <c r="T32" s="393"/>
      <c r="U32" s="393"/>
      <c r="V32" s="393"/>
      <c r="W32" s="393"/>
      <c r="X32" s="393"/>
      <c r="Y32" s="394"/>
      <c r="Z32" s="401" t="s">
        <v>1353</v>
      </c>
      <c r="AA32" s="402"/>
      <c r="AB32" s="402"/>
      <c r="AC32" s="402"/>
      <c r="AD32" s="403"/>
      <c r="AE32" s="26"/>
      <c r="AF32" s="20"/>
    </row>
    <row r="33" spans="1:32" ht="17.100000000000001" customHeight="1">
      <c r="A33" s="20"/>
      <c r="B33" s="26"/>
      <c r="C33" s="398">
        <f>+VLOOKUP($H$14,RESUMEN!$A$11:$AP$600,15,FALSE)</f>
        <v>0</v>
      </c>
      <c r="D33" s="399"/>
      <c r="E33" s="400"/>
      <c r="F33" s="398">
        <v>0</v>
      </c>
      <c r="G33" s="399"/>
      <c r="H33" s="400"/>
      <c r="I33" s="401" t="s">
        <v>600</v>
      </c>
      <c r="J33" s="402"/>
      <c r="K33" s="402"/>
      <c r="L33" s="403"/>
      <c r="M33" s="392" t="s">
        <v>606</v>
      </c>
      <c r="N33" s="393"/>
      <c r="O33" s="393"/>
      <c r="P33" s="393"/>
      <c r="Q33" s="393"/>
      <c r="R33" s="393"/>
      <c r="S33" s="393"/>
      <c r="T33" s="393"/>
      <c r="U33" s="393"/>
      <c r="V33" s="393"/>
      <c r="W33" s="393"/>
      <c r="X33" s="393"/>
      <c r="Y33" s="394"/>
      <c r="Z33" s="395" t="s">
        <v>18</v>
      </c>
      <c r="AA33" s="396"/>
      <c r="AB33" s="396"/>
      <c r="AC33" s="396"/>
      <c r="AD33" s="397"/>
      <c r="AE33" s="26"/>
      <c r="AF33" s="20"/>
    </row>
    <row r="34" spans="1:32" ht="17.100000000000001" customHeight="1">
      <c r="A34" s="20"/>
      <c r="B34" s="26"/>
      <c r="C34" s="398">
        <f>+VLOOKUP($H$14,RESUMEN!$A$11:$AP$600,16,FALSE)</f>
        <v>0</v>
      </c>
      <c r="D34" s="399"/>
      <c r="E34" s="400"/>
      <c r="F34" s="398">
        <f>+VLOOKUP($H$14,RESUMEN!$A$11:$AP$600,33,FALSE)</f>
        <v>0</v>
      </c>
      <c r="G34" s="399"/>
      <c r="H34" s="400"/>
      <c r="I34" s="401" t="s">
        <v>16</v>
      </c>
      <c r="J34" s="402"/>
      <c r="K34" s="402"/>
      <c r="L34" s="403"/>
      <c r="M34" s="392" t="s">
        <v>17</v>
      </c>
      <c r="N34" s="393"/>
      <c r="O34" s="393"/>
      <c r="P34" s="393"/>
      <c r="Q34" s="393"/>
      <c r="R34" s="393"/>
      <c r="S34" s="393"/>
      <c r="T34" s="393"/>
      <c r="U34" s="393"/>
      <c r="V34" s="393"/>
      <c r="W34" s="393"/>
      <c r="X34" s="393"/>
      <c r="Y34" s="394"/>
      <c r="Z34" s="395" t="s">
        <v>18</v>
      </c>
      <c r="AA34" s="396"/>
      <c r="AB34" s="396"/>
      <c r="AC34" s="396"/>
      <c r="AD34" s="397"/>
      <c r="AE34" s="26"/>
      <c r="AF34" s="20"/>
    </row>
    <row r="35" spans="1:32" ht="17.100000000000001" customHeight="1">
      <c r="A35" s="20"/>
      <c r="B35" s="26"/>
      <c r="C35" s="398">
        <f>+VLOOKUP($H$14,RESUMEN!$A$11:$AP$600,17,FALSE)</f>
        <v>0</v>
      </c>
      <c r="D35" s="399"/>
      <c r="E35" s="400"/>
      <c r="F35" s="398">
        <f>+VLOOKUP($H$14,RESUMEN!$A$11:$AP$600,34,FALSE)</f>
        <v>0</v>
      </c>
      <c r="G35" s="399"/>
      <c r="H35" s="400"/>
      <c r="I35" s="401" t="s">
        <v>12</v>
      </c>
      <c r="J35" s="402"/>
      <c r="K35" s="402"/>
      <c r="L35" s="403"/>
      <c r="M35" s="392" t="s">
        <v>13</v>
      </c>
      <c r="N35" s="393"/>
      <c r="O35" s="393"/>
      <c r="P35" s="393"/>
      <c r="Q35" s="393"/>
      <c r="R35" s="393"/>
      <c r="S35" s="393"/>
      <c r="T35" s="393"/>
      <c r="U35" s="393"/>
      <c r="V35" s="393"/>
      <c r="W35" s="393"/>
      <c r="X35" s="393"/>
      <c r="Y35" s="394"/>
      <c r="Z35" s="395" t="s">
        <v>11</v>
      </c>
      <c r="AA35" s="396"/>
      <c r="AB35" s="396"/>
      <c r="AC35" s="396"/>
      <c r="AD35" s="397"/>
      <c r="AE35" s="26"/>
      <c r="AF35" s="20"/>
    </row>
    <row r="36" spans="1:32" ht="17.100000000000001" customHeight="1">
      <c r="A36" s="20"/>
      <c r="B36" s="26"/>
      <c r="C36" s="398">
        <f>+VLOOKUP($H$14,RESUMEN!$A$11:$AP$600,18,FALSE)</f>
        <v>0</v>
      </c>
      <c r="D36" s="399"/>
      <c r="E36" s="400"/>
      <c r="F36" s="398">
        <f>+VLOOKUP($H$14,RESUMEN!$A$11:$AP$600,35,FALSE)</f>
        <v>0</v>
      </c>
      <c r="G36" s="399"/>
      <c r="H36" s="400"/>
      <c r="I36" s="401" t="s">
        <v>601</v>
      </c>
      <c r="J36" s="402"/>
      <c r="K36" s="402"/>
      <c r="L36" s="403"/>
      <c r="M36" s="392" t="s">
        <v>602</v>
      </c>
      <c r="N36" s="393"/>
      <c r="O36" s="393"/>
      <c r="P36" s="393"/>
      <c r="Q36" s="393"/>
      <c r="R36" s="393"/>
      <c r="S36" s="393"/>
      <c r="T36" s="393"/>
      <c r="U36" s="393"/>
      <c r="V36" s="393"/>
      <c r="W36" s="393"/>
      <c r="X36" s="393"/>
      <c r="Y36" s="394"/>
      <c r="Z36" s="395" t="s">
        <v>18</v>
      </c>
      <c r="AA36" s="396"/>
      <c r="AB36" s="396"/>
      <c r="AC36" s="396"/>
      <c r="AD36" s="397"/>
      <c r="AE36" s="26"/>
      <c r="AF36" s="20"/>
    </row>
    <row r="37" spans="1:32" ht="17.100000000000001" customHeight="1">
      <c r="A37" s="20"/>
      <c r="B37" s="26"/>
      <c r="C37" s="398">
        <f>+VLOOKUP($H$14,RESUMEN!$A$11:$AP$600,19,FALSE)+VLOOKUP($H$14,RESUMEN!$A$11:$AP$600,20,FALSE)</f>
        <v>0</v>
      </c>
      <c r="D37" s="399"/>
      <c r="E37" s="400"/>
      <c r="F37" s="398">
        <f>+VLOOKUP($H$14,RESUMEN!$A$11:$AP$600,36,FALSE)</f>
        <v>0</v>
      </c>
      <c r="G37" s="399"/>
      <c r="H37" s="400"/>
      <c r="I37" s="401" t="s">
        <v>639</v>
      </c>
      <c r="J37" s="402"/>
      <c r="K37" s="402"/>
      <c r="L37" s="403"/>
      <c r="M37" s="392" t="s">
        <v>641</v>
      </c>
      <c r="N37" s="393"/>
      <c r="O37" s="393"/>
      <c r="P37" s="393"/>
      <c r="Q37" s="393"/>
      <c r="R37" s="393"/>
      <c r="S37" s="393"/>
      <c r="T37" s="393"/>
      <c r="U37" s="393"/>
      <c r="V37" s="393"/>
      <c r="W37" s="393"/>
      <c r="X37" s="393"/>
      <c r="Y37" s="394"/>
      <c r="Z37" s="395" t="s">
        <v>18</v>
      </c>
      <c r="AA37" s="396"/>
      <c r="AB37" s="396"/>
      <c r="AC37" s="396"/>
      <c r="AD37" s="397"/>
      <c r="AE37" s="26"/>
      <c r="AF37" s="20"/>
    </row>
    <row r="38" spans="1:32" ht="17.100000000000001" customHeight="1">
      <c r="A38" s="20"/>
      <c r="B38" s="26"/>
      <c r="C38" s="398">
        <f>+VLOOKUP($H$14,RESUMEN!$A$11:$AP$600,21,FALSE)</f>
        <v>0</v>
      </c>
      <c r="D38" s="399"/>
      <c r="E38" s="400"/>
      <c r="F38" s="398">
        <f>+VLOOKUP($H$14,RESUMEN!$A$11:$AP$600,37,FALSE)</f>
        <v>0</v>
      </c>
      <c r="G38" s="399"/>
      <c r="H38" s="400"/>
      <c r="I38" s="401" t="s">
        <v>19</v>
      </c>
      <c r="J38" s="402"/>
      <c r="K38" s="402"/>
      <c r="L38" s="403"/>
      <c r="M38" s="392" t="s">
        <v>604</v>
      </c>
      <c r="N38" s="393"/>
      <c r="O38" s="393"/>
      <c r="P38" s="393"/>
      <c r="Q38" s="393"/>
      <c r="R38" s="393"/>
      <c r="S38" s="393"/>
      <c r="T38" s="393"/>
      <c r="U38" s="393"/>
      <c r="V38" s="393"/>
      <c r="W38" s="393"/>
      <c r="X38" s="393"/>
      <c r="Y38" s="394"/>
      <c r="Z38" s="395" t="s">
        <v>11</v>
      </c>
      <c r="AA38" s="396"/>
      <c r="AB38" s="396"/>
      <c r="AC38" s="396"/>
      <c r="AD38" s="397"/>
      <c r="AE38" s="26"/>
      <c r="AF38" s="20"/>
    </row>
    <row r="39" spans="1:32" ht="17.100000000000001" customHeight="1">
      <c r="A39" s="20"/>
      <c r="B39" s="26"/>
      <c r="C39" s="398">
        <f>+VLOOKUP($H$14,RESUMEN!$A$11:$AP$600,22,FALSE)</f>
        <v>0</v>
      </c>
      <c r="D39" s="399"/>
      <c r="E39" s="400"/>
      <c r="F39" s="398">
        <f>+VLOOKUP($H$14,RESUMEN!$A$11:$AP$600,38,FALSE)</f>
        <v>0</v>
      </c>
      <c r="G39" s="399"/>
      <c r="H39" s="400"/>
      <c r="I39" s="401" t="s">
        <v>20</v>
      </c>
      <c r="J39" s="402"/>
      <c r="K39" s="402"/>
      <c r="L39" s="403"/>
      <c r="M39" s="392" t="s">
        <v>21</v>
      </c>
      <c r="N39" s="393"/>
      <c r="O39" s="393"/>
      <c r="P39" s="393"/>
      <c r="Q39" s="393"/>
      <c r="R39" s="393"/>
      <c r="S39" s="393"/>
      <c r="T39" s="393"/>
      <c r="U39" s="393"/>
      <c r="V39" s="393"/>
      <c r="W39" s="393"/>
      <c r="X39" s="393"/>
      <c r="Y39" s="394"/>
      <c r="Z39" s="395" t="s">
        <v>11</v>
      </c>
      <c r="AA39" s="396"/>
      <c r="AB39" s="396"/>
      <c r="AC39" s="396"/>
      <c r="AD39" s="397"/>
      <c r="AE39" s="26"/>
      <c r="AF39" s="20"/>
    </row>
    <row r="40" spans="1:32" ht="17.100000000000001" customHeight="1">
      <c r="A40" s="20"/>
      <c r="B40" s="26"/>
      <c r="C40" s="398">
        <v>0</v>
      </c>
      <c r="D40" s="399"/>
      <c r="E40" s="400"/>
      <c r="F40" s="398">
        <f>+VLOOKUP($H$14,RESUMEN!$A$11:$AP$600,39,FALSE)</f>
        <v>0</v>
      </c>
      <c r="G40" s="399"/>
      <c r="H40" s="400"/>
      <c r="I40" s="401" t="s">
        <v>22</v>
      </c>
      <c r="J40" s="402"/>
      <c r="K40" s="402"/>
      <c r="L40" s="403"/>
      <c r="M40" s="392" t="s">
        <v>23</v>
      </c>
      <c r="N40" s="393"/>
      <c r="O40" s="393"/>
      <c r="P40" s="393"/>
      <c r="Q40" s="393"/>
      <c r="R40" s="393"/>
      <c r="S40" s="393"/>
      <c r="T40" s="393"/>
      <c r="U40" s="393"/>
      <c r="V40" s="393"/>
      <c r="W40" s="393"/>
      <c r="X40" s="393"/>
      <c r="Y40" s="394"/>
      <c r="Z40" s="395" t="s">
        <v>18</v>
      </c>
      <c r="AA40" s="396"/>
      <c r="AB40" s="396"/>
      <c r="AC40" s="396"/>
      <c r="AD40" s="397"/>
      <c r="AE40" s="26"/>
      <c r="AF40" s="20"/>
    </row>
    <row r="41" spans="1:32" ht="17.100000000000001" customHeight="1">
      <c r="A41" s="20"/>
      <c r="B41" s="26"/>
      <c r="C41" s="398">
        <f>+VLOOKUP($H$14,RESUMEN!$A$11:$AP$600,23,FALSE)</f>
        <v>0</v>
      </c>
      <c r="D41" s="399"/>
      <c r="E41" s="400"/>
      <c r="F41" s="398">
        <f>+VLOOKUP($H$14,RESUMEN!$A$11:$AP$600,40,FALSE)</f>
        <v>0</v>
      </c>
      <c r="G41" s="399"/>
      <c r="H41" s="400"/>
      <c r="I41" s="401" t="s">
        <v>1556</v>
      </c>
      <c r="J41" s="402"/>
      <c r="K41" s="402"/>
      <c r="L41" s="403"/>
      <c r="M41" s="392" t="s">
        <v>1557</v>
      </c>
      <c r="N41" s="393"/>
      <c r="O41" s="393"/>
      <c r="P41" s="393"/>
      <c r="Q41" s="393"/>
      <c r="R41" s="393"/>
      <c r="S41" s="393"/>
      <c r="T41" s="393"/>
      <c r="U41" s="393"/>
      <c r="V41" s="393"/>
      <c r="W41" s="393"/>
      <c r="X41" s="393"/>
      <c r="Y41" s="394"/>
      <c r="Z41" s="395" t="s">
        <v>9</v>
      </c>
      <c r="AA41" s="396"/>
      <c r="AB41" s="396"/>
      <c r="AC41" s="396"/>
      <c r="AD41" s="397"/>
      <c r="AE41" s="26"/>
      <c r="AF41" s="20"/>
    </row>
    <row r="42" spans="1:32" ht="27" customHeight="1">
      <c r="A42" s="20"/>
      <c r="B42" s="26"/>
      <c r="C42" s="398">
        <f>+VLOOKUP($H$14,RESUMEN!$A$11:$AP$600,24,FALSE)</f>
        <v>0</v>
      </c>
      <c r="D42" s="399"/>
      <c r="E42" s="400"/>
      <c r="F42" s="398">
        <v>0</v>
      </c>
      <c r="G42" s="399"/>
      <c r="H42" s="400"/>
      <c r="I42" s="401" t="s">
        <v>594</v>
      </c>
      <c r="J42" s="402"/>
      <c r="K42" s="402"/>
      <c r="L42" s="403"/>
      <c r="M42" s="392" t="s">
        <v>1461</v>
      </c>
      <c r="N42" s="393"/>
      <c r="O42" s="393"/>
      <c r="P42" s="393"/>
      <c r="Q42" s="393"/>
      <c r="R42" s="393"/>
      <c r="S42" s="393"/>
      <c r="T42" s="393"/>
      <c r="U42" s="393"/>
      <c r="V42" s="393"/>
      <c r="W42" s="393"/>
      <c r="X42" s="393"/>
      <c r="Y42" s="394"/>
      <c r="Z42" s="404" t="s">
        <v>690</v>
      </c>
      <c r="AA42" s="405"/>
      <c r="AB42" s="405"/>
      <c r="AC42" s="405"/>
      <c r="AD42" s="406"/>
      <c r="AE42" s="26"/>
      <c r="AF42" s="20"/>
    </row>
    <row r="43" spans="1:32" ht="25.5" customHeight="1">
      <c r="A43" s="20"/>
      <c r="B43" s="26"/>
      <c r="C43" s="398">
        <f>+VLOOKUP($H$14,RESUMEN!$A$11:$AP$600,25,FALSE)</f>
        <v>0</v>
      </c>
      <c r="D43" s="399"/>
      <c r="E43" s="400"/>
      <c r="F43" s="398">
        <f>+VLOOKUP($H$14,RESUMEN!$A$11:$AP$600,42,FALSE)</f>
        <v>0</v>
      </c>
      <c r="G43" s="399"/>
      <c r="H43" s="400"/>
      <c r="I43" s="401" t="s">
        <v>678</v>
      </c>
      <c r="J43" s="402"/>
      <c r="K43" s="402"/>
      <c r="L43" s="403"/>
      <c r="M43" s="392" t="s">
        <v>679</v>
      </c>
      <c r="N43" s="393"/>
      <c r="O43" s="393"/>
      <c r="P43" s="393"/>
      <c r="Q43" s="393"/>
      <c r="R43" s="393"/>
      <c r="S43" s="393"/>
      <c r="T43" s="393"/>
      <c r="U43" s="393"/>
      <c r="V43" s="393"/>
      <c r="W43" s="393"/>
      <c r="X43" s="393"/>
      <c r="Y43" s="394"/>
      <c r="Z43" s="404" t="s">
        <v>690</v>
      </c>
      <c r="AA43" s="405"/>
      <c r="AB43" s="405"/>
      <c r="AC43" s="405"/>
      <c r="AD43" s="406"/>
      <c r="AE43" s="26"/>
      <c r="AF43" s="20"/>
    </row>
    <row r="44" spans="1:32" ht="17.100000000000001" customHeight="1">
      <c r="A44" s="20"/>
      <c r="B44" s="26"/>
      <c r="C44" s="398">
        <f>+VLOOKUP($H$14,RESUMEN!$A$11:$AP$600,6,FALSE)</f>
        <v>0</v>
      </c>
      <c r="D44" s="399"/>
      <c r="E44" s="400"/>
      <c r="F44" s="398">
        <v>0</v>
      </c>
      <c r="G44" s="399"/>
      <c r="H44" s="400"/>
      <c r="I44" s="401" t="s">
        <v>25</v>
      </c>
      <c r="J44" s="402"/>
      <c r="K44" s="402"/>
      <c r="L44" s="403"/>
      <c r="M44" s="392" t="s">
        <v>27</v>
      </c>
      <c r="N44" s="393"/>
      <c r="O44" s="393"/>
      <c r="P44" s="393"/>
      <c r="Q44" s="393"/>
      <c r="R44" s="393"/>
      <c r="S44" s="393"/>
      <c r="T44" s="393"/>
      <c r="U44" s="393"/>
      <c r="V44" s="393"/>
      <c r="W44" s="393"/>
      <c r="X44" s="393"/>
      <c r="Y44" s="394"/>
      <c r="Z44" s="395" t="s">
        <v>18</v>
      </c>
      <c r="AA44" s="396"/>
      <c r="AB44" s="396"/>
      <c r="AC44" s="396"/>
      <c r="AD44" s="397"/>
      <c r="AE44" s="26"/>
      <c r="AF44" s="20"/>
    </row>
    <row r="45" spans="1:32" ht="17.100000000000001" customHeight="1">
      <c r="A45" s="20"/>
      <c r="B45" s="26"/>
      <c r="C45" s="398">
        <f>+VLOOKUP($H$14,RESUMEN!$A$11:$AP$600,4,FALSE)+VLOOKUP($H$14,RESUMEN!$A$11:$AP$600,5,FALSE)</f>
        <v>0</v>
      </c>
      <c r="D45" s="399"/>
      <c r="E45" s="400"/>
      <c r="F45" s="398">
        <f>+VLOOKUP($H$14,RESUMEN!$A$11:$AP$600,26,FALSE)+VLOOKUP($H$14,RESUMEN!$A$11:$AP$600,27,FALSE)</f>
        <v>0</v>
      </c>
      <c r="G45" s="399"/>
      <c r="H45" s="400"/>
      <c r="I45" s="401" t="s">
        <v>26</v>
      </c>
      <c r="J45" s="402"/>
      <c r="K45" s="402"/>
      <c r="L45" s="403"/>
      <c r="M45" s="392" t="s">
        <v>28</v>
      </c>
      <c r="N45" s="393"/>
      <c r="O45" s="393"/>
      <c r="P45" s="393"/>
      <c r="Q45" s="393"/>
      <c r="R45" s="393"/>
      <c r="S45" s="393"/>
      <c r="T45" s="393"/>
      <c r="U45" s="393"/>
      <c r="V45" s="393"/>
      <c r="W45" s="393"/>
      <c r="X45" s="393"/>
      <c r="Y45" s="394"/>
      <c r="Z45" s="395" t="s">
        <v>18</v>
      </c>
      <c r="AA45" s="396"/>
      <c r="AB45" s="396"/>
      <c r="AC45" s="396"/>
      <c r="AD45" s="397"/>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3137</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442" t="s">
        <v>1401</v>
      </c>
      <c r="D49" s="442"/>
      <c r="E49" s="442"/>
      <c r="F49" s="442"/>
      <c r="G49" s="442"/>
      <c r="H49" s="442"/>
      <c r="I49" s="443" t="s">
        <v>1402</v>
      </c>
      <c r="J49" s="443"/>
      <c r="K49" s="443"/>
      <c r="L49" s="443"/>
      <c r="M49" s="442" t="s">
        <v>1371</v>
      </c>
      <c r="N49" s="442"/>
      <c r="O49" s="442"/>
      <c r="P49" s="442"/>
      <c r="Q49" s="442"/>
      <c r="R49" s="442"/>
      <c r="S49" s="442"/>
      <c r="T49" s="442"/>
      <c r="U49" s="442"/>
      <c r="V49" s="442"/>
      <c r="W49" s="442"/>
      <c r="X49" s="442"/>
      <c r="Y49" s="442"/>
      <c r="Z49" s="20"/>
      <c r="AA49" s="20"/>
      <c r="AB49" s="20"/>
      <c r="AC49" s="20"/>
      <c r="AD49" s="20"/>
      <c r="AE49" s="20"/>
      <c r="AF49" s="20"/>
    </row>
    <row r="50" spans="1:32" ht="16.5" customHeight="1">
      <c r="A50" s="20"/>
      <c r="B50" s="20"/>
      <c r="C50" s="444" t="str">
        <f>+IFERROR(VLOOKUP($H$14,Contactos!A4:E544,3,FALSE),"")</f>
        <v/>
      </c>
      <c r="D50" s="444"/>
      <c r="E50" s="444"/>
      <c r="F50" s="444"/>
      <c r="G50" s="444"/>
      <c r="H50" s="444"/>
      <c r="I50" s="445" t="str">
        <f>+IFERROR(VLOOKUP($H$14,Contactos!A4:E544,4,FALSE),"")</f>
        <v/>
      </c>
      <c r="J50" s="446"/>
      <c r="K50" s="446"/>
      <c r="L50" s="447"/>
      <c r="M50" s="445" t="str">
        <f>+IFERROR(VLOOKUP($H$14,Contactos!A4:E544,5,FALSE),"")</f>
        <v/>
      </c>
      <c r="N50" s="446"/>
      <c r="O50" s="446"/>
      <c r="P50" s="446"/>
      <c r="Q50" s="446"/>
      <c r="R50" s="446"/>
      <c r="S50" s="446"/>
      <c r="T50" s="446"/>
      <c r="U50" s="446"/>
      <c r="V50" s="446"/>
      <c r="W50" s="446"/>
      <c r="X50" s="446"/>
      <c r="Y50" s="447"/>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7" t="s">
        <v>1259</v>
      </c>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9"/>
      <c r="AF52" s="34"/>
    </row>
    <row r="53" spans="1:32" ht="15.75" customHeight="1">
      <c r="A53" s="34"/>
      <c r="B53" s="410"/>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2"/>
      <c r="AF53" s="34"/>
    </row>
    <row r="54" spans="1:32" ht="16.5" thickBot="1">
      <c r="A54" s="3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5"/>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1455</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3138</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Z27:AD27"/>
    <mergeCell ref="M31:Y31"/>
    <mergeCell ref="M29:Y29"/>
    <mergeCell ref="F27:H27"/>
    <mergeCell ref="Z26:AD26"/>
    <mergeCell ref="I27:L27"/>
    <mergeCell ref="I28:L28"/>
    <mergeCell ref="M28:Y28"/>
    <mergeCell ref="Z28:AD28"/>
    <mergeCell ref="Z30:AD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6" t="s">
        <v>34</v>
      </c>
      <c r="B2" s="257" t="str">
        <f>UPPER(C2)</f>
        <v>DESCRIPCIÓN</v>
      </c>
      <c r="C2" s="257" t="s">
        <v>2</v>
      </c>
      <c r="D2" s="257" t="s">
        <v>1322</v>
      </c>
      <c r="E2" s="257" t="s">
        <v>1317</v>
      </c>
    </row>
    <row r="3" spans="1:5">
      <c r="A3" s="311">
        <v>6</v>
      </c>
      <c r="B3" s="312" t="s">
        <v>694</v>
      </c>
      <c r="C3" s="312" t="s">
        <v>37</v>
      </c>
      <c r="D3" s="6" t="s">
        <v>644</v>
      </c>
      <c r="E3" s="6" t="s">
        <v>1346</v>
      </c>
    </row>
    <row r="4" spans="1:5">
      <c r="A4" s="311">
        <v>10</v>
      </c>
      <c r="B4" s="312" t="s">
        <v>695</v>
      </c>
      <c r="C4" s="312" t="s">
        <v>38</v>
      </c>
      <c r="D4" s="6" t="s">
        <v>671</v>
      </c>
      <c r="E4" s="6" t="s">
        <v>1346</v>
      </c>
    </row>
    <row r="5" spans="1:5">
      <c r="A5" s="311">
        <v>15</v>
      </c>
      <c r="B5" s="312" t="s">
        <v>696</v>
      </c>
      <c r="C5" s="312" t="s">
        <v>39</v>
      </c>
      <c r="D5" s="6" t="s">
        <v>646</v>
      </c>
      <c r="E5" s="6" t="s">
        <v>1346</v>
      </c>
    </row>
    <row r="6" spans="1:5">
      <c r="A6" s="311">
        <v>16</v>
      </c>
      <c r="B6" s="312" t="s">
        <v>1403</v>
      </c>
      <c r="C6" s="312" t="s">
        <v>40</v>
      </c>
      <c r="D6" s="6" t="s">
        <v>647</v>
      </c>
      <c r="E6" s="6" t="s">
        <v>1346</v>
      </c>
    </row>
    <row r="7" spans="1:5">
      <c r="A7" s="311">
        <v>20</v>
      </c>
      <c r="B7" s="312" t="s">
        <v>697</v>
      </c>
      <c r="C7" s="312" t="s">
        <v>41</v>
      </c>
      <c r="D7" s="6" t="s">
        <v>645</v>
      </c>
      <c r="E7" s="6" t="s">
        <v>1346</v>
      </c>
    </row>
    <row r="8" spans="1:5">
      <c r="A8" s="311">
        <v>25</v>
      </c>
      <c r="B8" s="312" t="s">
        <v>698</v>
      </c>
      <c r="C8" s="312" t="s">
        <v>42</v>
      </c>
      <c r="D8" s="6" t="s">
        <v>647</v>
      </c>
      <c r="E8" s="6" t="s">
        <v>1346</v>
      </c>
    </row>
    <row r="9" spans="1:5">
      <c r="A9" s="311">
        <v>30</v>
      </c>
      <c r="B9" s="312" t="s">
        <v>699</v>
      </c>
      <c r="C9" s="312" t="s">
        <v>642</v>
      </c>
      <c r="D9" s="6" t="s">
        <v>646</v>
      </c>
      <c r="E9" s="6" t="s">
        <v>1346</v>
      </c>
    </row>
    <row r="10" spans="1:5">
      <c r="A10" s="311">
        <v>35</v>
      </c>
      <c r="B10" s="312" t="s">
        <v>700</v>
      </c>
      <c r="C10" s="312" t="s">
        <v>43</v>
      </c>
      <c r="D10" s="6" t="s">
        <v>648</v>
      </c>
      <c r="E10" s="6" t="s">
        <v>1346</v>
      </c>
    </row>
    <row r="11" spans="1:5">
      <c r="A11" s="311">
        <v>41</v>
      </c>
      <c r="B11" s="312" t="s">
        <v>701</v>
      </c>
      <c r="C11" s="312" t="s">
        <v>44</v>
      </c>
      <c r="D11" s="6" t="s">
        <v>645</v>
      </c>
      <c r="E11" s="6" t="s">
        <v>1346</v>
      </c>
    </row>
    <row r="12" spans="1:5">
      <c r="A12" s="311">
        <v>46</v>
      </c>
      <c r="B12" s="312" t="s">
        <v>1381</v>
      </c>
      <c r="C12" s="312" t="s">
        <v>1379</v>
      </c>
      <c r="D12" s="6" t="s">
        <v>649</v>
      </c>
      <c r="E12" s="6" t="s">
        <v>1346</v>
      </c>
    </row>
    <row r="13" spans="1:5">
      <c r="A13" s="311">
        <v>47</v>
      </c>
      <c r="B13" s="312" t="s">
        <v>702</v>
      </c>
      <c r="C13" s="312" t="s">
        <v>45</v>
      </c>
      <c r="D13" s="6" t="s">
        <v>650</v>
      </c>
      <c r="E13" s="6" t="s">
        <v>1346</v>
      </c>
    </row>
    <row r="14" spans="1:5">
      <c r="A14" s="313">
        <v>53</v>
      </c>
      <c r="B14" s="314" t="s">
        <v>1404</v>
      </c>
      <c r="C14" s="314" t="s">
        <v>1384</v>
      </c>
      <c r="D14" s="6" t="s">
        <v>671</v>
      </c>
      <c r="E14" s="6" t="s">
        <v>1346</v>
      </c>
    </row>
    <row r="15" spans="1:5">
      <c r="A15" s="311">
        <v>66</v>
      </c>
      <c r="B15" s="312" t="s">
        <v>703</v>
      </c>
      <c r="C15" s="312" t="s">
        <v>46</v>
      </c>
      <c r="D15" s="6" t="s">
        <v>651</v>
      </c>
      <c r="E15" s="6" t="s">
        <v>1346</v>
      </c>
    </row>
    <row r="16" spans="1:5">
      <c r="A16" s="259">
        <v>70</v>
      </c>
      <c r="B16" s="260" t="s">
        <v>704</v>
      </c>
      <c r="C16" s="260" t="s">
        <v>47</v>
      </c>
      <c r="D16" s="308" t="s">
        <v>651</v>
      </c>
      <c r="E16" s="6" t="s">
        <v>1346</v>
      </c>
    </row>
    <row r="17" spans="1:5">
      <c r="A17" s="311">
        <v>76</v>
      </c>
      <c r="B17" s="312" t="s">
        <v>705</v>
      </c>
      <c r="C17" s="312" t="s">
        <v>48</v>
      </c>
      <c r="D17" s="6" t="s">
        <v>644</v>
      </c>
      <c r="E17" s="6" t="s">
        <v>1346</v>
      </c>
    </row>
    <row r="18" spans="1:5">
      <c r="A18" s="311">
        <v>78</v>
      </c>
      <c r="B18" s="312" t="s">
        <v>1382</v>
      </c>
      <c r="C18" s="312" t="s">
        <v>1380</v>
      </c>
      <c r="D18" s="6" t="s">
        <v>646</v>
      </c>
      <c r="E18" s="6" t="s">
        <v>1346</v>
      </c>
    </row>
    <row r="19" spans="1:5">
      <c r="A19" s="311">
        <v>81</v>
      </c>
      <c r="B19" s="312" t="s">
        <v>706</v>
      </c>
      <c r="C19" s="312" t="s">
        <v>49</v>
      </c>
      <c r="D19" s="6" t="s">
        <v>644</v>
      </c>
      <c r="E19" s="6" t="s">
        <v>1346</v>
      </c>
    </row>
    <row r="20" spans="1:5">
      <c r="A20" s="311">
        <v>86</v>
      </c>
      <c r="B20" s="312" t="s">
        <v>707</v>
      </c>
      <c r="C20" s="312" t="s">
        <v>50</v>
      </c>
      <c r="D20" s="6" t="s">
        <v>647</v>
      </c>
      <c r="E20" s="6" t="s">
        <v>1346</v>
      </c>
    </row>
    <row r="21" spans="1:5">
      <c r="A21" s="311" t="s">
        <v>539</v>
      </c>
      <c r="B21" s="312" t="s">
        <v>540</v>
      </c>
      <c r="C21" s="312" t="s">
        <v>590</v>
      </c>
      <c r="D21" s="6" t="s">
        <v>649</v>
      </c>
      <c r="E21" s="6" t="s">
        <v>1346</v>
      </c>
    </row>
    <row r="22" spans="1:5">
      <c r="A22" s="311" t="s">
        <v>541</v>
      </c>
      <c r="B22" s="312" t="s">
        <v>540</v>
      </c>
      <c r="C22" s="312" t="s">
        <v>590</v>
      </c>
      <c r="D22" s="6" t="s">
        <v>649</v>
      </c>
      <c r="E22" s="6" t="s">
        <v>1346</v>
      </c>
    </row>
    <row r="23" spans="1:5">
      <c r="A23" s="311" t="s">
        <v>542</v>
      </c>
      <c r="B23" s="312" t="s">
        <v>543</v>
      </c>
      <c r="C23" s="312" t="s">
        <v>691</v>
      </c>
      <c r="D23" s="6" t="s">
        <v>650</v>
      </c>
      <c r="E23" s="6" t="s">
        <v>1346</v>
      </c>
    </row>
    <row r="24" spans="1:5">
      <c r="A24" s="311" t="s">
        <v>544</v>
      </c>
      <c r="B24" s="312" t="s">
        <v>545</v>
      </c>
      <c r="C24" s="312" t="s">
        <v>683</v>
      </c>
      <c r="D24" s="6" t="s">
        <v>670</v>
      </c>
      <c r="E24" s="6" t="s">
        <v>1346</v>
      </c>
    </row>
    <row r="25" spans="1:5">
      <c r="A25" s="311" t="s">
        <v>546</v>
      </c>
      <c r="B25" s="312" t="s">
        <v>547</v>
      </c>
      <c r="C25" s="312" t="s">
        <v>1240</v>
      </c>
      <c r="D25" s="6" t="s">
        <v>670</v>
      </c>
      <c r="E25" s="6" t="s">
        <v>1346</v>
      </c>
    </row>
    <row r="26" spans="1:5">
      <c r="A26" s="311">
        <v>108</v>
      </c>
      <c r="B26" s="312" t="s">
        <v>708</v>
      </c>
      <c r="C26" s="312" t="s">
        <v>51</v>
      </c>
      <c r="D26" s="6" t="s">
        <v>648</v>
      </c>
      <c r="E26" s="6" t="s">
        <v>1328</v>
      </c>
    </row>
    <row r="27" spans="1:5">
      <c r="A27" s="311">
        <v>109</v>
      </c>
      <c r="B27" s="312" t="s">
        <v>709</v>
      </c>
      <c r="C27" s="312" t="s">
        <v>614</v>
      </c>
      <c r="D27" s="6" t="s">
        <v>648</v>
      </c>
      <c r="E27" s="6" t="s">
        <v>1328</v>
      </c>
    </row>
    <row r="28" spans="1:5">
      <c r="A28" s="313">
        <v>111</v>
      </c>
      <c r="B28" s="314" t="s">
        <v>710</v>
      </c>
      <c r="C28" s="314" t="s">
        <v>52</v>
      </c>
      <c r="D28" s="6" t="s">
        <v>649</v>
      </c>
      <c r="E28" s="6" t="s">
        <v>1328</v>
      </c>
    </row>
    <row r="29" spans="1:5">
      <c r="A29" s="311">
        <v>112</v>
      </c>
      <c r="B29" s="312" t="s">
        <v>711</v>
      </c>
      <c r="C29" s="312" t="s">
        <v>53</v>
      </c>
      <c r="D29" s="6" t="s">
        <v>649</v>
      </c>
      <c r="E29" s="6" t="s">
        <v>1328</v>
      </c>
    </row>
    <row r="30" spans="1:5">
      <c r="A30" s="311">
        <v>117</v>
      </c>
      <c r="B30" s="314" t="s">
        <v>712</v>
      </c>
      <c r="C30" s="314" t="s">
        <v>54</v>
      </c>
      <c r="D30" s="6" t="s">
        <v>651</v>
      </c>
      <c r="E30" s="6" t="s">
        <v>1328</v>
      </c>
    </row>
    <row r="31" spans="1:5">
      <c r="A31" s="311">
        <v>119</v>
      </c>
      <c r="B31" s="312" t="s">
        <v>713</v>
      </c>
      <c r="C31" s="312" t="s">
        <v>55</v>
      </c>
      <c r="D31" s="6" t="s">
        <v>651</v>
      </c>
      <c r="E31" s="6" t="s">
        <v>1328</v>
      </c>
    </row>
    <row r="32" spans="1:5">
      <c r="A32" s="311">
        <v>124</v>
      </c>
      <c r="B32" s="312" t="s">
        <v>714</v>
      </c>
      <c r="C32" s="312" t="s">
        <v>56</v>
      </c>
      <c r="D32" s="6" t="s">
        <v>648</v>
      </c>
      <c r="E32" s="6" t="s">
        <v>1328</v>
      </c>
    </row>
    <row r="33" spans="1:5">
      <c r="A33" s="311">
        <v>129</v>
      </c>
      <c r="B33" s="312" t="s">
        <v>715</v>
      </c>
      <c r="C33" s="312" t="s">
        <v>57</v>
      </c>
      <c r="D33" s="6" t="s">
        <v>670</v>
      </c>
      <c r="E33" s="6" t="s">
        <v>1328</v>
      </c>
    </row>
    <row r="34" spans="1:5">
      <c r="A34" s="311">
        <v>130</v>
      </c>
      <c r="B34" s="312" t="s">
        <v>716</v>
      </c>
      <c r="C34" s="312" t="s">
        <v>58</v>
      </c>
      <c r="D34" s="6" t="s">
        <v>644</v>
      </c>
      <c r="E34" s="6" t="s">
        <v>1328</v>
      </c>
    </row>
    <row r="35" spans="1:5">
      <c r="A35" s="311">
        <v>132</v>
      </c>
      <c r="B35" s="312" t="s">
        <v>717</v>
      </c>
      <c r="C35" s="312" t="s">
        <v>59</v>
      </c>
      <c r="D35" s="6" t="s">
        <v>645</v>
      </c>
      <c r="E35" s="6" t="s">
        <v>1328</v>
      </c>
    </row>
    <row r="36" spans="1:5">
      <c r="A36" s="311">
        <v>133</v>
      </c>
      <c r="B36" s="312" t="s">
        <v>718</v>
      </c>
      <c r="C36" s="312" t="s">
        <v>60</v>
      </c>
      <c r="D36" s="6" t="s">
        <v>645</v>
      </c>
      <c r="E36" s="6" t="s">
        <v>1328</v>
      </c>
    </row>
    <row r="37" spans="1:5">
      <c r="A37" s="311">
        <v>134</v>
      </c>
      <c r="B37" s="312" t="s">
        <v>719</v>
      </c>
      <c r="C37" s="312" t="s">
        <v>61</v>
      </c>
      <c r="D37" s="6" t="s">
        <v>646</v>
      </c>
      <c r="E37" s="6" t="s">
        <v>1328</v>
      </c>
    </row>
    <row r="38" spans="1:5">
      <c r="A38" s="311">
        <v>137</v>
      </c>
      <c r="B38" s="312" t="s">
        <v>720</v>
      </c>
      <c r="C38" s="312" t="s">
        <v>62</v>
      </c>
      <c r="D38" s="6" t="s">
        <v>645</v>
      </c>
      <c r="E38" s="6" t="s">
        <v>1328</v>
      </c>
    </row>
    <row r="39" spans="1:5">
      <c r="A39" s="311">
        <v>138</v>
      </c>
      <c r="B39" s="312" t="s">
        <v>721</v>
      </c>
      <c r="C39" s="312" t="s">
        <v>63</v>
      </c>
      <c r="D39" s="6" t="s">
        <v>627</v>
      </c>
      <c r="E39" s="6" t="s">
        <v>1330</v>
      </c>
    </row>
    <row r="40" spans="1:5">
      <c r="A40" s="311">
        <v>139</v>
      </c>
      <c r="B40" s="312" t="s">
        <v>722</v>
      </c>
      <c r="C40" s="312" t="s">
        <v>64</v>
      </c>
      <c r="D40" s="6" t="s">
        <v>627</v>
      </c>
      <c r="E40" s="6" t="s">
        <v>1330</v>
      </c>
    </row>
    <row r="41" spans="1:5">
      <c r="A41" s="311">
        <v>140</v>
      </c>
      <c r="B41" s="312" t="s">
        <v>723</v>
      </c>
      <c r="C41" s="312" t="s">
        <v>1279</v>
      </c>
      <c r="D41" s="6" t="s">
        <v>627</v>
      </c>
      <c r="E41" s="6" t="s">
        <v>1330</v>
      </c>
    </row>
    <row r="42" spans="1:5">
      <c r="A42" s="311">
        <v>141</v>
      </c>
      <c r="B42" s="312" t="s">
        <v>724</v>
      </c>
      <c r="C42" s="312" t="s">
        <v>65</v>
      </c>
      <c r="D42" s="6" t="s">
        <v>627</v>
      </c>
      <c r="E42" s="6" t="s">
        <v>1330</v>
      </c>
    </row>
    <row r="43" spans="1:5">
      <c r="A43" s="313">
        <v>142</v>
      </c>
      <c r="B43" s="314" t="s">
        <v>725</v>
      </c>
      <c r="C43" s="314" t="s">
        <v>66</v>
      </c>
      <c r="D43" s="6" t="s">
        <v>627</v>
      </c>
      <c r="E43" s="6" t="s">
        <v>1330</v>
      </c>
    </row>
    <row r="44" spans="1:5">
      <c r="A44" s="311">
        <v>143</v>
      </c>
      <c r="B44" s="312" t="s">
        <v>726</v>
      </c>
      <c r="C44" s="312" t="s">
        <v>67</v>
      </c>
      <c r="D44" s="6" t="s">
        <v>627</v>
      </c>
      <c r="E44" s="6" t="s">
        <v>1330</v>
      </c>
    </row>
    <row r="45" spans="1:5">
      <c r="A45" s="311">
        <v>144</v>
      </c>
      <c r="B45" s="312" t="s">
        <v>727</v>
      </c>
      <c r="C45" s="312" t="s">
        <v>1280</v>
      </c>
      <c r="D45" s="6" t="s">
        <v>627</v>
      </c>
      <c r="E45" s="6" t="s">
        <v>1330</v>
      </c>
    </row>
    <row r="46" spans="1:5">
      <c r="A46" s="311">
        <v>145</v>
      </c>
      <c r="B46" s="312" t="s">
        <v>728</v>
      </c>
      <c r="C46" s="312" t="s">
        <v>68</v>
      </c>
      <c r="D46" s="6" t="s">
        <v>627</v>
      </c>
      <c r="E46" s="6" t="s">
        <v>1330</v>
      </c>
    </row>
    <row r="47" spans="1:5">
      <c r="A47" s="311">
        <v>146</v>
      </c>
      <c r="B47" s="312" t="s">
        <v>729</v>
      </c>
      <c r="C47" s="312" t="s">
        <v>69</v>
      </c>
      <c r="D47" s="6" t="s">
        <v>627</v>
      </c>
      <c r="E47" s="6" t="s">
        <v>1330</v>
      </c>
    </row>
    <row r="48" spans="1:5">
      <c r="A48" s="311">
        <v>147</v>
      </c>
      <c r="B48" s="312" t="s">
        <v>730</v>
      </c>
      <c r="C48" s="312" t="s">
        <v>1241</v>
      </c>
      <c r="D48" s="6" t="s">
        <v>627</v>
      </c>
      <c r="E48" s="6" t="s">
        <v>1330</v>
      </c>
    </row>
    <row r="49" spans="1:5">
      <c r="A49" s="311">
        <v>148</v>
      </c>
      <c r="B49" s="312" t="s">
        <v>731</v>
      </c>
      <c r="C49" s="312" t="s">
        <v>70</v>
      </c>
      <c r="D49" s="6" t="s">
        <v>627</v>
      </c>
      <c r="E49" s="6" t="s">
        <v>1330</v>
      </c>
    </row>
    <row r="50" spans="1:5">
      <c r="A50" s="313">
        <v>150</v>
      </c>
      <c r="B50" s="314" t="s">
        <v>732</v>
      </c>
      <c r="C50" s="314" t="s">
        <v>71</v>
      </c>
      <c r="D50" s="6" t="s">
        <v>648</v>
      </c>
      <c r="E50" s="6" t="s">
        <v>1328</v>
      </c>
    </row>
    <row r="51" spans="1:5">
      <c r="A51" s="311">
        <v>152</v>
      </c>
      <c r="B51" s="312" t="s">
        <v>733</v>
      </c>
      <c r="C51" s="312" t="s">
        <v>72</v>
      </c>
      <c r="D51" s="6" t="s">
        <v>645</v>
      </c>
      <c r="E51" s="6" t="s">
        <v>1328</v>
      </c>
    </row>
    <row r="52" spans="1:5">
      <c r="A52" s="311">
        <v>153</v>
      </c>
      <c r="B52" s="312" t="s">
        <v>734</v>
      </c>
      <c r="C52" s="312" t="s">
        <v>73</v>
      </c>
      <c r="D52" s="6" t="s">
        <v>645</v>
      </c>
      <c r="E52" s="6" t="s">
        <v>1328</v>
      </c>
    </row>
    <row r="53" spans="1:5">
      <c r="A53" s="311">
        <v>154</v>
      </c>
      <c r="B53" s="312" t="s">
        <v>735</v>
      </c>
      <c r="C53" s="312" t="s">
        <v>74</v>
      </c>
      <c r="D53" s="6" t="s">
        <v>645</v>
      </c>
      <c r="E53" s="6" t="s">
        <v>1328</v>
      </c>
    </row>
    <row r="54" spans="1:5">
      <c r="A54" s="311">
        <v>155</v>
      </c>
      <c r="B54" s="312" t="s">
        <v>736</v>
      </c>
      <c r="C54" s="312" t="s">
        <v>75</v>
      </c>
      <c r="D54" s="6" t="s">
        <v>670</v>
      </c>
      <c r="E54" s="6" t="s">
        <v>1328</v>
      </c>
    </row>
    <row r="55" spans="1:5">
      <c r="A55" s="311">
        <v>156</v>
      </c>
      <c r="B55" s="312" t="s">
        <v>737</v>
      </c>
      <c r="C55" s="312" t="s">
        <v>76</v>
      </c>
      <c r="D55" s="6" t="s">
        <v>670</v>
      </c>
      <c r="E55" s="6" t="s">
        <v>1328</v>
      </c>
    </row>
    <row r="56" spans="1:5">
      <c r="A56" s="311">
        <v>157</v>
      </c>
      <c r="B56" s="312" t="s">
        <v>738</v>
      </c>
      <c r="C56" s="312" t="s">
        <v>77</v>
      </c>
      <c r="D56" s="6" t="s">
        <v>670</v>
      </c>
      <c r="E56" s="6" t="s">
        <v>1328</v>
      </c>
    </row>
    <row r="57" spans="1:5">
      <c r="A57" s="311">
        <v>159</v>
      </c>
      <c r="B57" s="312" t="s">
        <v>739</v>
      </c>
      <c r="C57" s="312" t="s">
        <v>1281</v>
      </c>
      <c r="D57" s="6" t="s">
        <v>670</v>
      </c>
      <c r="E57" s="6" t="s">
        <v>1328</v>
      </c>
    </row>
    <row r="58" spans="1:5">
      <c r="A58" s="311">
        <v>163</v>
      </c>
      <c r="B58" s="312" t="s">
        <v>740</v>
      </c>
      <c r="C58" s="312" t="s">
        <v>78</v>
      </c>
      <c r="D58" s="6" t="s">
        <v>646</v>
      </c>
      <c r="E58" s="6" t="s">
        <v>1328</v>
      </c>
    </row>
    <row r="59" spans="1:5">
      <c r="A59" s="311">
        <v>169</v>
      </c>
      <c r="B59" s="312" t="s">
        <v>741</v>
      </c>
      <c r="C59" s="312" t="s">
        <v>79</v>
      </c>
      <c r="D59" s="6" t="s">
        <v>671</v>
      </c>
      <c r="E59" s="6" t="s">
        <v>1328</v>
      </c>
    </row>
    <row r="60" spans="1:5">
      <c r="A60" s="311">
        <v>170</v>
      </c>
      <c r="B60" s="312" t="s">
        <v>742</v>
      </c>
      <c r="C60" s="312" t="s">
        <v>80</v>
      </c>
      <c r="D60" s="6" t="s">
        <v>645</v>
      </c>
      <c r="E60" s="6" t="s">
        <v>1328</v>
      </c>
    </row>
    <row r="61" spans="1:5">
      <c r="A61" s="311">
        <v>171</v>
      </c>
      <c r="B61" s="312" t="s">
        <v>743</v>
      </c>
      <c r="C61" s="312" t="s">
        <v>81</v>
      </c>
      <c r="D61" s="6" t="s">
        <v>627</v>
      </c>
      <c r="E61" s="6" t="s">
        <v>1328</v>
      </c>
    </row>
    <row r="62" spans="1:5">
      <c r="A62" s="311">
        <v>190</v>
      </c>
      <c r="B62" s="312" t="s">
        <v>744</v>
      </c>
      <c r="C62" s="312" t="s">
        <v>82</v>
      </c>
      <c r="D62" s="6" t="s">
        <v>644</v>
      </c>
      <c r="E62" s="6" t="s">
        <v>1328</v>
      </c>
    </row>
    <row r="63" spans="1:5">
      <c r="A63" s="311">
        <v>192</v>
      </c>
      <c r="B63" s="312" t="s">
        <v>745</v>
      </c>
      <c r="C63" s="312" t="s">
        <v>83</v>
      </c>
      <c r="D63" s="6" t="s">
        <v>670</v>
      </c>
      <c r="E63" s="6" t="s">
        <v>1328</v>
      </c>
    </row>
    <row r="64" spans="1:5">
      <c r="A64" s="311">
        <v>197</v>
      </c>
      <c r="B64" s="312" t="s">
        <v>746</v>
      </c>
      <c r="C64" s="312" t="s">
        <v>746</v>
      </c>
      <c r="D64" s="6" t="s">
        <v>645</v>
      </c>
      <c r="E64" s="6" t="s">
        <v>1328</v>
      </c>
    </row>
    <row r="65" spans="1:5">
      <c r="A65" s="311">
        <v>200</v>
      </c>
      <c r="B65" s="312" t="s">
        <v>747</v>
      </c>
      <c r="C65" s="312" t="s">
        <v>84</v>
      </c>
      <c r="D65" s="6" t="s">
        <v>651</v>
      </c>
      <c r="E65" s="6" t="s">
        <v>1328</v>
      </c>
    </row>
    <row r="66" spans="1:5">
      <c r="A66" s="311">
        <v>201</v>
      </c>
      <c r="B66" s="312" t="s">
        <v>748</v>
      </c>
      <c r="C66" s="312" t="s">
        <v>85</v>
      </c>
      <c r="D66" s="6" t="s">
        <v>645</v>
      </c>
      <c r="E66" s="6" t="s">
        <v>1328</v>
      </c>
    </row>
    <row r="67" spans="1:5">
      <c r="A67" s="311">
        <v>203</v>
      </c>
      <c r="B67" s="312" t="s">
        <v>749</v>
      </c>
      <c r="C67" s="312" t="s">
        <v>86</v>
      </c>
      <c r="D67" s="6" t="s">
        <v>671</v>
      </c>
      <c r="E67" s="6" t="s">
        <v>1328</v>
      </c>
    </row>
    <row r="68" spans="1:5">
      <c r="A68" s="311">
        <v>206</v>
      </c>
      <c r="B68" s="312" t="s">
        <v>750</v>
      </c>
      <c r="C68" s="312" t="s">
        <v>87</v>
      </c>
      <c r="D68" s="6" t="s">
        <v>648</v>
      </c>
      <c r="E68" s="6" t="s">
        <v>1328</v>
      </c>
    </row>
    <row r="69" spans="1:5">
      <c r="A69" s="311">
        <v>210</v>
      </c>
      <c r="B69" s="312" t="s">
        <v>751</v>
      </c>
      <c r="C69" s="312" t="s">
        <v>89</v>
      </c>
      <c r="D69" s="6" t="s">
        <v>671</v>
      </c>
      <c r="E69" s="6" t="s">
        <v>1328</v>
      </c>
    </row>
    <row r="70" spans="1:5">
      <c r="A70" s="311">
        <v>212</v>
      </c>
      <c r="B70" s="312" t="s">
        <v>752</v>
      </c>
      <c r="C70" s="312" t="s">
        <v>90</v>
      </c>
      <c r="D70" s="6" t="s">
        <v>650</v>
      </c>
      <c r="E70" s="6" t="s">
        <v>1328</v>
      </c>
    </row>
    <row r="71" spans="1:5">
      <c r="A71" s="311">
        <v>213</v>
      </c>
      <c r="B71" s="312" t="s">
        <v>753</v>
      </c>
      <c r="C71" s="312" t="s">
        <v>91</v>
      </c>
      <c r="D71" s="6" t="s">
        <v>645</v>
      </c>
      <c r="E71" s="6" t="s">
        <v>1328</v>
      </c>
    </row>
    <row r="72" spans="1:5">
      <c r="A72" s="311">
        <v>221</v>
      </c>
      <c r="B72" s="312" t="s">
        <v>754</v>
      </c>
      <c r="C72" s="312" t="s">
        <v>92</v>
      </c>
      <c r="D72" s="6" t="s">
        <v>670</v>
      </c>
      <c r="E72" s="6" t="s">
        <v>1328</v>
      </c>
    </row>
    <row r="73" spans="1:5">
      <c r="A73" s="311">
        <v>222</v>
      </c>
      <c r="B73" s="312" t="s">
        <v>755</v>
      </c>
      <c r="C73" s="312" t="s">
        <v>93</v>
      </c>
      <c r="D73" s="6" t="s">
        <v>650</v>
      </c>
      <c r="E73" s="6" t="s">
        <v>1328</v>
      </c>
    </row>
    <row r="74" spans="1:5">
      <c r="A74" s="311">
        <v>223</v>
      </c>
      <c r="B74" s="312" t="s">
        <v>756</v>
      </c>
      <c r="C74" s="312" t="s">
        <v>94</v>
      </c>
      <c r="D74" s="6" t="s">
        <v>650</v>
      </c>
      <c r="E74" s="6" t="s">
        <v>1328</v>
      </c>
    </row>
    <row r="75" spans="1:5">
      <c r="A75" s="311">
        <v>224</v>
      </c>
      <c r="B75" s="312" t="s">
        <v>757</v>
      </c>
      <c r="C75" s="312" t="s">
        <v>95</v>
      </c>
      <c r="D75" s="6" t="s">
        <v>644</v>
      </c>
      <c r="E75" s="6" t="s">
        <v>1328</v>
      </c>
    </row>
    <row r="76" spans="1:5">
      <c r="A76" s="311">
        <v>225</v>
      </c>
      <c r="B76" s="312" t="s">
        <v>758</v>
      </c>
      <c r="C76" s="312" t="s">
        <v>96</v>
      </c>
      <c r="D76" s="6" t="s">
        <v>671</v>
      </c>
      <c r="E76" s="6" t="s">
        <v>1328</v>
      </c>
    </row>
    <row r="77" spans="1:5">
      <c r="A77" s="313">
        <v>226</v>
      </c>
      <c r="B77" s="314" t="s">
        <v>759</v>
      </c>
      <c r="C77" s="314" t="s">
        <v>97</v>
      </c>
      <c r="D77" s="6" t="s">
        <v>644</v>
      </c>
      <c r="E77" s="6" t="s">
        <v>1328</v>
      </c>
    </row>
    <row r="78" spans="1:5">
      <c r="A78" s="311">
        <v>227</v>
      </c>
      <c r="B78" s="312" t="s">
        <v>760</v>
      </c>
      <c r="C78" s="312" t="s">
        <v>98</v>
      </c>
      <c r="D78" s="6" t="s">
        <v>645</v>
      </c>
      <c r="E78" s="6" t="s">
        <v>1328</v>
      </c>
    </row>
    <row r="79" spans="1:5">
      <c r="A79" s="311">
        <v>234</v>
      </c>
      <c r="B79" s="312" t="s">
        <v>761</v>
      </c>
      <c r="C79" s="312" t="s">
        <v>615</v>
      </c>
      <c r="D79" s="6" t="s">
        <v>647</v>
      </c>
      <c r="E79" s="6" t="s">
        <v>1328</v>
      </c>
    </row>
    <row r="80" spans="1:5">
      <c r="A80" s="311">
        <v>243</v>
      </c>
      <c r="B80" s="312" t="s">
        <v>762</v>
      </c>
      <c r="C80" s="312" t="s">
        <v>99</v>
      </c>
      <c r="D80" s="6" t="s">
        <v>647</v>
      </c>
      <c r="E80" s="6" t="s">
        <v>1328</v>
      </c>
    </row>
    <row r="81" spans="1:5">
      <c r="A81" s="311">
        <v>244</v>
      </c>
      <c r="B81" s="312" t="s">
        <v>763</v>
      </c>
      <c r="C81" s="312" t="s">
        <v>100</v>
      </c>
      <c r="D81" s="6" t="s">
        <v>651</v>
      </c>
      <c r="E81" s="6" t="s">
        <v>1328</v>
      </c>
    </row>
    <row r="82" spans="1:5">
      <c r="A82" s="311">
        <v>245</v>
      </c>
      <c r="B82" s="312" t="s">
        <v>764</v>
      </c>
      <c r="C82" s="312" t="s">
        <v>101</v>
      </c>
      <c r="D82" s="6" t="s">
        <v>651</v>
      </c>
      <c r="E82" s="6" t="s">
        <v>1328</v>
      </c>
    </row>
    <row r="83" spans="1:5">
      <c r="A83" s="311">
        <v>249</v>
      </c>
      <c r="B83" s="312" t="s">
        <v>765</v>
      </c>
      <c r="C83" s="312" t="s">
        <v>102</v>
      </c>
      <c r="D83" s="6" t="s">
        <v>649</v>
      </c>
      <c r="E83" s="6" t="s">
        <v>1328</v>
      </c>
    </row>
    <row r="84" spans="1:5">
      <c r="A84" s="311">
        <v>251</v>
      </c>
      <c r="B84" s="312" t="s">
        <v>766</v>
      </c>
      <c r="C84" s="312" t="s">
        <v>103</v>
      </c>
      <c r="D84" s="6" t="s">
        <v>649</v>
      </c>
      <c r="E84" s="6" t="s">
        <v>1328</v>
      </c>
    </row>
    <row r="85" spans="1:5">
      <c r="A85" s="311">
        <v>253</v>
      </c>
      <c r="B85" s="312" t="s">
        <v>767</v>
      </c>
      <c r="C85" s="312" t="s">
        <v>104</v>
      </c>
      <c r="D85" s="6" t="s">
        <v>671</v>
      </c>
      <c r="E85" s="6" t="s">
        <v>1328</v>
      </c>
    </row>
    <row r="86" spans="1:5">
      <c r="A86" s="311">
        <v>254</v>
      </c>
      <c r="B86" s="312" t="s">
        <v>768</v>
      </c>
      <c r="C86" s="312" t="s">
        <v>105</v>
      </c>
      <c r="D86" s="6" t="s">
        <v>644</v>
      </c>
      <c r="E86" s="6" t="s">
        <v>1328</v>
      </c>
    </row>
    <row r="87" spans="1:5">
      <c r="A87" s="311">
        <v>265</v>
      </c>
      <c r="B87" s="312" t="s">
        <v>769</v>
      </c>
      <c r="C87" s="312" t="s">
        <v>106</v>
      </c>
      <c r="D87" s="6" t="s">
        <v>645</v>
      </c>
      <c r="E87" s="6" t="s">
        <v>1328</v>
      </c>
    </row>
    <row r="88" spans="1:5">
      <c r="A88" s="311">
        <v>266</v>
      </c>
      <c r="B88" s="312" t="s">
        <v>770</v>
      </c>
      <c r="C88" s="312" t="s">
        <v>1268</v>
      </c>
      <c r="D88" s="6" t="s">
        <v>645</v>
      </c>
      <c r="E88" s="6" t="s">
        <v>1328</v>
      </c>
    </row>
    <row r="89" spans="1:5">
      <c r="A89" s="311">
        <v>267</v>
      </c>
      <c r="B89" s="312" t="s">
        <v>771</v>
      </c>
      <c r="C89" s="312" t="s">
        <v>107</v>
      </c>
      <c r="D89" s="6" t="s">
        <v>645</v>
      </c>
      <c r="E89" s="6" t="s">
        <v>1328</v>
      </c>
    </row>
    <row r="90" spans="1:5">
      <c r="A90" s="311">
        <v>268</v>
      </c>
      <c r="B90" s="312" t="s">
        <v>772</v>
      </c>
      <c r="C90" s="312" t="s">
        <v>108</v>
      </c>
      <c r="D90" s="6" t="s">
        <v>645</v>
      </c>
      <c r="E90" s="6" t="s">
        <v>1328</v>
      </c>
    </row>
    <row r="91" spans="1:5">
      <c r="A91" s="311">
        <v>269</v>
      </c>
      <c r="B91" s="312" t="s">
        <v>773</v>
      </c>
      <c r="C91" s="312" t="s">
        <v>109</v>
      </c>
      <c r="D91" s="6" t="s">
        <v>645</v>
      </c>
      <c r="E91" s="6" t="s">
        <v>1328</v>
      </c>
    </row>
    <row r="92" spans="1:5">
      <c r="A92" s="311">
        <v>270</v>
      </c>
      <c r="B92" s="312" t="s">
        <v>774</v>
      </c>
      <c r="C92" s="312" t="s">
        <v>110</v>
      </c>
      <c r="D92" s="6" t="s">
        <v>645</v>
      </c>
      <c r="E92" s="6" t="s">
        <v>1328</v>
      </c>
    </row>
    <row r="93" spans="1:5">
      <c r="A93" s="311">
        <v>271</v>
      </c>
      <c r="B93" s="312" t="s">
        <v>775</v>
      </c>
      <c r="C93" s="312" t="s">
        <v>111</v>
      </c>
      <c r="D93" s="6" t="s">
        <v>645</v>
      </c>
      <c r="E93" s="6" t="s">
        <v>1328</v>
      </c>
    </row>
    <row r="94" spans="1:5">
      <c r="A94" s="311">
        <v>272</v>
      </c>
      <c r="B94" s="312" t="s">
        <v>776</v>
      </c>
      <c r="C94" s="312" t="s">
        <v>112</v>
      </c>
      <c r="D94" s="6" t="s">
        <v>645</v>
      </c>
      <c r="E94" s="6" t="s">
        <v>1328</v>
      </c>
    </row>
    <row r="95" spans="1:5">
      <c r="A95" s="311">
        <v>273</v>
      </c>
      <c r="B95" s="312" t="s">
        <v>777</v>
      </c>
      <c r="C95" s="312" t="s">
        <v>113</v>
      </c>
      <c r="D95" s="6" t="s">
        <v>645</v>
      </c>
      <c r="E95" s="6" t="s">
        <v>1328</v>
      </c>
    </row>
    <row r="96" spans="1:5">
      <c r="A96" s="311">
        <v>281</v>
      </c>
      <c r="B96" s="312" t="s">
        <v>778</v>
      </c>
      <c r="C96" s="312" t="s">
        <v>114</v>
      </c>
      <c r="D96" s="6" t="s">
        <v>650</v>
      </c>
      <c r="E96" s="6" t="s">
        <v>1328</v>
      </c>
    </row>
    <row r="97" spans="1:5">
      <c r="A97" s="311">
        <v>283</v>
      </c>
      <c r="B97" s="312" t="s">
        <v>779</v>
      </c>
      <c r="C97" s="312" t="s">
        <v>115</v>
      </c>
      <c r="D97" s="6" t="s">
        <v>645</v>
      </c>
      <c r="E97" s="6" t="s">
        <v>1328</v>
      </c>
    </row>
    <row r="98" spans="1:5">
      <c r="A98" s="311">
        <v>287</v>
      </c>
      <c r="B98" s="312" t="s">
        <v>780</v>
      </c>
      <c r="C98" s="312" t="s">
        <v>116</v>
      </c>
      <c r="D98" s="6" t="s">
        <v>671</v>
      </c>
      <c r="E98" s="6" t="s">
        <v>1328</v>
      </c>
    </row>
    <row r="99" spans="1:5">
      <c r="A99" s="313">
        <v>288</v>
      </c>
      <c r="B99" s="314" t="s">
        <v>781</v>
      </c>
      <c r="C99" s="314" t="s">
        <v>117</v>
      </c>
      <c r="D99" s="6" t="s">
        <v>670</v>
      </c>
      <c r="E99" s="6" t="s">
        <v>1328</v>
      </c>
    </row>
    <row r="100" spans="1:5">
      <c r="A100" s="315">
        <v>290</v>
      </c>
      <c r="B100" s="316" t="s">
        <v>782</v>
      </c>
      <c r="C100" s="316" t="s">
        <v>118</v>
      </c>
      <c r="D100" s="6" t="s">
        <v>645</v>
      </c>
      <c r="E100" s="6" t="s">
        <v>1328</v>
      </c>
    </row>
    <row r="101" spans="1:5">
      <c r="A101" s="311">
        <v>291</v>
      </c>
      <c r="B101" s="312" t="s">
        <v>783</v>
      </c>
      <c r="C101" s="312" t="s">
        <v>119</v>
      </c>
      <c r="D101" s="6" t="s">
        <v>650</v>
      </c>
      <c r="E101" s="6" t="s">
        <v>1328</v>
      </c>
    </row>
    <row r="102" spans="1:5">
      <c r="A102" s="311">
        <v>292</v>
      </c>
      <c r="B102" s="312" t="s">
        <v>784</v>
      </c>
      <c r="C102" s="312" t="s">
        <v>120</v>
      </c>
      <c r="D102" s="6" t="s">
        <v>649</v>
      </c>
      <c r="E102" s="6" t="s">
        <v>1328</v>
      </c>
    </row>
    <row r="103" spans="1:5">
      <c r="A103" s="311">
        <v>293</v>
      </c>
      <c r="B103" s="312" t="s">
        <v>785</v>
      </c>
      <c r="C103" s="312" t="s">
        <v>121</v>
      </c>
      <c r="D103" s="6" t="s">
        <v>649</v>
      </c>
      <c r="E103" s="6" t="s">
        <v>1328</v>
      </c>
    </row>
    <row r="104" spans="1:5">
      <c r="A104" s="311">
        <v>294</v>
      </c>
      <c r="B104" s="312" t="s">
        <v>786</v>
      </c>
      <c r="C104" s="312" t="s">
        <v>122</v>
      </c>
      <c r="D104" s="6" t="s">
        <v>648</v>
      </c>
      <c r="E104" s="6" t="s">
        <v>1328</v>
      </c>
    </row>
    <row r="105" spans="1:5">
      <c r="A105" s="311">
        <v>295</v>
      </c>
      <c r="B105" s="312" t="s">
        <v>787</v>
      </c>
      <c r="C105" s="312" t="s">
        <v>123</v>
      </c>
      <c r="D105" s="6" t="s">
        <v>627</v>
      </c>
      <c r="E105" s="6" t="s">
        <v>1328</v>
      </c>
    </row>
    <row r="106" spans="1:5">
      <c r="A106" s="311">
        <v>296</v>
      </c>
      <c r="B106" s="312" t="s">
        <v>788</v>
      </c>
      <c r="C106" s="312" t="s">
        <v>124</v>
      </c>
      <c r="D106" s="6" t="s">
        <v>627</v>
      </c>
      <c r="E106" s="6" t="s">
        <v>1328</v>
      </c>
    </row>
    <row r="107" spans="1:5">
      <c r="A107" s="311">
        <v>298</v>
      </c>
      <c r="B107" s="312" t="s">
        <v>789</v>
      </c>
      <c r="C107" s="312" t="s">
        <v>125</v>
      </c>
      <c r="D107" s="6" t="s">
        <v>670</v>
      </c>
      <c r="E107" s="6" t="s">
        <v>1328</v>
      </c>
    </row>
    <row r="108" spans="1:5">
      <c r="A108" s="311">
        <v>299</v>
      </c>
      <c r="B108" s="312" t="s">
        <v>790</v>
      </c>
      <c r="C108" s="312" t="s">
        <v>126</v>
      </c>
      <c r="D108" s="6" t="s">
        <v>670</v>
      </c>
      <c r="E108" s="6" t="s">
        <v>1328</v>
      </c>
    </row>
    <row r="109" spans="1:5">
      <c r="A109" s="311">
        <v>300</v>
      </c>
      <c r="B109" s="312" t="s">
        <v>791</v>
      </c>
      <c r="C109" s="312" t="s">
        <v>127</v>
      </c>
      <c r="D109" s="6" t="s">
        <v>670</v>
      </c>
      <c r="E109" s="6" t="s">
        <v>1328</v>
      </c>
    </row>
    <row r="110" spans="1:5">
      <c r="A110" s="311">
        <v>301</v>
      </c>
      <c r="B110" s="312" t="s">
        <v>792</v>
      </c>
      <c r="C110" s="312" t="s">
        <v>128</v>
      </c>
      <c r="D110" s="6" t="s">
        <v>670</v>
      </c>
      <c r="E110" s="6" t="s">
        <v>1328</v>
      </c>
    </row>
    <row r="111" spans="1:5">
      <c r="A111" s="311">
        <v>302</v>
      </c>
      <c r="B111" s="312" t="s">
        <v>793</v>
      </c>
      <c r="C111" s="312" t="s">
        <v>129</v>
      </c>
      <c r="D111" s="6" t="s">
        <v>670</v>
      </c>
      <c r="E111" s="6" t="s">
        <v>1328</v>
      </c>
    </row>
    <row r="112" spans="1:5">
      <c r="A112" s="311">
        <v>303</v>
      </c>
      <c r="B112" s="312" t="s">
        <v>794</v>
      </c>
      <c r="C112" s="312" t="s">
        <v>130</v>
      </c>
      <c r="D112" s="6" t="s">
        <v>670</v>
      </c>
      <c r="E112" s="6" t="s">
        <v>1328</v>
      </c>
    </row>
    <row r="113" spans="1:5">
      <c r="A113" s="311">
        <v>309</v>
      </c>
      <c r="B113" s="312" t="s">
        <v>795</v>
      </c>
      <c r="C113" s="312" t="s">
        <v>1242</v>
      </c>
      <c r="D113" s="6" t="s">
        <v>647</v>
      </c>
      <c r="E113" s="6" t="s">
        <v>1328</v>
      </c>
    </row>
    <row r="114" spans="1:5">
      <c r="A114" s="311">
        <v>310</v>
      </c>
      <c r="B114" s="312" t="s">
        <v>796</v>
      </c>
      <c r="C114" s="312" t="s">
        <v>131</v>
      </c>
      <c r="D114" s="6" t="s">
        <v>651</v>
      </c>
      <c r="E114" s="6" t="s">
        <v>1328</v>
      </c>
    </row>
    <row r="115" spans="1:5">
      <c r="A115" s="311">
        <v>311</v>
      </c>
      <c r="B115" s="312" t="s">
        <v>797</v>
      </c>
      <c r="C115" s="312" t="s">
        <v>132</v>
      </c>
      <c r="D115" s="6" t="s">
        <v>651</v>
      </c>
      <c r="E115" s="6" t="s">
        <v>1328</v>
      </c>
    </row>
    <row r="116" spans="1:5">
      <c r="A116" s="311">
        <v>312</v>
      </c>
      <c r="B116" s="312" t="s">
        <v>798</v>
      </c>
      <c r="C116" s="312" t="s">
        <v>133</v>
      </c>
      <c r="D116" s="6" t="s">
        <v>649</v>
      </c>
      <c r="E116" s="6" t="s">
        <v>1328</v>
      </c>
    </row>
    <row r="117" spans="1:5">
      <c r="A117" s="311">
        <v>313</v>
      </c>
      <c r="B117" s="312" t="s">
        <v>799</v>
      </c>
      <c r="C117" s="312" t="s">
        <v>134</v>
      </c>
      <c r="D117" s="6" t="s">
        <v>671</v>
      </c>
      <c r="E117" s="6" t="s">
        <v>1328</v>
      </c>
    </row>
    <row r="118" spans="1:5">
      <c r="A118" s="311">
        <v>314</v>
      </c>
      <c r="B118" s="312" t="s">
        <v>1405</v>
      </c>
      <c r="C118" s="312" t="s">
        <v>1385</v>
      </c>
      <c r="D118" s="6" t="s">
        <v>671</v>
      </c>
      <c r="E118" s="6" t="s">
        <v>1328</v>
      </c>
    </row>
    <row r="119" spans="1:5">
      <c r="A119" s="311">
        <v>315</v>
      </c>
      <c r="B119" s="312" t="s">
        <v>800</v>
      </c>
      <c r="C119" s="312" t="s">
        <v>1243</v>
      </c>
      <c r="D119" s="6" t="s">
        <v>644</v>
      </c>
      <c r="E119" s="6" t="s">
        <v>1328</v>
      </c>
    </row>
    <row r="120" spans="1:5">
      <c r="A120" s="311">
        <v>324</v>
      </c>
      <c r="B120" s="312" t="s">
        <v>801</v>
      </c>
      <c r="C120" s="312" t="s">
        <v>135</v>
      </c>
      <c r="D120" s="6" t="s">
        <v>644</v>
      </c>
      <c r="E120" s="6" t="s">
        <v>1328</v>
      </c>
    </row>
    <row r="121" spans="1:5">
      <c r="A121" s="311">
        <v>340</v>
      </c>
      <c r="B121" s="312" t="s">
        <v>802</v>
      </c>
      <c r="C121" s="312" t="s">
        <v>136</v>
      </c>
      <c r="D121" s="6" t="s">
        <v>671</v>
      </c>
      <c r="E121" s="6" t="s">
        <v>1328</v>
      </c>
    </row>
    <row r="122" spans="1:5">
      <c r="A122" s="311">
        <v>342</v>
      </c>
      <c r="B122" s="312" t="s">
        <v>803</v>
      </c>
      <c r="C122" s="312" t="s">
        <v>137</v>
      </c>
      <c r="D122" s="6" t="s">
        <v>647</v>
      </c>
      <c r="E122" s="6" t="s">
        <v>1328</v>
      </c>
    </row>
    <row r="123" spans="1:5">
      <c r="A123" s="311">
        <v>343</v>
      </c>
      <c r="B123" s="312" t="s">
        <v>804</v>
      </c>
      <c r="C123" s="312" t="s">
        <v>138</v>
      </c>
      <c r="D123" s="6" t="s">
        <v>647</v>
      </c>
      <c r="E123" s="6" t="s">
        <v>1328</v>
      </c>
    </row>
    <row r="124" spans="1:5">
      <c r="A124" s="311">
        <v>344</v>
      </c>
      <c r="B124" s="312" t="s">
        <v>805</v>
      </c>
      <c r="C124" s="312" t="s">
        <v>139</v>
      </c>
      <c r="D124" s="6" t="s">
        <v>671</v>
      </c>
      <c r="E124" s="6" t="s">
        <v>1328</v>
      </c>
    </row>
    <row r="125" spans="1:5">
      <c r="A125" s="311">
        <v>345</v>
      </c>
      <c r="B125" s="312" t="s">
        <v>806</v>
      </c>
      <c r="C125" s="312" t="s">
        <v>140</v>
      </c>
      <c r="D125" s="6" t="s">
        <v>646</v>
      </c>
      <c r="E125" s="6" t="s">
        <v>1328</v>
      </c>
    </row>
    <row r="126" spans="1:5">
      <c r="A126" s="311">
        <v>346</v>
      </c>
      <c r="B126" s="312" t="s">
        <v>807</v>
      </c>
      <c r="C126" s="312" t="s">
        <v>141</v>
      </c>
      <c r="D126" s="6" t="s">
        <v>646</v>
      </c>
      <c r="E126" s="6" t="s">
        <v>1328</v>
      </c>
    </row>
    <row r="127" spans="1:5">
      <c r="A127" s="311">
        <v>347</v>
      </c>
      <c r="B127" s="312" t="s">
        <v>808</v>
      </c>
      <c r="C127" s="312" t="s">
        <v>142</v>
      </c>
      <c r="D127" s="6" t="s">
        <v>646</v>
      </c>
      <c r="E127" s="6" t="s">
        <v>1328</v>
      </c>
    </row>
    <row r="128" spans="1:5">
      <c r="A128" s="313">
        <v>348</v>
      </c>
      <c r="B128" s="314" t="s">
        <v>809</v>
      </c>
      <c r="C128" s="314" t="s">
        <v>143</v>
      </c>
      <c r="D128" s="6" t="s">
        <v>649</v>
      </c>
      <c r="E128" s="6" t="s">
        <v>1328</v>
      </c>
    </row>
    <row r="129" spans="1:5">
      <c r="A129" s="311">
        <v>349</v>
      </c>
      <c r="B129" s="312" t="s">
        <v>810</v>
      </c>
      <c r="C129" s="312" t="s">
        <v>144</v>
      </c>
      <c r="D129" s="6" t="s">
        <v>648</v>
      </c>
      <c r="E129" s="6" t="s">
        <v>1328</v>
      </c>
    </row>
    <row r="130" spans="1:5">
      <c r="A130" s="311">
        <v>371</v>
      </c>
      <c r="B130" s="312" t="s">
        <v>811</v>
      </c>
      <c r="C130" s="312" t="s">
        <v>145</v>
      </c>
      <c r="D130" s="6" t="s">
        <v>647</v>
      </c>
      <c r="E130" s="6" t="s">
        <v>1328</v>
      </c>
    </row>
    <row r="131" spans="1:5">
      <c r="A131" s="311">
        <v>373</v>
      </c>
      <c r="B131" s="312" t="s">
        <v>812</v>
      </c>
      <c r="C131" s="312" t="s">
        <v>607</v>
      </c>
      <c r="D131" s="6" t="s">
        <v>645</v>
      </c>
      <c r="E131" s="6" t="s">
        <v>1328</v>
      </c>
    </row>
    <row r="132" spans="1:5">
      <c r="A132" s="311">
        <v>374</v>
      </c>
      <c r="B132" s="312" t="s">
        <v>813</v>
      </c>
      <c r="C132" s="312" t="s">
        <v>608</v>
      </c>
      <c r="D132" s="6" t="s">
        <v>651</v>
      </c>
      <c r="E132" s="6" t="s">
        <v>1328</v>
      </c>
    </row>
    <row r="133" spans="1:5">
      <c r="A133" s="313">
        <v>376</v>
      </c>
      <c r="B133" s="314" t="s">
        <v>814</v>
      </c>
      <c r="C133" s="314" t="s">
        <v>609</v>
      </c>
      <c r="D133" s="6" t="s">
        <v>646</v>
      </c>
      <c r="E133" s="6" t="s">
        <v>1328</v>
      </c>
    </row>
    <row r="134" spans="1:5">
      <c r="A134" s="311">
        <v>378</v>
      </c>
      <c r="B134" s="312" t="s">
        <v>815</v>
      </c>
      <c r="C134" s="312" t="s">
        <v>610</v>
      </c>
      <c r="D134" s="6" t="s">
        <v>670</v>
      </c>
      <c r="E134" s="6" t="s">
        <v>1328</v>
      </c>
    </row>
    <row r="135" spans="1:5">
      <c r="A135" s="311">
        <v>379</v>
      </c>
      <c r="B135" s="312" t="s">
        <v>816</v>
      </c>
      <c r="C135" s="312" t="s">
        <v>1244</v>
      </c>
      <c r="D135" s="6" t="s">
        <v>645</v>
      </c>
      <c r="E135" s="6" t="s">
        <v>1328</v>
      </c>
    </row>
    <row r="136" spans="1:5">
      <c r="A136" s="311">
        <v>382</v>
      </c>
      <c r="B136" s="312" t="s">
        <v>817</v>
      </c>
      <c r="C136" s="312" t="s">
        <v>1245</v>
      </c>
      <c r="D136" s="6" t="s">
        <v>647</v>
      </c>
      <c r="E136" s="6" t="s">
        <v>1328</v>
      </c>
    </row>
    <row r="137" spans="1:5">
      <c r="A137" s="311">
        <v>383</v>
      </c>
      <c r="B137" s="312" t="s">
        <v>818</v>
      </c>
      <c r="C137" s="312" t="s">
        <v>1246</v>
      </c>
      <c r="D137" s="6" t="s">
        <v>671</v>
      </c>
      <c r="E137" s="6" t="s">
        <v>1328</v>
      </c>
    </row>
    <row r="138" spans="1:5">
      <c r="A138" s="311">
        <v>385</v>
      </c>
      <c r="B138" s="312" t="s">
        <v>819</v>
      </c>
      <c r="C138" s="312" t="s">
        <v>692</v>
      </c>
      <c r="D138" s="6" t="s">
        <v>671</v>
      </c>
      <c r="E138" s="6" t="s">
        <v>1328</v>
      </c>
    </row>
    <row r="139" spans="1:5">
      <c r="A139" s="311">
        <v>386</v>
      </c>
      <c r="B139" s="312" t="s">
        <v>1323</v>
      </c>
      <c r="C139" s="312" t="s">
        <v>1282</v>
      </c>
      <c r="D139" s="6" t="s">
        <v>670</v>
      </c>
      <c r="E139" s="6" t="s">
        <v>1328</v>
      </c>
    </row>
    <row r="140" spans="1:5">
      <c r="A140" s="311">
        <v>387</v>
      </c>
      <c r="B140" s="312" t="s">
        <v>1324</v>
      </c>
      <c r="C140" s="312" t="s">
        <v>1267</v>
      </c>
      <c r="D140" s="6" t="s">
        <v>670</v>
      </c>
      <c r="E140" s="6" t="s">
        <v>1328</v>
      </c>
    </row>
    <row r="141" spans="1:5">
      <c r="A141" s="311">
        <v>389</v>
      </c>
      <c r="B141" s="312" t="s">
        <v>1424</v>
      </c>
      <c r="C141" s="312" t="s">
        <v>1422</v>
      </c>
      <c r="D141" s="308" t="s">
        <v>1423</v>
      </c>
      <c r="E141" s="6" t="s">
        <v>1328</v>
      </c>
    </row>
    <row r="142" spans="1:5">
      <c r="A142" s="311">
        <v>411</v>
      </c>
      <c r="B142" s="312" t="s">
        <v>820</v>
      </c>
      <c r="C142" s="312" t="s">
        <v>146</v>
      </c>
      <c r="D142" s="6" t="s">
        <v>627</v>
      </c>
      <c r="E142" s="6" t="s">
        <v>1332</v>
      </c>
    </row>
    <row r="143" spans="1:5">
      <c r="A143" s="311">
        <v>417</v>
      </c>
      <c r="B143" s="312" t="s">
        <v>821</v>
      </c>
      <c r="C143" s="312" t="s">
        <v>147</v>
      </c>
      <c r="D143" s="6" t="s">
        <v>627</v>
      </c>
      <c r="E143" s="6" t="s">
        <v>1332</v>
      </c>
    </row>
    <row r="144" spans="1:5">
      <c r="A144" s="311">
        <v>418</v>
      </c>
      <c r="B144" s="312" t="s">
        <v>822</v>
      </c>
      <c r="C144" s="312" t="s">
        <v>148</v>
      </c>
      <c r="D144" s="6" t="s">
        <v>627</v>
      </c>
      <c r="E144" s="6" t="s">
        <v>1332</v>
      </c>
    </row>
    <row r="145" spans="1:5">
      <c r="A145" s="311">
        <v>422</v>
      </c>
      <c r="B145" s="312" t="s">
        <v>823</v>
      </c>
      <c r="C145" s="312" t="s">
        <v>149</v>
      </c>
      <c r="D145" s="6" t="s">
        <v>627</v>
      </c>
      <c r="E145" s="6" t="s">
        <v>1332</v>
      </c>
    </row>
    <row r="146" spans="1:5">
      <c r="A146" s="311">
        <v>423</v>
      </c>
      <c r="B146" s="312" t="s">
        <v>824</v>
      </c>
      <c r="C146" s="312" t="s">
        <v>150</v>
      </c>
      <c r="D146" s="6" t="s">
        <v>627</v>
      </c>
      <c r="E146" s="6" t="s">
        <v>1332</v>
      </c>
    </row>
    <row r="147" spans="1:5">
      <c r="A147" s="311">
        <v>424</v>
      </c>
      <c r="B147" s="312" t="s">
        <v>825</v>
      </c>
      <c r="C147" s="312" t="s">
        <v>1283</v>
      </c>
      <c r="D147" s="6" t="s">
        <v>627</v>
      </c>
      <c r="E147" s="6" t="s">
        <v>1332</v>
      </c>
    </row>
    <row r="148" spans="1:5">
      <c r="A148" s="311">
        <v>425</v>
      </c>
      <c r="B148" s="312" t="s">
        <v>826</v>
      </c>
      <c r="C148" s="312" t="s">
        <v>151</v>
      </c>
      <c r="D148" s="6" t="s">
        <v>627</v>
      </c>
      <c r="E148" s="6" t="s">
        <v>1332</v>
      </c>
    </row>
    <row r="149" spans="1:5">
      <c r="A149" s="311">
        <v>426</v>
      </c>
      <c r="B149" s="312" t="s">
        <v>827</v>
      </c>
      <c r="C149" s="312" t="s">
        <v>152</v>
      </c>
      <c r="D149" s="6" t="s">
        <v>627</v>
      </c>
      <c r="E149" s="6" t="s">
        <v>1332</v>
      </c>
    </row>
    <row r="150" spans="1:5">
      <c r="A150" s="311">
        <v>427</v>
      </c>
      <c r="B150" s="312" t="s">
        <v>828</v>
      </c>
      <c r="C150" s="312" t="s">
        <v>153</v>
      </c>
      <c r="D150" s="6" t="s">
        <v>627</v>
      </c>
      <c r="E150" s="6" t="s">
        <v>1332</v>
      </c>
    </row>
    <row r="151" spans="1:5">
      <c r="A151" s="311">
        <v>428</v>
      </c>
      <c r="B151" s="312" t="s">
        <v>829</v>
      </c>
      <c r="C151" s="312" t="s">
        <v>154</v>
      </c>
      <c r="D151" s="6" t="s">
        <v>627</v>
      </c>
      <c r="E151" s="6" t="s">
        <v>1332</v>
      </c>
    </row>
    <row r="152" spans="1:5">
      <c r="A152" s="311">
        <v>429</v>
      </c>
      <c r="B152" s="312" t="s">
        <v>830</v>
      </c>
      <c r="C152" s="312" t="s">
        <v>155</v>
      </c>
      <c r="D152" s="6" t="s">
        <v>627</v>
      </c>
      <c r="E152" s="6" t="s">
        <v>1332</v>
      </c>
    </row>
    <row r="153" spans="1:5">
      <c r="A153" s="311">
        <v>432</v>
      </c>
      <c r="B153" s="312" t="s">
        <v>831</v>
      </c>
      <c r="C153" s="312" t="s">
        <v>156</v>
      </c>
      <c r="D153" s="6" t="s">
        <v>627</v>
      </c>
      <c r="E153" s="6" t="s">
        <v>1332</v>
      </c>
    </row>
    <row r="154" spans="1:5">
      <c r="A154" s="311">
        <v>433</v>
      </c>
      <c r="B154" s="312" t="s">
        <v>832</v>
      </c>
      <c r="C154" s="312" t="s">
        <v>157</v>
      </c>
      <c r="D154" s="6" t="s">
        <v>627</v>
      </c>
      <c r="E154" s="6" t="s">
        <v>1332</v>
      </c>
    </row>
    <row r="155" spans="1:5">
      <c r="A155" s="311">
        <v>434</v>
      </c>
      <c r="B155" s="312" t="s">
        <v>833</v>
      </c>
      <c r="C155" s="312" t="s">
        <v>158</v>
      </c>
      <c r="D155" s="6" t="s">
        <v>627</v>
      </c>
      <c r="E155" s="6" t="s">
        <v>1332</v>
      </c>
    </row>
    <row r="156" spans="1:5">
      <c r="A156" s="311">
        <v>435</v>
      </c>
      <c r="B156" s="312" t="s">
        <v>834</v>
      </c>
      <c r="C156" s="312" t="s">
        <v>159</v>
      </c>
      <c r="D156" s="6" t="s">
        <v>627</v>
      </c>
      <c r="E156" s="6" t="s">
        <v>1332</v>
      </c>
    </row>
    <row r="157" spans="1:5">
      <c r="A157" s="311">
        <v>512</v>
      </c>
      <c r="B157" s="312" t="s">
        <v>835</v>
      </c>
      <c r="C157" s="312" t="s">
        <v>693</v>
      </c>
      <c r="D157" s="6" t="s">
        <v>648</v>
      </c>
      <c r="E157" s="6" t="s">
        <v>1333</v>
      </c>
    </row>
    <row r="158" spans="1:5">
      <c r="A158" s="311">
        <v>513</v>
      </c>
      <c r="B158" s="312" t="s">
        <v>836</v>
      </c>
      <c r="C158" s="312" t="s">
        <v>160</v>
      </c>
      <c r="D158" s="6" t="s">
        <v>645</v>
      </c>
      <c r="E158" s="6" t="s">
        <v>1333</v>
      </c>
    </row>
    <row r="159" spans="1:5">
      <c r="A159" s="311">
        <v>514</v>
      </c>
      <c r="B159" s="312" t="s">
        <v>837</v>
      </c>
      <c r="C159" s="312" t="s">
        <v>161</v>
      </c>
      <c r="D159" s="6" t="s">
        <v>671</v>
      </c>
      <c r="E159" s="6" t="s">
        <v>1333</v>
      </c>
    </row>
    <row r="160" spans="1:5">
      <c r="A160" s="311">
        <v>517</v>
      </c>
      <c r="B160" s="312" t="s">
        <v>838</v>
      </c>
      <c r="C160" s="312" t="s">
        <v>162</v>
      </c>
      <c r="D160" s="6" t="s">
        <v>671</v>
      </c>
      <c r="E160" s="6" t="s">
        <v>1333</v>
      </c>
    </row>
    <row r="161" spans="1:5">
      <c r="A161" s="311">
        <v>520</v>
      </c>
      <c r="B161" s="312" t="s">
        <v>839</v>
      </c>
      <c r="C161" s="312" t="s">
        <v>1284</v>
      </c>
      <c r="D161" s="6" t="s">
        <v>644</v>
      </c>
      <c r="E161" s="6" t="s">
        <v>1333</v>
      </c>
    </row>
    <row r="162" spans="1:5">
      <c r="A162" s="313">
        <v>522</v>
      </c>
      <c r="B162" s="314" t="s">
        <v>840</v>
      </c>
      <c r="C162" s="314" t="s">
        <v>163</v>
      </c>
      <c r="D162" s="6" t="s">
        <v>644</v>
      </c>
      <c r="E162" s="6" t="s">
        <v>1333</v>
      </c>
    </row>
    <row r="163" spans="1:5">
      <c r="A163" s="313">
        <v>525</v>
      </c>
      <c r="B163" s="314" t="s">
        <v>841</v>
      </c>
      <c r="C163" s="314" t="s">
        <v>164</v>
      </c>
      <c r="D163" s="6" t="s">
        <v>651</v>
      </c>
      <c r="E163" s="6" t="s">
        <v>1333</v>
      </c>
    </row>
    <row r="164" spans="1:5">
      <c r="A164" s="311">
        <v>526</v>
      </c>
      <c r="B164" s="312" t="s">
        <v>842</v>
      </c>
      <c r="C164" s="312" t="s">
        <v>1266</v>
      </c>
      <c r="D164" s="6" t="s">
        <v>644</v>
      </c>
      <c r="E164" s="6" t="s">
        <v>1333</v>
      </c>
    </row>
    <row r="165" spans="1:5">
      <c r="A165" s="311">
        <v>548</v>
      </c>
      <c r="B165" s="312" t="s">
        <v>843</v>
      </c>
      <c r="C165" s="312" t="s">
        <v>1285</v>
      </c>
      <c r="D165" s="6" t="s">
        <v>650</v>
      </c>
      <c r="E165" s="6" t="s">
        <v>1333</v>
      </c>
    </row>
    <row r="166" spans="1:5">
      <c r="A166" s="311">
        <v>551</v>
      </c>
      <c r="B166" s="312" t="s">
        <v>844</v>
      </c>
      <c r="C166" s="312" t="s">
        <v>165</v>
      </c>
      <c r="D166" s="6" t="s">
        <v>651</v>
      </c>
      <c r="E166" s="6" t="s">
        <v>1333</v>
      </c>
    </row>
    <row r="167" spans="1:5">
      <c r="A167" s="311">
        <v>572</v>
      </c>
      <c r="B167" s="312" t="s">
        <v>845</v>
      </c>
      <c r="C167" s="312" t="s">
        <v>166</v>
      </c>
      <c r="D167" s="6" t="s">
        <v>650</v>
      </c>
      <c r="E167" s="6" t="s">
        <v>1333</v>
      </c>
    </row>
    <row r="168" spans="1:5">
      <c r="A168" s="311">
        <v>573</v>
      </c>
      <c r="B168" s="312" t="s">
        <v>846</v>
      </c>
      <c r="C168" s="312" t="s">
        <v>167</v>
      </c>
      <c r="D168" s="6" t="s">
        <v>644</v>
      </c>
      <c r="E168" s="6" t="s">
        <v>1333</v>
      </c>
    </row>
    <row r="169" spans="1:5">
      <c r="A169" s="311">
        <v>576</v>
      </c>
      <c r="B169" s="312" t="s">
        <v>847</v>
      </c>
      <c r="C169" s="312" t="s">
        <v>1247</v>
      </c>
      <c r="D169" s="6" t="s">
        <v>649</v>
      </c>
      <c r="E169" s="6" t="s">
        <v>1333</v>
      </c>
    </row>
    <row r="170" spans="1:5">
      <c r="A170" s="311">
        <v>578</v>
      </c>
      <c r="B170" s="312" t="s">
        <v>848</v>
      </c>
      <c r="C170" s="312" t="s">
        <v>168</v>
      </c>
      <c r="D170" s="6" t="s">
        <v>644</v>
      </c>
      <c r="E170" s="6" t="s">
        <v>1333</v>
      </c>
    </row>
    <row r="171" spans="1:5">
      <c r="A171" s="311">
        <v>580</v>
      </c>
      <c r="B171" s="312" t="s">
        <v>849</v>
      </c>
      <c r="C171" s="312" t="s">
        <v>169</v>
      </c>
      <c r="D171" s="6" t="s">
        <v>671</v>
      </c>
      <c r="E171" s="6" t="s">
        <v>1333</v>
      </c>
    </row>
    <row r="172" spans="1:5">
      <c r="A172" s="311">
        <v>584</v>
      </c>
      <c r="B172" s="312" t="s">
        <v>850</v>
      </c>
      <c r="C172" s="312" t="s">
        <v>170</v>
      </c>
      <c r="D172" s="6" t="s">
        <v>648</v>
      </c>
      <c r="E172" s="6" t="s">
        <v>1333</v>
      </c>
    </row>
    <row r="173" spans="1:5">
      <c r="A173" s="311">
        <v>585</v>
      </c>
      <c r="B173" s="312" t="s">
        <v>851</v>
      </c>
      <c r="C173" s="312" t="s">
        <v>171</v>
      </c>
      <c r="D173" s="6" t="s">
        <v>645</v>
      </c>
      <c r="E173" s="6" t="s">
        <v>1333</v>
      </c>
    </row>
    <row r="174" spans="1:5">
      <c r="A174" s="311">
        <v>586</v>
      </c>
      <c r="B174" s="312" t="s">
        <v>852</v>
      </c>
      <c r="C174" s="312" t="s">
        <v>172</v>
      </c>
      <c r="D174" s="6" t="s">
        <v>645</v>
      </c>
      <c r="E174" s="6" t="s">
        <v>1333</v>
      </c>
    </row>
    <row r="175" spans="1:5">
      <c r="A175" s="313">
        <v>587</v>
      </c>
      <c r="B175" s="314" t="s">
        <v>853</v>
      </c>
      <c r="C175" s="314" t="s">
        <v>673</v>
      </c>
      <c r="D175" s="6" t="s">
        <v>671</v>
      </c>
      <c r="E175" s="6" t="s">
        <v>1333</v>
      </c>
    </row>
    <row r="176" spans="1:5">
      <c r="A176" s="311">
        <v>590</v>
      </c>
      <c r="B176" s="312" t="s">
        <v>854</v>
      </c>
      <c r="C176" s="312" t="s">
        <v>1286</v>
      </c>
      <c r="D176" s="6" t="s">
        <v>647</v>
      </c>
      <c r="E176" s="6" t="s">
        <v>1333</v>
      </c>
    </row>
    <row r="177" spans="1:5">
      <c r="A177" s="311">
        <v>591</v>
      </c>
      <c r="B177" s="312" t="s">
        <v>855</v>
      </c>
      <c r="C177" s="312" t="s">
        <v>674</v>
      </c>
      <c r="D177" s="6" t="s">
        <v>646</v>
      </c>
      <c r="E177" s="6" t="s">
        <v>1333</v>
      </c>
    </row>
    <row r="178" spans="1:5">
      <c r="A178" s="311">
        <v>592</v>
      </c>
      <c r="B178" s="312" t="s">
        <v>856</v>
      </c>
      <c r="C178" s="312" t="s">
        <v>616</v>
      </c>
      <c r="D178" s="6" t="s">
        <v>649</v>
      </c>
      <c r="E178" s="6" t="s">
        <v>1333</v>
      </c>
    </row>
    <row r="179" spans="1:5">
      <c r="A179" s="311">
        <v>593</v>
      </c>
      <c r="B179" s="312" t="s">
        <v>857</v>
      </c>
      <c r="C179" s="312" t="s">
        <v>1287</v>
      </c>
      <c r="D179" s="6" t="s">
        <v>649</v>
      </c>
      <c r="E179" s="6" t="s">
        <v>1333</v>
      </c>
    </row>
    <row r="180" spans="1:5">
      <c r="A180" s="311">
        <v>594</v>
      </c>
      <c r="B180" s="312" t="s">
        <v>858</v>
      </c>
      <c r="C180" s="312" t="s">
        <v>88</v>
      </c>
      <c r="D180" s="6" t="s">
        <v>644</v>
      </c>
      <c r="E180" s="6" t="s">
        <v>1333</v>
      </c>
    </row>
    <row r="181" spans="1:5">
      <c r="A181" s="311">
        <v>595</v>
      </c>
      <c r="B181" s="312" t="s">
        <v>859</v>
      </c>
      <c r="C181" s="312" t="s">
        <v>611</v>
      </c>
      <c r="D181" s="6" t="s">
        <v>644</v>
      </c>
      <c r="E181" s="6" t="s">
        <v>1333</v>
      </c>
    </row>
    <row r="182" spans="1:5">
      <c r="A182" s="311">
        <v>596</v>
      </c>
      <c r="B182" s="312" t="s">
        <v>860</v>
      </c>
      <c r="C182" s="312" t="s">
        <v>1248</v>
      </c>
      <c r="D182" s="6" t="s">
        <v>646</v>
      </c>
      <c r="E182" s="6" t="s">
        <v>1333</v>
      </c>
    </row>
    <row r="183" spans="1:5">
      <c r="A183" s="311">
        <v>597</v>
      </c>
      <c r="B183" s="312" t="s">
        <v>861</v>
      </c>
      <c r="C183" s="312" t="s">
        <v>677</v>
      </c>
      <c r="D183" s="6" t="s">
        <v>670</v>
      </c>
      <c r="E183" s="6" t="s">
        <v>1333</v>
      </c>
    </row>
    <row r="184" spans="1:5">
      <c r="A184" s="311">
        <v>598</v>
      </c>
      <c r="B184" s="312" t="s">
        <v>862</v>
      </c>
      <c r="C184" s="312" t="s">
        <v>672</v>
      </c>
      <c r="D184" s="6" t="s">
        <v>670</v>
      </c>
      <c r="E184" s="6" t="s">
        <v>1333</v>
      </c>
    </row>
    <row r="185" spans="1:5">
      <c r="A185" s="311">
        <v>599</v>
      </c>
      <c r="B185" s="312" t="s">
        <v>863</v>
      </c>
      <c r="C185" s="312" t="s">
        <v>1249</v>
      </c>
      <c r="D185" s="6" t="s">
        <v>646</v>
      </c>
      <c r="E185" s="6" t="s">
        <v>1333</v>
      </c>
    </row>
    <row r="186" spans="1:5">
      <c r="A186" s="311">
        <v>600</v>
      </c>
      <c r="B186" s="312" t="s">
        <v>1325</v>
      </c>
      <c r="C186" s="312" t="s">
        <v>1288</v>
      </c>
      <c r="D186" s="6" t="s">
        <v>670</v>
      </c>
      <c r="E186" s="6" t="s">
        <v>1333</v>
      </c>
    </row>
    <row r="187" spans="1:5">
      <c r="A187" s="313">
        <v>633</v>
      </c>
      <c r="B187" s="314" t="s">
        <v>864</v>
      </c>
      <c r="C187" s="314" t="s">
        <v>173</v>
      </c>
      <c r="D187" s="6" t="s">
        <v>650</v>
      </c>
      <c r="E187" s="6" t="s">
        <v>1333</v>
      </c>
    </row>
    <row r="188" spans="1:5">
      <c r="A188" s="311">
        <v>634</v>
      </c>
      <c r="B188" s="312" t="s">
        <v>865</v>
      </c>
      <c r="C188" s="312" t="s">
        <v>174</v>
      </c>
      <c r="D188" s="6" t="s">
        <v>670</v>
      </c>
      <c r="E188" s="6" t="s">
        <v>1333</v>
      </c>
    </row>
    <row r="189" spans="1:5">
      <c r="A189" s="311">
        <v>650</v>
      </c>
      <c r="B189" s="312" t="s">
        <v>866</v>
      </c>
      <c r="C189" s="312" t="s">
        <v>175</v>
      </c>
      <c r="D189" s="6" t="s">
        <v>671</v>
      </c>
      <c r="E189" s="6" t="s">
        <v>1328</v>
      </c>
    </row>
    <row r="190" spans="1:5">
      <c r="A190" s="311">
        <v>660</v>
      </c>
      <c r="B190" s="312" t="s">
        <v>867</v>
      </c>
      <c r="C190" s="312" t="s">
        <v>176</v>
      </c>
      <c r="D190" s="6" t="s">
        <v>650</v>
      </c>
      <c r="E190" s="6" t="s">
        <v>1328</v>
      </c>
    </row>
    <row r="191" spans="1:5">
      <c r="A191" s="311">
        <v>661</v>
      </c>
      <c r="B191" s="312" t="s">
        <v>868</v>
      </c>
      <c r="C191" s="312" t="s">
        <v>177</v>
      </c>
      <c r="D191" s="6" t="s">
        <v>650</v>
      </c>
      <c r="E191" s="6" t="s">
        <v>1328</v>
      </c>
    </row>
    <row r="192" spans="1:5">
      <c r="A192" s="311">
        <v>670</v>
      </c>
      <c r="B192" s="312" t="s">
        <v>869</v>
      </c>
      <c r="C192" s="312" t="s">
        <v>178</v>
      </c>
      <c r="D192" s="6" t="s">
        <v>671</v>
      </c>
      <c r="E192" s="6" t="s">
        <v>1328</v>
      </c>
    </row>
    <row r="193" spans="1:5">
      <c r="A193" s="311">
        <v>680</v>
      </c>
      <c r="B193" s="312" t="s">
        <v>870</v>
      </c>
      <c r="C193" s="312" t="s">
        <v>179</v>
      </c>
      <c r="D193" s="6" t="s">
        <v>648</v>
      </c>
      <c r="E193" s="6" t="s">
        <v>1328</v>
      </c>
    </row>
    <row r="194" spans="1:5">
      <c r="A194" s="311">
        <v>681</v>
      </c>
      <c r="B194" s="312" t="s">
        <v>871</v>
      </c>
      <c r="C194" s="312" t="s">
        <v>180</v>
      </c>
      <c r="D194" s="6" t="s">
        <v>670</v>
      </c>
      <c r="E194" s="6" t="s">
        <v>1328</v>
      </c>
    </row>
    <row r="195" spans="1:5">
      <c r="A195" s="311">
        <v>682</v>
      </c>
      <c r="B195" s="312" t="s">
        <v>872</v>
      </c>
      <c r="C195" s="312" t="s">
        <v>1250</v>
      </c>
      <c r="D195" s="6" t="s">
        <v>650</v>
      </c>
      <c r="E195" s="6" t="s">
        <v>1328</v>
      </c>
    </row>
    <row r="196" spans="1:5">
      <c r="A196" s="311">
        <v>683</v>
      </c>
      <c r="B196" s="312" t="s">
        <v>873</v>
      </c>
      <c r="C196" s="312" t="s">
        <v>1251</v>
      </c>
      <c r="D196" s="6" t="s">
        <v>648</v>
      </c>
      <c r="E196" s="6" t="s">
        <v>1328</v>
      </c>
    </row>
    <row r="197" spans="1:5">
      <c r="A197" s="313">
        <v>716</v>
      </c>
      <c r="B197" s="314" t="s">
        <v>874</v>
      </c>
      <c r="C197" s="314" t="s">
        <v>181</v>
      </c>
      <c r="D197" s="6" t="s">
        <v>627</v>
      </c>
      <c r="E197" s="6" t="s">
        <v>1335</v>
      </c>
    </row>
    <row r="198" spans="1:5">
      <c r="A198" s="313">
        <v>761</v>
      </c>
      <c r="B198" s="314" t="s">
        <v>875</v>
      </c>
      <c r="C198" s="314" t="s">
        <v>182</v>
      </c>
      <c r="D198" s="6" t="s">
        <v>627</v>
      </c>
      <c r="E198" s="6" t="s">
        <v>1335</v>
      </c>
    </row>
    <row r="199" spans="1:5">
      <c r="A199" s="313">
        <v>781</v>
      </c>
      <c r="B199" s="314" t="s">
        <v>876</v>
      </c>
      <c r="C199" s="314" t="s">
        <v>183</v>
      </c>
      <c r="D199" s="6" t="s">
        <v>627</v>
      </c>
      <c r="E199" s="6" t="s">
        <v>1335</v>
      </c>
    </row>
    <row r="200" spans="1:5">
      <c r="A200" s="311">
        <v>802</v>
      </c>
      <c r="B200" s="317" t="s">
        <v>877</v>
      </c>
      <c r="C200" s="317" t="s">
        <v>184</v>
      </c>
      <c r="D200" s="6" t="s">
        <v>627</v>
      </c>
      <c r="E200" s="6" t="s">
        <v>1335</v>
      </c>
    </row>
    <row r="201" spans="1:5">
      <c r="A201" s="311">
        <v>821</v>
      </c>
      <c r="B201" s="312" t="s">
        <v>878</v>
      </c>
      <c r="C201" s="312" t="s">
        <v>185</v>
      </c>
      <c r="D201" s="6" t="s">
        <v>627</v>
      </c>
      <c r="E201" s="6" t="s">
        <v>1335</v>
      </c>
    </row>
    <row r="202" spans="1:5">
      <c r="A202" s="311">
        <v>831</v>
      </c>
      <c r="B202" s="312" t="s">
        <v>879</v>
      </c>
      <c r="C202" s="312" t="s">
        <v>186</v>
      </c>
      <c r="D202" s="6" t="s">
        <v>627</v>
      </c>
      <c r="E202" s="6" t="s">
        <v>1335</v>
      </c>
    </row>
    <row r="203" spans="1:5">
      <c r="A203" s="311">
        <v>862</v>
      </c>
      <c r="B203" s="312" t="s">
        <v>880</v>
      </c>
      <c r="C203" s="312" t="s">
        <v>187</v>
      </c>
      <c r="D203" s="6" t="s">
        <v>648</v>
      </c>
      <c r="E203" s="6" t="s">
        <v>1329</v>
      </c>
    </row>
    <row r="204" spans="1:5">
      <c r="A204" s="311">
        <v>865</v>
      </c>
      <c r="B204" s="312" t="s">
        <v>881</v>
      </c>
      <c r="C204" s="312" t="s">
        <v>188</v>
      </c>
      <c r="D204" s="6" t="s">
        <v>650</v>
      </c>
      <c r="E204" s="6" t="s">
        <v>1329</v>
      </c>
    </row>
    <row r="205" spans="1:5">
      <c r="A205" s="311">
        <v>867</v>
      </c>
      <c r="B205" s="312" t="s">
        <v>882</v>
      </c>
      <c r="C205" s="312" t="s">
        <v>189</v>
      </c>
      <c r="D205" s="6" t="s">
        <v>650</v>
      </c>
      <c r="E205" s="6" t="s">
        <v>1336</v>
      </c>
    </row>
    <row r="206" spans="1:5">
      <c r="A206" s="311">
        <v>901</v>
      </c>
      <c r="B206" s="312" t="s">
        <v>883</v>
      </c>
      <c r="C206" s="312" t="s">
        <v>190</v>
      </c>
      <c r="D206" s="6" t="s">
        <v>627</v>
      </c>
      <c r="E206" s="6" t="s">
        <v>1337</v>
      </c>
    </row>
    <row r="207" spans="1:5">
      <c r="A207" s="311">
        <v>902</v>
      </c>
      <c r="B207" s="312" t="s">
        <v>884</v>
      </c>
      <c r="C207" s="312" t="s">
        <v>191</v>
      </c>
      <c r="D207" s="6" t="s">
        <v>627</v>
      </c>
      <c r="E207" s="6" t="s">
        <v>1337</v>
      </c>
    </row>
    <row r="208" spans="1:5">
      <c r="A208" s="311">
        <v>903</v>
      </c>
      <c r="B208" s="312" t="s">
        <v>885</v>
      </c>
      <c r="C208" s="312" t="s">
        <v>192</v>
      </c>
      <c r="D208" s="6" t="s">
        <v>627</v>
      </c>
      <c r="E208" s="6" t="s">
        <v>1337</v>
      </c>
    </row>
    <row r="209" spans="1:5">
      <c r="A209" s="311">
        <v>904</v>
      </c>
      <c r="B209" s="312" t="s">
        <v>886</v>
      </c>
      <c r="C209" s="312" t="s">
        <v>193</v>
      </c>
      <c r="D209" s="6" t="s">
        <v>627</v>
      </c>
      <c r="E209" s="6" t="s">
        <v>1337</v>
      </c>
    </row>
    <row r="210" spans="1:5">
      <c r="A210" s="311">
        <v>905</v>
      </c>
      <c r="B210" s="312" t="s">
        <v>887</v>
      </c>
      <c r="C210" s="312" t="s">
        <v>194</v>
      </c>
      <c r="D210" s="6" t="s">
        <v>627</v>
      </c>
      <c r="E210" s="6" t="s">
        <v>1337</v>
      </c>
    </row>
    <row r="211" spans="1:5">
      <c r="A211" s="311">
        <v>906</v>
      </c>
      <c r="B211" s="312" t="s">
        <v>888</v>
      </c>
      <c r="C211" s="312" t="s">
        <v>195</v>
      </c>
      <c r="D211" s="6" t="s">
        <v>627</v>
      </c>
      <c r="E211" s="6" t="s">
        <v>1337</v>
      </c>
    </row>
    <row r="212" spans="1:5">
      <c r="A212" s="311">
        <v>907</v>
      </c>
      <c r="B212" s="312" t="s">
        <v>889</v>
      </c>
      <c r="C212" s="312" t="s">
        <v>196</v>
      </c>
      <c r="D212" s="6" t="s">
        <v>627</v>
      </c>
      <c r="E212" s="6" t="s">
        <v>1337</v>
      </c>
    </row>
    <row r="213" spans="1:5">
      <c r="A213" s="311">
        <v>908</v>
      </c>
      <c r="B213" s="312" t="s">
        <v>890</v>
      </c>
      <c r="C213" s="312" t="s">
        <v>197</v>
      </c>
      <c r="D213" s="6" t="s">
        <v>627</v>
      </c>
      <c r="E213" s="6" t="s">
        <v>1337</v>
      </c>
    </row>
    <row r="214" spans="1:5">
      <c r="A214" s="311">
        <v>909</v>
      </c>
      <c r="B214" s="312" t="s">
        <v>891</v>
      </c>
      <c r="C214" s="312" t="s">
        <v>198</v>
      </c>
      <c r="D214" s="6" t="s">
        <v>627</v>
      </c>
      <c r="E214" s="6" t="s">
        <v>1337</v>
      </c>
    </row>
    <row r="215" spans="1:5">
      <c r="A215" s="311">
        <v>951</v>
      </c>
      <c r="B215" s="312" t="s">
        <v>892</v>
      </c>
      <c r="C215" s="312" t="s">
        <v>199</v>
      </c>
      <c r="D215" s="6" t="s">
        <v>627</v>
      </c>
      <c r="E215" s="6" t="s">
        <v>1338</v>
      </c>
    </row>
    <row r="216" spans="1:5">
      <c r="A216" s="311">
        <v>1101</v>
      </c>
      <c r="B216" s="312" t="s">
        <v>893</v>
      </c>
      <c r="C216" s="318" t="s">
        <v>200</v>
      </c>
      <c r="D216" s="6" t="s">
        <v>627</v>
      </c>
      <c r="E216" s="6" t="s">
        <v>1339</v>
      </c>
    </row>
    <row r="217" spans="1:5">
      <c r="A217" s="311">
        <v>1102</v>
      </c>
      <c r="B217" s="312" t="s">
        <v>894</v>
      </c>
      <c r="C217" s="312" t="s">
        <v>201</v>
      </c>
      <c r="D217" s="6" t="s">
        <v>627</v>
      </c>
      <c r="E217" s="6" t="s">
        <v>1339</v>
      </c>
    </row>
    <row r="218" spans="1:5">
      <c r="A218" s="311">
        <v>1103</v>
      </c>
      <c r="B218" s="312" t="s">
        <v>895</v>
      </c>
      <c r="C218" s="312" t="s">
        <v>202</v>
      </c>
      <c r="D218" s="6" t="s">
        <v>627</v>
      </c>
      <c r="E218" s="6" t="s">
        <v>1339</v>
      </c>
    </row>
    <row r="219" spans="1:5">
      <c r="A219" s="311">
        <v>1104</v>
      </c>
      <c r="B219" s="312" t="s">
        <v>896</v>
      </c>
      <c r="C219" s="312" t="s">
        <v>203</v>
      </c>
      <c r="D219" s="6" t="s">
        <v>627</v>
      </c>
      <c r="E219" s="6" t="s">
        <v>1339</v>
      </c>
    </row>
    <row r="220" spans="1:5">
      <c r="A220" s="311">
        <v>1105</v>
      </c>
      <c r="B220" s="312" t="s">
        <v>897</v>
      </c>
      <c r="C220" s="312" t="s">
        <v>204</v>
      </c>
      <c r="D220" s="6" t="s">
        <v>627</v>
      </c>
      <c r="E220" s="6" t="s">
        <v>1339</v>
      </c>
    </row>
    <row r="221" spans="1:5">
      <c r="A221" s="311">
        <v>1106</v>
      </c>
      <c r="B221" s="312" t="s">
        <v>898</v>
      </c>
      <c r="C221" s="312" t="s">
        <v>205</v>
      </c>
      <c r="D221" s="6" t="s">
        <v>627</v>
      </c>
      <c r="E221" s="6" t="s">
        <v>1339</v>
      </c>
    </row>
    <row r="222" spans="1:5">
      <c r="A222" s="311">
        <v>1107</v>
      </c>
      <c r="B222" s="312" t="s">
        <v>899</v>
      </c>
      <c r="C222" s="312" t="s">
        <v>206</v>
      </c>
      <c r="D222" s="6" t="s">
        <v>627</v>
      </c>
      <c r="E222" s="6" t="s">
        <v>1339</v>
      </c>
    </row>
    <row r="223" spans="1:5">
      <c r="A223" s="311">
        <v>1108</v>
      </c>
      <c r="B223" s="312" t="s">
        <v>900</v>
      </c>
      <c r="C223" s="312" t="s">
        <v>207</v>
      </c>
      <c r="D223" s="6" t="s">
        <v>627</v>
      </c>
      <c r="E223" s="6" t="s">
        <v>1339</v>
      </c>
    </row>
    <row r="224" spans="1:5">
      <c r="A224" s="311">
        <v>1109</v>
      </c>
      <c r="B224" s="312" t="s">
        <v>901</v>
      </c>
      <c r="C224" s="312" t="s">
        <v>208</v>
      </c>
      <c r="D224" s="6" t="s">
        <v>627</v>
      </c>
      <c r="E224" s="6" t="s">
        <v>1339</v>
      </c>
    </row>
    <row r="225" spans="1:5">
      <c r="A225" s="311">
        <v>1110</v>
      </c>
      <c r="B225" s="312" t="s">
        <v>902</v>
      </c>
      <c r="C225" s="312" t="s">
        <v>209</v>
      </c>
      <c r="D225" s="6" t="s">
        <v>627</v>
      </c>
      <c r="E225" s="6" t="s">
        <v>1339</v>
      </c>
    </row>
    <row r="226" spans="1:5">
      <c r="A226" s="311">
        <v>1111</v>
      </c>
      <c r="B226" s="312" t="s">
        <v>903</v>
      </c>
      <c r="C226" s="312" t="s">
        <v>210</v>
      </c>
      <c r="D226" s="6" t="s">
        <v>627</v>
      </c>
      <c r="E226" s="6" t="s">
        <v>1339</v>
      </c>
    </row>
    <row r="227" spans="1:5">
      <c r="A227" s="311">
        <v>1112</v>
      </c>
      <c r="B227" s="312" t="s">
        <v>904</v>
      </c>
      <c r="C227" s="312" t="s">
        <v>211</v>
      </c>
      <c r="D227" s="6" t="s">
        <v>627</v>
      </c>
      <c r="E227" s="6" t="s">
        <v>1339</v>
      </c>
    </row>
    <row r="228" spans="1:5">
      <c r="A228" s="311">
        <v>1113</v>
      </c>
      <c r="B228" s="312" t="s">
        <v>905</v>
      </c>
      <c r="C228" s="312" t="s">
        <v>212</v>
      </c>
      <c r="D228" s="6" t="s">
        <v>627</v>
      </c>
      <c r="E228" s="6" t="s">
        <v>1339</v>
      </c>
    </row>
    <row r="229" spans="1:5">
      <c r="A229" s="311">
        <v>1114</v>
      </c>
      <c r="B229" s="312" t="s">
        <v>906</v>
      </c>
      <c r="C229" s="312" t="s">
        <v>1386</v>
      </c>
      <c r="D229" s="6" t="s">
        <v>627</v>
      </c>
      <c r="E229" s="6" t="s">
        <v>1339</v>
      </c>
    </row>
    <row r="230" spans="1:5">
      <c r="A230" s="311">
        <v>1115</v>
      </c>
      <c r="B230" s="312" t="s">
        <v>907</v>
      </c>
      <c r="C230" s="312" t="s">
        <v>213</v>
      </c>
      <c r="D230" s="6" t="s">
        <v>627</v>
      </c>
      <c r="E230" s="6" t="s">
        <v>1339</v>
      </c>
    </row>
    <row r="231" spans="1:5">
      <c r="A231" s="311">
        <v>1116</v>
      </c>
      <c r="B231" s="312" t="s">
        <v>908</v>
      </c>
      <c r="C231" s="312" t="s">
        <v>214</v>
      </c>
      <c r="D231" s="6" t="s">
        <v>627</v>
      </c>
      <c r="E231" s="6" t="s">
        <v>1339</v>
      </c>
    </row>
    <row r="232" spans="1:5">
      <c r="A232" s="311">
        <v>1117</v>
      </c>
      <c r="B232" s="312" t="s">
        <v>909</v>
      </c>
      <c r="C232" s="312" t="s">
        <v>215</v>
      </c>
      <c r="D232" s="6" t="s">
        <v>627</v>
      </c>
      <c r="E232" s="6" t="s">
        <v>1339</v>
      </c>
    </row>
    <row r="233" spans="1:5">
      <c r="A233" s="311">
        <v>1118</v>
      </c>
      <c r="B233" s="312" t="s">
        <v>910</v>
      </c>
      <c r="C233" s="312" t="s">
        <v>216</v>
      </c>
      <c r="D233" s="6" t="s">
        <v>627</v>
      </c>
      <c r="E233" s="6" t="s">
        <v>1339</v>
      </c>
    </row>
    <row r="234" spans="1:5">
      <c r="A234" s="311">
        <v>1119</v>
      </c>
      <c r="B234" s="312" t="s">
        <v>911</v>
      </c>
      <c r="C234" s="312" t="s">
        <v>217</v>
      </c>
      <c r="D234" s="6" t="s">
        <v>627</v>
      </c>
      <c r="E234" s="6" t="s">
        <v>1339</v>
      </c>
    </row>
    <row r="235" spans="1:5">
      <c r="A235" s="311">
        <v>1120</v>
      </c>
      <c r="B235" s="312" t="s">
        <v>912</v>
      </c>
      <c r="C235" s="312" t="s">
        <v>218</v>
      </c>
      <c r="D235" s="6" t="s">
        <v>627</v>
      </c>
      <c r="E235" s="6" t="s">
        <v>1339</v>
      </c>
    </row>
    <row r="236" spans="1:5">
      <c r="A236" s="311">
        <v>1121</v>
      </c>
      <c r="B236" s="312" t="s">
        <v>913</v>
      </c>
      <c r="C236" s="312" t="s">
        <v>219</v>
      </c>
      <c r="D236" s="6" t="s">
        <v>627</v>
      </c>
      <c r="E236" s="6" t="s">
        <v>1339</v>
      </c>
    </row>
    <row r="237" spans="1:5">
      <c r="A237" s="311">
        <v>1122</v>
      </c>
      <c r="B237" s="312" t="s">
        <v>914</v>
      </c>
      <c r="C237" s="312" t="s">
        <v>220</v>
      </c>
      <c r="D237" s="6" t="s">
        <v>627</v>
      </c>
      <c r="E237" s="6" t="s">
        <v>1339</v>
      </c>
    </row>
    <row r="238" spans="1:5">
      <c r="A238" s="311">
        <v>1123</v>
      </c>
      <c r="B238" s="312" t="s">
        <v>915</v>
      </c>
      <c r="C238" s="312" t="s">
        <v>221</v>
      </c>
      <c r="D238" s="6" t="s">
        <v>627</v>
      </c>
      <c r="E238" s="6" t="s">
        <v>1339</v>
      </c>
    </row>
    <row r="239" spans="1:5">
      <c r="A239" s="311">
        <v>1124</v>
      </c>
      <c r="B239" s="312" t="s">
        <v>916</v>
      </c>
      <c r="C239" s="312" t="s">
        <v>222</v>
      </c>
      <c r="D239" s="6" t="s">
        <v>627</v>
      </c>
      <c r="E239" s="6" t="s">
        <v>1339</v>
      </c>
    </row>
    <row r="240" spans="1:5">
      <c r="A240" s="311">
        <v>1125</v>
      </c>
      <c r="B240" s="312" t="s">
        <v>917</v>
      </c>
      <c r="C240" s="312" t="s">
        <v>223</v>
      </c>
      <c r="D240" s="6" t="s">
        <v>627</v>
      </c>
      <c r="E240" s="6" t="s">
        <v>1339</v>
      </c>
    </row>
    <row r="241" spans="1:5">
      <c r="A241" s="311">
        <v>1126</v>
      </c>
      <c r="B241" s="312" t="s">
        <v>918</v>
      </c>
      <c r="C241" s="312" t="s">
        <v>224</v>
      </c>
      <c r="D241" s="6" t="s">
        <v>627</v>
      </c>
      <c r="E241" s="6" t="s">
        <v>1339</v>
      </c>
    </row>
    <row r="242" spans="1:5">
      <c r="A242" s="311">
        <v>1127</v>
      </c>
      <c r="B242" s="312" t="s">
        <v>919</v>
      </c>
      <c r="C242" s="312" t="s">
        <v>225</v>
      </c>
      <c r="D242" s="6" t="s">
        <v>627</v>
      </c>
      <c r="E242" s="6" t="s">
        <v>1339</v>
      </c>
    </row>
    <row r="243" spans="1:5">
      <c r="A243" s="311">
        <v>1128</v>
      </c>
      <c r="B243" s="312" t="s">
        <v>920</v>
      </c>
      <c r="C243" s="312" t="s">
        <v>226</v>
      </c>
      <c r="D243" s="6" t="s">
        <v>627</v>
      </c>
      <c r="E243" s="6" t="s">
        <v>1339</v>
      </c>
    </row>
    <row r="244" spans="1:5">
      <c r="A244" s="311">
        <v>1129</v>
      </c>
      <c r="B244" s="312" t="s">
        <v>921</v>
      </c>
      <c r="C244" s="312" t="s">
        <v>227</v>
      </c>
      <c r="D244" s="6" t="s">
        <v>627</v>
      </c>
      <c r="E244" s="6" t="s">
        <v>1339</v>
      </c>
    </row>
    <row r="245" spans="1:5">
      <c r="A245" s="311">
        <v>1201</v>
      </c>
      <c r="B245" s="312" t="s">
        <v>922</v>
      </c>
      <c r="C245" s="312" t="s">
        <v>228</v>
      </c>
      <c r="D245" s="6" t="s">
        <v>627</v>
      </c>
      <c r="E245" s="6" t="s">
        <v>1339</v>
      </c>
    </row>
    <row r="246" spans="1:5">
      <c r="A246" s="311">
        <v>1202</v>
      </c>
      <c r="B246" s="312" t="s">
        <v>923</v>
      </c>
      <c r="C246" s="312" t="s">
        <v>229</v>
      </c>
      <c r="D246" s="6" t="s">
        <v>627</v>
      </c>
      <c r="E246" s="6" t="s">
        <v>1339</v>
      </c>
    </row>
    <row r="247" spans="1:5">
      <c r="A247" s="311">
        <v>1203</v>
      </c>
      <c r="B247" s="312" t="s">
        <v>924</v>
      </c>
      <c r="C247" s="312" t="s">
        <v>230</v>
      </c>
      <c r="D247" s="6" t="s">
        <v>627</v>
      </c>
      <c r="E247" s="6" t="s">
        <v>1339</v>
      </c>
    </row>
    <row r="248" spans="1:5">
      <c r="A248" s="311">
        <v>1204</v>
      </c>
      <c r="B248" s="312" t="s">
        <v>925</v>
      </c>
      <c r="C248" s="312" t="s">
        <v>231</v>
      </c>
      <c r="D248" s="6" t="s">
        <v>627</v>
      </c>
      <c r="E248" s="6" t="s">
        <v>1339</v>
      </c>
    </row>
    <row r="249" spans="1:5">
      <c r="A249" s="311">
        <v>1205</v>
      </c>
      <c r="B249" s="312" t="s">
        <v>926</v>
      </c>
      <c r="C249" s="312" t="s">
        <v>232</v>
      </c>
      <c r="D249" s="6" t="s">
        <v>627</v>
      </c>
      <c r="E249" s="6" t="s">
        <v>1339</v>
      </c>
    </row>
    <row r="250" spans="1:5">
      <c r="A250" s="311">
        <v>1206</v>
      </c>
      <c r="B250" s="312" t="s">
        <v>927</v>
      </c>
      <c r="C250" s="312" t="s">
        <v>233</v>
      </c>
      <c r="D250" s="6" t="s">
        <v>627</v>
      </c>
      <c r="E250" s="6" t="s">
        <v>1339</v>
      </c>
    </row>
    <row r="251" spans="1:5">
      <c r="A251" s="311">
        <v>1207</v>
      </c>
      <c r="B251" s="312" t="s">
        <v>928</v>
      </c>
      <c r="C251" s="312" t="s">
        <v>234</v>
      </c>
      <c r="D251" s="6" t="s">
        <v>627</v>
      </c>
      <c r="E251" s="6" t="s">
        <v>1339</v>
      </c>
    </row>
    <row r="252" spans="1:5">
      <c r="A252" s="311">
        <v>1208</v>
      </c>
      <c r="B252" s="312" t="s">
        <v>929</v>
      </c>
      <c r="C252" s="312" t="s">
        <v>235</v>
      </c>
      <c r="D252" s="6" t="s">
        <v>627</v>
      </c>
      <c r="E252" s="6" t="s">
        <v>1339</v>
      </c>
    </row>
    <row r="253" spans="1:5">
      <c r="A253" s="311">
        <v>1209</v>
      </c>
      <c r="B253" s="312" t="s">
        <v>930</v>
      </c>
      <c r="C253" s="312" t="s">
        <v>236</v>
      </c>
      <c r="D253" s="6" t="s">
        <v>627</v>
      </c>
      <c r="E253" s="6" t="s">
        <v>1339</v>
      </c>
    </row>
    <row r="254" spans="1:5">
      <c r="A254" s="311">
        <v>1210</v>
      </c>
      <c r="B254" s="312" t="s">
        <v>931</v>
      </c>
      <c r="C254" s="312" t="s">
        <v>237</v>
      </c>
      <c r="D254" s="6" t="s">
        <v>627</v>
      </c>
      <c r="E254" s="6" t="s">
        <v>1339</v>
      </c>
    </row>
    <row r="255" spans="1:5">
      <c r="A255" s="311">
        <v>1211</v>
      </c>
      <c r="B255" s="312" t="s">
        <v>932</v>
      </c>
      <c r="C255" s="312" t="s">
        <v>238</v>
      </c>
      <c r="D255" s="6" t="s">
        <v>627</v>
      </c>
      <c r="E255" s="6" t="s">
        <v>1339</v>
      </c>
    </row>
    <row r="256" spans="1:5">
      <c r="A256" s="311">
        <v>1212</v>
      </c>
      <c r="B256" s="312" t="s">
        <v>933</v>
      </c>
      <c r="C256" s="312" t="s">
        <v>239</v>
      </c>
      <c r="D256" s="6" t="s">
        <v>627</v>
      </c>
      <c r="E256" s="6" t="s">
        <v>1339</v>
      </c>
    </row>
    <row r="257" spans="1:5">
      <c r="A257" s="311">
        <v>1213</v>
      </c>
      <c r="B257" s="312" t="s">
        <v>934</v>
      </c>
      <c r="C257" s="312" t="s">
        <v>240</v>
      </c>
      <c r="D257" s="6" t="s">
        <v>627</v>
      </c>
      <c r="E257" s="6" t="s">
        <v>1339</v>
      </c>
    </row>
    <row r="258" spans="1:5">
      <c r="A258" s="311">
        <v>1214</v>
      </c>
      <c r="B258" s="312" t="s">
        <v>935</v>
      </c>
      <c r="C258" s="312" t="s">
        <v>241</v>
      </c>
      <c r="D258" s="6" t="s">
        <v>627</v>
      </c>
      <c r="E258" s="6" t="s">
        <v>1339</v>
      </c>
    </row>
    <row r="259" spans="1:5">
      <c r="A259" s="311">
        <v>1215</v>
      </c>
      <c r="B259" s="312" t="s">
        <v>936</v>
      </c>
      <c r="C259" s="312" t="s">
        <v>242</v>
      </c>
      <c r="D259" s="6" t="s">
        <v>627</v>
      </c>
      <c r="E259" s="6" t="s">
        <v>1339</v>
      </c>
    </row>
    <row r="260" spans="1:5">
      <c r="A260" s="311">
        <v>1216</v>
      </c>
      <c r="B260" s="312" t="s">
        <v>937</v>
      </c>
      <c r="C260" s="312" t="s">
        <v>243</v>
      </c>
      <c r="D260" s="6" t="s">
        <v>627</v>
      </c>
      <c r="E260" s="6" t="s">
        <v>1339</v>
      </c>
    </row>
    <row r="261" spans="1:5">
      <c r="A261" s="311">
        <v>1217</v>
      </c>
      <c r="B261" s="312" t="s">
        <v>938</v>
      </c>
      <c r="C261" s="312" t="s">
        <v>244</v>
      </c>
      <c r="D261" s="6" t="s">
        <v>627</v>
      </c>
      <c r="E261" s="6" t="s">
        <v>1339</v>
      </c>
    </row>
    <row r="262" spans="1:5">
      <c r="A262" s="311">
        <v>1218</v>
      </c>
      <c r="B262" s="312" t="s">
        <v>939</v>
      </c>
      <c r="C262" s="312" t="s">
        <v>245</v>
      </c>
      <c r="D262" s="6" t="s">
        <v>627</v>
      </c>
      <c r="E262" s="6" t="s">
        <v>1339</v>
      </c>
    </row>
    <row r="263" spans="1:5">
      <c r="A263" s="311">
        <v>1219</v>
      </c>
      <c r="B263" s="312" t="s">
        <v>940</v>
      </c>
      <c r="C263" s="312" t="s">
        <v>246</v>
      </c>
      <c r="D263" s="6" t="s">
        <v>627</v>
      </c>
      <c r="E263" s="6" t="s">
        <v>1339</v>
      </c>
    </row>
    <row r="264" spans="1:5">
      <c r="A264" s="311">
        <v>1220</v>
      </c>
      <c r="B264" s="312" t="s">
        <v>941</v>
      </c>
      <c r="C264" s="312" t="s">
        <v>247</v>
      </c>
      <c r="D264" s="6" t="s">
        <v>627</v>
      </c>
      <c r="E264" s="6" t="s">
        <v>1339</v>
      </c>
    </row>
    <row r="265" spans="1:5">
      <c r="A265" s="311">
        <v>1221</v>
      </c>
      <c r="B265" s="312" t="s">
        <v>942</v>
      </c>
      <c r="C265" s="312" t="s">
        <v>248</v>
      </c>
      <c r="D265" s="6" t="s">
        <v>627</v>
      </c>
      <c r="E265" s="6" t="s">
        <v>1339</v>
      </c>
    </row>
    <row r="266" spans="1:5">
      <c r="A266" s="311">
        <v>1222</v>
      </c>
      <c r="B266" s="312" t="s">
        <v>943</v>
      </c>
      <c r="C266" s="312" t="s">
        <v>249</v>
      </c>
      <c r="D266" s="6" t="s">
        <v>627</v>
      </c>
      <c r="E266" s="6" t="s">
        <v>1339</v>
      </c>
    </row>
    <row r="267" spans="1:5">
      <c r="A267" s="311">
        <v>1223</v>
      </c>
      <c r="B267" s="312" t="s">
        <v>944</v>
      </c>
      <c r="C267" s="312" t="s">
        <v>250</v>
      </c>
      <c r="D267" s="6" t="s">
        <v>627</v>
      </c>
      <c r="E267" s="6" t="s">
        <v>1339</v>
      </c>
    </row>
    <row r="268" spans="1:5">
      <c r="A268" s="311">
        <v>1224</v>
      </c>
      <c r="B268" s="312" t="s">
        <v>945</v>
      </c>
      <c r="C268" s="312" t="s">
        <v>251</v>
      </c>
      <c r="D268" s="6" t="s">
        <v>627</v>
      </c>
      <c r="E268" s="6" t="s">
        <v>1339</v>
      </c>
    </row>
    <row r="269" spans="1:5">
      <c r="A269" s="311">
        <v>1225</v>
      </c>
      <c r="B269" s="312" t="s">
        <v>946</v>
      </c>
      <c r="C269" s="312" t="s">
        <v>252</v>
      </c>
      <c r="D269" s="6" t="s">
        <v>627</v>
      </c>
      <c r="E269" s="6" t="s">
        <v>1339</v>
      </c>
    </row>
    <row r="270" spans="1:5">
      <c r="A270" s="311">
        <v>1226</v>
      </c>
      <c r="B270" s="312" t="s">
        <v>947</v>
      </c>
      <c r="C270" s="312" t="s">
        <v>253</v>
      </c>
      <c r="D270" s="6" t="s">
        <v>627</v>
      </c>
      <c r="E270" s="6" t="s">
        <v>1339</v>
      </c>
    </row>
    <row r="271" spans="1:5">
      <c r="A271" s="311">
        <v>1227</v>
      </c>
      <c r="B271" s="312" t="s">
        <v>948</v>
      </c>
      <c r="C271" s="312" t="s">
        <v>254</v>
      </c>
      <c r="D271" s="6" t="s">
        <v>627</v>
      </c>
      <c r="E271" s="6" t="s">
        <v>1339</v>
      </c>
    </row>
    <row r="272" spans="1:5">
      <c r="A272" s="311">
        <v>1228</v>
      </c>
      <c r="B272" s="312" t="s">
        <v>949</v>
      </c>
      <c r="C272" s="312" t="s">
        <v>255</v>
      </c>
      <c r="D272" s="6" t="s">
        <v>627</v>
      </c>
      <c r="E272" s="6" t="s">
        <v>1339</v>
      </c>
    </row>
    <row r="273" spans="1:5">
      <c r="A273" s="311">
        <v>1229</v>
      </c>
      <c r="B273" s="312" t="s">
        <v>950</v>
      </c>
      <c r="C273" s="312" t="s">
        <v>256</v>
      </c>
      <c r="D273" s="6" t="s">
        <v>627</v>
      </c>
      <c r="E273" s="6" t="s">
        <v>1339</v>
      </c>
    </row>
    <row r="274" spans="1:5">
      <c r="A274" s="311">
        <v>1230</v>
      </c>
      <c r="B274" s="312" t="s">
        <v>951</v>
      </c>
      <c r="C274" s="312" t="s">
        <v>257</v>
      </c>
      <c r="D274" s="6" t="s">
        <v>627</v>
      </c>
      <c r="E274" s="6" t="s">
        <v>1339</v>
      </c>
    </row>
    <row r="275" spans="1:5">
      <c r="A275" s="311">
        <v>1231</v>
      </c>
      <c r="B275" s="312" t="s">
        <v>952</v>
      </c>
      <c r="C275" s="312" t="s">
        <v>258</v>
      </c>
      <c r="D275" s="6" t="s">
        <v>627</v>
      </c>
      <c r="E275" s="6" t="s">
        <v>1339</v>
      </c>
    </row>
    <row r="276" spans="1:5">
      <c r="A276" s="311">
        <v>1232</v>
      </c>
      <c r="B276" s="312" t="s">
        <v>953</v>
      </c>
      <c r="C276" s="312" t="s">
        <v>259</v>
      </c>
      <c r="D276" s="6" t="s">
        <v>627</v>
      </c>
      <c r="E276" s="6" t="s">
        <v>1339</v>
      </c>
    </row>
    <row r="277" spans="1:5">
      <c r="A277" s="311">
        <v>1233</v>
      </c>
      <c r="B277" s="312" t="s">
        <v>954</v>
      </c>
      <c r="C277" s="312" t="s">
        <v>260</v>
      </c>
      <c r="D277" s="6" t="s">
        <v>627</v>
      </c>
      <c r="E277" s="6" t="s">
        <v>1339</v>
      </c>
    </row>
    <row r="278" spans="1:5">
      <c r="A278" s="311">
        <v>1234</v>
      </c>
      <c r="B278" s="312" t="s">
        <v>955</v>
      </c>
      <c r="C278" s="312" t="s">
        <v>261</v>
      </c>
      <c r="D278" s="6" t="s">
        <v>627</v>
      </c>
      <c r="E278" s="6" t="s">
        <v>1339</v>
      </c>
    </row>
    <row r="279" spans="1:5">
      <c r="A279" s="311">
        <v>1235</v>
      </c>
      <c r="B279" s="312" t="s">
        <v>956</v>
      </c>
      <c r="C279" s="312" t="s">
        <v>262</v>
      </c>
      <c r="D279" s="6" t="s">
        <v>627</v>
      </c>
      <c r="E279" s="6" t="s">
        <v>1339</v>
      </c>
    </row>
    <row r="280" spans="1:5">
      <c r="A280" s="311">
        <v>1236</v>
      </c>
      <c r="B280" s="312" t="s">
        <v>957</v>
      </c>
      <c r="C280" s="312" t="s">
        <v>263</v>
      </c>
      <c r="D280" s="6" t="s">
        <v>627</v>
      </c>
      <c r="E280" s="6" t="s">
        <v>1339</v>
      </c>
    </row>
    <row r="281" spans="1:5">
      <c r="A281" s="311">
        <v>1237</v>
      </c>
      <c r="B281" s="312" t="s">
        <v>958</v>
      </c>
      <c r="C281" s="312" t="s">
        <v>264</v>
      </c>
      <c r="D281" s="6" t="s">
        <v>627</v>
      </c>
      <c r="E281" s="6" t="s">
        <v>1339</v>
      </c>
    </row>
    <row r="282" spans="1:5">
      <c r="A282" s="311">
        <v>1238</v>
      </c>
      <c r="B282" s="312" t="s">
        <v>959</v>
      </c>
      <c r="C282" s="312" t="s">
        <v>265</v>
      </c>
      <c r="D282" s="6" t="s">
        <v>627</v>
      </c>
      <c r="E282" s="6" t="s">
        <v>1339</v>
      </c>
    </row>
    <row r="283" spans="1:5">
      <c r="A283" s="311">
        <v>1239</v>
      </c>
      <c r="B283" s="312" t="s">
        <v>960</v>
      </c>
      <c r="C283" s="312" t="s">
        <v>266</v>
      </c>
      <c r="D283" s="6" t="s">
        <v>627</v>
      </c>
      <c r="E283" s="6" t="s">
        <v>1339</v>
      </c>
    </row>
    <row r="284" spans="1:5">
      <c r="A284" s="311">
        <v>1240</v>
      </c>
      <c r="B284" s="312" t="s">
        <v>961</v>
      </c>
      <c r="C284" s="312" t="s">
        <v>267</v>
      </c>
      <c r="D284" s="6" t="s">
        <v>627</v>
      </c>
      <c r="E284" s="6" t="s">
        <v>1339</v>
      </c>
    </row>
    <row r="285" spans="1:5">
      <c r="A285" s="311">
        <v>1241</v>
      </c>
      <c r="B285" s="312" t="s">
        <v>962</v>
      </c>
      <c r="C285" s="312" t="s">
        <v>268</v>
      </c>
      <c r="D285" s="6" t="s">
        <v>627</v>
      </c>
      <c r="E285" s="6" t="s">
        <v>1339</v>
      </c>
    </row>
    <row r="286" spans="1:5">
      <c r="A286" s="311">
        <v>1242</v>
      </c>
      <c r="B286" s="312" t="s">
        <v>963</v>
      </c>
      <c r="C286" s="312" t="s">
        <v>269</v>
      </c>
      <c r="D286" s="6" t="s">
        <v>627</v>
      </c>
      <c r="E286" s="6" t="s">
        <v>1339</v>
      </c>
    </row>
    <row r="287" spans="1:5">
      <c r="A287" s="311">
        <v>1243</v>
      </c>
      <c r="B287" s="312" t="s">
        <v>964</v>
      </c>
      <c r="C287" s="312" t="s">
        <v>270</v>
      </c>
      <c r="D287" s="6" t="s">
        <v>627</v>
      </c>
      <c r="E287" s="6" t="s">
        <v>1339</v>
      </c>
    </row>
    <row r="288" spans="1:5">
      <c r="A288" s="311">
        <v>1244</v>
      </c>
      <c r="B288" s="312" t="s">
        <v>965</v>
      </c>
      <c r="C288" s="312" t="s">
        <v>271</v>
      </c>
      <c r="D288" s="6" t="s">
        <v>627</v>
      </c>
      <c r="E288" s="6" t="s">
        <v>1339</v>
      </c>
    </row>
    <row r="289" spans="1:5">
      <c r="A289" s="311">
        <v>1245</v>
      </c>
      <c r="B289" s="312" t="s">
        <v>966</v>
      </c>
      <c r="C289" s="312" t="s">
        <v>272</v>
      </c>
      <c r="D289" s="6" t="s">
        <v>627</v>
      </c>
      <c r="E289" s="6" t="s">
        <v>1339</v>
      </c>
    </row>
    <row r="290" spans="1:5">
      <c r="A290" s="311">
        <v>1246</v>
      </c>
      <c r="B290" s="312" t="s">
        <v>967</v>
      </c>
      <c r="C290" s="312" t="s">
        <v>273</v>
      </c>
      <c r="D290" s="6" t="s">
        <v>627</v>
      </c>
      <c r="E290" s="6" t="s">
        <v>1339</v>
      </c>
    </row>
    <row r="291" spans="1:5">
      <c r="A291" s="311">
        <v>1247</v>
      </c>
      <c r="B291" s="312" t="s">
        <v>968</v>
      </c>
      <c r="C291" s="312" t="s">
        <v>274</v>
      </c>
      <c r="D291" s="6" t="s">
        <v>627</v>
      </c>
      <c r="E291" s="6" t="s">
        <v>1339</v>
      </c>
    </row>
    <row r="292" spans="1:5">
      <c r="A292" s="311">
        <v>1248</v>
      </c>
      <c r="B292" s="312" t="s">
        <v>969</v>
      </c>
      <c r="C292" s="312" t="s">
        <v>275</v>
      </c>
      <c r="D292" s="6" t="s">
        <v>627</v>
      </c>
      <c r="E292" s="6" t="s">
        <v>1339</v>
      </c>
    </row>
    <row r="293" spans="1:5">
      <c r="A293" s="311">
        <v>1249</v>
      </c>
      <c r="B293" s="312" t="s">
        <v>970</v>
      </c>
      <c r="C293" s="312" t="s">
        <v>276</v>
      </c>
      <c r="D293" s="6" t="s">
        <v>627</v>
      </c>
      <c r="E293" s="6" t="s">
        <v>1339</v>
      </c>
    </row>
    <row r="294" spans="1:5">
      <c r="A294" s="311">
        <v>1250</v>
      </c>
      <c r="B294" s="312" t="s">
        <v>971</v>
      </c>
      <c r="C294" s="312" t="s">
        <v>277</v>
      </c>
      <c r="D294" s="6" t="s">
        <v>627</v>
      </c>
      <c r="E294" s="6" t="s">
        <v>1339</v>
      </c>
    </row>
    <row r="295" spans="1:5">
      <c r="A295" s="311">
        <v>1251</v>
      </c>
      <c r="B295" s="312" t="s">
        <v>972</v>
      </c>
      <c r="C295" s="312" t="s">
        <v>278</v>
      </c>
      <c r="D295" s="6" t="s">
        <v>627</v>
      </c>
      <c r="E295" s="6" t="s">
        <v>1339</v>
      </c>
    </row>
    <row r="296" spans="1:5">
      <c r="A296" s="311">
        <v>1252</v>
      </c>
      <c r="B296" s="312" t="s">
        <v>973</v>
      </c>
      <c r="C296" s="312" t="s">
        <v>279</v>
      </c>
      <c r="D296" s="6" t="s">
        <v>627</v>
      </c>
      <c r="E296" s="6" t="s">
        <v>1339</v>
      </c>
    </row>
    <row r="297" spans="1:5">
      <c r="A297" s="311">
        <v>1253</v>
      </c>
      <c r="B297" s="312" t="s">
        <v>974</v>
      </c>
      <c r="C297" s="312" t="s">
        <v>280</v>
      </c>
      <c r="D297" s="6" t="s">
        <v>627</v>
      </c>
      <c r="E297" s="6" t="s">
        <v>1339</v>
      </c>
    </row>
    <row r="298" spans="1:5">
      <c r="A298" s="311">
        <v>1254</v>
      </c>
      <c r="B298" s="312" t="s">
        <v>975</v>
      </c>
      <c r="C298" s="312" t="s">
        <v>281</v>
      </c>
      <c r="D298" s="6" t="s">
        <v>627</v>
      </c>
      <c r="E298" s="6" t="s">
        <v>1339</v>
      </c>
    </row>
    <row r="299" spans="1:5">
      <c r="A299" s="311">
        <v>1255</v>
      </c>
      <c r="B299" s="312" t="s">
        <v>976</v>
      </c>
      <c r="C299" s="312" t="s">
        <v>282</v>
      </c>
      <c r="D299" s="6" t="s">
        <v>627</v>
      </c>
      <c r="E299" s="6" t="s">
        <v>1339</v>
      </c>
    </row>
    <row r="300" spans="1:5">
      <c r="A300" s="311">
        <v>1256</v>
      </c>
      <c r="B300" s="312" t="s">
        <v>977</v>
      </c>
      <c r="C300" s="312" t="s">
        <v>283</v>
      </c>
      <c r="D300" s="6" t="s">
        <v>627</v>
      </c>
      <c r="E300" s="6" t="s">
        <v>1339</v>
      </c>
    </row>
    <row r="301" spans="1:5">
      <c r="A301" s="311">
        <v>1257</v>
      </c>
      <c r="B301" s="312" t="s">
        <v>978</v>
      </c>
      <c r="C301" s="312" t="s">
        <v>284</v>
      </c>
      <c r="D301" s="6" t="s">
        <v>627</v>
      </c>
      <c r="E301" s="6" t="s">
        <v>1339</v>
      </c>
    </row>
    <row r="302" spans="1:5">
      <c r="A302" s="311">
        <v>1258</v>
      </c>
      <c r="B302" s="312" t="s">
        <v>979</v>
      </c>
      <c r="C302" s="312" t="s">
        <v>285</v>
      </c>
      <c r="D302" s="6" t="s">
        <v>627</v>
      </c>
      <c r="E302" s="6" t="s">
        <v>1339</v>
      </c>
    </row>
    <row r="303" spans="1:5">
      <c r="A303" s="311">
        <v>1259</v>
      </c>
      <c r="B303" s="312" t="s">
        <v>980</v>
      </c>
      <c r="C303" s="312" t="s">
        <v>286</v>
      </c>
      <c r="D303" s="6" t="s">
        <v>627</v>
      </c>
      <c r="E303" s="6" t="s">
        <v>1339</v>
      </c>
    </row>
    <row r="304" spans="1:5">
      <c r="A304" s="311">
        <v>1260</v>
      </c>
      <c r="B304" s="312" t="s">
        <v>981</v>
      </c>
      <c r="C304" s="312" t="s">
        <v>287</v>
      </c>
      <c r="D304" s="6" t="s">
        <v>627</v>
      </c>
      <c r="E304" s="6" t="s">
        <v>1339</v>
      </c>
    </row>
    <row r="305" spans="1:5">
      <c r="A305" s="311">
        <v>1261</v>
      </c>
      <c r="B305" s="312" t="s">
        <v>982</v>
      </c>
      <c r="C305" s="312" t="s">
        <v>288</v>
      </c>
      <c r="D305" s="6" t="s">
        <v>627</v>
      </c>
      <c r="E305" s="6" t="s">
        <v>1339</v>
      </c>
    </row>
    <row r="306" spans="1:5">
      <c r="A306" s="311">
        <v>1262</v>
      </c>
      <c r="B306" s="312" t="s">
        <v>983</v>
      </c>
      <c r="C306" s="312" t="s">
        <v>289</v>
      </c>
      <c r="D306" s="6" t="s">
        <v>627</v>
      </c>
      <c r="E306" s="6" t="s">
        <v>1339</v>
      </c>
    </row>
    <row r="307" spans="1:5">
      <c r="A307" s="311">
        <v>1263</v>
      </c>
      <c r="B307" s="312" t="s">
        <v>984</v>
      </c>
      <c r="C307" s="312" t="s">
        <v>290</v>
      </c>
      <c r="D307" s="6" t="s">
        <v>627</v>
      </c>
      <c r="E307" s="6" t="s">
        <v>1339</v>
      </c>
    </row>
    <row r="308" spans="1:5">
      <c r="A308" s="311">
        <v>1264</v>
      </c>
      <c r="B308" s="312" t="s">
        <v>985</v>
      </c>
      <c r="C308" s="312" t="s">
        <v>291</v>
      </c>
      <c r="D308" s="6" t="s">
        <v>627</v>
      </c>
      <c r="E308" s="6" t="s">
        <v>1339</v>
      </c>
    </row>
    <row r="309" spans="1:5">
      <c r="A309" s="311">
        <v>1265</v>
      </c>
      <c r="B309" s="312" t="s">
        <v>986</v>
      </c>
      <c r="C309" s="312" t="s">
        <v>292</v>
      </c>
      <c r="D309" s="6" t="s">
        <v>627</v>
      </c>
      <c r="E309" s="6" t="s">
        <v>1339</v>
      </c>
    </row>
    <row r="310" spans="1:5">
      <c r="A310" s="311">
        <v>1266</v>
      </c>
      <c r="B310" s="312" t="s">
        <v>987</v>
      </c>
      <c r="C310" s="312" t="s">
        <v>293</v>
      </c>
      <c r="D310" s="6" t="s">
        <v>627</v>
      </c>
      <c r="E310" s="6" t="s">
        <v>1339</v>
      </c>
    </row>
    <row r="311" spans="1:5">
      <c r="A311" s="311">
        <v>1267</v>
      </c>
      <c r="B311" s="312" t="s">
        <v>988</v>
      </c>
      <c r="C311" s="312" t="s">
        <v>294</v>
      </c>
      <c r="D311" s="6" t="s">
        <v>627</v>
      </c>
      <c r="E311" s="6" t="s">
        <v>1339</v>
      </c>
    </row>
    <row r="312" spans="1:5">
      <c r="A312" s="311">
        <v>1268</v>
      </c>
      <c r="B312" s="312" t="s">
        <v>989</v>
      </c>
      <c r="C312" s="312" t="s">
        <v>295</v>
      </c>
      <c r="D312" s="6" t="s">
        <v>627</v>
      </c>
      <c r="E312" s="6" t="s">
        <v>1339</v>
      </c>
    </row>
    <row r="313" spans="1:5">
      <c r="A313" s="311">
        <v>1269</v>
      </c>
      <c r="B313" s="312" t="s">
        <v>990</v>
      </c>
      <c r="C313" s="312" t="s">
        <v>296</v>
      </c>
      <c r="D313" s="6" t="s">
        <v>627</v>
      </c>
      <c r="E313" s="6" t="s">
        <v>1339</v>
      </c>
    </row>
    <row r="314" spans="1:5">
      <c r="A314" s="311">
        <v>1270</v>
      </c>
      <c r="B314" s="312" t="s">
        <v>991</v>
      </c>
      <c r="C314" s="312" t="s">
        <v>297</v>
      </c>
      <c r="D314" s="6" t="s">
        <v>627</v>
      </c>
      <c r="E314" s="6" t="s">
        <v>1339</v>
      </c>
    </row>
    <row r="315" spans="1:5">
      <c r="A315" s="311">
        <v>1271</v>
      </c>
      <c r="B315" s="312" t="s">
        <v>992</v>
      </c>
      <c r="C315" s="312" t="s">
        <v>298</v>
      </c>
      <c r="D315" s="6" t="s">
        <v>627</v>
      </c>
      <c r="E315" s="6" t="s">
        <v>1339</v>
      </c>
    </row>
    <row r="316" spans="1:5">
      <c r="A316" s="311">
        <v>1272</v>
      </c>
      <c r="B316" s="312" t="s">
        <v>993</v>
      </c>
      <c r="C316" s="312" t="s">
        <v>299</v>
      </c>
      <c r="D316" s="6" t="s">
        <v>627</v>
      </c>
      <c r="E316" s="6" t="s">
        <v>1339</v>
      </c>
    </row>
    <row r="317" spans="1:5">
      <c r="A317" s="311">
        <v>1273</v>
      </c>
      <c r="B317" s="312" t="s">
        <v>994</v>
      </c>
      <c r="C317" s="312" t="s">
        <v>300</v>
      </c>
      <c r="D317" s="6" t="s">
        <v>627</v>
      </c>
      <c r="E317" s="6" t="s">
        <v>1339</v>
      </c>
    </row>
    <row r="318" spans="1:5">
      <c r="A318" s="311">
        <v>1274</v>
      </c>
      <c r="B318" s="312" t="s">
        <v>995</v>
      </c>
      <c r="C318" s="312" t="s">
        <v>301</v>
      </c>
      <c r="D318" s="6" t="s">
        <v>627</v>
      </c>
      <c r="E318" s="6" t="s">
        <v>1339</v>
      </c>
    </row>
    <row r="319" spans="1:5">
      <c r="A319" s="311">
        <v>1275</v>
      </c>
      <c r="B319" s="312" t="s">
        <v>996</v>
      </c>
      <c r="C319" s="312" t="s">
        <v>302</v>
      </c>
      <c r="D319" s="6" t="s">
        <v>627</v>
      </c>
      <c r="E319" s="6" t="s">
        <v>1339</v>
      </c>
    </row>
    <row r="320" spans="1:5">
      <c r="A320" s="311">
        <v>1276</v>
      </c>
      <c r="B320" s="312" t="s">
        <v>997</v>
      </c>
      <c r="C320" s="312" t="s">
        <v>303</v>
      </c>
      <c r="D320" s="6" t="s">
        <v>627</v>
      </c>
      <c r="E320" s="6" t="s">
        <v>1339</v>
      </c>
    </row>
    <row r="321" spans="1:5">
      <c r="A321" s="311">
        <v>1277</v>
      </c>
      <c r="B321" s="312" t="s">
        <v>998</v>
      </c>
      <c r="C321" s="312" t="s">
        <v>304</v>
      </c>
      <c r="D321" s="6" t="s">
        <v>627</v>
      </c>
      <c r="E321" s="6" t="s">
        <v>1339</v>
      </c>
    </row>
    <row r="322" spans="1:5">
      <c r="A322" s="311">
        <v>1278</v>
      </c>
      <c r="B322" s="312" t="s">
        <v>999</v>
      </c>
      <c r="C322" s="312" t="s">
        <v>305</v>
      </c>
      <c r="D322" s="6" t="s">
        <v>627</v>
      </c>
      <c r="E322" s="6" t="s">
        <v>1339</v>
      </c>
    </row>
    <row r="323" spans="1:5">
      <c r="A323" s="311">
        <v>1279</v>
      </c>
      <c r="B323" s="312" t="s">
        <v>1000</v>
      </c>
      <c r="C323" s="312" t="s">
        <v>306</v>
      </c>
      <c r="D323" s="6" t="s">
        <v>627</v>
      </c>
      <c r="E323" s="6" t="s">
        <v>1339</v>
      </c>
    </row>
    <row r="324" spans="1:5">
      <c r="A324" s="311">
        <v>1280</v>
      </c>
      <c r="B324" s="312" t="s">
        <v>1001</v>
      </c>
      <c r="C324" s="312" t="s">
        <v>307</v>
      </c>
      <c r="D324" s="6" t="s">
        <v>627</v>
      </c>
      <c r="E324" s="6" t="s">
        <v>1339</v>
      </c>
    </row>
    <row r="325" spans="1:5">
      <c r="A325" s="311">
        <v>1281</v>
      </c>
      <c r="B325" s="312" t="s">
        <v>1002</v>
      </c>
      <c r="C325" s="312" t="s">
        <v>308</v>
      </c>
      <c r="D325" s="6" t="s">
        <v>627</v>
      </c>
      <c r="E325" s="6" t="s">
        <v>1339</v>
      </c>
    </row>
    <row r="326" spans="1:5">
      <c r="A326" s="311">
        <v>1282</v>
      </c>
      <c r="B326" s="312" t="s">
        <v>1003</v>
      </c>
      <c r="C326" s="312" t="s">
        <v>309</v>
      </c>
      <c r="D326" s="6" t="s">
        <v>627</v>
      </c>
      <c r="E326" s="6" t="s">
        <v>1339</v>
      </c>
    </row>
    <row r="327" spans="1:5">
      <c r="A327" s="311">
        <v>1283</v>
      </c>
      <c r="B327" s="312" t="s">
        <v>1004</v>
      </c>
      <c r="C327" s="312" t="s">
        <v>310</v>
      </c>
      <c r="D327" s="6" t="s">
        <v>627</v>
      </c>
      <c r="E327" s="6" t="s">
        <v>1339</v>
      </c>
    </row>
    <row r="328" spans="1:5">
      <c r="A328" s="311">
        <v>1284</v>
      </c>
      <c r="B328" s="312" t="s">
        <v>1005</v>
      </c>
      <c r="C328" s="312" t="s">
        <v>311</v>
      </c>
      <c r="D328" s="6" t="s">
        <v>627</v>
      </c>
      <c r="E328" s="6" t="s">
        <v>1339</v>
      </c>
    </row>
    <row r="329" spans="1:5">
      <c r="A329" s="311">
        <v>1285</v>
      </c>
      <c r="B329" s="312" t="s">
        <v>1006</v>
      </c>
      <c r="C329" s="312" t="s">
        <v>312</v>
      </c>
      <c r="D329" s="6" t="s">
        <v>627</v>
      </c>
      <c r="E329" s="6" t="s">
        <v>1339</v>
      </c>
    </row>
    <row r="330" spans="1:5">
      <c r="A330" s="311">
        <v>1286</v>
      </c>
      <c r="B330" s="312" t="s">
        <v>1007</v>
      </c>
      <c r="C330" s="312" t="s">
        <v>313</v>
      </c>
      <c r="D330" s="6" t="s">
        <v>627</v>
      </c>
      <c r="E330" s="6" t="s">
        <v>1339</v>
      </c>
    </row>
    <row r="331" spans="1:5">
      <c r="A331" s="311">
        <v>1287</v>
      </c>
      <c r="B331" s="312" t="s">
        <v>1008</v>
      </c>
      <c r="C331" s="312" t="s">
        <v>314</v>
      </c>
      <c r="D331" s="6" t="s">
        <v>627</v>
      </c>
      <c r="E331" s="6" t="s">
        <v>1339</v>
      </c>
    </row>
    <row r="332" spans="1:5">
      <c r="A332" s="311">
        <v>1301</v>
      </c>
      <c r="B332" s="312" t="s">
        <v>1009</v>
      </c>
      <c r="C332" s="312" t="s">
        <v>315</v>
      </c>
      <c r="D332" s="6" t="s">
        <v>627</v>
      </c>
      <c r="E332" s="6" t="s">
        <v>1339</v>
      </c>
    </row>
    <row r="333" spans="1:5">
      <c r="A333" s="311">
        <v>1302</v>
      </c>
      <c r="B333" s="312" t="s">
        <v>1010</v>
      </c>
      <c r="C333" s="312" t="s">
        <v>316</v>
      </c>
      <c r="D333" s="6" t="s">
        <v>627</v>
      </c>
      <c r="E333" s="6" t="s">
        <v>1339</v>
      </c>
    </row>
    <row r="334" spans="1:5">
      <c r="A334" s="311">
        <v>1303</v>
      </c>
      <c r="B334" s="312" t="s">
        <v>1011</v>
      </c>
      <c r="C334" s="312" t="s">
        <v>317</v>
      </c>
      <c r="D334" s="6" t="s">
        <v>627</v>
      </c>
      <c r="E334" s="6" t="s">
        <v>1339</v>
      </c>
    </row>
    <row r="335" spans="1:5">
      <c r="A335" s="311">
        <v>1304</v>
      </c>
      <c r="B335" s="312" t="s">
        <v>1012</v>
      </c>
      <c r="C335" s="312" t="s">
        <v>318</v>
      </c>
      <c r="D335" s="6" t="s">
        <v>627</v>
      </c>
      <c r="E335" s="6" t="s">
        <v>1339</v>
      </c>
    </row>
    <row r="336" spans="1:5">
      <c r="A336" s="311">
        <v>1305</v>
      </c>
      <c r="B336" s="312" t="s">
        <v>1013</v>
      </c>
      <c r="C336" s="312" t="s">
        <v>319</v>
      </c>
      <c r="D336" s="6" t="s">
        <v>627</v>
      </c>
      <c r="E336" s="6" t="s">
        <v>1339</v>
      </c>
    </row>
    <row r="337" spans="1:5">
      <c r="A337" s="311">
        <v>1306</v>
      </c>
      <c r="B337" s="312" t="s">
        <v>1014</v>
      </c>
      <c r="C337" s="312" t="s">
        <v>320</v>
      </c>
      <c r="D337" s="6" t="s">
        <v>627</v>
      </c>
      <c r="E337" s="6" t="s">
        <v>1339</v>
      </c>
    </row>
    <row r="338" spans="1:5">
      <c r="A338" s="311">
        <v>1307</v>
      </c>
      <c r="B338" s="312" t="s">
        <v>1015</v>
      </c>
      <c r="C338" s="312" t="s">
        <v>321</v>
      </c>
      <c r="D338" s="6" t="s">
        <v>627</v>
      </c>
      <c r="E338" s="6" t="s">
        <v>1339</v>
      </c>
    </row>
    <row r="339" spans="1:5">
      <c r="A339" s="311">
        <v>1308</v>
      </c>
      <c r="B339" s="312" t="s">
        <v>1016</v>
      </c>
      <c r="C339" s="312" t="s">
        <v>322</v>
      </c>
      <c r="D339" s="6" t="s">
        <v>627</v>
      </c>
      <c r="E339" s="6" t="s">
        <v>1339</v>
      </c>
    </row>
    <row r="340" spans="1:5">
      <c r="A340" s="311">
        <v>1309</v>
      </c>
      <c r="B340" s="312" t="s">
        <v>1017</v>
      </c>
      <c r="C340" s="312" t="s">
        <v>323</v>
      </c>
      <c r="D340" s="6" t="s">
        <v>627</v>
      </c>
      <c r="E340" s="6" t="s">
        <v>1339</v>
      </c>
    </row>
    <row r="341" spans="1:5">
      <c r="A341" s="311">
        <v>1310</v>
      </c>
      <c r="B341" s="312" t="s">
        <v>1018</v>
      </c>
      <c r="C341" s="312" t="s">
        <v>324</v>
      </c>
      <c r="D341" s="6" t="s">
        <v>627</v>
      </c>
      <c r="E341" s="6" t="s">
        <v>1339</v>
      </c>
    </row>
    <row r="342" spans="1:5">
      <c r="A342" s="311">
        <v>1311</v>
      </c>
      <c r="B342" s="312" t="s">
        <v>1019</v>
      </c>
      <c r="C342" s="312" t="s">
        <v>325</v>
      </c>
      <c r="D342" s="6" t="s">
        <v>627</v>
      </c>
      <c r="E342" s="6" t="s">
        <v>1339</v>
      </c>
    </row>
    <row r="343" spans="1:5">
      <c r="A343" s="311">
        <v>1312</v>
      </c>
      <c r="B343" s="312" t="s">
        <v>1020</v>
      </c>
      <c r="C343" s="312" t="s">
        <v>326</v>
      </c>
      <c r="D343" s="6" t="s">
        <v>627</v>
      </c>
      <c r="E343" s="6" t="s">
        <v>1339</v>
      </c>
    </row>
    <row r="344" spans="1:5">
      <c r="A344" s="311">
        <v>1313</v>
      </c>
      <c r="B344" s="312" t="s">
        <v>1021</v>
      </c>
      <c r="C344" s="312" t="s">
        <v>327</v>
      </c>
      <c r="D344" s="6" t="s">
        <v>627</v>
      </c>
      <c r="E344" s="6" t="s">
        <v>1339</v>
      </c>
    </row>
    <row r="345" spans="1:5">
      <c r="A345" s="311">
        <v>1314</v>
      </c>
      <c r="B345" s="312" t="s">
        <v>1022</v>
      </c>
      <c r="C345" s="312" t="s">
        <v>328</v>
      </c>
      <c r="D345" s="6" t="s">
        <v>627</v>
      </c>
      <c r="E345" s="6" t="s">
        <v>1339</v>
      </c>
    </row>
    <row r="346" spans="1:5">
      <c r="A346" s="311">
        <v>1315</v>
      </c>
      <c r="B346" s="312" t="s">
        <v>1023</v>
      </c>
      <c r="C346" s="312" t="s">
        <v>329</v>
      </c>
      <c r="D346" s="6" t="s">
        <v>627</v>
      </c>
      <c r="E346" s="6" t="s">
        <v>1339</v>
      </c>
    </row>
    <row r="347" spans="1:5">
      <c r="A347" s="311">
        <v>1316</v>
      </c>
      <c r="B347" s="312" t="s">
        <v>1024</v>
      </c>
      <c r="C347" s="312" t="s">
        <v>330</v>
      </c>
      <c r="D347" s="6" t="s">
        <v>627</v>
      </c>
      <c r="E347" s="6" t="s">
        <v>1339</v>
      </c>
    </row>
    <row r="348" spans="1:5">
      <c r="A348" s="311">
        <v>1317</v>
      </c>
      <c r="B348" s="312" t="s">
        <v>1025</v>
      </c>
      <c r="C348" s="312" t="s">
        <v>331</v>
      </c>
      <c r="D348" s="6" t="s">
        <v>627</v>
      </c>
      <c r="E348" s="6" t="s">
        <v>1339</v>
      </c>
    </row>
    <row r="349" spans="1:5">
      <c r="A349" s="311">
        <v>1318</v>
      </c>
      <c r="B349" s="312" t="s">
        <v>1026</v>
      </c>
      <c r="C349" s="312" t="s">
        <v>332</v>
      </c>
      <c r="D349" s="6" t="s">
        <v>627</v>
      </c>
      <c r="E349" s="6" t="s">
        <v>1339</v>
      </c>
    </row>
    <row r="350" spans="1:5">
      <c r="A350" s="311">
        <v>1319</v>
      </c>
      <c r="B350" s="312" t="s">
        <v>1027</v>
      </c>
      <c r="C350" s="312" t="s">
        <v>333</v>
      </c>
      <c r="D350" s="6" t="s">
        <v>627</v>
      </c>
      <c r="E350" s="6" t="s">
        <v>1339</v>
      </c>
    </row>
    <row r="351" spans="1:5">
      <c r="A351" s="311">
        <v>1320</v>
      </c>
      <c r="B351" s="312" t="s">
        <v>1028</v>
      </c>
      <c r="C351" s="312" t="s">
        <v>334</v>
      </c>
      <c r="D351" s="6" t="s">
        <v>627</v>
      </c>
      <c r="E351" s="6" t="s">
        <v>1339</v>
      </c>
    </row>
    <row r="352" spans="1:5">
      <c r="A352" s="311">
        <v>1321</v>
      </c>
      <c r="B352" s="312" t="s">
        <v>1029</v>
      </c>
      <c r="C352" s="312" t="s">
        <v>335</v>
      </c>
      <c r="D352" s="6" t="s">
        <v>627</v>
      </c>
      <c r="E352" s="6" t="s">
        <v>1339</v>
      </c>
    </row>
    <row r="353" spans="1:5">
      <c r="A353" s="311">
        <v>1322</v>
      </c>
      <c r="B353" s="312" t="s">
        <v>1030</v>
      </c>
      <c r="C353" s="312" t="s">
        <v>336</v>
      </c>
      <c r="D353" s="6" t="s">
        <v>627</v>
      </c>
      <c r="E353" s="6" t="s">
        <v>1339</v>
      </c>
    </row>
    <row r="354" spans="1:5">
      <c r="A354" s="311">
        <v>1323</v>
      </c>
      <c r="B354" s="312" t="s">
        <v>1031</v>
      </c>
      <c r="C354" s="312" t="s">
        <v>337</v>
      </c>
      <c r="D354" s="6" t="s">
        <v>627</v>
      </c>
      <c r="E354" s="6" t="s">
        <v>1339</v>
      </c>
    </row>
    <row r="355" spans="1:5">
      <c r="A355" s="311">
        <v>1324</v>
      </c>
      <c r="B355" s="312" t="s">
        <v>1032</v>
      </c>
      <c r="C355" s="312" t="s">
        <v>338</v>
      </c>
      <c r="D355" s="6" t="s">
        <v>627</v>
      </c>
      <c r="E355" s="6" t="s">
        <v>1339</v>
      </c>
    </row>
    <row r="356" spans="1:5">
      <c r="A356" s="311">
        <v>1325</v>
      </c>
      <c r="B356" s="312" t="s">
        <v>1033</v>
      </c>
      <c r="C356" s="312" t="s">
        <v>339</v>
      </c>
      <c r="D356" s="6" t="s">
        <v>627</v>
      </c>
      <c r="E356" s="6" t="s">
        <v>1339</v>
      </c>
    </row>
    <row r="357" spans="1:5">
      <c r="A357" s="311">
        <v>1326</v>
      </c>
      <c r="B357" s="312" t="s">
        <v>1034</v>
      </c>
      <c r="C357" s="312" t="s">
        <v>340</v>
      </c>
      <c r="D357" s="6" t="s">
        <v>627</v>
      </c>
      <c r="E357" s="6" t="s">
        <v>1339</v>
      </c>
    </row>
    <row r="358" spans="1:5">
      <c r="A358" s="311">
        <v>1327</v>
      </c>
      <c r="B358" s="312" t="s">
        <v>1035</v>
      </c>
      <c r="C358" s="312" t="s">
        <v>341</v>
      </c>
      <c r="D358" s="6" t="s">
        <v>627</v>
      </c>
      <c r="E358" s="6" t="s">
        <v>1339</v>
      </c>
    </row>
    <row r="359" spans="1:5">
      <c r="A359" s="311">
        <v>1328</v>
      </c>
      <c r="B359" s="312" t="s">
        <v>1036</v>
      </c>
      <c r="C359" s="312" t="s">
        <v>342</v>
      </c>
      <c r="D359" s="6" t="s">
        <v>627</v>
      </c>
      <c r="E359" s="6" t="s">
        <v>1339</v>
      </c>
    </row>
    <row r="360" spans="1:5">
      <c r="A360" s="311">
        <v>1329</v>
      </c>
      <c r="B360" s="312" t="s">
        <v>1037</v>
      </c>
      <c r="C360" s="312" t="s">
        <v>343</v>
      </c>
      <c r="D360" s="6" t="s">
        <v>627</v>
      </c>
      <c r="E360" s="6" t="s">
        <v>1339</v>
      </c>
    </row>
    <row r="361" spans="1:5">
      <c r="A361" s="311">
        <v>1330</v>
      </c>
      <c r="B361" s="312" t="s">
        <v>1038</v>
      </c>
      <c r="C361" s="312" t="s">
        <v>344</v>
      </c>
      <c r="D361" s="6" t="s">
        <v>627</v>
      </c>
      <c r="E361" s="6" t="s">
        <v>1339</v>
      </c>
    </row>
    <row r="362" spans="1:5">
      <c r="A362" s="311">
        <v>1331</v>
      </c>
      <c r="B362" s="312" t="s">
        <v>1039</v>
      </c>
      <c r="C362" s="312" t="s">
        <v>345</v>
      </c>
      <c r="D362" s="6" t="s">
        <v>627</v>
      </c>
      <c r="E362" s="6" t="s">
        <v>1339</v>
      </c>
    </row>
    <row r="363" spans="1:5">
      <c r="A363" s="311">
        <v>1332</v>
      </c>
      <c r="B363" s="312" t="s">
        <v>1040</v>
      </c>
      <c r="C363" s="312" t="s">
        <v>346</v>
      </c>
      <c r="D363" s="6" t="s">
        <v>627</v>
      </c>
      <c r="E363" s="6" t="s">
        <v>1339</v>
      </c>
    </row>
    <row r="364" spans="1:5">
      <c r="A364" s="311">
        <v>1333</v>
      </c>
      <c r="B364" s="312" t="s">
        <v>1041</v>
      </c>
      <c r="C364" s="312" t="s">
        <v>347</v>
      </c>
      <c r="D364" s="6" t="s">
        <v>627</v>
      </c>
      <c r="E364" s="6" t="s">
        <v>1339</v>
      </c>
    </row>
    <row r="365" spans="1:5">
      <c r="A365" s="311">
        <v>1334</v>
      </c>
      <c r="B365" s="312" t="s">
        <v>1042</v>
      </c>
      <c r="C365" s="312" t="s">
        <v>348</v>
      </c>
      <c r="D365" s="6" t="s">
        <v>627</v>
      </c>
      <c r="E365" s="6" t="s">
        <v>1339</v>
      </c>
    </row>
    <row r="366" spans="1:5">
      <c r="A366" s="311">
        <v>1335</v>
      </c>
      <c r="B366" s="312" t="s">
        <v>1043</v>
      </c>
      <c r="C366" s="312" t="s">
        <v>349</v>
      </c>
      <c r="D366" s="6" t="s">
        <v>627</v>
      </c>
      <c r="E366" s="6" t="s">
        <v>1339</v>
      </c>
    </row>
    <row r="367" spans="1:5">
      <c r="A367" s="311">
        <v>1336</v>
      </c>
      <c r="B367" s="312" t="s">
        <v>1044</v>
      </c>
      <c r="C367" s="312" t="s">
        <v>350</v>
      </c>
      <c r="D367" s="6" t="s">
        <v>627</v>
      </c>
      <c r="E367" s="6" t="s">
        <v>1339</v>
      </c>
    </row>
    <row r="368" spans="1:5">
      <c r="A368" s="311">
        <v>1337</v>
      </c>
      <c r="B368" s="312" t="s">
        <v>1045</v>
      </c>
      <c r="C368" s="312" t="s">
        <v>351</v>
      </c>
      <c r="D368" s="6" t="s">
        <v>627</v>
      </c>
      <c r="E368" s="6" t="s">
        <v>1339</v>
      </c>
    </row>
    <row r="369" spans="1:5">
      <c r="A369" s="311">
        <v>1338</v>
      </c>
      <c r="B369" s="312" t="s">
        <v>1046</v>
      </c>
      <c r="C369" s="312" t="s">
        <v>352</v>
      </c>
      <c r="D369" s="6" t="s">
        <v>627</v>
      </c>
      <c r="E369" s="6" t="s">
        <v>1339</v>
      </c>
    </row>
    <row r="370" spans="1:5">
      <c r="A370" s="311">
        <v>1339</v>
      </c>
      <c r="B370" s="312" t="s">
        <v>1047</v>
      </c>
      <c r="C370" s="312" t="s">
        <v>353</v>
      </c>
      <c r="D370" s="6" t="s">
        <v>627</v>
      </c>
      <c r="E370" s="6" t="s">
        <v>1339</v>
      </c>
    </row>
    <row r="371" spans="1:5">
      <c r="A371" s="311">
        <v>1340</v>
      </c>
      <c r="B371" s="312" t="s">
        <v>1048</v>
      </c>
      <c r="C371" s="312" t="s">
        <v>354</v>
      </c>
      <c r="D371" s="6" t="s">
        <v>627</v>
      </c>
      <c r="E371" s="6" t="s">
        <v>1339</v>
      </c>
    </row>
    <row r="372" spans="1:5">
      <c r="A372" s="311">
        <v>1341</v>
      </c>
      <c r="B372" s="312" t="s">
        <v>1049</v>
      </c>
      <c r="C372" s="312" t="s">
        <v>355</v>
      </c>
      <c r="D372" s="6" t="s">
        <v>627</v>
      </c>
      <c r="E372" s="6" t="s">
        <v>1339</v>
      </c>
    </row>
    <row r="373" spans="1:5">
      <c r="A373" s="311">
        <v>1342</v>
      </c>
      <c r="B373" s="312" t="s">
        <v>1050</v>
      </c>
      <c r="C373" s="312" t="s">
        <v>356</v>
      </c>
      <c r="D373" s="6" t="s">
        <v>627</v>
      </c>
      <c r="E373" s="6" t="s">
        <v>1339</v>
      </c>
    </row>
    <row r="374" spans="1:5">
      <c r="A374" s="311">
        <v>1343</v>
      </c>
      <c r="B374" s="312" t="s">
        <v>1051</v>
      </c>
      <c r="C374" s="312" t="s">
        <v>357</v>
      </c>
      <c r="D374" s="6" t="s">
        <v>627</v>
      </c>
      <c r="E374" s="6" t="s">
        <v>1339</v>
      </c>
    </row>
    <row r="375" spans="1:5">
      <c r="A375" s="311">
        <v>1344</v>
      </c>
      <c r="B375" s="312" t="s">
        <v>1052</v>
      </c>
      <c r="C375" s="312" t="s">
        <v>358</v>
      </c>
      <c r="D375" s="6" t="s">
        <v>627</v>
      </c>
      <c r="E375" s="6" t="s">
        <v>1339</v>
      </c>
    </row>
    <row r="376" spans="1:5">
      <c r="A376" s="311">
        <v>1345</v>
      </c>
      <c r="B376" s="312" t="s">
        <v>1053</v>
      </c>
      <c r="C376" s="312" t="s">
        <v>359</v>
      </c>
      <c r="D376" s="6" t="s">
        <v>627</v>
      </c>
      <c r="E376" s="6" t="s">
        <v>1339</v>
      </c>
    </row>
    <row r="377" spans="1:5">
      <c r="A377" s="311">
        <v>1346</v>
      </c>
      <c r="B377" s="312" t="s">
        <v>1054</v>
      </c>
      <c r="C377" s="312" t="s">
        <v>360</v>
      </c>
      <c r="D377" s="6" t="s">
        <v>627</v>
      </c>
      <c r="E377" s="6" t="s">
        <v>1339</v>
      </c>
    </row>
    <row r="378" spans="1:5">
      <c r="A378" s="311">
        <v>1347</v>
      </c>
      <c r="B378" s="312" t="s">
        <v>1055</v>
      </c>
      <c r="C378" s="312" t="s">
        <v>361</v>
      </c>
      <c r="D378" s="6" t="s">
        <v>627</v>
      </c>
      <c r="E378" s="6" t="s">
        <v>1339</v>
      </c>
    </row>
    <row r="379" spans="1:5">
      <c r="A379" s="311">
        <v>1401</v>
      </c>
      <c r="B379" s="312" t="s">
        <v>1056</v>
      </c>
      <c r="C379" s="312" t="s">
        <v>362</v>
      </c>
      <c r="D379" s="6" t="s">
        <v>627</v>
      </c>
      <c r="E379" s="6" t="s">
        <v>1339</v>
      </c>
    </row>
    <row r="380" spans="1:5">
      <c r="A380" s="311">
        <v>1402</v>
      </c>
      <c r="B380" s="312" t="s">
        <v>1057</v>
      </c>
      <c r="C380" s="312" t="s">
        <v>363</v>
      </c>
      <c r="D380" s="6" t="s">
        <v>627</v>
      </c>
      <c r="E380" s="6" t="s">
        <v>1339</v>
      </c>
    </row>
    <row r="381" spans="1:5">
      <c r="A381" s="311">
        <v>1403</v>
      </c>
      <c r="B381" s="312" t="s">
        <v>1058</v>
      </c>
      <c r="C381" s="312" t="s">
        <v>1387</v>
      </c>
      <c r="D381" s="6" t="s">
        <v>627</v>
      </c>
      <c r="E381" s="6" t="s">
        <v>1339</v>
      </c>
    </row>
    <row r="382" spans="1:5">
      <c r="A382" s="311">
        <v>1404</v>
      </c>
      <c r="B382" s="312" t="s">
        <v>1059</v>
      </c>
      <c r="C382" s="312" t="s">
        <v>364</v>
      </c>
      <c r="D382" s="6" t="s">
        <v>627</v>
      </c>
      <c r="E382" s="6" t="s">
        <v>1339</v>
      </c>
    </row>
    <row r="383" spans="1:5">
      <c r="A383" s="311">
        <v>1405</v>
      </c>
      <c r="B383" s="312" t="s">
        <v>1060</v>
      </c>
      <c r="C383" s="312" t="s">
        <v>365</v>
      </c>
      <c r="D383" s="6" t="s">
        <v>627</v>
      </c>
      <c r="E383" s="6" t="s">
        <v>1339</v>
      </c>
    </row>
    <row r="384" spans="1:5">
      <c r="A384" s="311">
        <v>1406</v>
      </c>
      <c r="B384" s="312" t="s">
        <v>1061</v>
      </c>
      <c r="C384" s="312" t="s">
        <v>366</v>
      </c>
      <c r="D384" s="6" t="s">
        <v>627</v>
      </c>
      <c r="E384" s="6" t="s">
        <v>1339</v>
      </c>
    </row>
    <row r="385" spans="1:5">
      <c r="A385" s="311">
        <v>1407</v>
      </c>
      <c r="B385" s="312" t="s">
        <v>1062</v>
      </c>
      <c r="C385" s="312" t="s">
        <v>367</v>
      </c>
      <c r="D385" s="6" t="s">
        <v>627</v>
      </c>
      <c r="E385" s="6" t="s">
        <v>1339</v>
      </c>
    </row>
    <row r="386" spans="1:5">
      <c r="A386" s="311">
        <v>1408</v>
      </c>
      <c r="B386" s="312" t="s">
        <v>1063</v>
      </c>
      <c r="C386" s="312" t="s">
        <v>368</v>
      </c>
      <c r="D386" s="6" t="s">
        <v>627</v>
      </c>
      <c r="E386" s="6" t="s">
        <v>1339</v>
      </c>
    </row>
    <row r="387" spans="1:5">
      <c r="A387" s="311">
        <v>1409</v>
      </c>
      <c r="B387" s="312" t="s">
        <v>1064</v>
      </c>
      <c r="C387" s="312" t="s">
        <v>369</v>
      </c>
      <c r="D387" s="6" t="s">
        <v>627</v>
      </c>
      <c r="E387" s="6" t="s">
        <v>1339</v>
      </c>
    </row>
    <row r="388" spans="1:5">
      <c r="A388" s="311">
        <v>1410</v>
      </c>
      <c r="B388" s="312" t="s">
        <v>1065</v>
      </c>
      <c r="C388" s="312" t="s">
        <v>370</v>
      </c>
      <c r="D388" s="6" t="s">
        <v>627</v>
      </c>
      <c r="E388" s="6" t="s">
        <v>1339</v>
      </c>
    </row>
    <row r="389" spans="1:5">
      <c r="A389" s="311">
        <v>1411</v>
      </c>
      <c r="B389" s="312" t="s">
        <v>1066</v>
      </c>
      <c r="C389" s="312" t="s">
        <v>371</v>
      </c>
      <c r="D389" s="6" t="s">
        <v>627</v>
      </c>
      <c r="E389" s="6" t="s">
        <v>1339</v>
      </c>
    </row>
    <row r="390" spans="1:5">
      <c r="A390" s="311">
        <v>1412</v>
      </c>
      <c r="B390" s="312" t="s">
        <v>1067</v>
      </c>
      <c r="C390" s="312" t="s">
        <v>372</v>
      </c>
      <c r="D390" s="6" t="s">
        <v>627</v>
      </c>
      <c r="E390" s="6" t="s">
        <v>1339</v>
      </c>
    </row>
    <row r="391" spans="1:5">
      <c r="A391" s="311">
        <v>1413</v>
      </c>
      <c r="B391" s="312" t="s">
        <v>1039</v>
      </c>
      <c r="C391" s="312" t="s">
        <v>345</v>
      </c>
      <c r="D391" s="6" t="s">
        <v>627</v>
      </c>
      <c r="E391" s="6" t="s">
        <v>1339</v>
      </c>
    </row>
    <row r="392" spans="1:5">
      <c r="A392" s="311">
        <v>1414</v>
      </c>
      <c r="B392" s="312" t="s">
        <v>1068</v>
      </c>
      <c r="C392" s="312" t="s">
        <v>373</v>
      </c>
      <c r="D392" s="6" t="s">
        <v>627</v>
      </c>
      <c r="E392" s="6" t="s">
        <v>1339</v>
      </c>
    </row>
    <row r="393" spans="1:5">
      <c r="A393" s="311">
        <v>1415</v>
      </c>
      <c r="B393" s="312" t="s">
        <v>1069</v>
      </c>
      <c r="C393" s="312" t="s">
        <v>374</v>
      </c>
      <c r="D393" s="6" t="s">
        <v>627</v>
      </c>
      <c r="E393" s="6" t="s">
        <v>1339</v>
      </c>
    </row>
    <row r="394" spans="1:5">
      <c r="A394" s="311">
        <v>1416</v>
      </c>
      <c r="B394" s="312" t="s">
        <v>1070</v>
      </c>
      <c r="C394" s="312" t="s">
        <v>375</v>
      </c>
      <c r="D394" s="6" t="s">
        <v>627</v>
      </c>
      <c r="E394" s="6" t="s">
        <v>1339</v>
      </c>
    </row>
    <row r="395" spans="1:5">
      <c r="A395" s="311">
        <v>1417</v>
      </c>
      <c r="B395" s="312" t="s">
        <v>1071</v>
      </c>
      <c r="C395" s="312" t="s">
        <v>376</v>
      </c>
      <c r="D395" s="6" t="s">
        <v>627</v>
      </c>
      <c r="E395" s="6" t="s">
        <v>1339</v>
      </c>
    </row>
    <row r="396" spans="1:5">
      <c r="A396" s="311">
        <v>1418</v>
      </c>
      <c r="B396" s="312" t="s">
        <v>1072</v>
      </c>
      <c r="C396" s="312" t="s">
        <v>377</v>
      </c>
      <c r="D396" s="6" t="s">
        <v>627</v>
      </c>
      <c r="E396" s="6" t="s">
        <v>1339</v>
      </c>
    </row>
    <row r="397" spans="1:5">
      <c r="A397" s="311">
        <v>1419</v>
      </c>
      <c r="B397" s="312" t="s">
        <v>1073</v>
      </c>
      <c r="C397" s="312" t="s">
        <v>378</v>
      </c>
      <c r="D397" s="6" t="s">
        <v>627</v>
      </c>
      <c r="E397" s="6" t="s">
        <v>1339</v>
      </c>
    </row>
    <row r="398" spans="1:5">
      <c r="A398" s="311">
        <v>1420</v>
      </c>
      <c r="B398" s="312" t="s">
        <v>1074</v>
      </c>
      <c r="C398" s="312" t="s">
        <v>379</v>
      </c>
      <c r="D398" s="6" t="s">
        <v>627</v>
      </c>
      <c r="E398" s="6" t="s">
        <v>1339</v>
      </c>
    </row>
    <row r="399" spans="1:5">
      <c r="A399" s="311">
        <v>1421</v>
      </c>
      <c r="B399" s="312" t="s">
        <v>1075</v>
      </c>
      <c r="C399" s="312" t="s">
        <v>380</v>
      </c>
      <c r="D399" s="6" t="s">
        <v>627</v>
      </c>
      <c r="E399" s="6" t="s">
        <v>1339</v>
      </c>
    </row>
    <row r="400" spans="1:5">
      <c r="A400" s="311">
        <v>1422</v>
      </c>
      <c r="B400" s="312" t="s">
        <v>1076</v>
      </c>
      <c r="C400" s="312" t="s">
        <v>381</v>
      </c>
      <c r="D400" s="6" t="s">
        <v>627</v>
      </c>
      <c r="E400" s="6" t="s">
        <v>1339</v>
      </c>
    </row>
    <row r="401" spans="1:5">
      <c r="A401" s="311">
        <v>1423</v>
      </c>
      <c r="B401" s="312" t="s">
        <v>1077</v>
      </c>
      <c r="C401" s="312" t="s">
        <v>382</v>
      </c>
      <c r="D401" s="6" t="s">
        <v>627</v>
      </c>
      <c r="E401" s="6" t="s">
        <v>1339</v>
      </c>
    </row>
    <row r="402" spans="1:5">
      <c r="A402" s="311">
        <v>1424</v>
      </c>
      <c r="B402" s="312" t="s">
        <v>1078</v>
      </c>
      <c r="C402" s="312" t="s">
        <v>383</v>
      </c>
      <c r="D402" s="6" t="s">
        <v>627</v>
      </c>
      <c r="E402" s="6" t="s">
        <v>1339</v>
      </c>
    </row>
    <row r="403" spans="1:5">
      <c r="A403" s="311">
        <v>1425</v>
      </c>
      <c r="B403" s="312" t="s">
        <v>1079</v>
      </c>
      <c r="C403" s="312" t="s">
        <v>384</v>
      </c>
      <c r="D403" s="6" t="s">
        <v>627</v>
      </c>
      <c r="E403" s="6" t="s">
        <v>1339</v>
      </c>
    </row>
    <row r="404" spans="1:5">
      <c r="A404" s="311">
        <v>1426</v>
      </c>
      <c r="B404" s="312" t="s">
        <v>1080</v>
      </c>
      <c r="C404" s="312" t="s">
        <v>385</v>
      </c>
      <c r="D404" s="6" t="s">
        <v>627</v>
      </c>
      <c r="E404" s="6" t="s">
        <v>1339</v>
      </c>
    </row>
    <row r="405" spans="1:5">
      <c r="A405" s="311">
        <v>1427</v>
      </c>
      <c r="B405" s="312" t="s">
        <v>1081</v>
      </c>
      <c r="C405" s="312" t="s">
        <v>386</v>
      </c>
      <c r="D405" s="6" t="s">
        <v>627</v>
      </c>
      <c r="E405" s="6" t="s">
        <v>1339</v>
      </c>
    </row>
    <row r="406" spans="1:5">
      <c r="A406" s="311">
        <v>1428</v>
      </c>
      <c r="B406" s="312" t="s">
        <v>1082</v>
      </c>
      <c r="C406" s="312" t="s">
        <v>1388</v>
      </c>
      <c r="D406" s="6" t="s">
        <v>627</v>
      </c>
      <c r="E406" s="6" t="s">
        <v>1339</v>
      </c>
    </row>
    <row r="407" spans="1:5">
      <c r="A407" s="311">
        <v>1429</v>
      </c>
      <c r="B407" s="312" t="s">
        <v>1083</v>
      </c>
      <c r="C407" s="312" t="s">
        <v>387</v>
      </c>
      <c r="D407" s="6" t="s">
        <v>627</v>
      </c>
      <c r="E407" s="6" t="s">
        <v>1339</v>
      </c>
    </row>
    <row r="408" spans="1:5">
      <c r="A408" s="311">
        <v>1430</v>
      </c>
      <c r="B408" s="312" t="s">
        <v>1084</v>
      </c>
      <c r="C408" s="312" t="s">
        <v>388</v>
      </c>
      <c r="D408" s="6" t="s">
        <v>627</v>
      </c>
      <c r="E408" s="6" t="s">
        <v>1339</v>
      </c>
    </row>
    <row r="409" spans="1:5">
      <c r="A409" s="311">
        <v>1431</v>
      </c>
      <c r="B409" s="312" t="s">
        <v>1085</v>
      </c>
      <c r="C409" s="312" t="s">
        <v>389</v>
      </c>
      <c r="D409" s="6" t="s">
        <v>627</v>
      </c>
      <c r="E409" s="6" t="s">
        <v>1339</v>
      </c>
    </row>
    <row r="410" spans="1:5">
      <c r="A410" s="311">
        <v>1432</v>
      </c>
      <c r="B410" s="312" t="s">
        <v>1086</v>
      </c>
      <c r="C410" s="312" t="s">
        <v>390</v>
      </c>
      <c r="D410" s="6" t="s">
        <v>627</v>
      </c>
      <c r="E410" s="6" t="s">
        <v>1339</v>
      </c>
    </row>
    <row r="411" spans="1:5">
      <c r="A411" s="311">
        <v>1434</v>
      </c>
      <c r="B411" s="312" t="s">
        <v>1087</v>
      </c>
      <c r="C411" s="312" t="s">
        <v>391</v>
      </c>
      <c r="D411" s="6" t="s">
        <v>627</v>
      </c>
      <c r="E411" s="6" t="s">
        <v>1339</v>
      </c>
    </row>
    <row r="412" spans="1:5">
      <c r="A412" s="311">
        <v>1435</v>
      </c>
      <c r="B412" s="312" t="s">
        <v>1088</v>
      </c>
      <c r="C412" s="312" t="s">
        <v>392</v>
      </c>
      <c r="D412" s="6" t="s">
        <v>627</v>
      </c>
      <c r="E412" s="6" t="s">
        <v>1339</v>
      </c>
    </row>
    <row r="413" spans="1:5">
      <c r="A413" s="311">
        <v>1501</v>
      </c>
      <c r="B413" s="312" t="s">
        <v>1089</v>
      </c>
      <c r="C413" s="312" t="s">
        <v>393</v>
      </c>
      <c r="D413" s="6" t="s">
        <v>627</v>
      </c>
      <c r="E413" s="6" t="s">
        <v>1339</v>
      </c>
    </row>
    <row r="414" spans="1:5">
      <c r="A414" s="311">
        <v>1502</v>
      </c>
      <c r="B414" s="312" t="s">
        <v>1090</v>
      </c>
      <c r="C414" s="312" t="s">
        <v>394</v>
      </c>
      <c r="D414" s="6" t="s">
        <v>627</v>
      </c>
      <c r="E414" s="6" t="s">
        <v>1339</v>
      </c>
    </row>
    <row r="415" spans="1:5">
      <c r="A415" s="311">
        <v>1503</v>
      </c>
      <c r="B415" s="312" t="s">
        <v>1091</v>
      </c>
      <c r="C415" s="312" t="s">
        <v>395</v>
      </c>
      <c r="D415" s="6" t="s">
        <v>627</v>
      </c>
      <c r="E415" s="6" t="s">
        <v>1339</v>
      </c>
    </row>
    <row r="416" spans="1:5">
      <c r="A416" s="311">
        <v>1504</v>
      </c>
      <c r="B416" s="312" t="s">
        <v>1092</v>
      </c>
      <c r="C416" s="312" t="s">
        <v>396</v>
      </c>
      <c r="D416" s="6" t="s">
        <v>627</v>
      </c>
      <c r="E416" s="6" t="s">
        <v>1339</v>
      </c>
    </row>
    <row r="417" spans="1:5">
      <c r="A417" s="311">
        <v>1505</v>
      </c>
      <c r="B417" s="312" t="s">
        <v>1093</v>
      </c>
      <c r="C417" s="312" t="s">
        <v>397</v>
      </c>
      <c r="D417" s="6" t="s">
        <v>627</v>
      </c>
      <c r="E417" s="6" t="s">
        <v>1339</v>
      </c>
    </row>
    <row r="418" spans="1:5">
      <c r="A418" s="311">
        <v>1506</v>
      </c>
      <c r="B418" s="312" t="s">
        <v>1094</v>
      </c>
      <c r="C418" s="312" t="s">
        <v>398</v>
      </c>
      <c r="D418" s="6" t="s">
        <v>627</v>
      </c>
      <c r="E418" s="6" t="s">
        <v>1339</v>
      </c>
    </row>
    <row r="419" spans="1:5">
      <c r="A419" s="311">
        <v>1507</v>
      </c>
      <c r="B419" s="312" t="s">
        <v>1095</v>
      </c>
      <c r="C419" s="312" t="s">
        <v>399</v>
      </c>
      <c r="D419" s="6" t="s">
        <v>627</v>
      </c>
      <c r="E419" s="6" t="s">
        <v>1339</v>
      </c>
    </row>
    <row r="420" spans="1:5">
      <c r="A420" s="311">
        <v>1508</v>
      </c>
      <c r="B420" s="312" t="s">
        <v>1096</v>
      </c>
      <c r="C420" s="312" t="s">
        <v>400</v>
      </c>
      <c r="D420" s="6" t="s">
        <v>627</v>
      </c>
      <c r="E420" s="6" t="s">
        <v>1339</v>
      </c>
    </row>
    <row r="421" spans="1:5">
      <c r="A421" s="311">
        <v>1509</v>
      </c>
      <c r="B421" s="312" t="s">
        <v>1097</v>
      </c>
      <c r="C421" s="312" t="s">
        <v>401</v>
      </c>
      <c r="D421" s="6" t="s">
        <v>627</v>
      </c>
      <c r="E421" s="6" t="s">
        <v>1339</v>
      </c>
    </row>
    <row r="422" spans="1:5">
      <c r="A422" s="311">
        <v>1510</v>
      </c>
      <c r="B422" s="312" t="s">
        <v>1098</v>
      </c>
      <c r="C422" s="312" t="s">
        <v>402</v>
      </c>
      <c r="D422" s="6" t="s">
        <v>627</v>
      </c>
      <c r="E422" s="6" t="s">
        <v>1339</v>
      </c>
    </row>
    <row r="423" spans="1:5">
      <c r="A423" s="311">
        <v>1511</v>
      </c>
      <c r="B423" s="312" t="s">
        <v>1099</v>
      </c>
      <c r="C423" s="312" t="s">
        <v>403</v>
      </c>
      <c r="D423" s="6" t="s">
        <v>627</v>
      </c>
      <c r="E423" s="6" t="s">
        <v>1339</v>
      </c>
    </row>
    <row r="424" spans="1:5">
      <c r="A424" s="311">
        <v>1512</v>
      </c>
      <c r="B424" s="312" t="s">
        <v>1100</v>
      </c>
      <c r="C424" s="312" t="s">
        <v>404</v>
      </c>
      <c r="D424" s="6" t="s">
        <v>627</v>
      </c>
      <c r="E424" s="6" t="s">
        <v>1339</v>
      </c>
    </row>
    <row r="425" spans="1:5">
      <c r="A425" s="311">
        <v>1513</v>
      </c>
      <c r="B425" s="312" t="s">
        <v>1101</v>
      </c>
      <c r="C425" s="312" t="s">
        <v>405</v>
      </c>
      <c r="D425" s="6" t="s">
        <v>627</v>
      </c>
      <c r="E425" s="6" t="s">
        <v>1339</v>
      </c>
    </row>
    <row r="426" spans="1:5">
      <c r="A426" s="311">
        <v>1514</v>
      </c>
      <c r="B426" s="312" t="s">
        <v>1102</v>
      </c>
      <c r="C426" s="312" t="s">
        <v>406</v>
      </c>
      <c r="D426" s="6" t="s">
        <v>627</v>
      </c>
      <c r="E426" s="6" t="s">
        <v>1339</v>
      </c>
    </row>
    <row r="427" spans="1:5">
      <c r="A427" s="311">
        <v>1515</v>
      </c>
      <c r="B427" s="312" t="s">
        <v>1103</v>
      </c>
      <c r="C427" s="312" t="s">
        <v>407</v>
      </c>
      <c r="D427" s="6" t="s">
        <v>627</v>
      </c>
      <c r="E427" s="6" t="s">
        <v>1339</v>
      </c>
    </row>
    <row r="428" spans="1:5">
      <c r="A428" s="311">
        <v>1516</v>
      </c>
      <c r="B428" s="312" t="s">
        <v>1104</v>
      </c>
      <c r="C428" s="312" t="s">
        <v>408</v>
      </c>
      <c r="D428" s="6" t="s">
        <v>627</v>
      </c>
      <c r="E428" s="6" t="s">
        <v>1339</v>
      </c>
    </row>
    <row r="429" spans="1:5">
      <c r="A429" s="311">
        <v>1517</v>
      </c>
      <c r="B429" s="312" t="s">
        <v>1105</v>
      </c>
      <c r="C429" s="312" t="s">
        <v>409</v>
      </c>
      <c r="D429" s="6" t="s">
        <v>627</v>
      </c>
      <c r="E429" s="6" t="s">
        <v>1339</v>
      </c>
    </row>
    <row r="430" spans="1:5">
      <c r="A430" s="311">
        <v>1518</v>
      </c>
      <c r="B430" s="312" t="s">
        <v>1106</v>
      </c>
      <c r="C430" s="312" t="s">
        <v>410</v>
      </c>
      <c r="D430" s="6" t="s">
        <v>627</v>
      </c>
      <c r="E430" s="6" t="s">
        <v>1339</v>
      </c>
    </row>
    <row r="431" spans="1:5">
      <c r="A431" s="311">
        <v>1519</v>
      </c>
      <c r="B431" s="312" t="s">
        <v>1107</v>
      </c>
      <c r="C431" s="312" t="s">
        <v>411</v>
      </c>
      <c r="D431" s="6" t="s">
        <v>627</v>
      </c>
      <c r="E431" s="6" t="s">
        <v>1339</v>
      </c>
    </row>
    <row r="432" spans="1:5">
      <c r="A432" s="311">
        <v>1520</v>
      </c>
      <c r="B432" s="312" t="s">
        <v>1108</v>
      </c>
      <c r="C432" s="312" t="s">
        <v>412</v>
      </c>
      <c r="D432" s="6" t="s">
        <v>627</v>
      </c>
      <c r="E432" s="6" t="s">
        <v>1339</v>
      </c>
    </row>
    <row r="433" spans="1:5">
      <c r="A433" s="311">
        <v>1521</v>
      </c>
      <c r="B433" s="312" t="s">
        <v>1109</v>
      </c>
      <c r="C433" s="312" t="s">
        <v>413</v>
      </c>
      <c r="D433" s="6" t="s">
        <v>627</v>
      </c>
      <c r="E433" s="6" t="s">
        <v>1339</v>
      </c>
    </row>
    <row r="434" spans="1:5">
      <c r="A434" s="311">
        <v>1522</v>
      </c>
      <c r="B434" s="312" t="s">
        <v>1110</v>
      </c>
      <c r="C434" s="312" t="s">
        <v>414</v>
      </c>
      <c r="D434" s="6" t="s">
        <v>627</v>
      </c>
      <c r="E434" s="6" t="s">
        <v>1339</v>
      </c>
    </row>
    <row r="435" spans="1:5">
      <c r="A435" s="311">
        <v>1523</v>
      </c>
      <c r="B435" s="312" t="s">
        <v>1111</v>
      </c>
      <c r="C435" s="312" t="s">
        <v>415</v>
      </c>
      <c r="D435" s="6" t="s">
        <v>627</v>
      </c>
      <c r="E435" s="6" t="s">
        <v>1339</v>
      </c>
    </row>
    <row r="436" spans="1:5">
      <c r="A436" s="311">
        <v>1524</v>
      </c>
      <c r="B436" s="312" t="s">
        <v>1112</v>
      </c>
      <c r="C436" s="312" t="s">
        <v>416</v>
      </c>
      <c r="D436" s="6" t="s">
        <v>627</v>
      </c>
      <c r="E436" s="6" t="s">
        <v>1339</v>
      </c>
    </row>
    <row r="437" spans="1:5">
      <c r="A437" s="311">
        <v>1525</v>
      </c>
      <c r="B437" s="312" t="s">
        <v>1113</v>
      </c>
      <c r="C437" s="312" t="s">
        <v>417</v>
      </c>
      <c r="D437" s="6" t="s">
        <v>627</v>
      </c>
      <c r="E437" s="6" t="s">
        <v>1339</v>
      </c>
    </row>
    <row r="438" spans="1:5">
      <c r="A438" s="311">
        <v>1526</v>
      </c>
      <c r="B438" s="312" t="s">
        <v>1114</v>
      </c>
      <c r="C438" s="312" t="s">
        <v>418</v>
      </c>
      <c r="D438" s="6" t="s">
        <v>627</v>
      </c>
      <c r="E438" s="6" t="s">
        <v>1339</v>
      </c>
    </row>
    <row r="439" spans="1:5">
      <c r="A439" s="311">
        <v>1527</v>
      </c>
      <c r="B439" s="312" t="s">
        <v>1115</v>
      </c>
      <c r="C439" s="312" t="s">
        <v>419</v>
      </c>
      <c r="D439" s="6" t="s">
        <v>627</v>
      </c>
      <c r="E439" s="6" t="s">
        <v>1339</v>
      </c>
    </row>
    <row r="440" spans="1:5">
      <c r="A440" s="311">
        <v>1528</v>
      </c>
      <c r="B440" s="312" t="s">
        <v>1116</v>
      </c>
      <c r="C440" s="312" t="s">
        <v>420</v>
      </c>
      <c r="D440" s="6" t="s">
        <v>627</v>
      </c>
      <c r="E440" s="6" t="s">
        <v>1339</v>
      </c>
    </row>
    <row r="441" spans="1:5">
      <c r="A441" s="311">
        <v>1529</v>
      </c>
      <c r="B441" s="312" t="s">
        <v>1117</v>
      </c>
      <c r="C441" s="312" t="s">
        <v>421</v>
      </c>
      <c r="D441" s="6" t="s">
        <v>627</v>
      </c>
      <c r="E441" s="6" t="s">
        <v>1339</v>
      </c>
    </row>
    <row r="442" spans="1:5">
      <c r="A442" s="311">
        <v>1530</v>
      </c>
      <c r="B442" s="312" t="s">
        <v>1118</v>
      </c>
      <c r="C442" s="312" t="s">
        <v>422</v>
      </c>
      <c r="D442" s="6" t="s">
        <v>627</v>
      </c>
      <c r="E442" s="6" t="s">
        <v>1339</v>
      </c>
    </row>
    <row r="443" spans="1:5">
      <c r="A443" s="311">
        <v>1531</v>
      </c>
      <c r="B443" s="312" t="s">
        <v>1119</v>
      </c>
      <c r="C443" s="312" t="s">
        <v>423</v>
      </c>
      <c r="D443" s="6" t="s">
        <v>627</v>
      </c>
      <c r="E443" s="6" t="s">
        <v>1339</v>
      </c>
    </row>
    <row r="444" spans="1:5">
      <c r="A444" s="311">
        <v>1532</v>
      </c>
      <c r="B444" s="312" t="s">
        <v>1120</v>
      </c>
      <c r="C444" s="312" t="s">
        <v>424</v>
      </c>
      <c r="D444" s="6" t="s">
        <v>627</v>
      </c>
      <c r="E444" s="6" t="s">
        <v>1339</v>
      </c>
    </row>
    <row r="445" spans="1:5">
      <c r="A445" s="311">
        <v>1533</v>
      </c>
      <c r="B445" s="312" t="s">
        <v>1121</v>
      </c>
      <c r="C445" s="312" t="s">
        <v>425</v>
      </c>
      <c r="D445" s="6" t="s">
        <v>627</v>
      </c>
      <c r="E445" s="6" t="s">
        <v>1339</v>
      </c>
    </row>
    <row r="446" spans="1:5">
      <c r="A446" s="311">
        <v>1534</v>
      </c>
      <c r="B446" s="312" t="s">
        <v>1122</v>
      </c>
      <c r="C446" s="312" t="s">
        <v>426</v>
      </c>
      <c r="D446" s="6" t="s">
        <v>627</v>
      </c>
      <c r="E446" s="6" t="s">
        <v>1339</v>
      </c>
    </row>
    <row r="447" spans="1:5">
      <c r="A447" s="311">
        <v>1535</v>
      </c>
      <c r="B447" s="312" t="s">
        <v>1123</v>
      </c>
      <c r="C447" s="312" t="s">
        <v>427</v>
      </c>
      <c r="D447" s="6" t="s">
        <v>627</v>
      </c>
      <c r="E447" s="6" t="s">
        <v>1339</v>
      </c>
    </row>
    <row r="448" spans="1:5">
      <c r="A448" s="311">
        <v>1536</v>
      </c>
      <c r="B448" s="312" t="s">
        <v>1124</v>
      </c>
      <c r="C448" s="312" t="s">
        <v>428</v>
      </c>
      <c r="D448" s="6" t="s">
        <v>627</v>
      </c>
      <c r="E448" s="6" t="s">
        <v>1339</v>
      </c>
    </row>
    <row r="449" spans="1:5">
      <c r="A449" s="311">
        <v>1537</v>
      </c>
      <c r="B449" s="312" t="s">
        <v>1125</v>
      </c>
      <c r="C449" s="312" t="s">
        <v>429</v>
      </c>
      <c r="D449" s="6" t="s">
        <v>627</v>
      </c>
      <c r="E449" s="6" t="s">
        <v>1339</v>
      </c>
    </row>
    <row r="450" spans="1:5">
      <c r="A450" s="311">
        <v>1538</v>
      </c>
      <c r="B450" s="312" t="s">
        <v>1126</v>
      </c>
      <c r="C450" s="312" t="s">
        <v>430</v>
      </c>
      <c r="D450" s="6" t="s">
        <v>627</v>
      </c>
      <c r="E450" s="6" t="s">
        <v>1339</v>
      </c>
    </row>
    <row r="451" spans="1:5">
      <c r="A451" s="311">
        <v>1539</v>
      </c>
      <c r="B451" s="312" t="s">
        <v>1127</v>
      </c>
      <c r="C451" s="312" t="s">
        <v>431</v>
      </c>
      <c r="D451" s="6" t="s">
        <v>627</v>
      </c>
      <c r="E451" s="6" t="s">
        <v>1339</v>
      </c>
    </row>
    <row r="452" spans="1:5">
      <c r="A452" s="311">
        <v>1540</v>
      </c>
      <c r="B452" s="312" t="s">
        <v>1128</v>
      </c>
      <c r="C452" s="312" t="s">
        <v>1252</v>
      </c>
      <c r="D452" s="6" t="s">
        <v>627</v>
      </c>
      <c r="E452" s="6" t="s">
        <v>1339</v>
      </c>
    </row>
    <row r="453" spans="1:5">
      <c r="A453" s="311">
        <v>1601</v>
      </c>
      <c r="B453" s="312" t="s">
        <v>1129</v>
      </c>
      <c r="C453" s="312" t="s">
        <v>432</v>
      </c>
      <c r="D453" s="6" t="s">
        <v>627</v>
      </c>
      <c r="E453" s="6" t="s">
        <v>1339</v>
      </c>
    </row>
    <row r="454" spans="1:5">
      <c r="A454" s="311">
        <v>1602</v>
      </c>
      <c r="B454" s="312" t="s">
        <v>1130</v>
      </c>
      <c r="C454" s="312" t="s">
        <v>433</v>
      </c>
      <c r="D454" s="6" t="s">
        <v>627</v>
      </c>
      <c r="E454" s="6" t="s">
        <v>1339</v>
      </c>
    </row>
    <row r="455" spans="1:5">
      <c r="A455" s="311">
        <v>1603</v>
      </c>
      <c r="B455" s="312" t="s">
        <v>1131</v>
      </c>
      <c r="C455" s="312" t="s">
        <v>434</v>
      </c>
      <c r="D455" s="6" t="s">
        <v>627</v>
      </c>
      <c r="E455" s="6" t="s">
        <v>1339</v>
      </c>
    </row>
    <row r="456" spans="1:5">
      <c r="A456" s="311">
        <v>1604</v>
      </c>
      <c r="B456" s="312" t="s">
        <v>1132</v>
      </c>
      <c r="C456" s="312" t="s">
        <v>435</v>
      </c>
      <c r="D456" s="6" t="s">
        <v>627</v>
      </c>
      <c r="E456" s="6" t="s">
        <v>1339</v>
      </c>
    </row>
    <row r="457" spans="1:5">
      <c r="A457" s="311">
        <v>1605</v>
      </c>
      <c r="B457" s="312" t="s">
        <v>1133</v>
      </c>
      <c r="C457" s="312" t="s">
        <v>436</v>
      </c>
      <c r="D457" s="6" t="s">
        <v>627</v>
      </c>
      <c r="E457" s="6" t="s">
        <v>1339</v>
      </c>
    </row>
    <row r="458" spans="1:5">
      <c r="A458" s="311">
        <v>1606</v>
      </c>
      <c r="B458" s="312" t="s">
        <v>1134</v>
      </c>
      <c r="C458" s="312" t="s">
        <v>437</v>
      </c>
      <c r="D458" s="6" t="s">
        <v>627</v>
      </c>
      <c r="E458" s="6" t="s">
        <v>1339</v>
      </c>
    </row>
    <row r="459" spans="1:5">
      <c r="A459" s="311">
        <v>1607</v>
      </c>
      <c r="B459" s="312" t="s">
        <v>1135</v>
      </c>
      <c r="C459" s="312" t="s">
        <v>438</v>
      </c>
      <c r="D459" s="6" t="s">
        <v>627</v>
      </c>
      <c r="E459" s="6" t="s">
        <v>1339</v>
      </c>
    </row>
    <row r="460" spans="1:5">
      <c r="A460" s="311">
        <v>1608</v>
      </c>
      <c r="B460" s="312" t="s">
        <v>1136</v>
      </c>
      <c r="C460" s="312" t="s">
        <v>439</v>
      </c>
      <c r="D460" s="6" t="s">
        <v>627</v>
      </c>
      <c r="E460" s="6" t="s">
        <v>1339</v>
      </c>
    </row>
    <row r="461" spans="1:5">
      <c r="A461" s="311">
        <v>1609</v>
      </c>
      <c r="B461" s="312" t="s">
        <v>1137</v>
      </c>
      <c r="C461" s="312" t="s">
        <v>440</v>
      </c>
      <c r="D461" s="6" t="s">
        <v>627</v>
      </c>
      <c r="E461" s="6" t="s">
        <v>1339</v>
      </c>
    </row>
    <row r="462" spans="1:5">
      <c r="A462" s="311">
        <v>1610</v>
      </c>
      <c r="B462" s="312" t="s">
        <v>1138</v>
      </c>
      <c r="C462" s="312" t="s">
        <v>1389</v>
      </c>
      <c r="D462" s="6" t="s">
        <v>627</v>
      </c>
      <c r="E462" s="6" t="s">
        <v>1339</v>
      </c>
    </row>
    <row r="463" spans="1:5">
      <c r="A463" s="311">
        <v>1611</v>
      </c>
      <c r="B463" s="312" t="s">
        <v>1139</v>
      </c>
      <c r="C463" s="312" t="s">
        <v>441</v>
      </c>
      <c r="D463" s="6" t="s">
        <v>627</v>
      </c>
      <c r="E463" s="6" t="s">
        <v>1339</v>
      </c>
    </row>
    <row r="464" spans="1:5">
      <c r="A464" s="311">
        <v>1701</v>
      </c>
      <c r="B464" s="312" t="s">
        <v>1140</v>
      </c>
      <c r="C464" s="312" t="s">
        <v>1390</v>
      </c>
      <c r="D464" s="6" t="s">
        <v>627</v>
      </c>
      <c r="E464" s="6" t="s">
        <v>1339</v>
      </c>
    </row>
    <row r="465" spans="1:5">
      <c r="A465" s="311">
        <v>1702</v>
      </c>
      <c r="B465" s="312" t="s">
        <v>1141</v>
      </c>
      <c r="C465" s="312" t="s">
        <v>442</v>
      </c>
      <c r="D465" s="6" t="s">
        <v>627</v>
      </c>
      <c r="E465" s="6" t="s">
        <v>1339</v>
      </c>
    </row>
    <row r="466" spans="1:5">
      <c r="A466" s="311">
        <v>1703</v>
      </c>
      <c r="B466" s="312" t="s">
        <v>1142</v>
      </c>
      <c r="C466" s="312" t="s">
        <v>443</v>
      </c>
      <c r="D466" s="6" t="s">
        <v>627</v>
      </c>
      <c r="E466" s="6" t="s">
        <v>1339</v>
      </c>
    </row>
    <row r="467" spans="1:5">
      <c r="A467" s="311">
        <v>1704</v>
      </c>
      <c r="B467" s="312" t="s">
        <v>1143</v>
      </c>
      <c r="C467" s="312" t="s">
        <v>1391</v>
      </c>
      <c r="D467" s="6" t="s">
        <v>627</v>
      </c>
      <c r="E467" s="6" t="s">
        <v>1339</v>
      </c>
    </row>
    <row r="468" spans="1:5">
      <c r="A468" s="311">
        <v>1705</v>
      </c>
      <c r="B468" s="312" t="s">
        <v>1144</v>
      </c>
      <c r="C468" s="312" t="s">
        <v>1392</v>
      </c>
      <c r="D468" s="6" t="s">
        <v>627</v>
      </c>
      <c r="E468" s="6" t="s">
        <v>1339</v>
      </c>
    </row>
    <row r="469" spans="1:5">
      <c r="A469" s="311">
        <v>1706</v>
      </c>
      <c r="B469" s="312" t="s">
        <v>1145</v>
      </c>
      <c r="C469" s="312" t="s">
        <v>444</v>
      </c>
      <c r="D469" s="6" t="s">
        <v>627</v>
      </c>
      <c r="E469" s="6" t="s">
        <v>1339</v>
      </c>
    </row>
    <row r="470" spans="1:5">
      <c r="A470" s="311">
        <v>1707</v>
      </c>
      <c r="B470" s="312" t="s">
        <v>1146</v>
      </c>
      <c r="C470" s="312" t="s">
        <v>445</v>
      </c>
      <c r="D470" s="6" t="s">
        <v>627</v>
      </c>
      <c r="E470" s="6" t="s">
        <v>1339</v>
      </c>
    </row>
    <row r="471" spans="1:5">
      <c r="A471" s="311">
        <v>1708</v>
      </c>
      <c r="B471" s="312" t="s">
        <v>1147</v>
      </c>
      <c r="C471" s="312" t="s">
        <v>446</v>
      </c>
      <c r="D471" s="6" t="s">
        <v>627</v>
      </c>
      <c r="E471" s="6" t="s">
        <v>1339</v>
      </c>
    </row>
    <row r="472" spans="1:5">
      <c r="A472" s="311">
        <v>1709</v>
      </c>
      <c r="B472" s="312" t="s">
        <v>1148</v>
      </c>
      <c r="C472" s="312" t="s">
        <v>447</v>
      </c>
      <c r="D472" s="6" t="s">
        <v>627</v>
      </c>
      <c r="E472" s="6" t="s">
        <v>1339</v>
      </c>
    </row>
    <row r="473" spans="1:5">
      <c r="A473" s="311">
        <v>1710</v>
      </c>
      <c r="B473" s="312" t="s">
        <v>1149</v>
      </c>
      <c r="C473" s="312" t="s">
        <v>448</v>
      </c>
      <c r="D473" s="6" t="s">
        <v>627</v>
      </c>
      <c r="E473" s="6" t="s">
        <v>1339</v>
      </c>
    </row>
    <row r="474" spans="1:5">
      <c r="A474" s="311">
        <v>1711</v>
      </c>
      <c r="B474" s="312" t="s">
        <v>1150</v>
      </c>
      <c r="C474" s="312" t="s">
        <v>449</v>
      </c>
      <c r="D474" s="6" t="s">
        <v>627</v>
      </c>
      <c r="E474" s="6" t="s">
        <v>1339</v>
      </c>
    </row>
    <row r="475" spans="1:5">
      <c r="A475" s="311">
        <v>1712</v>
      </c>
      <c r="B475" s="312" t="s">
        <v>1151</v>
      </c>
      <c r="C475" s="312" t="s">
        <v>450</v>
      </c>
      <c r="D475" s="6" t="s">
        <v>627</v>
      </c>
      <c r="E475" s="6" t="s">
        <v>1339</v>
      </c>
    </row>
    <row r="476" spans="1:5">
      <c r="A476" s="311">
        <v>1713</v>
      </c>
      <c r="B476" s="312" t="s">
        <v>1152</v>
      </c>
      <c r="C476" s="312" t="s">
        <v>451</v>
      </c>
      <c r="D476" s="6" t="s">
        <v>627</v>
      </c>
      <c r="E476" s="6" t="s">
        <v>1339</v>
      </c>
    </row>
    <row r="477" spans="1:5">
      <c r="A477" s="311">
        <v>1714</v>
      </c>
      <c r="B477" s="312" t="s">
        <v>1153</v>
      </c>
      <c r="C477" s="312" t="s">
        <v>452</v>
      </c>
      <c r="D477" s="6" t="s">
        <v>627</v>
      </c>
      <c r="E477" s="6" t="s">
        <v>1339</v>
      </c>
    </row>
    <row r="478" spans="1:5">
      <c r="A478" s="311">
        <v>1715</v>
      </c>
      <c r="B478" s="312" t="s">
        <v>1154</v>
      </c>
      <c r="C478" s="312" t="s">
        <v>453</v>
      </c>
      <c r="D478" s="6" t="s">
        <v>627</v>
      </c>
      <c r="E478" s="6" t="s">
        <v>1339</v>
      </c>
    </row>
    <row r="479" spans="1:5">
      <c r="A479" s="311">
        <v>1716</v>
      </c>
      <c r="B479" s="312" t="s">
        <v>1155</v>
      </c>
      <c r="C479" s="312" t="s">
        <v>454</v>
      </c>
      <c r="D479" s="6" t="s">
        <v>627</v>
      </c>
      <c r="E479" s="6" t="s">
        <v>1339</v>
      </c>
    </row>
    <row r="480" spans="1:5">
      <c r="A480" s="311">
        <v>1717</v>
      </c>
      <c r="B480" s="312" t="s">
        <v>1156</v>
      </c>
      <c r="C480" s="312" t="s">
        <v>455</v>
      </c>
      <c r="D480" s="6" t="s">
        <v>627</v>
      </c>
      <c r="E480" s="6" t="s">
        <v>1339</v>
      </c>
    </row>
    <row r="481" spans="1:5">
      <c r="A481" s="311">
        <v>1718</v>
      </c>
      <c r="B481" s="312" t="s">
        <v>1157</v>
      </c>
      <c r="C481" s="312" t="s">
        <v>456</v>
      </c>
      <c r="D481" s="6" t="s">
        <v>627</v>
      </c>
      <c r="E481" s="6" t="s">
        <v>1339</v>
      </c>
    </row>
    <row r="482" spans="1:5">
      <c r="A482" s="311">
        <v>1720</v>
      </c>
      <c r="B482" s="312" t="s">
        <v>1158</v>
      </c>
      <c r="C482" s="312" t="s">
        <v>457</v>
      </c>
      <c r="D482" s="6" t="s">
        <v>627</v>
      </c>
      <c r="E482" s="6" t="s">
        <v>1339</v>
      </c>
    </row>
    <row r="483" spans="1:5">
      <c r="A483" s="311">
        <v>1721</v>
      </c>
      <c r="B483" s="312" t="s">
        <v>1159</v>
      </c>
      <c r="C483" s="312" t="s">
        <v>458</v>
      </c>
      <c r="D483" s="6" t="s">
        <v>627</v>
      </c>
      <c r="E483" s="6" t="s">
        <v>1339</v>
      </c>
    </row>
    <row r="484" spans="1:5">
      <c r="A484" s="311">
        <v>1722</v>
      </c>
      <c r="B484" s="312" t="s">
        <v>1160</v>
      </c>
      <c r="C484" s="312" t="s">
        <v>459</v>
      </c>
      <c r="D484" s="6" t="s">
        <v>627</v>
      </c>
      <c r="E484" s="6" t="s">
        <v>1339</v>
      </c>
    </row>
    <row r="485" spans="1:5">
      <c r="A485" s="311">
        <v>1723</v>
      </c>
      <c r="B485" s="312" t="s">
        <v>1161</v>
      </c>
      <c r="C485" s="312" t="s">
        <v>460</v>
      </c>
      <c r="D485" s="6" t="s">
        <v>627</v>
      </c>
      <c r="E485" s="6" t="s">
        <v>1339</v>
      </c>
    </row>
    <row r="486" spans="1:5">
      <c r="A486" s="311">
        <v>1724</v>
      </c>
      <c r="B486" s="312" t="s">
        <v>1162</v>
      </c>
      <c r="C486" s="312" t="s">
        <v>461</v>
      </c>
      <c r="D486" s="6" t="s">
        <v>627</v>
      </c>
      <c r="E486" s="6" t="s">
        <v>1339</v>
      </c>
    </row>
    <row r="487" spans="1:5">
      <c r="A487" s="311">
        <v>1725</v>
      </c>
      <c r="B487" s="312" t="s">
        <v>1163</v>
      </c>
      <c r="C487" s="312" t="s">
        <v>462</v>
      </c>
      <c r="D487" s="6" t="s">
        <v>627</v>
      </c>
      <c r="E487" s="6" t="s">
        <v>1339</v>
      </c>
    </row>
    <row r="488" spans="1:5">
      <c r="A488" s="311">
        <v>1726</v>
      </c>
      <c r="B488" s="312" t="s">
        <v>1164</v>
      </c>
      <c r="C488" s="312" t="s">
        <v>463</v>
      </c>
      <c r="D488" s="6" t="s">
        <v>627</v>
      </c>
      <c r="E488" s="6" t="s">
        <v>1339</v>
      </c>
    </row>
    <row r="489" spans="1:5">
      <c r="A489" s="311">
        <v>1727</v>
      </c>
      <c r="B489" s="312" t="s">
        <v>1165</v>
      </c>
      <c r="C489" s="312" t="s">
        <v>464</v>
      </c>
      <c r="D489" s="6" t="s">
        <v>627</v>
      </c>
      <c r="E489" s="6" t="s">
        <v>1339</v>
      </c>
    </row>
    <row r="490" spans="1:5">
      <c r="A490" s="311">
        <v>1728</v>
      </c>
      <c r="B490" s="312" t="s">
        <v>1166</v>
      </c>
      <c r="C490" s="312" t="s">
        <v>465</v>
      </c>
      <c r="D490" s="6" t="s">
        <v>627</v>
      </c>
      <c r="E490" s="6" t="s">
        <v>1339</v>
      </c>
    </row>
    <row r="491" spans="1:5">
      <c r="A491" s="311">
        <v>1729</v>
      </c>
      <c r="B491" s="312" t="s">
        <v>1167</v>
      </c>
      <c r="C491" s="312" t="s">
        <v>466</v>
      </c>
      <c r="D491" s="6" t="s">
        <v>627</v>
      </c>
      <c r="E491" s="6" t="s">
        <v>1339</v>
      </c>
    </row>
    <row r="492" spans="1:5">
      <c r="A492" s="311">
        <v>1730</v>
      </c>
      <c r="B492" s="312" t="s">
        <v>1168</v>
      </c>
      <c r="C492" s="312" t="s">
        <v>467</v>
      </c>
      <c r="D492" s="6" t="s">
        <v>627</v>
      </c>
      <c r="E492" s="6" t="s">
        <v>1339</v>
      </c>
    </row>
    <row r="493" spans="1:5">
      <c r="A493" s="311">
        <v>1731</v>
      </c>
      <c r="B493" s="312" t="s">
        <v>1169</v>
      </c>
      <c r="C493" s="312" t="s">
        <v>468</v>
      </c>
      <c r="D493" s="6" t="s">
        <v>627</v>
      </c>
      <c r="E493" s="6" t="s">
        <v>1339</v>
      </c>
    </row>
    <row r="494" spans="1:5">
      <c r="A494" s="311">
        <v>1732</v>
      </c>
      <c r="B494" s="312" t="s">
        <v>1170</v>
      </c>
      <c r="C494" s="312" t="s">
        <v>469</v>
      </c>
      <c r="D494" s="6" t="s">
        <v>627</v>
      </c>
      <c r="E494" s="6" t="s">
        <v>1339</v>
      </c>
    </row>
    <row r="495" spans="1:5">
      <c r="A495" s="311">
        <v>1733</v>
      </c>
      <c r="B495" s="312" t="s">
        <v>1171</v>
      </c>
      <c r="C495" s="312" t="s">
        <v>470</v>
      </c>
      <c r="D495" s="6" t="s">
        <v>627</v>
      </c>
      <c r="E495" s="6" t="s">
        <v>1339</v>
      </c>
    </row>
    <row r="496" spans="1:5">
      <c r="A496" s="311">
        <v>1734</v>
      </c>
      <c r="B496" s="312" t="s">
        <v>1172</v>
      </c>
      <c r="C496" s="312" t="s">
        <v>471</v>
      </c>
      <c r="D496" s="6" t="s">
        <v>627</v>
      </c>
      <c r="E496" s="6" t="s">
        <v>1339</v>
      </c>
    </row>
    <row r="497" spans="1:5">
      <c r="A497" s="311">
        <v>1735</v>
      </c>
      <c r="B497" s="312" t="s">
        <v>1173</v>
      </c>
      <c r="C497" s="312" t="s">
        <v>472</v>
      </c>
      <c r="D497" s="6" t="s">
        <v>627</v>
      </c>
      <c r="E497" s="6" t="s">
        <v>1339</v>
      </c>
    </row>
    <row r="498" spans="1:5">
      <c r="A498" s="311">
        <v>1736</v>
      </c>
      <c r="B498" s="312" t="s">
        <v>1174</v>
      </c>
      <c r="C498" s="312" t="s">
        <v>473</v>
      </c>
      <c r="D498" s="6" t="s">
        <v>627</v>
      </c>
      <c r="E498" s="6" t="s">
        <v>1339</v>
      </c>
    </row>
    <row r="499" spans="1:5">
      <c r="A499" s="311">
        <v>1737</v>
      </c>
      <c r="B499" s="312" t="s">
        <v>1175</v>
      </c>
      <c r="C499" s="312" t="s">
        <v>474</v>
      </c>
      <c r="D499" s="6" t="s">
        <v>627</v>
      </c>
      <c r="E499" s="6" t="s">
        <v>1339</v>
      </c>
    </row>
    <row r="500" spans="1:5">
      <c r="A500" s="311">
        <v>1738</v>
      </c>
      <c r="B500" s="312" t="s">
        <v>1176</v>
      </c>
      <c r="C500" s="312" t="s">
        <v>475</v>
      </c>
      <c r="D500" s="6" t="s">
        <v>627</v>
      </c>
      <c r="E500" s="6" t="s">
        <v>1339</v>
      </c>
    </row>
    <row r="501" spans="1:5">
      <c r="A501" s="311">
        <v>1739</v>
      </c>
      <c r="B501" s="312" t="s">
        <v>1177</v>
      </c>
      <c r="C501" s="312" t="s">
        <v>476</v>
      </c>
      <c r="D501" s="6" t="s">
        <v>627</v>
      </c>
      <c r="E501" s="6" t="s">
        <v>1339</v>
      </c>
    </row>
    <row r="502" spans="1:5">
      <c r="A502" s="311">
        <v>1740</v>
      </c>
      <c r="B502" s="312" t="s">
        <v>1178</v>
      </c>
      <c r="C502" s="312" t="s">
        <v>477</v>
      </c>
      <c r="D502" s="6" t="s">
        <v>627</v>
      </c>
      <c r="E502" s="6" t="s">
        <v>1339</v>
      </c>
    </row>
    <row r="503" spans="1:5">
      <c r="A503" s="311">
        <v>1741</v>
      </c>
      <c r="B503" s="312" t="s">
        <v>1179</v>
      </c>
      <c r="C503" s="312" t="s">
        <v>478</v>
      </c>
      <c r="D503" s="6" t="s">
        <v>627</v>
      </c>
      <c r="E503" s="6" t="s">
        <v>1339</v>
      </c>
    </row>
    <row r="504" spans="1:5">
      <c r="A504" s="311">
        <v>1742</v>
      </c>
      <c r="B504" s="312" t="s">
        <v>1180</v>
      </c>
      <c r="C504" s="312" t="s">
        <v>479</v>
      </c>
      <c r="D504" s="6" t="s">
        <v>627</v>
      </c>
      <c r="E504" s="6" t="s">
        <v>1339</v>
      </c>
    </row>
    <row r="505" spans="1:5">
      <c r="A505" s="311">
        <v>1743</v>
      </c>
      <c r="B505" s="312" t="s">
        <v>1181</v>
      </c>
      <c r="C505" s="312" t="s">
        <v>480</v>
      </c>
      <c r="D505" s="6" t="s">
        <v>627</v>
      </c>
      <c r="E505" s="6" t="s">
        <v>1339</v>
      </c>
    </row>
    <row r="506" spans="1:5">
      <c r="A506" s="311">
        <v>1744</v>
      </c>
      <c r="B506" s="312" t="s">
        <v>1182</v>
      </c>
      <c r="C506" s="312" t="s">
        <v>481</v>
      </c>
      <c r="D506" s="6" t="s">
        <v>627</v>
      </c>
      <c r="E506" s="6" t="s">
        <v>1339</v>
      </c>
    </row>
    <row r="507" spans="1:5">
      <c r="A507" s="311">
        <v>1745</v>
      </c>
      <c r="B507" s="312" t="s">
        <v>1183</v>
      </c>
      <c r="C507" s="312" t="s">
        <v>482</v>
      </c>
      <c r="D507" s="6" t="s">
        <v>627</v>
      </c>
      <c r="E507" s="6" t="s">
        <v>1339</v>
      </c>
    </row>
    <row r="508" spans="1:5">
      <c r="A508" s="311">
        <v>1746</v>
      </c>
      <c r="B508" s="312" t="s">
        <v>1184</v>
      </c>
      <c r="C508" s="312" t="s">
        <v>483</v>
      </c>
      <c r="D508" s="6" t="s">
        <v>627</v>
      </c>
      <c r="E508" s="6" t="s">
        <v>1339</v>
      </c>
    </row>
    <row r="509" spans="1:5">
      <c r="A509" s="311">
        <v>1747</v>
      </c>
      <c r="B509" s="312" t="s">
        <v>1138</v>
      </c>
      <c r="C509" s="312" t="s">
        <v>1389</v>
      </c>
      <c r="D509" s="6" t="s">
        <v>627</v>
      </c>
      <c r="E509" s="6" t="s">
        <v>1339</v>
      </c>
    </row>
    <row r="510" spans="1:5">
      <c r="A510" s="311">
        <v>1748</v>
      </c>
      <c r="B510" s="312" t="s">
        <v>1185</v>
      </c>
      <c r="C510" s="312" t="s">
        <v>484</v>
      </c>
      <c r="D510" s="6" t="s">
        <v>627</v>
      </c>
      <c r="E510" s="6" t="s">
        <v>1339</v>
      </c>
    </row>
    <row r="511" spans="1:5">
      <c r="A511" s="311">
        <v>1749</v>
      </c>
      <c r="B511" s="312" t="s">
        <v>1186</v>
      </c>
      <c r="C511" s="312" t="s">
        <v>485</v>
      </c>
      <c r="D511" s="6" t="s">
        <v>627</v>
      </c>
      <c r="E511" s="6" t="s">
        <v>1339</v>
      </c>
    </row>
    <row r="512" spans="1:5">
      <c r="A512" s="311">
        <v>1750</v>
      </c>
      <c r="B512" s="312" t="s">
        <v>1187</v>
      </c>
      <c r="C512" s="312" t="s">
        <v>486</v>
      </c>
      <c r="D512" s="6" t="s">
        <v>627</v>
      </c>
      <c r="E512" s="6" t="s">
        <v>1339</v>
      </c>
    </row>
    <row r="513" spans="1:5">
      <c r="A513" s="311">
        <v>1751</v>
      </c>
      <c r="B513" s="312" t="s">
        <v>1188</v>
      </c>
      <c r="C513" s="312" t="s">
        <v>487</v>
      </c>
      <c r="D513" s="6" t="s">
        <v>627</v>
      </c>
      <c r="E513" s="6" t="s">
        <v>1339</v>
      </c>
    </row>
    <row r="514" spans="1:5">
      <c r="A514" s="311">
        <v>1752</v>
      </c>
      <c r="B514" s="312" t="s">
        <v>1189</v>
      </c>
      <c r="C514" s="312" t="s">
        <v>488</v>
      </c>
      <c r="D514" s="6" t="s">
        <v>627</v>
      </c>
      <c r="E514" s="6" t="s">
        <v>1339</v>
      </c>
    </row>
    <row r="515" spans="1:5">
      <c r="A515" s="311">
        <v>1753</v>
      </c>
      <c r="B515" s="312" t="s">
        <v>1190</v>
      </c>
      <c r="C515" s="312" t="s">
        <v>489</v>
      </c>
      <c r="D515" s="6" t="s">
        <v>627</v>
      </c>
      <c r="E515" s="6" t="s">
        <v>1339</v>
      </c>
    </row>
    <row r="516" spans="1:5">
      <c r="A516" s="311">
        <v>1754</v>
      </c>
      <c r="B516" s="312" t="s">
        <v>1191</v>
      </c>
      <c r="C516" s="312" t="s">
        <v>490</v>
      </c>
      <c r="D516" s="6" t="s">
        <v>627</v>
      </c>
      <c r="E516" s="6" t="s">
        <v>1339</v>
      </c>
    </row>
    <row r="517" spans="1:5">
      <c r="A517" s="311">
        <v>1755</v>
      </c>
      <c r="B517" s="312" t="s">
        <v>1192</v>
      </c>
      <c r="C517" s="312" t="s">
        <v>491</v>
      </c>
      <c r="D517" s="6" t="s">
        <v>627</v>
      </c>
      <c r="E517" s="6" t="s">
        <v>1339</v>
      </c>
    </row>
    <row r="518" spans="1:5">
      <c r="A518" s="311">
        <v>1756</v>
      </c>
      <c r="B518" s="312" t="s">
        <v>1193</v>
      </c>
      <c r="C518" s="312" t="s">
        <v>492</v>
      </c>
      <c r="D518" s="6" t="s">
        <v>627</v>
      </c>
      <c r="E518" s="6" t="s">
        <v>1339</v>
      </c>
    </row>
    <row r="519" spans="1:5">
      <c r="A519" s="311">
        <v>1801</v>
      </c>
      <c r="B519" s="312" t="s">
        <v>1194</v>
      </c>
      <c r="C519" s="312" t="s">
        <v>493</v>
      </c>
      <c r="D519" s="6" t="s">
        <v>627</v>
      </c>
      <c r="E519" s="6" t="s">
        <v>1339</v>
      </c>
    </row>
    <row r="520" spans="1:5">
      <c r="A520" s="311">
        <v>1802</v>
      </c>
      <c r="B520" s="312" t="s">
        <v>1176</v>
      </c>
      <c r="C520" s="312" t="s">
        <v>475</v>
      </c>
      <c r="D520" s="6" t="s">
        <v>627</v>
      </c>
      <c r="E520" s="6" t="s">
        <v>1339</v>
      </c>
    </row>
    <row r="521" spans="1:5">
      <c r="A521" s="311">
        <v>1803</v>
      </c>
      <c r="B521" s="312" t="s">
        <v>1195</v>
      </c>
      <c r="C521" s="312" t="s">
        <v>494</v>
      </c>
      <c r="D521" s="6" t="s">
        <v>627</v>
      </c>
      <c r="E521" s="6" t="s">
        <v>1339</v>
      </c>
    </row>
    <row r="522" spans="1:5">
      <c r="A522" s="311">
        <v>1805</v>
      </c>
      <c r="B522" s="312" t="s">
        <v>1196</v>
      </c>
      <c r="C522" s="312" t="s">
        <v>495</v>
      </c>
      <c r="D522" s="6" t="s">
        <v>627</v>
      </c>
      <c r="E522" s="6" t="s">
        <v>1339</v>
      </c>
    </row>
    <row r="523" spans="1:5">
      <c r="A523" s="311">
        <v>1806</v>
      </c>
      <c r="B523" s="312" t="s">
        <v>1197</v>
      </c>
      <c r="C523" s="312" t="s">
        <v>496</v>
      </c>
      <c r="D523" s="6" t="s">
        <v>627</v>
      </c>
      <c r="E523" s="6" t="s">
        <v>1339</v>
      </c>
    </row>
    <row r="524" spans="1:5">
      <c r="A524" s="311">
        <v>1807</v>
      </c>
      <c r="B524" s="312" t="s">
        <v>1198</v>
      </c>
      <c r="C524" s="312" t="s">
        <v>497</v>
      </c>
      <c r="D524" s="6" t="s">
        <v>627</v>
      </c>
      <c r="E524" s="6" t="s">
        <v>1339</v>
      </c>
    </row>
    <row r="525" spans="1:5">
      <c r="A525" s="311">
        <v>1808</v>
      </c>
      <c r="B525" s="312" t="s">
        <v>1199</v>
      </c>
      <c r="C525" s="312" t="s">
        <v>498</v>
      </c>
      <c r="D525" s="6" t="s">
        <v>627</v>
      </c>
      <c r="E525" s="6" t="s">
        <v>1339</v>
      </c>
    </row>
    <row r="526" spans="1:5">
      <c r="A526" s="311">
        <v>1809</v>
      </c>
      <c r="B526" s="312" t="s">
        <v>1200</v>
      </c>
      <c r="C526" s="312" t="s">
        <v>499</v>
      </c>
      <c r="D526" s="6" t="s">
        <v>627</v>
      </c>
      <c r="E526" s="6" t="s">
        <v>1339</v>
      </c>
    </row>
    <row r="527" spans="1:5">
      <c r="A527" s="311">
        <v>1810</v>
      </c>
      <c r="B527" s="312" t="s">
        <v>1201</v>
      </c>
      <c r="C527" s="312" t="s">
        <v>500</v>
      </c>
      <c r="D527" s="6" t="s">
        <v>627</v>
      </c>
      <c r="E527" s="6" t="s">
        <v>1339</v>
      </c>
    </row>
    <row r="528" spans="1:5">
      <c r="A528" s="311">
        <v>1811</v>
      </c>
      <c r="B528" s="312" t="s">
        <v>1202</v>
      </c>
      <c r="C528" s="312" t="s">
        <v>501</v>
      </c>
      <c r="D528" s="6" t="s">
        <v>627</v>
      </c>
      <c r="E528" s="6" t="s">
        <v>1339</v>
      </c>
    </row>
    <row r="529" spans="1:5">
      <c r="A529" s="311">
        <v>1812</v>
      </c>
      <c r="B529" s="312" t="s">
        <v>1203</v>
      </c>
      <c r="C529" s="312" t="s">
        <v>502</v>
      </c>
      <c r="D529" s="6" t="s">
        <v>627</v>
      </c>
      <c r="E529" s="6" t="s">
        <v>1339</v>
      </c>
    </row>
    <row r="530" spans="1:5">
      <c r="A530" s="311">
        <v>1813</v>
      </c>
      <c r="B530" s="312" t="s">
        <v>1204</v>
      </c>
      <c r="C530" s="312" t="s">
        <v>503</v>
      </c>
      <c r="D530" s="6" t="s">
        <v>627</v>
      </c>
      <c r="E530" s="6" t="s">
        <v>1339</v>
      </c>
    </row>
    <row r="531" spans="1:5">
      <c r="A531" s="311">
        <v>1814</v>
      </c>
      <c r="B531" s="312" t="s">
        <v>1205</v>
      </c>
      <c r="C531" s="312" t="s">
        <v>504</v>
      </c>
      <c r="D531" s="6" t="s">
        <v>627</v>
      </c>
      <c r="E531" s="6" t="s">
        <v>1339</v>
      </c>
    </row>
    <row r="532" spans="1:5">
      <c r="A532" s="311">
        <v>1815</v>
      </c>
      <c r="B532" s="312" t="s">
        <v>1187</v>
      </c>
      <c r="C532" s="312" t="s">
        <v>486</v>
      </c>
      <c r="D532" s="6" t="s">
        <v>627</v>
      </c>
      <c r="E532" s="6" t="s">
        <v>1339</v>
      </c>
    </row>
    <row r="533" spans="1:5">
      <c r="A533" s="311">
        <v>1816</v>
      </c>
      <c r="B533" s="312" t="s">
        <v>1206</v>
      </c>
      <c r="C533" s="312" t="s">
        <v>505</v>
      </c>
      <c r="D533" s="6" t="s">
        <v>627</v>
      </c>
      <c r="E533" s="6" t="s">
        <v>1339</v>
      </c>
    </row>
    <row r="534" spans="1:5">
      <c r="A534" s="311">
        <v>1817</v>
      </c>
      <c r="B534" s="312" t="s">
        <v>1207</v>
      </c>
      <c r="C534" s="312" t="s">
        <v>506</v>
      </c>
      <c r="D534" s="6" t="s">
        <v>627</v>
      </c>
      <c r="E534" s="6" t="s">
        <v>1339</v>
      </c>
    </row>
    <row r="535" spans="1:5">
      <c r="A535" s="311">
        <v>1818</v>
      </c>
      <c r="B535" s="312" t="s">
        <v>1208</v>
      </c>
      <c r="C535" s="312" t="s">
        <v>507</v>
      </c>
      <c r="D535" s="6" t="s">
        <v>627</v>
      </c>
      <c r="E535" s="6" t="s">
        <v>1339</v>
      </c>
    </row>
    <row r="536" spans="1:5">
      <c r="A536" s="311">
        <v>1819</v>
      </c>
      <c r="B536" s="312" t="s">
        <v>1209</v>
      </c>
      <c r="C536" s="312" t="s">
        <v>508</v>
      </c>
      <c r="D536" s="6" t="s">
        <v>627</v>
      </c>
      <c r="E536" s="6" t="s">
        <v>1339</v>
      </c>
    </row>
    <row r="537" spans="1:5">
      <c r="A537" s="311">
        <v>1820</v>
      </c>
      <c r="B537" s="312" t="s">
        <v>1210</v>
      </c>
      <c r="C537" s="312" t="s">
        <v>509</v>
      </c>
      <c r="D537" s="6" t="s">
        <v>627</v>
      </c>
      <c r="E537" s="6" t="s">
        <v>1339</v>
      </c>
    </row>
    <row r="538" spans="1:5">
      <c r="A538" s="311">
        <v>1901</v>
      </c>
      <c r="B538" s="312" t="s">
        <v>1211</v>
      </c>
      <c r="C538" s="312" t="s">
        <v>510</v>
      </c>
      <c r="D538" s="6" t="s">
        <v>627</v>
      </c>
      <c r="E538" s="6" t="s">
        <v>1339</v>
      </c>
    </row>
    <row r="539" spans="1:5">
      <c r="A539" s="311">
        <v>1902</v>
      </c>
      <c r="B539" s="312" t="s">
        <v>1212</v>
      </c>
      <c r="C539" s="312" t="s">
        <v>511</v>
      </c>
      <c r="D539" s="6" t="s">
        <v>627</v>
      </c>
      <c r="E539" s="6" t="s">
        <v>1339</v>
      </c>
    </row>
    <row r="540" spans="1:5">
      <c r="A540" s="311">
        <v>1903</v>
      </c>
      <c r="B540" s="312" t="s">
        <v>1213</v>
      </c>
      <c r="C540" s="312" t="s">
        <v>512</v>
      </c>
      <c r="D540" s="6" t="s">
        <v>627</v>
      </c>
      <c r="E540" s="6" t="s">
        <v>1339</v>
      </c>
    </row>
    <row r="541" spans="1:5">
      <c r="A541" s="311">
        <v>1904</v>
      </c>
      <c r="B541" s="312" t="s">
        <v>1214</v>
      </c>
      <c r="C541" s="312" t="s">
        <v>513</v>
      </c>
      <c r="D541" s="6" t="s">
        <v>627</v>
      </c>
      <c r="E541" s="6" t="s">
        <v>1339</v>
      </c>
    </row>
    <row r="542" spans="1:5">
      <c r="A542" s="311">
        <v>1905</v>
      </c>
      <c r="B542" s="312" t="s">
        <v>1215</v>
      </c>
      <c r="C542" s="312" t="s">
        <v>514</v>
      </c>
      <c r="D542" s="6" t="s">
        <v>627</v>
      </c>
      <c r="E542" s="6" t="s">
        <v>1339</v>
      </c>
    </row>
    <row r="543" spans="1:5">
      <c r="A543" s="311">
        <v>1906</v>
      </c>
      <c r="B543" s="312" t="s">
        <v>1191</v>
      </c>
      <c r="C543" s="312" t="s">
        <v>490</v>
      </c>
      <c r="D543" s="6" t="s">
        <v>627</v>
      </c>
      <c r="E543" s="6" t="s">
        <v>1339</v>
      </c>
    </row>
    <row r="544" spans="1:5">
      <c r="A544" s="311">
        <v>1907</v>
      </c>
      <c r="B544" s="312" t="s">
        <v>1216</v>
      </c>
      <c r="C544" s="312" t="s">
        <v>515</v>
      </c>
      <c r="D544" s="6" t="s">
        <v>627</v>
      </c>
      <c r="E544" s="6" t="s">
        <v>1339</v>
      </c>
    </row>
    <row r="545" spans="1:5">
      <c r="A545" s="311">
        <v>1908</v>
      </c>
      <c r="B545" s="312" t="s">
        <v>1217</v>
      </c>
      <c r="C545" s="312" t="s">
        <v>516</v>
      </c>
      <c r="D545" s="6" t="s">
        <v>627</v>
      </c>
      <c r="E545" s="6" t="s">
        <v>1339</v>
      </c>
    </row>
    <row r="546" spans="1:5">
      <c r="A546" s="311">
        <v>1909</v>
      </c>
      <c r="B546" s="312" t="s">
        <v>1137</v>
      </c>
      <c r="C546" s="312" t="s">
        <v>440</v>
      </c>
      <c r="D546" s="6" t="s">
        <v>627</v>
      </c>
      <c r="E546" s="6" t="s">
        <v>1339</v>
      </c>
    </row>
    <row r="547" spans="1:5">
      <c r="A547" s="311">
        <v>1910</v>
      </c>
      <c r="B547" s="312" t="s">
        <v>1218</v>
      </c>
      <c r="C547" s="312" t="s">
        <v>517</v>
      </c>
      <c r="D547" s="6" t="s">
        <v>627</v>
      </c>
      <c r="E547" s="6" t="s">
        <v>1339</v>
      </c>
    </row>
    <row r="548" spans="1:5">
      <c r="A548" s="311">
        <v>1911</v>
      </c>
      <c r="B548" s="312" t="s">
        <v>1219</v>
      </c>
      <c r="C548" s="312" t="s">
        <v>518</v>
      </c>
      <c r="D548" s="6" t="s">
        <v>627</v>
      </c>
      <c r="E548" s="6" t="s">
        <v>1339</v>
      </c>
    </row>
    <row r="549" spans="1:5">
      <c r="A549" s="311">
        <v>1912</v>
      </c>
      <c r="B549" s="312" t="s">
        <v>1220</v>
      </c>
      <c r="C549" s="312" t="s">
        <v>519</v>
      </c>
      <c r="D549" s="6" t="s">
        <v>627</v>
      </c>
      <c r="E549" s="6" t="s">
        <v>1339</v>
      </c>
    </row>
    <row r="550" spans="1:5">
      <c r="A550" s="311">
        <v>1913</v>
      </c>
      <c r="B550" s="312" t="s">
        <v>1221</v>
      </c>
      <c r="C550" s="312" t="s">
        <v>520</v>
      </c>
      <c r="D550" s="6" t="s">
        <v>627</v>
      </c>
      <c r="E550" s="6" t="s">
        <v>1339</v>
      </c>
    </row>
    <row r="551" spans="1:5">
      <c r="A551" s="311">
        <v>1914</v>
      </c>
      <c r="B551" s="312" t="s">
        <v>1222</v>
      </c>
      <c r="C551" s="312" t="s">
        <v>521</v>
      </c>
      <c r="D551" s="6" t="s">
        <v>627</v>
      </c>
      <c r="E551" s="6" t="s">
        <v>1339</v>
      </c>
    </row>
    <row r="552" spans="1:5">
      <c r="A552" s="311">
        <v>1915</v>
      </c>
      <c r="B552" s="312" t="s">
        <v>1223</v>
      </c>
      <c r="C552" s="312" t="s">
        <v>522</v>
      </c>
      <c r="D552" s="6" t="s">
        <v>627</v>
      </c>
      <c r="E552" s="6" t="s">
        <v>1339</v>
      </c>
    </row>
    <row r="553" spans="1:5">
      <c r="A553" s="311">
        <v>2301</v>
      </c>
      <c r="B553" s="312" t="s">
        <v>1224</v>
      </c>
      <c r="C553" s="312" t="s">
        <v>523</v>
      </c>
      <c r="D553" s="6" t="s">
        <v>627</v>
      </c>
      <c r="E553" s="6" t="s">
        <v>1335</v>
      </c>
    </row>
    <row r="554" spans="1:5">
      <c r="A554" s="311">
        <v>2302</v>
      </c>
      <c r="B554" s="312" t="s">
        <v>1225</v>
      </c>
      <c r="C554" s="312" t="s">
        <v>524</v>
      </c>
      <c r="D554" s="6" t="s">
        <v>627</v>
      </c>
      <c r="E554" s="6" t="s">
        <v>1335</v>
      </c>
    </row>
    <row r="555" spans="1:5">
      <c r="A555" s="311">
        <v>2303</v>
      </c>
      <c r="B555" s="312" t="s">
        <v>1226</v>
      </c>
      <c r="C555" s="312" t="s">
        <v>1393</v>
      </c>
      <c r="D555" s="6" t="s">
        <v>627</v>
      </c>
      <c r="E555" s="6" t="s">
        <v>1335</v>
      </c>
    </row>
    <row r="556" spans="1:5">
      <c r="A556" s="311">
        <v>2311</v>
      </c>
      <c r="B556" s="312" t="s">
        <v>1227</v>
      </c>
      <c r="C556" s="312" t="s">
        <v>1227</v>
      </c>
      <c r="D556" s="6" t="s">
        <v>627</v>
      </c>
      <c r="E556" s="6" t="s">
        <v>1331</v>
      </c>
    </row>
    <row r="557" spans="1:5">
      <c r="A557" s="311">
        <v>2312</v>
      </c>
      <c r="B557" s="312" t="s">
        <v>525</v>
      </c>
      <c r="C557" s="312" t="s">
        <v>525</v>
      </c>
      <c r="D557" s="6" t="s">
        <v>627</v>
      </c>
      <c r="E557" s="6" t="s">
        <v>1335</v>
      </c>
    </row>
    <row r="558" spans="1:5">
      <c r="A558" s="311">
        <v>2313</v>
      </c>
      <c r="B558" s="312" t="s">
        <v>526</v>
      </c>
      <c r="C558" s="312" t="s">
        <v>526</v>
      </c>
      <c r="D558" s="6" t="s">
        <v>627</v>
      </c>
      <c r="E558" s="6" t="s">
        <v>1335</v>
      </c>
    </row>
    <row r="559" spans="1:5">
      <c r="A559" s="311">
        <v>2314</v>
      </c>
      <c r="B559" s="312" t="s">
        <v>527</v>
      </c>
      <c r="C559" s="312" t="s">
        <v>527</v>
      </c>
      <c r="D559" s="6" t="s">
        <v>627</v>
      </c>
      <c r="E559" s="6" t="s">
        <v>1335</v>
      </c>
    </row>
    <row r="560" spans="1:5">
      <c r="A560" s="311">
        <v>2315</v>
      </c>
      <c r="B560" s="312" t="s">
        <v>1228</v>
      </c>
      <c r="C560" s="312" t="s">
        <v>528</v>
      </c>
      <c r="D560" s="6" t="s">
        <v>627</v>
      </c>
      <c r="E560" s="6" t="s">
        <v>1335</v>
      </c>
    </row>
    <row r="561" spans="1:5">
      <c r="A561" s="311">
        <v>2316</v>
      </c>
      <c r="B561" s="312" t="s">
        <v>1229</v>
      </c>
      <c r="C561" s="312" t="s">
        <v>529</v>
      </c>
      <c r="D561" s="6" t="s">
        <v>627</v>
      </c>
      <c r="E561" s="6" t="s">
        <v>1335</v>
      </c>
    </row>
    <row r="562" spans="1:5">
      <c r="A562" s="311">
        <v>2317</v>
      </c>
      <c r="B562" s="312" t="s">
        <v>1230</v>
      </c>
      <c r="C562" s="312" t="s">
        <v>530</v>
      </c>
      <c r="D562" s="6" t="s">
        <v>627</v>
      </c>
      <c r="E562" s="6" t="s">
        <v>1335</v>
      </c>
    </row>
    <row r="563" spans="1:5">
      <c r="A563" s="311">
        <v>2318</v>
      </c>
      <c r="B563" s="312" t="s">
        <v>1231</v>
      </c>
      <c r="C563" s="312" t="s">
        <v>1394</v>
      </c>
      <c r="D563" s="6" t="s">
        <v>627</v>
      </c>
      <c r="E563" s="6" t="s">
        <v>1335</v>
      </c>
    </row>
    <row r="564" spans="1:5">
      <c r="A564" s="311">
        <v>2319</v>
      </c>
      <c r="B564" s="312" t="s">
        <v>531</v>
      </c>
      <c r="C564" s="312" t="s">
        <v>531</v>
      </c>
      <c r="D564" s="6" t="s">
        <v>627</v>
      </c>
      <c r="E564" s="6" t="s">
        <v>1335</v>
      </c>
    </row>
    <row r="565" spans="1:5">
      <c r="A565" s="311">
        <v>2320</v>
      </c>
      <c r="B565" s="312" t="s">
        <v>532</v>
      </c>
      <c r="C565" s="312" t="s">
        <v>532</v>
      </c>
      <c r="D565" s="6" t="s">
        <v>627</v>
      </c>
      <c r="E565" s="6" t="s">
        <v>1335</v>
      </c>
    </row>
    <row r="566" spans="1:5">
      <c r="A566" s="311">
        <v>2322</v>
      </c>
      <c r="B566" s="312" t="s">
        <v>533</v>
      </c>
      <c r="C566" s="312" t="s">
        <v>533</v>
      </c>
      <c r="D566" s="6" t="s">
        <v>627</v>
      </c>
      <c r="E566" s="6" t="s">
        <v>1340</v>
      </c>
    </row>
    <row r="567" spans="1:5">
      <c r="A567" s="311">
        <v>2323</v>
      </c>
      <c r="B567" s="312" t="s">
        <v>534</v>
      </c>
      <c r="C567" s="312" t="s">
        <v>534</v>
      </c>
      <c r="D567" s="6" t="s">
        <v>627</v>
      </c>
      <c r="E567" s="6" t="s">
        <v>1340</v>
      </c>
    </row>
    <row r="568" spans="1:5">
      <c r="A568" s="311">
        <v>2324</v>
      </c>
      <c r="B568" s="312" t="s">
        <v>535</v>
      </c>
      <c r="C568" s="312" t="s">
        <v>535</v>
      </c>
      <c r="D568" s="6" t="s">
        <v>627</v>
      </c>
      <c r="E568" s="6" t="s">
        <v>1340</v>
      </c>
    </row>
    <row r="569" spans="1:5">
      <c r="A569" s="311">
        <v>2325</v>
      </c>
      <c r="B569" s="312" t="s">
        <v>536</v>
      </c>
      <c r="C569" s="312" t="s">
        <v>536</v>
      </c>
      <c r="D569" s="6" t="s">
        <v>627</v>
      </c>
      <c r="E569" s="6" t="s">
        <v>1340</v>
      </c>
    </row>
    <row r="570" spans="1:5">
      <c r="A570" s="311">
        <v>2326</v>
      </c>
      <c r="B570" s="312" t="s">
        <v>537</v>
      </c>
      <c r="C570" s="312" t="s">
        <v>537</v>
      </c>
      <c r="D570" s="6" t="s">
        <v>627</v>
      </c>
      <c r="E570" s="6" t="s">
        <v>1340</v>
      </c>
    </row>
    <row r="571" spans="1:5">
      <c r="A571" s="311">
        <v>2327</v>
      </c>
      <c r="B571" s="312" t="s">
        <v>538</v>
      </c>
      <c r="C571" s="312" t="s">
        <v>538</v>
      </c>
      <c r="D571" s="6" t="s">
        <v>627</v>
      </c>
      <c r="E571" s="6" t="s">
        <v>1340</v>
      </c>
    </row>
    <row r="572" spans="1:5">
      <c r="A572" s="311">
        <v>2328</v>
      </c>
      <c r="B572" s="312" t="s">
        <v>612</v>
      </c>
      <c r="C572" s="312" t="s">
        <v>612</v>
      </c>
      <c r="D572" s="6" t="s">
        <v>627</v>
      </c>
      <c r="E572" s="6" t="s">
        <v>1340</v>
      </c>
    </row>
    <row r="573" spans="1:5">
      <c r="A573" s="311">
        <v>2330</v>
      </c>
      <c r="B573" s="312" t="s">
        <v>1232</v>
      </c>
      <c r="C573" s="312" t="s">
        <v>1232</v>
      </c>
      <c r="D573" s="6" t="s">
        <v>627</v>
      </c>
      <c r="E573" s="6" t="s">
        <v>1340</v>
      </c>
    </row>
    <row r="574" spans="1:5">
      <c r="A574" s="311">
        <v>2331</v>
      </c>
      <c r="B574" s="312" t="s">
        <v>1233</v>
      </c>
      <c r="C574" s="312" t="s">
        <v>1233</v>
      </c>
      <c r="D574" s="6" t="s">
        <v>627</v>
      </c>
      <c r="E574" s="6" t="s">
        <v>1340</v>
      </c>
    </row>
    <row r="575" spans="1:5">
      <c r="A575" s="311">
        <v>2333</v>
      </c>
      <c r="B575" s="312" t="s">
        <v>1234</v>
      </c>
      <c r="C575" s="312" t="s">
        <v>1234</v>
      </c>
      <c r="D575" s="6" t="s">
        <v>627</v>
      </c>
      <c r="E575" s="6" t="s">
        <v>1340</v>
      </c>
    </row>
    <row r="576" spans="1:5">
      <c r="A576" s="311">
        <v>2334</v>
      </c>
      <c r="B576" s="312" t="s">
        <v>1235</v>
      </c>
      <c r="C576" s="312" t="s">
        <v>1235</v>
      </c>
      <c r="D576" s="6" t="s">
        <v>627</v>
      </c>
      <c r="E576" s="6" t="s">
        <v>1335</v>
      </c>
    </row>
    <row r="577" spans="1:5">
      <c r="A577" s="311">
        <v>2335</v>
      </c>
      <c r="B577" s="312" t="s">
        <v>1395</v>
      </c>
      <c r="C577" s="312" t="s">
        <v>1395</v>
      </c>
      <c r="D577" s="6" t="s">
        <v>627</v>
      </c>
      <c r="E577" s="6" t="s">
        <v>1334</v>
      </c>
    </row>
    <row r="578" spans="1:5">
      <c r="A578" s="311">
        <v>2336</v>
      </c>
      <c r="B578" s="312" t="s">
        <v>1236</v>
      </c>
      <c r="C578" s="312" t="s">
        <v>1236</v>
      </c>
      <c r="D578" s="6" t="s">
        <v>627</v>
      </c>
      <c r="E578" s="6" t="s">
        <v>1334</v>
      </c>
    </row>
    <row r="579" spans="1:5">
      <c r="A579" s="311">
        <v>2337</v>
      </c>
      <c r="B579" s="312" t="s">
        <v>1396</v>
      </c>
      <c r="C579" s="312" t="s">
        <v>1396</v>
      </c>
      <c r="D579" s="6" t="s">
        <v>627</v>
      </c>
      <c r="E579" s="6" t="s">
        <v>1340</v>
      </c>
    </row>
    <row r="580" spans="1:5">
      <c r="A580" s="311">
        <v>2338</v>
      </c>
      <c r="B580" s="312" t="s">
        <v>1397</v>
      </c>
      <c r="C580" s="312" t="s">
        <v>1397</v>
      </c>
      <c r="D580" s="6" t="s">
        <v>627</v>
      </c>
      <c r="E580" s="6" t="s">
        <v>1340</v>
      </c>
    </row>
    <row r="581" spans="1:5">
      <c r="A581" s="311">
        <v>2339</v>
      </c>
      <c r="B581" s="312" t="s">
        <v>1398</v>
      </c>
      <c r="C581" s="312" t="s">
        <v>1398</v>
      </c>
      <c r="D581" s="6" t="s">
        <v>627</v>
      </c>
      <c r="E581" s="6" t="s">
        <v>1334</v>
      </c>
    </row>
    <row r="582" spans="1:5">
      <c r="A582" s="311">
        <v>2341</v>
      </c>
      <c r="B582" s="312" t="s">
        <v>1399</v>
      </c>
      <c r="C582" s="312" t="s">
        <v>1399</v>
      </c>
      <c r="D582" s="6" t="s">
        <v>627</v>
      </c>
      <c r="E582" s="6" t="s">
        <v>1341</v>
      </c>
    </row>
    <row r="583" spans="1:5">
      <c r="A583" s="311">
        <v>3301</v>
      </c>
      <c r="B583" s="312" t="s">
        <v>1237</v>
      </c>
      <c r="C583" s="312" t="s">
        <v>1253</v>
      </c>
      <c r="D583" s="6" t="s">
        <v>627</v>
      </c>
      <c r="E583" s="6" t="s">
        <v>1341</v>
      </c>
    </row>
    <row r="584" spans="1:5">
      <c r="A584" s="311">
        <v>3401</v>
      </c>
      <c r="B584" s="312" t="s">
        <v>1238</v>
      </c>
      <c r="C584" s="312" t="s">
        <v>1400</v>
      </c>
      <c r="D584" s="6" t="s">
        <v>627</v>
      </c>
      <c r="E584" s="6" t="s">
        <v>1341</v>
      </c>
    </row>
    <row r="585" spans="1:5">
      <c r="A585" s="311">
        <v>4601</v>
      </c>
      <c r="B585" s="312" t="s">
        <v>1239</v>
      </c>
      <c r="C585" s="312" t="s">
        <v>1254</v>
      </c>
      <c r="D585" s="6" t="s">
        <v>627</v>
      </c>
      <c r="E585" s="6" t="s">
        <v>1342</v>
      </c>
    </row>
    <row r="586" spans="1:5">
      <c r="A586" s="311" t="s">
        <v>548</v>
      </c>
      <c r="B586" s="312" t="s">
        <v>1406</v>
      </c>
      <c r="C586" s="312" t="s">
        <v>588</v>
      </c>
      <c r="D586" s="6" t="s">
        <v>627</v>
      </c>
      <c r="E586" s="6" t="s">
        <v>1327</v>
      </c>
    </row>
    <row r="587" spans="1:5">
      <c r="A587" s="311" t="s">
        <v>1374</v>
      </c>
      <c r="B587" s="312" t="s">
        <v>33</v>
      </c>
      <c r="C587" s="312" t="s">
        <v>1264</v>
      </c>
      <c r="D587" s="6" t="s">
        <v>627</v>
      </c>
      <c r="E587" s="6" t="s">
        <v>1327</v>
      </c>
    </row>
    <row r="588" spans="1:5">
      <c r="A588" s="311" t="s">
        <v>549</v>
      </c>
      <c r="B588" s="312" t="s">
        <v>1407</v>
      </c>
      <c r="C588" s="312" t="s">
        <v>1255</v>
      </c>
      <c r="D588" s="6" t="s">
        <v>627</v>
      </c>
      <c r="E588" s="6" t="s">
        <v>1327</v>
      </c>
    </row>
    <row r="589" spans="1:5">
      <c r="A589" s="311" t="s">
        <v>550</v>
      </c>
      <c r="B589" s="312" t="s">
        <v>1408</v>
      </c>
      <c r="C589" s="312" t="s">
        <v>589</v>
      </c>
      <c r="D589" s="6" t="s">
        <v>627</v>
      </c>
      <c r="E589" s="6" t="s">
        <v>1327</v>
      </c>
    </row>
    <row r="590" spans="1:5">
      <c r="A590" s="311" t="s">
        <v>667</v>
      </c>
      <c r="B590" s="312" t="s">
        <v>1326</v>
      </c>
      <c r="C590" s="312" t="s">
        <v>1256</v>
      </c>
      <c r="D590" s="6" t="s">
        <v>627</v>
      </c>
      <c r="E590" s="6" t="s">
        <v>1327</v>
      </c>
    </row>
    <row r="591" spans="1:5">
      <c r="C591" s="258"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 zoomScale="85" zoomScaleNormal="85" workbookViewId="0">
      <selection activeCell="B3" sqref="B3"/>
    </sheetView>
  </sheetViews>
  <sheetFormatPr baseColWidth="10" defaultColWidth="11.42578125" defaultRowHeight="15"/>
  <cols>
    <col min="1" max="1" width="12" hidden="1" customWidth="1"/>
    <col min="2" max="2" width="12.7109375" style="244" customWidth="1"/>
    <col min="3" max="3" width="86.42578125" hidden="1" customWidth="1"/>
    <col min="4" max="4" width="55" style="272" customWidth="1"/>
    <col min="5" max="5" width="10" style="244" bestFit="1" customWidth="1"/>
    <col min="6" max="17" width="17" style="244" customWidth="1"/>
    <col min="18" max="18" width="17.7109375" style="244" bestFit="1" customWidth="1"/>
    <col min="19" max="19" width="17.7109375" style="244" customWidth="1"/>
    <col min="20" max="20" width="21.7109375" hidden="1" customWidth="1"/>
    <col min="21" max="21" width="9.42578125" hidden="1" customWidth="1"/>
    <col min="22" max="22" width="33.5703125" hidden="1" customWidth="1"/>
    <col min="23" max="23" width="33.5703125" style="244" customWidth="1"/>
    <col min="24" max="26" width="11.42578125" style="244" hidden="1" customWidth="1"/>
    <col min="27" max="27" width="35.85546875" style="244" hidden="1" customWidth="1"/>
    <col min="28" max="28" width="11.42578125" style="244" customWidth="1"/>
    <col min="29" max="16384" width="11.42578125" style="244"/>
  </cols>
  <sheetData>
    <row r="1" spans="1:27">
      <c r="B1" s="251" t="s">
        <v>1312</v>
      </c>
      <c r="C1" s="251"/>
      <c r="D1" s="265"/>
      <c r="E1" s="251"/>
      <c r="F1" s="251"/>
      <c r="G1" s="251"/>
      <c r="H1" s="251"/>
      <c r="I1" s="251"/>
      <c r="J1" s="251"/>
      <c r="K1" s="251"/>
      <c r="L1" s="251"/>
      <c r="M1" s="251"/>
      <c r="N1" s="251"/>
      <c r="O1" s="251"/>
      <c r="P1" s="251"/>
      <c r="Q1" s="251"/>
      <c r="R1" s="251"/>
      <c r="S1" s="251"/>
      <c r="T1" s="251"/>
      <c r="U1" s="251"/>
      <c r="V1" s="251"/>
      <c r="W1" s="251"/>
    </row>
    <row r="2" spans="1:27">
      <c r="B2" s="248" t="s">
        <v>6661</v>
      </c>
      <c r="C2" s="248"/>
      <c r="D2" s="320"/>
      <c r="E2" s="248"/>
      <c r="F2" s="248"/>
      <c r="G2" s="248"/>
      <c r="H2" s="248"/>
      <c r="I2" s="248"/>
      <c r="J2" s="248"/>
      <c r="K2" s="248"/>
      <c r="L2" s="248"/>
      <c r="M2" s="248"/>
      <c r="N2" s="248"/>
      <c r="O2" s="248"/>
      <c r="P2" s="248"/>
      <c r="Q2" s="248"/>
      <c r="R2" s="248"/>
      <c r="S2" s="248"/>
      <c r="T2" s="248"/>
      <c r="U2" s="248"/>
      <c r="V2" s="248"/>
      <c r="W2" s="248"/>
    </row>
    <row r="3" spans="1:27">
      <c r="B3" s="248" t="str">
        <f ca="1">+"Fecha de Corte: "&amp;TEXT(TODAY(),"dd/mm/yyyy")</f>
        <v>Fecha de Corte: 04/08/2023</v>
      </c>
      <c r="C3" s="248"/>
      <c r="D3" s="320"/>
      <c r="E3" s="248"/>
      <c r="F3" s="248"/>
      <c r="G3" s="248"/>
      <c r="H3" s="248"/>
      <c r="I3" s="248"/>
      <c r="J3" s="248"/>
      <c r="K3" s="248"/>
      <c r="L3" s="248"/>
      <c r="M3" s="248"/>
      <c r="N3" s="248"/>
      <c r="O3" s="248"/>
      <c r="P3" s="248"/>
      <c r="Q3" s="248"/>
      <c r="R3" s="248"/>
      <c r="S3" s="248"/>
      <c r="T3" s="248"/>
      <c r="U3" s="248"/>
      <c r="V3" s="248"/>
      <c r="W3" s="248"/>
    </row>
    <row r="4" spans="1:27" thickBot="1">
      <c r="A4" s="240"/>
      <c r="C4" s="241"/>
      <c r="T4" s="240"/>
      <c r="U4" s="240"/>
      <c r="V4" s="240"/>
    </row>
    <row r="5" spans="1:27" ht="14.25" thickBot="1">
      <c r="A5" s="242" t="s">
        <v>1345</v>
      </c>
      <c r="B5" s="242" t="s">
        <v>657</v>
      </c>
      <c r="C5" s="243" t="s">
        <v>664</v>
      </c>
      <c r="D5" s="266" t="s">
        <v>664</v>
      </c>
      <c r="E5" s="242" t="s">
        <v>1313</v>
      </c>
      <c r="F5" s="242" t="s">
        <v>1295</v>
      </c>
      <c r="G5" s="242" t="s">
        <v>1296</v>
      </c>
      <c r="H5" s="242" t="s">
        <v>1297</v>
      </c>
      <c r="I5" s="242" t="s">
        <v>1298</v>
      </c>
      <c r="J5" s="242" t="s">
        <v>1299</v>
      </c>
      <c r="K5" s="242" t="s">
        <v>1300</v>
      </c>
      <c r="L5" s="242" t="s">
        <v>1301</v>
      </c>
      <c r="M5" s="242" t="s">
        <v>1302</v>
      </c>
      <c r="N5" s="242" t="s">
        <v>1303</v>
      </c>
      <c r="O5" s="242" t="s">
        <v>1304</v>
      </c>
      <c r="P5" s="242" t="s">
        <v>1318</v>
      </c>
      <c r="Q5" s="242" t="s">
        <v>1319</v>
      </c>
      <c r="R5" s="242" t="s">
        <v>1314</v>
      </c>
      <c r="S5" s="242" t="s">
        <v>1315</v>
      </c>
      <c r="T5" s="242" t="s">
        <v>1344</v>
      </c>
      <c r="U5" s="242" t="s">
        <v>1316</v>
      </c>
      <c r="V5" s="242" t="s">
        <v>1343</v>
      </c>
      <c r="W5" s="242" t="s">
        <v>1317</v>
      </c>
      <c r="X5" s="244" t="s">
        <v>1377</v>
      </c>
      <c r="Y5" s="244" t="s">
        <v>1378</v>
      </c>
      <c r="Z5" s="242" t="s">
        <v>1375</v>
      </c>
      <c r="AA5" s="242" t="s">
        <v>1376</v>
      </c>
    </row>
    <row r="6" spans="1:27" customFormat="1" ht="15" hidden="1" customHeight="1">
      <c r="A6" s="32">
        <v>1433</v>
      </c>
      <c r="B6" s="297">
        <f>+A6</f>
        <v>1433</v>
      </c>
      <c r="C6" s="249" t="e">
        <f>+VLOOKUP(A6,bd_lista!$A$3:$C$590,3,FALSE)</f>
        <v>#N/A</v>
      </c>
      <c r="D6" s="261" t="e">
        <f>+C6</f>
        <v>#N/A</v>
      </c>
      <c r="E6" s="244" t="s">
        <v>1310</v>
      </c>
      <c r="F6" s="245">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5">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5">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5">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5">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5">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5">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5">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5">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5">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5">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5">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5">
        <f t="shared" ref="R6:R27" ca="1" si="0">+SUM(F6:Q6)</f>
        <v>0</v>
      </c>
      <c r="S6" s="252"/>
      <c r="T6" s="245">
        <f ca="1">+T7</f>
        <v>0</v>
      </c>
      <c r="U6" s="244">
        <f t="shared" ref="U6:U27" si="1">+IF(E6="Débitos",1,2)</f>
        <v>1</v>
      </c>
      <c r="V6" s="261" t="e">
        <f>+VLOOKUP(A6,bd_lista!$A$3:$E$590,5,FALSE)</f>
        <v>#N/A</v>
      </c>
      <c r="W6" s="263" t="e">
        <f>+V6</f>
        <v>#N/A</v>
      </c>
      <c r="X6" s="244" t="e">
        <f>+VLOOKUP(A6,[2]Sheet1!$A$13:$D$744,4,FALSE)</f>
        <v>#N/A</v>
      </c>
      <c r="Y6" s="244" t="e">
        <f>+VLOOKUP(X6,bd_lista!$A$3:$C$590,3,FALSE)</f>
        <v>#N/A</v>
      </c>
      <c r="Z6" s="248" t="e">
        <f>+X6</f>
        <v>#N/A</v>
      </c>
      <c r="AA6" s="249" t="e">
        <f>+Y6</f>
        <v>#N/A</v>
      </c>
    </row>
    <row r="7" spans="1:27" customFormat="1" ht="15" hidden="1" customHeight="1">
      <c r="A7" s="32">
        <v>1433</v>
      </c>
      <c r="B7" s="296"/>
      <c r="C7" s="249" t="e">
        <f>+VLOOKUP(A7,bd_lista!$A$3:$C$590,3,FALSE)</f>
        <v>#N/A</v>
      </c>
      <c r="D7" s="249"/>
      <c r="E7" s="246" t="s">
        <v>1311</v>
      </c>
      <c r="F7" s="245">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5">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5">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5">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5">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5">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5">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5">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5">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5">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5">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5">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5">
        <f t="shared" ca="1" si="0"/>
        <v>0</v>
      </c>
      <c r="S7" s="264">
        <f ca="1">+R6+R7</f>
        <v>0</v>
      </c>
      <c r="T7" s="245">
        <f ca="1">+S7</f>
        <v>0</v>
      </c>
      <c r="U7" s="244">
        <f t="shared" si="1"/>
        <v>2</v>
      </c>
      <c r="V7" s="347" t="e">
        <f>+VLOOKUP(A7,bd_lista!$A$3:$E$590,5,FALSE)</f>
        <v>#N/A</v>
      </c>
      <c r="W7" s="250"/>
      <c r="X7" s="244" t="e">
        <f>+VLOOKUP(A7,[2]Sheet1!$A$13:$D$744,4,FALSE)</f>
        <v>#N/A</v>
      </c>
      <c r="Y7" s="244" t="e">
        <f>+VLOOKUP(X7,bd_lista!$A$3:$C$590,3,FALSE)</f>
        <v>#N/A</v>
      </c>
      <c r="Z7" s="248"/>
      <c r="AA7" s="249"/>
    </row>
    <row r="8" spans="1:27" ht="15" hidden="1" customHeight="1">
      <c r="A8" s="32">
        <v>3701</v>
      </c>
      <c r="B8" s="296">
        <f>+A8</f>
        <v>3701</v>
      </c>
      <c r="C8" s="249" t="e">
        <f>+VLOOKUP(A8,bd_lista!$A$3:$C$590,3,FALSE)</f>
        <v>#N/A</v>
      </c>
      <c r="D8" s="249" t="e">
        <f>+C8</f>
        <v>#N/A</v>
      </c>
      <c r="E8" s="244" t="s">
        <v>1310</v>
      </c>
      <c r="F8" s="245">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5">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5">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5">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5">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5">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5">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5">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5">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5">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5">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5">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5">
        <f t="shared" ca="1" si="0"/>
        <v>0</v>
      </c>
      <c r="S8" s="252"/>
      <c r="T8" s="245">
        <f ca="1">+T9</f>
        <v>0</v>
      </c>
      <c r="U8" s="244">
        <f t="shared" si="1"/>
        <v>1</v>
      </c>
      <c r="V8" s="347" t="e">
        <f>+VLOOKUP(A8,bd_lista!$A$3:$E$590,5,FALSE)</f>
        <v>#N/A</v>
      </c>
      <c r="W8" s="262" t="e">
        <f>+V8</f>
        <v>#N/A</v>
      </c>
      <c r="X8" s="244">
        <f>+VLOOKUP(A8,[2]Sheet1!$A$13:$D$744,4,FALSE)</f>
        <v>0</v>
      </c>
      <c r="Y8" s="244" t="e">
        <f>+VLOOKUP(X8,bd_lista!$A$3:$C$590,3,FALSE)</f>
        <v>#N/A</v>
      </c>
      <c r="Z8" s="248">
        <f>+X8</f>
        <v>0</v>
      </c>
      <c r="AA8" s="249" t="e">
        <f>+Y8</f>
        <v>#N/A</v>
      </c>
    </row>
    <row r="9" spans="1:27" ht="15" hidden="1" customHeight="1">
      <c r="A9" s="32">
        <v>3701</v>
      </c>
      <c r="B9" s="295"/>
      <c r="C9" s="347" t="e">
        <f>+VLOOKUP(A9,bd_lista!$A$3:$C$590,3,FALSE)</f>
        <v>#N/A</v>
      </c>
      <c r="D9" s="347"/>
      <c r="E9" s="246" t="s">
        <v>1311</v>
      </c>
      <c r="F9" s="247">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7">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7">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7">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7">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7">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7">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7">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7">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7">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7">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7">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7">
        <f t="shared" ca="1" si="0"/>
        <v>0</v>
      </c>
      <c r="S9" s="264">
        <f ca="1">+R8+R9</f>
        <v>0</v>
      </c>
      <c r="T9" s="247">
        <f ca="1">+S9</f>
        <v>0</v>
      </c>
      <c r="U9" s="246">
        <f t="shared" si="1"/>
        <v>2</v>
      </c>
      <c r="V9" s="347" t="e">
        <f>+VLOOKUP(A9,bd_lista!$A$3:$E$590,5,FALSE)</f>
        <v>#N/A</v>
      </c>
      <c r="W9" s="250"/>
      <c r="X9" s="244">
        <f>+VLOOKUP(A9,[2]Sheet1!$A$13:$D$744,4,FALSE)</f>
        <v>0</v>
      </c>
      <c r="Y9" s="244" t="e">
        <f>+VLOOKUP(X9,bd_lista!$A$3:$C$590,3,FALSE)</f>
        <v>#N/A</v>
      </c>
      <c r="Z9" s="248"/>
      <c r="AA9" s="249"/>
    </row>
    <row r="10" spans="1:27" ht="17.25" hidden="1" customHeight="1">
      <c r="A10" s="254">
        <v>87</v>
      </c>
      <c r="B10" s="294">
        <f>+A10</f>
        <v>87</v>
      </c>
      <c r="C10" s="249" t="e">
        <f>+VLOOKUP(A10,bd_lista!$A$3:$C$590,3,FALSE)</f>
        <v>#N/A</v>
      </c>
      <c r="D10" s="249" t="e">
        <f>+C10</f>
        <v>#N/A</v>
      </c>
      <c r="E10" s="249" t="s">
        <v>1310</v>
      </c>
      <c r="F10" s="245">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5">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5">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5">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5">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5">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5">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5">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5">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5">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5">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5">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5">
        <f t="shared" ca="1" si="0"/>
        <v>0</v>
      </c>
      <c r="S10" s="245"/>
      <c r="T10" s="245">
        <f ca="1">+T11</f>
        <v>0</v>
      </c>
      <c r="U10" s="244">
        <f t="shared" si="1"/>
        <v>1</v>
      </c>
      <c r="V10" s="347" t="e">
        <f>+VLOOKUP(A10,bd_lista!$A$3:$E$590,5,FALSE)</f>
        <v>#N/A</v>
      </c>
      <c r="W10" s="262" t="e">
        <f>+V10</f>
        <v>#N/A</v>
      </c>
      <c r="X10" s="244">
        <v>25</v>
      </c>
      <c r="Y10" s="244" t="str">
        <f>+VLOOKUP(X10,bd_lista!$A$3:$C$590,3,FALSE)</f>
        <v>Ministerio de la Presidencia</v>
      </c>
      <c r="Z10" s="248">
        <f>+X10</f>
        <v>25</v>
      </c>
      <c r="AA10" s="249" t="str">
        <f>+Y10</f>
        <v>Ministerio de la Presidencia</v>
      </c>
    </row>
    <row r="11" spans="1:27" ht="15" hidden="1" customHeight="1">
      <c r="A11" s="32">
        <v>87</v>
      </c>
      <c r="B11" s="295"/>
      <c r="C11" s="347" t="e">
        <f>+VLOOKUP(A11,bd_lista!$A$3:$C$590,3,FALSE)</f>
        <v>#N/A</v>
      </c>
      <c r="D11" s="347"/>
      <c r="E11" s="347" t="s">
        <v>1311</v>
      </c>
      <c r="F11" s="247">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7">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7">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7">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7">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7">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7">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7">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7">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7">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7">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7">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7">
        <f t="shared" ca="1" si="0"/>
        <v>0</v>
      </c>
      <c r="S11" s="247">
        <f ca="1">+R10+R11</f>
        <v>0</v>
      </c>
      <c r="T11" s="247">
        <f ca="1">+S11</f>
        <v>0</v>
      </c>
      <c r="U11" s="246">
        <f t="shared" si="1"/>
        <v>2</v>
      </c>
      <c r="V11" s="347" t="e">
        <f>+VLOOKUP(A11,bd_lista!$A$3:$E$590,5,FALSE)</f>
        <v>#N/A</v>
      </c>
      <c r="W11" s="250"/>
      <c r="X11" s="244">
        <v>25</v>
      </c>
      <c r="Y11" s="244" t="str">
        <f>+VLOOKUP(X11,bd_lista!$A$3:$C$590,3,FALSE)</f>
        <v>Ministerio de la Presidencia</v>
      </c>
      <c r="Z11" s="248"/>
      <c r="AA11" s="249"/>
    </row>
    <row r="12" spans="1:27" ht="12.75" hidden="1" customHeight="1">
      <c r="A12" s="254">
        <v>85</v>
      </c>
      <c r="B12" s="294">
        <f>+A12</f>
        <v>85</v>
      </c>
      <c r="C12" s="249" t="e">
        <f>+VLOOKUP(A12,bd_lista!$A$3:$C$590,3,FALSE)</f>
        <v>#N/A</v>
      </c>
      <c r="D12" s="249" t="e">
        <f>+C12</f>
        <v>#N/A</v>
      </c>
      <c r="E12" s="249" t="s">
        <v>1310</v>
      </c>
      <c r="F12" s="245">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5">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5">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5">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5">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5">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5">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5">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5">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5">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5">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5">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5">
        <f t="shared" ca="1" si="0"/>
        <v>0</v>
      </c>
      <c r="S12" s="245"/>
      <c r="T12" s="245">
        <f ca="1">+T13</f>
        <v>0</v>
      </c>
      <c r="U12" s="244">
        <f t="shared" si="1"/>
        <v>1</v>
      </c>
      <c r="V12" s="347" t="e">
        <f>+VLOOKUP(A12,bd_lista!$A$3:$E$590,5,FALSE)</f>
        <v>#N/A</v>
      </c>
      <c r="W12" s="262" t="e">
        <f>+V12</f>
        <v>#N/A</v>
      </c>
      <c r="X12" s="244">
        <v>78</v>
      </c>
      <c r="Y12" s="244" t="str">
        <f>+VLOOKUP(X12,bd_lista!$A$3:$C$590,3,FALSE)</f>
        <v>Ministerio de Hidrocarburos y Energías</v>
      </c>
      <c r="Z12" s="248">
        <f>+X12</f>
        <v>78</v>
      </c>
      <c r="AA12" s="249" t="str">
        <f>+Y12</f>
        <v>Ministerio de Hidrocarburos y Energías</v>
      </c>
    </row>
    <row r="13" spans="1:27" ht="15" hidden="1" customHeight="1">
      <c r="A13" s="32">
        <v>85</v>
      </c>
      <c r="B13" s="295"/>
      <c r="C13" s="347" t="e">
        <f>+VLOOKUP(A13,bd_lista!$A$3:$C$590,3,FALSE)</f>
        <v>#N/A</v>
      </c>
      <c r="D13" s="347"/>
      <c r="E13" s="347" t="s">
        <v>1311</v>
      </c>
      <c r="F13" s="247">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7">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7">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7">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7">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7">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7">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7">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7">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7">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7">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7">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7">
        <f t="shared" ca="1" si="0"/>
        <v>0</v>
      </c>
      <c r="S13" s="247">
        <f ca="1">+R12+R13</f>
        <v>0</v>
      </c>
      <c r="T13" s="247">
        <f ca="1">+S13</f>
        <v>0</v>
      </c>
      <c r="U13" s="246">
        <f t="shared" si="1"/>
        <v>2</v>
      </c>
      <c r="V13" s="347" t="e">
        <f>+VLOOKUP(A13,bd_lista!$A$3:$E$590,5,FALSE)</f>
        <v>#N/A</v>
      </c>
      <c r="W13" s="250"/>
      <c r="X13" s="244">
        <v>78</v>
      </c>
      <c r="Y13" s="244" t="str">
        <f>+VLOOKUP(X13,bd_lista!$A$3:$C$590,3,FALSE)</f>
        <v>Ministerio de Hidrocarburos y Energías</v>
      </c>
      <c r="Z13" s="248"/>
      <c r="AA13" s="249"/>
    </row>
    <row r="14" spans="1:27" ht="15" hidden="1" customHeight="1">
      <c r="A14" s="254">
        <v>121</v>
      </c>
      <c r="B14" s="294">
        <f>+A14</f>
        <v>121</v>
      </c>
      <c r="C14" s="249" t="e">
        <f>+VLOOKUP(A14,bd_lista!$A$3:$C$590,3,FALSE)</f>
        <v>#N/A</v>
      </c>
      <c r="D14" s="249" t="e">
        <f>+C14</f>
        <v>#N/A</v>
      </c>
      <c r="E14" s="249" t="s">
        <v>1310</v>
      </c>
      <c r="F14" s="245">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5">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5">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5">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5">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5">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5">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5">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5">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5">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5">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5">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5">
        <f t="shared" ca="1" si="0"/>
        <v>0</v>
      </c>
      <c r="S14" s="245"/>
      <c r="T14" s="245">
        <f ca="1">+T15</f>
        <v>0</v>
      </c>
      <c r="U14" s="244">
        <f t="shared" si="1"/>
        <v>1</v>
      </c>
      <c r="V14" s="347" t="e">
        <f>+VLOOKUP(A14,bd_lista!$A$3:$E$590,5,FALSE)</f>
        <v>#N/A</v>
      </c>
      <c r="W14" s="262" t="e">
        <f>+V14</f>
        <v>#N/A</v>
      </c>
      <c r="X14" s="244" t="e">
        <f>+VLOOKUP(A14,[2]Sheet1!$A$13:$D$744,4,FALSE)</f>
        <v>#N/A</v>
      </c>
      <c r="Y14" s="244" t="e">
        <f>+VLOOKUP(X14,bd_lista!$A$3:$C$590,3,FALSE)</f>
        <v>#N/A</v>
      </c>
      <c r="Z14" s="248" t="e">
        <f>+X14</f>
        <v>#N/A</v>
      </c>
      <c r="AA14" s="249" t="e">
        <f>+Y14</f>
        <v>#N/A</v>
      </c>
    </row>
    <row r="15" spans="1:27" ht="15" hidden="1" customHeight="1">
      <c r="A15" s="32">
        <v>121</v>
      </c>
      <c r="B15" s="295"/>
      <c r="C15" s="347" t="e">
        <f>+VLOOKUP(A15,bd_lista!$A$3:$C$590,3,FALSE)</f>
        <v>#N/A</v>
      </c>
      <c r="D15" s="347"/>
      <c r="E15" s="347" t="s">
        <v>1311</v>
      </c>
      <c r="F15" s="247">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7">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7">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7">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7">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7">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7">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7">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7">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7">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7">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7">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7">
        <f t="shared" ca="1" si="0"/>
        <v>0</v>
      </c>
      <c r="S15" s="247">
        <f ca="1">+R14+R15</f>
        <v>0</v>
      </c>
      <c r="T15" s="247">
        <f ca="1">+S15</f>
        <v>0</v>
      </c>
      <c r="U15" s="246">
        <f t="shared" si="1"/>
        <v>2</v>
      </c>
      <c r="V15" s="347" t="e">
        <f>+VLOOKUP(A15,bd_lista!$A$3:$E$590,5,FALSE)</f>
        <v>#N/A</v>
      </c>
      <c r="W15" s="250"/>
      <c r="X15" s="244" t="e">
        <f>+VLOOKUP(A15,[2]Sheet1!$A$13:$D$744,4,FALSE)</f>
        <v>#N/A</v>
      </c>
      <c r="Y15" s="244" t="e">
        <f>+VLOOKUP(X15,bd_lista!$A$3:$C$590,3,FALSE)</f>
        <v>#N/A</v>
      </c>
      <c r="Z15" s="248"/>
      <c r="AA15" s="249"/>
    </row>
    <row r="16" spans="1:27" ht="15" hidden="1" customHeight="1">
      <c r="A16" s="254">
        <v>149</v>
      </c>
      <c r="B16" s="294">
        <f>+A16</f>
        <v>149</v>
      </c>
      <c r="C16" s="249" t="e">
        <f>+VLOOKUP(A16,bd_lista!$A$3:$C$590,3,FALSE)</f>
        <v>#N/A</v>
      </c>
      <c r="D16" s="249" t="e">
        <f>+C16</f>
        <v>#N/A</v>
      </c>
      <c r="E16" s="249" t="s">
        <v>1310</v>
      </c>
      <c r="F16" s="245">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5">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5">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5">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5">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5">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5">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5">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5">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5">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5">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5">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5">
        <f t="shared" ca="1" si="0"/>
        <v>0</v>
      </c>
      <c r="S16" s="245"/>
      <c r="T16" s="245">
        <f ca="1">+T17</f>
        <v>0</v>
      </c>
      <c r="U16" s="244">
        <f t="shared" si="1"/>
        <v>1</v>
      </c>
      <c r="V16" s="347" t="e">
        <f>+VLOOKUP(A16,bd_lista!$A$3:$E$590,5,FALSE)</f>
        <v>#N/A</v>
      </c>
      <c r="W16" s="262" t="e">
        <f>+V16</f>
        <v>#N/A</v>
      </c>
      <c r="X16" s="244" t="e">
        <f>+VLOOKUP(A16,[2]Sheet1!$A$13:$D$744,4,FALSE)</f>
        <v>#N/A</v>
      </c>
      <c r="Y16" s="244" t="e">
        <f>+VLOOKUP(X16,bd_lista!$A$3:$C$590,3,FALSE)</f>
        <v>#N/A</v>
      </c>
      <c r="Z16" s="248" t="e">
        <f>+X16</f>
        <v>#N/A</v>
      </c>
      <c r="AA16" s="249" t="e">
        <f>+Y16</f>
        <v>#N/A</v>
      </c>
    </row>
    <row r="17" spans="1:27" ht="15" hidden="1" customHeight="1">
      <c r="A17" s="32">
        <v>149</v>
      </c>
      <c r="B17" s="295"/>
      <c r="C17" s="347" t="e">
        <f>+VLOOKUP(A17,bd_lista!$A$3:$C$590,3,FALSE)</f>
        <v>#N/A</v>
      </c>
      <c r="D17" s="347"/>
      <c r="E17" s="347" t="s">
        <v>1311</v>
      </c>
      <c r="F17" s="247">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7">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7">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7">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7">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7">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7">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7">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7">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7">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7">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7">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7">
        <f t="shared" ca="1" si="0"/>
        <v>0</v>
      </c>
      <c r="S17" s="247">
        <f ca="1">+R16+R17</f>
        <v>0</v>
      </c>
      <c r="T17" s="247">
        <f ca="1">+S17</f>
        <v>0</v>
      </c>
      <c r="U17" s="246">
        <f t="shared" si="1"/>
        <v>2</v>
      </c>
      <c r="V17" s="347" t="e">
        <f>+VLOOKUP(A17,bd_lista!$A$3:$E$590,5,FALSE)</f>
        <v>#N/A</v>
      </c>
      <c r="W17" s="250"/>
      <c r="X17" s="244" t="e">
        <f>+VLOOKUP(A17,[2]Sheet1!$A$13:$D$744,4,FALSE)</f>
        <v>#N/A</v>
      </c>
      <c r="Y17" s="244" t="e">
        <f>+VLOOKUP(X17,bd_lista!$A$3:$C$590,3,FALSE)</f>
        <v>#N/A</v>
      </c>
      <c r="Z17" s="248"/>
      <c r="AA17" s="249"/>
    </row>
    <row r="18" spans="1:27" ht="15" hidden="1" customHeight="1">
      <c r="A18" s="254">
        <v>384</v>
      </c>
      <c r="B18" s="294">
        <f>+A18</f>
        <v>384</v>
      </c>
      <c r="C18" s="249" t="e">
        <f>+VLOOKUP(A18,bd_lista!$A$3:$C$590,3,FALSE)</f>
        <v>#N/A</v>
      </c>
      <c r="D18" s="249" t="e">
        <f>+C18</f>
        <v>#N/A</v>
      </c>
      <c r="E18" s="249" t="s">
        <v>1310</v>
      </c>
      <c r="F18" s="245">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5">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5">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5">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5">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5">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5">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5">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5">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5">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5">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5">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5">
        <f t="shared" ca="1" si="0"/>
        <v>0</v>
      </c>
      <c r="S18" s="252"/>
      <c r="T18" s="245">
        <f ca="1">+T19</f>
        <v>0</v>
      </c>
      <c r="U18" s="244">
        <f t="shared" si="1"/>
        <v>1</v>
      </c>
      <c r="V18" s="347" t="e">
        <f>+VLOOKUP(A18,bd_lista!$A$3:$E$590,5,FALSE)</f>
        <v>#N/A</v>
      </c>
      <c r="W18" s="262" t="e">
        <f>+V18</f>
        <v>#N/A</v>
      </c>
      <c r="X18" s="244">
        <f>+VLOOKUP(A18,[2]Sheet1!$A$13:$D$744,4,FALSE)</f>
        <v>30</v>
      </c>
      <c r="Y18" s="244" t="str">
        <f>+VLOOKUP(X18,bd_lista!$A$3:$C$590,3,FALSE)</f>
        <v>Ministerio de Justicia y Transparencia Institucional</v>
      </c>
      <c r="Z18" s="248">
        <f>+X18</f>
        <v>30</v>
      </c>
      <c r="AA18" s="249" t="str">
        <f>+Y18</f>
        <v>Ministerio de Justicia y Transparencia Institucional</v>
      </c>
    </row>
    <row r="19" spans="1:27" ht="15" hidden="1" customHeight="1">
      <c r="A19" s="32">
        <v>384</v>
      </c>
      <c r="B19" s="295"/>
      <c r="C19" s="347" t="e">
        <f>+VLOOKUP(A19,bd_lista!$A$3:$C$590,3,FALSE)</f>
        <v>#N/A</v>
      </c>
      <c r="D19" s="347"/>
      <c r="E19" s="347" t="s">
        <v>1311</v>
      </c>
      <c r="F19" s="247">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7">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7">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7">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7">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7">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7">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7">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7">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7">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7">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7">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7">
        <f t="shared" ca="1" si="0"/>
        <v>0</v>
      </c>
      <c r="S19" s="264">
        <f ca="1">+R18+R19</f>
        <v>0</v>
      </c>
      <c r="T19" s="247">
        <f ca="1">+S19</f>
        <v>0</v>
      </c>
      <c r="U19" s="246">
        <f t="shared" si="1"/>
        <v>2</v>
      </c>
      <c r="V19" s="347" t="e">
        <f>+VLOOKUP(A19,bd_lista!$A$3:$E$590,5,FALSE)</f>
        <v>#N/A</v>
      </c>
      <c r="W19" s="250"/>
      <c r="X19" s="244">
        <f>+VLOOKUP(A19,[2]Sheet1!$A$13:$D$744,4,FALSE)</f>
        <v>30</v>
      </c>
      <c r="Y19" s="244" t="str">
        <f>+VLOOKUP(X19,bd_lista!$A$3:$C$590,3,FALSE)</f>
        <v>Ministerio de Justicia y Transparencia Institucional</v>
      </c>
      <c r="Z19" s="248"/>
      <c r="AA19" s="249"/>
    </row>
    <row r="20" spans="1:27" ht="15" hidden="1" customHeight="1">
      <c r="A20" s="254">
        <v>48</v>
      </c>
      <c r="B20" s="294">
        <f>+A20</f>
        <v>48</v>
      </c>
      <c r="C20" s="249" t="e">
        <f>+VLOOKUP(A20,bd_lista!$A$3:$C$590,3,FALSE)</f>
        <v>#N/A</v>
      </c>
      <c r="D20" s="249" t="e">
        <f>+C20</f>
        <v>#N/A</v>
      </c>
      <c r="E20" s="249" t="s">
        <v>1310</v>
      </c>
      <c r="F20" s="245">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5">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5">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5">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5">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5">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5">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5">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5">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5">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5">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5">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5">
        <f t="shared" ca="1" si="0"/>
        <v>0</v>
      </c>
      <c r="S20" s="245"/>
      <c r="T20" s="245">
        <f ca="1">+T21</f>
        <v>0</v>
      </c>
      <c r="U20" s="244">
        <f t="shared" si="1"/>
        <v>1</v>
      </c>
      <c r="V20" s="347" t="e">
        <f>+VLOOKUP(A20,bd_lista!$A$3:$E$590,5,FALSE)</f>
        <v>#N/A</v>
      </c>
      <c r="W20" s="262" t="e">
        <f>+V20</f>
        <v>#N/A</v>
      </c>
      <c r="X20" s="244">
        <f>+A20</f>
        <v>48</v>
      </c>
      <c r="Y20" s="244" t="e">
        <f>+VLOOKUP(X20,bd_lista!$A$3:$C$590,3,FALSE)</f>
        <v>#N/A</v>
      </c>
      <c r="Z20" s="248">
        <f>+X20</f>
        <v>48</v>
      </c>
      <c r="AA20" s="249" t="e">
        <f>+Y20</f>
        <v>#N/A</v>
      </c>
    </row>
    <row r="21" spans="1:27" ht="15" hidden="1" customHeight="1">
      <c r="A21" s="32">
        <v>48</v>
      </c>
      <c r="B21" s="295"/>
      <c r="C21" s="347" t="e">
        <f>+VLOOKUP(A21,bd_lista!$A$3:$C$590,3,FALSE)</f>
        <v>#N/A</v>
      </c>
      <c r="D21" s="347"/>
      <c r="E21" s="347" t="s">
        <v>1311</v>
      </c>
      <c r="F21" s="247">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7">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7">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7">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7">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7">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7">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7">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7">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7">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7">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7">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7">
        <f t="shared" ca="1" si="0"/>
        <v>0</v>
      </c>
      <c r="S21" s="247">
        <f ca="1">+R20+R21</f>
        <v>0</v>
      </c>
      <c r="T21" s="247">
        <f ca="1">+S21</f>
        <v>0</v>
      </c>
      <c r="U21" s="246">
        <f t="shared" si="1"/>
        <v>2</v>
      </c>
      <c r="V21" s="347" t="e">
        <f>+VLOOKUP(A21,bd_lista!$A$3:$E$590,5,FALSE)</f>
        <v>#N/A</v>
      </c>
      <c r="W21" s="250"/>
      <c r="X21" s="244">
        <f>+A21</f>
        <v>48</v>
      </c>
      <c r="Y21" s="244" t="e">
        <f>+VLOOKUP(X21,bd_lista!$A$3:$C$590,3,FALSE)</f>
        <v>#N/A</v>
      </c>
      <c r="Z21" s="248"/>
      <c r="AA21" s="249"/>
    </row>
    <row r="22" spans="1:27" ht="15" hidden="1" customHeight="1">
      <c r="A22" s="254">
        <v>0</v>
      </c>
      <c r="B22" s="294">
        <f>+A22</f>
        <v>0</v>
      </c>
      <c r="C22" s="249" t="e">
        <f>+VLOOKUP(A22,bd_lista!$A$3:$C$590,3,FALSE)</f>
        <v>#N/A</v>
      </c>
      <c r="D22" s="249" t="e">
        <f>+C22</f>
        <v>#N/A</v>
      </c>
      <c r="E22" s="244" t="s">
        <v>1310</v>
      </c>
      <c r="F22" s="245">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5">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5">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5">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5">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5">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5">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5">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5">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5">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5">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5">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5">
        <f t="shared" ca="1" si="0"/>
        <v>0</v>
      </c>
      <c r="S22" s="245"/>
      <c r="T22" s="245">
        <f ca="1">+T23</f>
        <v>0</v>
      </c>
      <c r="U22" s="244">
        <f t="shared" si="1"/>
        <v>1</v>
      </c>
      <c r="V22" s="347" t="e">
        <f>+VLOOKUP(A22,bd_lista!A3:E590,5,FALSE)</f>
        <v>#N/A</v>
      </c>
      <c r="W22" s="262" t="e">
        <f>+V22</f>
        <v>#N/A</v>
      </c>
      <c r="X22" s="244" t="e">
        <f>+VLOOKUP(A22,[2]Sheet1!$A$13:$D$744,4,FALSE)</f>
        <v>#N/A</v>
      </c>
      <c r="Y22" s="244" t="e">
        <f>+VLOOKUP(X22,bd_lista!$A$3:$C$590,3,FALSE)</f>
        <v>#N/A</v>
      </c>
      <c r="Z22" s="248" t="e">
        <f>+X22</f>
        <v>#N/A</v>
      </c>
      <c r="AA22" s="249" t="e">
        <f>+Y22</f>
        <v>#N/A</v>
      </c>
    </row>
    <row r="23" spans="1:27" ht="15" hidden="1" customHeight="1">
      <c r="A23" s="32">
        <v>0</v>
      </c>
      <c r="B23" s="295"/>
      <c r="C23" s="347" t="e">
        <f>+VLOOKUP(A23,bd_lista!$A$3:$C$590,3,FALSE)</f>
        <v>#N/A</v>
      </c>
      <c r="D23" s="347"/>
      <c r="E23" s="246" t="s">
        <v>1311</v>
      </c>
      <c r="F23" s="247">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7">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7">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7">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7">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7">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7">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7">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7">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7">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7">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7">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7">
        <f t="shared" ca="1" si="0"/>
        <v>0</v>
      </c>
      <c r="S23" s="247">
        <f ca="1">+R22+R23</f>
        <v>0</v>
      </c>
      <c r="T23" s="247">
        <f ca="1">+S23</f>
        <v>0</v>
      </c>
      <c r="U23" s="246">
        <f t="shared" si="1"/>
        <v>2</v>
      </c>
      <c r="V23" s="347" t="e">
        <f>+VLOOKUP(A23,bd_lista!$A$3:$E$590,5,FALSE)</f>
        <v>#N/A</v>
      </c>
      <c r="W23" s="250"/>
      <c r="X23" s="244" t="e">
        <f>+VLOOKUP(A23,[2]Sheet1!$A$13:$D$744,4,FALSE)</f>
        <v>#N/A</v>
      </c>
      <c r="Y23" s="244" t="e">
        <f>+VLOOKUP(X23,bd_lista!$A$3:$C$590,3,FALSE)</f>
        <v>#N/A</v>
      </c>
      <c r="Z23" s="248"/>
      <c r="AA23" s="249"/>
    </row>
    <row r="24" spans="1:27" ht="15" hidden="1" customHeight="1">
      <c r="A24" s="254">
        <v>999</v>
      </c>
      <c r="B24" s="294">
        <f>+A24</f>
        <v>999</v>
      </c>
      <c r="C24" s="249" t="e">
        <f>+VLOOKUP(A24,bd_lista!$A$3:$C$590,3,FALSE)</f>
        <v>#N/A</v>
      </c>
      <c r="D24" s="249" t="e">
        <f>+C24</f>
        <v>#N/A</v>
      </c>
      <c r="E24" s="244" t="s">
        <v>1310</v>
      </c>
      <c r="F24" s="245">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5">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5">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5">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5">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5">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5">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5">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5">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5">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5">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5">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5">
        <f t="shared" ca="1" si="0"/>
        <v>0</v>
      </c>
      <c r="S24" s="252"/>
      <c r="T24" s="245">
        <f ca="1">+T25</f>
        <v>0</v>
      </c>
      <c r="U24" s="244">
        <f t="shared" si="1"/>
        <v>1</v>
      </c>
      <c r="V24" s="347" t="e">
        <f>+VLOOKUP(A24,bd_lista!$A$3:$E$590,5,FALSE)</f>
        <v>#N/A</v>
      </c>
      <c r="W24" s="262" t="e">
        <f>+V24</f>
        <v>#N/A</v>
      </c>
      <c r="X24" s="244">
        <f>+VLOOKUP(A24,[2]Sheet1!$A$13:$D$744,4,FALSE)</f>
        <v>0</v>
      </c>
      <c r="Y24" s="244" t="e">
        <f>+VLOOKUP(X24,bd_lista!$A$3:$C$590,3,FALSE)</f>
        <v>#N/A</v>
      </c>
      <c r="Z24" s="248">
        <f>+X24</f>
        <v>0</v>
      </c>
      <c r="AA24" s="249" t="e">
        <f>+Y24</f>
        <v>#N/A</v>
      </c>
    </row>
    <row r="25" spans="1:27" ht="15" hidden="1" customHeight="1">
      <c r="A25" s="32">
        <v>999</v>
      </c>
      <c r="B25" s="295"/>
      <c r="C25" s="347" t="e">
        <f>+VLOOKUP(A25,bd_lista!$A$3:$C$590,3,FALSE)</f>
        <v>#N/A</v>
      </c>
      <c r="D25" s="347"/>
      <c r="E25" s="246" t="s">
        <v>1311</v>
      </c>
      <c r="F25" s="247">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7">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7">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7">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7">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7">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7">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7">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7">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7">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7">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7">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7">
        <f t="shared" ca="1" si="0"/>
        <v>0</v>
      </c>
      <c r="S25" s="264">
        <f ca="1">+R24+R25</f>
        <v>0</v>
      </c>
      <c r="T25" s="247">
        <f ca="1">+S25</f>
        <v>0</v>
      </c>
      <c r="U25" s="246">
        <f t="shared" si="1"/>
        <v>2</v>
      </c>
      <c r="V25" s="347" t="e">
        <f>+VLOOKUP(A25,bd_lista!$A$3:$E$590,5,FALSE)</f>
        <v>#N/A</v>
      </c>
      <c r="W25" s="250"/>
      <c r="X25" s="244">
        <f>+VLOOKUP(A25,[2]Sheet1!$A$13:$D$744,4,FALSE)</f>
        <v>0</v>
      </c>
      <c r="Y25" s="244" t="e">
        <f>+VLOOKUP(X25,bd_lista!$A$3:$C$590,3,FALSE)</f>
        <v>#N/A</v>
      </c>
      <c r="Z25" s="248"/>
      <c r="AA25" s="249"/>
    </row>
    <row r="26" spans="1:27" ht="15" hidden="1" customHeight="1">
      <c r="A26" s="254">
        <v>148</v>
      </c>
      <c r="B26" s="294">
        <f>+A26</f>
        <v>148</v>
      </c>
      <c r="C26" s="249" t="str">
        <f>+VLOOKUP(A26,bd_lista!$A$3:$C$590,3,FALSE)</f>
        <v>Universidad Amazónica de Pando</v>
      </c>
      <c r="D26" s="249" t="str">
        <f>+C26</f>
        <v>Universidad Amazónica de Pando</v>
      </c>
      <c r="E26" s="249" t="s">
        <v>1310</v>
      </c>
      <c r="F26" s="245">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5">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5">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5">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5">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5">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5">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5">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5">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5">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5">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5">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5">
        <f t="shared" ca="1" si="0"/>
        <v>0</v>
      </c>
      <c r="S26" s="245"/>
      <c r="T26" s="245">
        <f ca="1">+T27</f>
        <v>0</v>
      </c>
      <c r="U26" s="244">
        <f t="shared" si="1"/>
        <v>1</v>
      </c>
      <c r="V26" s="347" t="str">
        <f>+VLOOKUP(A26,bd_lista!$A$3:$E$590,5,FALSE)</f>
        <v>Universidades Públicas</v>
      </c>
      <c r="W26" s="262" t="str">
        <f>+V26</f>
        <v>Universidades Públicas</v>
      </c>
      <c r="X26" s="244">
        <f>+VLOOKUP(A26,[2]Sheet1!$A$13:$D$744,4,FALSE)</f>
        <v>0</v>
      </c>
      <c r="Y26" s="244" t="e">
        <f>+VLOOKUP(X26,bd_lista!$A$3:$C$590,3,FALSE)</f>
        <v>#N/A</v>
      </c>
      <c r="Z26" s="248">
        <f>+X26</f>
        <v>0</v>
      </c>
      <c r="AA26" s="249" t="e">
        <f>+Y26</f>
        <v>#N/A</v>
      </c>
    </row>
    <row r="27" spans="1:27" ht="15" hidden="1" customHeight="1">
      <c r="A27" s="32">
        <v>148</v>
      </c>
      <c r="B27" s="295"/>
      <c r="C27" s="347" t="str">
        <f>+VLOOKUP(A27,bd_lista!$A$3:$C$590,3,FALSE)</f>
        <v>Universidad Amazónica de Pando</v>
      </c>
      <c r="D27" s="347"/>
      <c r="E27" s="347" t="s">
        <v>1311</v>
      </c>
      <c r="F27" s="247">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7">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7">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7">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7">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7">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7">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7">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7">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7">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7">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7">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7">
        <f t="shared" ca="1" si="0"/>
        <v>0</v>
      </c>
      <c r="S27" s="247">
        <f ca="1">+R26+R27</f>
        <v>0</v>
      </c>
      <c r="T27" s="247">
        <f ca="1">+S27</f>
        <v>0</v>
      </c>
      <c r="U27" s="246">
        <f t="shared" si="1"/>
        <v>2</v>
      </c>
      <c r="V27" s="347" t="str">
        <f>+VLOOKUP(A27,bd_lista!$A$3:$E$590,5,FALSE)</f>
        <v>Universidades Públicas</v>
      </c>
      <c r="W27" s="250"/>
      <c r="X27" s="244">
        <f>+VLOOKUP(A27,[2]Sheet1!$A$13:$D$744,4,FALSE)</f>
        <v>0</v>
      </c>
      <c r="Y27" s="244" t="e">
        <f>+VLOOKUP(X27,bd_lista!$A$3:$C$590,3,FALSE)</f>
        <v>#N/A</v>
      </c>
      <c r="Z27" s="248"/>
      <c r="AA27" s="249"/>
    </row>
    <row r="28" spans="1:27" ht="15" hidden="1" customHeight="1">
      <c r="A28" s="254">
        <v>802</v>
      </c>
      <c r="B28" s="294">
        <f>+A28</f>
        <v>802</v>
      </c>
      <c r="C28" s="249" t="str">
        <f>+VLOOKUP(A28,bd_lista!$A$3:$C$590,3,FALSE)</f>
        <v>Empresa Local de Agua Potable y Alcantarillado Sucre</v>
      </c>
      <c r="D28" s="249" t="str">
        <f>+C28</f>
        <v>Empresa Local de Agua Potable y Alcantarillado Sucre</v>
      </c>
      <c r="E28" s="244" t="s">
        <v>1310</v>
      </c>
      <c r="F28" s="245">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5">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5">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5">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5">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5">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5">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5">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5">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5">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5">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5">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5">
        <f t="shared" ref="R28:R29" ca="1" si="2">+SUM(F28:Q28)</f>
        <v>0</v>
      </c>
      <c r="S28" s="252"/>
      <c r="T28" s="245">
        <f ca="1">+T29</f>
        <v>28540.3</v>
      </c>
      <c r="U28" s="244">
        <f t="shared" ref="U28:U29" si="3">+IF(E28="Débitos",1,2)</f>
        <v>1</v>
      </c>
      <c r="V28" s="347" t="str">
        <f>+VLOOKUP(A28,bd_lista!$A$3:$E$590,5,FALSE)</f>
        <v>Empresas Municipales</v>
      </c>
      <c r="W28" s="262" t="str">
        <f>+V28</f>
        <v>Empresas Municipales</v>
      </c>
      <c r="X28" s="244">
        <f>+VLOOKUP(A28,[2]Sheet1!$A$13:$D$744,4,FALSE)</f>
        <v>0</v>
      </c>
      <c r="Y28" s="244" t="e">
        <f>+VLOOKUP(X28,bd_lista!$A$3:$C$590,3,FALSE)</f>
        <v>#N/A</v>
      </c>
      <c r="Z28" s="248">
        <f>+X28</f>
        <v>0</v>
      </c>
      <c r="AA28" s="248" t="e">
        <f>+Y28</f>
        <v>#N/A</v>
      </c>
    </row>
    <row r="29" spans="1:27" ht="15" hidden="1" customHeight="1">
      <c r="A29" s="32">
        <v>802</v>
      </c>
      <c r="B29" s="295"/>
      <c r="C29" s="347" t="str">
        <f>+VLOOKUP(A29,bd_lista!$A$3:$C$590,3,FALSE)</f>
        <v>Empresa Local de Agua Potable y Alcantarillado Sucre</v>
      </c>
      <c r="D29" s="347"/>
      <c r="E29" s="246" t="s">
        <v>1311</v>
      </c>
      <c r="F29" s="247">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7">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7">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7">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7">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7">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7">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7">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7">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7">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7">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7">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7">
        <f t="shared" ca="1" si="2"/>
        <v>28540.3</v>
      </c>
      <c r="S29" s="264">
        <f ca="1">+R28+R29</f>
        <v>28540.3</v>
      </c>
      <c r="T29" s="247">
        <f ca="1">+S29</f>
        <v>28540.3</v>
      </c>
      <c r="U29" s="246">
        <f t="shared" si="3"/>
        <v>2</v>
      </c>
      <c r="V29" s="347" t="str">
        <f>+VLOOKUP(A29,bd_lista!$A$3:$E$590,5,FALSE)</f>
        <v>Empresas Municipales</v>
      </c>
      <c r="W29" s="250"/>
      <c r="X29" s="244">
        <f>+VLOOKUP(A29,[2]Sheet1!$A$13:$D$744,4,FALSE)</f>
        <v>0</v>
      </c>
      <c r="Y29" s="244" t="e">
        <f>+VLOOKUP(X29,bd_lista!$A$3:$C$590,3,FALSE)</f>
        <v>#N/A</v>
      </c>
      <c r="Z29" s="248"/>
      <c r="AA29" s="248"/>
    </row>
    <row r="30" spans="1:27" ht="15" customHeight="1">
      <c r="A30" s="254">
        <v>6</v>
      </c>
      <c r="B30" s="449">
        <f>+A30</f>
        <v>6</v>
      </c>
      <c r="C30" s="249" t="str">
        <f>+VLOOKUP(A30,bd_lista!$A$3:$C$590,3,FALSE)</f>
        <v>Vicepresidencia del Estado Plurinacional</v>
      </c>
      <c r="D30" s="451" t="str">
        <f>+C30</f>
        <v>Vicepresidencia del Estado Plurinacional</v>
      </c>
      <c r="E30" s="249" t="s">
        <v>1310</v>
      </c>
      <c r="F30" s="245">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5">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5">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5">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5">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5">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5">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5">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5">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5">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5">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5">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5">
        <f t="shared" ref="R30:R93" ca="1" si="4">+SUM(F30:Q30)</f>
        <v>0</v>
      </c>
      <c r="S30" s="245"/>
      <c r="T30" s="245">
        <f ca="1">+T31</f>
        <v>2127.6999999999998</v>
      </c>
      <c r="U30" s="244">
        <f t="shared" ref="U30:U93" si="5">+IF(E30="Débitos",1,2)</f>
        <v>1</v>
      </c>
      <c r="V30" s="347" t="str">
        <f>+VLOOKUP(A30,bd_lista!$A$3:$E$590,5,FALSE)</f>
        <v>Órgano Ejecutivo</v>
      </c>
      <c r="W30" s="453" t="str">
        <f>+V30</f>
        <v>Órgano Ejecutivo</v>
      </c>
      <c r="X30" s="244">
        <f>+A30</f>
        <v>6</v>
      </c>
      <c r="Y30" s="244" t="str">
        <f>+VLOOKUP(X30,bd_lista!$A$3:$C$590,3,FALSE)</f>
        <v>Vicepresidencia del Estado Plurinacional</v>
      </c>
      <c r="Z30" s="248">
        <f>+X30</f>
        <v>6</v>
      </c>
      <c r="AA30" s="248" t="str">
        <f>+Y30</f>
        <v>Vicepresidencia del Estado Plurinacional</v>
      </c>
    </row>
    <row r="31" spans="1:27" ht="15" customHeight="1">
      <c r="A31" s="32">
        <v>6</v>
      </c>
      <c r="B31" s="450"/>
      <c r="C31" s="347" t="str">
        <f>+VLOOKUP(A31,bd_lista!$A$3:$C$590,3,FALSE)</f>
        <v>Vicepresidencia del Estado Plurinacional</v>
      </c>
      <c r="D31" s="452"/>
      <c r="E31" s="347" t="s">
        <v>1311</v>
      </c>
      <c r="F31" s="247">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7">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7">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7">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954</v>
      </c>
      <c r="J31" s="247">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7">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7">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1173.7</v>
      </c>
      <c r="M31" s="247">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7">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7">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7">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7">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7">
        <f t="shared" ca="1" si="4"/>
        <v>2127.6999999999998</v>
      </c>
      <c r="S31" s="247">
        <f ca="1">+R30+R31</f>
        <v>2127.6999999999998</v>
      </c>
      <c r="T31" s="247">
        <f ca="1">+S31</f>
        <v>2127.6999999999998</v>
      </c>
      <c r="U31" s="246">
        <f t="shared" si="5"/>
        <v>2</v>
      </c>
      <c r="V31" s="347" t="str">
        <f>+VLOOKUP(A31,bd_lista!$A$3:$E$590,5,FALSE)</f>
        <v>Órgano Ejecutivo</v>
      </c>
      <c r="W31" s="454"/>
      <c r="X31" s="244">
        <f>+A31</f>
        <v>6</v>
      </c>
      <c r="Y31" s="244" t="str">
        <f>+VLOOKUP(X31,bd_lista!$A$3:$C$590,3,FALSE)</f>
        <v>Vicepresidencia del Estado Plurinacional</v>
      </c>
      <c r="Z31" s="248"/>
      <c r="AA31" s="248"/>
    </row>
    <row r="32" spans="1:27" ht="15" customHeight="1">
      <c r="A32" s="254">
        <v>10</v>
      </c>
      <c r="B32" s="449">
        <f>+A32</f>
        <v>10</v>
      </c>
      <c r="C32" s="249" t="str">
        <f>+VLOOKUP(A32,bd_lista!$A$3:$C$590,3,FALSE)</f>
        <v>Ministerio de Relaciones Exteriores</v>
      </c>
      <c r="D32" s="451" t="str">
        <f>+C32</f>
        <v>Ministerio de Relaciones Exteriores</v>
      </c>
      <c r="E32" s="249" t="s">
        <v>1310</v>
      </c>
      <c r="F32" s="245">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5">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5">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5">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5">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5">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5">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2050</v>
      </c>
      <c r="M32" s="245">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5">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5">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5">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5">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5">
        <f t="shared" ca="1" si="4"/>
        <v>2050</v>
      </c>
      <c r="S32" s="245"/>
      <c r="T32" s="245">
        <f ca="1">+T33</f>
        <v>4464565</v>
      </c>
      <c r="U32" s="244">
        <f t="shared" si="5"/>
        <v>1</v>
      </c>
      <c r="V32" s="347" t="str">
        <f>+VLOOKUP(A32,bd_lista!$A$3:$E$590,5,FALSE)</f>
        <v>Órgano Ejecutivo</v>
      </c>
      <c r="W32" s="453" t="str">
        <f>+V32</f>
        <v>Órgano Ejecutivo</v>
      </c>
      <c r="X32" s="244">
        <f>+A32</f>
        <v>10</v>
      </c>
      <c r="Y32" s="244" t="str">
        <f>+VLOOKUP(X32,bd_lista!$A$3:$C$590,3,FALSE)</f>
        <v>Ministerio de Relaciones Exteriores</v>
      </c>
      <c r="Z32" s="248">
        <f>+X32</f>
        <v>10</v>
      </c>
      <c r="AA32" s="248" t="str">
        <f>+Y32</f>
        <v>Ministerio de Relaciones Exteriores</v>
      </c>
    </row>
    <row r="33" spans="1:27" ht="15" customHeight="1">
      <c r="A33" s="32">
        <v>10</v>
      </c>
      <c r="B33" s="450"/>
      <c r="C33" s="347" t="str">
        <f>+VLOOKUP(A33,bd_lista!$A$3:$C$590,3,FALSE)</f>
        <v>Ministerio de Relaciones Exteriores</v>
      </c>
      <c r="D33" s="452"/>
      <c r="E33" s="347" t="s">
        <v>1311</v>
      </c>
      <c r="F33" s="247">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7">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7">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7">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7">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7">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36182.93</v>
      </c>
      <c r="L33" s="247">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4426332.07</v>
      </c>
      <c r="M33" s="247">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7">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7">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7">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7">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7">
        <f t="shared" ca="1" si="4"/>
        <v>4462515</v>
      </c>
      <c r="S33" s="247">
        <f ca="1">+R32+R33</f>
        <v>4464565</v>
      </c>
      <c r="T33" s="247">
        <f ca="1">+S33</f>
        <v>4464565</v>
      </c>
      <c r="U33" s="246">
        <f t="shared" si="5"/>
        <v>2</v>
      </c>
      <c r="V33" s="347" t="str">
        <f>+VLOOKUP(A33,bd_lista!$A$3:$E$590,5,FALSE)</f>
        <v>Órgano Ejecutivo</v>
      </c>
      <c r="W33" s="454"/>
      <c r="X33" s="244">
        <f>+A33</f>
        <v>10</v>
      </c>
      <c r="Y33" s="244" t="str">
        <f>+VLOOKUP(X33,bd_lista!$A$3:$C$590,3,FALSE)</f>
        <v>Ministerio de Relaciones Exteriores</v>
      </c>
      <c r="Z33" s="248"/>
      <c r="AA33" s="248"/>
    </row>
    <row r="34" spans="1:27" ht="15" hidden="1" customHeight="1">
      <c r="A34" s="254">
        <v>144</v>
      </c>
      <c r="B34" s="294">
        <f>+A34</f>
        <v>144</v>
      </c>
      <c r="C34" s="249" t="str">
        <f>+VLOOKUP(A34,bd_lista!$A$3:$C$590,3,FALSE)</f>
        <v>Universidad Nacional Siglo XX</v>
      </c>
      <c r="D34" s="249" t="str">
        <f>+C34</f>
        <v>Universidad Nacional Siglo XX</v>
      </c>
      <c r="E34" s="249" t="s">
        <v>1310</v>
      </c>
      <c r="F34" s="245">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5">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5">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5">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5">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5">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5">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5">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5">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5">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5">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5">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5">
        <f t="shared" ca="1" si="4"/>
        <v>0</v>
      </c>
      <c r="S34" s="245"/>
      <c r="T34" s="245">
        <f ca="1">+T35</f>
        <v>0</v>
      </c>
      <c r="U34" s="244">
        <f t="shared" si="5"/>
        <v>1</v>
      </c>
      <c r="V34" s="347" t="str">
        <f>+VLOOKUP(A34,bd_lista!$A$3:$E$590,5,FALSE)</f>
        <v>Universidades Públicas</v>
      </c>
      <c r="W34" s="262" t="str">
        <f>+V34</f>
        <v>Universidades Públicas</v>
      </c>
      <c r="X34" s="244">
        <f>+VLOOKUP(A34,[2]Sheet1!$A$13:$D$744,4,FALSE)</f>
        <v>0</v>
      </c>
      <c r="Y34" s="244" t="e">
        <f>+VLOOKUP(X34,bd_lista!$A$3:$C$590,3,FALSE)</f>
        <v>#N/A</v>
      </c>
      <c r="Z34" s="248">
        <f>+X34</f>
        <v>0</v>
      </c>
      <c r="AA34" s="249" t="e">
        <f>+Y34</f>
        <v>#N/A</v>
      </c>
    </row>
    <row r="35" spans="1:27" ht="15" hidden="1" customHeight="1">
      <c r="A35" s="32">
        <v>144</v>
      </c>
      <c r="B35" s="295"/>
      <c r="C35" s="347" t="str">
        <f>+VLOOKUP(A35,bd_lista!$A$3:$C$590,3,FALSE)</f>
        <v>Universidad Nacional Siglo XX</v>
      </c>
      <c r="D35" s="347"/>
      <c r="E35" s="347" t="s">
        <v>1311</v>
      </c>
      <c r="F35" s="247">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7">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7">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7">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7">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7">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7">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7">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7">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7">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7">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7">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7">
        <f t="shared" ca="1" si="4"/>
        <v>0</v>
      </c>
      <c r="S35" s="247">
        <f ca="1">+R34+R35</f>
        <v>0</v>
      </c>
      <c r="T35" s="247">
        <f ca="1">+S35</f>
        <v>0</v>
      </c>
      <c r="U35" s="246">
        <f t="shared" si="5"/>
        <v>2</v>
      </c>
      <c r="V35" s="347" t="str">
        <f>+VLOOKUP(A35,bd_lista!$A$3:$E$590,5,FALSE)</f>
        <v>Universidades Públicas</v>
      </c>
      <c r="W35" s="250"/>
      <c r="X35" s="244">
        <f>+VLOOKUP(A35,[2]Sheet1!$A$13:$D$744,4,FALSE)</f>
        <v>0</v>
      </c>
      <c r="Y35" s="244" t="e">
        <f>+VLOOKUP(X35,bd_lista!$A$3:$C$590,3,FALSE)</f>
        <v>#N/A</v>
      </c>
      <c r="Z35" s="248"/>
      <c r="AA35" s="249"/>
    </row>
    <row r="36" spans="1:27" ht="15" hidden="1" customHeight="1">
      <c r="A36" s="254">
        <v>141</v>
      </c>
      <c r="B36" s="294">
        <f>+A36</f>
        <v>141</v>
      </c>
      <c r="C36" s="249" t="str">
        <f>+VLOOKUP(A36,bd_lista!$A$3:$C$590,3,FALSE)</f>
        <v>Universidad Mayor de San Simón</v>
      </c>
      <c r="D36" s="249" t="str">
        <f>+C36</f>
        <v>Universidad Mayor de San Simón</v>
      </c>
      <c r="E36" s="249" t="s">
        <v>1310</v>
      </c>
      <c r="F36" s="245">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5">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5">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5">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5">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5">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5">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5">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5">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5">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5">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5">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5">
        <f t="shared" ca="1" si="4"/>
        <v>0</v>
      </c>
      <c r="S36" s="245"/>
      <c r="T36" s="245">
        <f ca="1">+T37</f>
        <v>0</v>
      </c>
      <c r="U36" s="244">
        <f t="shared" si="5"/>
        <v>1</v>
      </c>
      <c r="V36" s="347" t="str">
        <f>+VLOOKUP(A36,bd_lista!$A$3:$E$590,5,FALSE)</f>
        <v>Universidades Públicas</v>
      </c>
      <c r="W36" s="262" t="str">
        <f>+V36</f>
        <v>Universidades Públicas</v>
      </c>
      <c r="X36" s="244">
        <f>+VLOOKUP(A36,[2]Sheet1!$A$13:$D$744,4,FALSE)</f>
        <v>0</v>
      </c>
      <c r="Y36" s="244" t="e">
        <f>+VLOOKUP(X36,bd_lista!$A$3:$C$590,3,FALSE)</f>
        <v>#N/A</v>
      </c>
      <c r="Z36" s="248">
        <f>+X36</f>
        <v>0</v>
      </c>
      <c r="AA36" s="249" t="e">
        <f>+Y36</f>
        <v>#N/A</v>
      </c>
    </row>
    <row r="37" spans="1:27" ht="15" hidden="1" customHeight="1">
      <c r="A37" s="32">
        <v>141</v>
      </c>
      <c r="B37" s="295"/>
      <c r="C37" s="347" t="str">
        <f>+VLOOKUP(A37,bd_lista!$A$3:$C$590,3,FALSE)</f>
        <v>Universidad Mayor de San Simón</v>
      </c>
      <c r="D37" s="347"/>
      <c r="E37" s="347" t="s">
        <v>1311</v>
      </c>
      <c r="F37" s="247">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7">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7">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7">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7">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7">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7">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7">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7">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7">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7">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7">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7">
        <f t="shared" ca="1" si="4"/>
        <v>0</v>
      </c>
      <c r="S37" s="247">
        <f ca="1">+R36+R37</f>
        <v>0</v>
      </c>
      <c r="T37" s="247">
        <f ca="1">+S37</f>
        <v>0</v>
      </c>
      <c r="U37" s="246">
        <f t="shared" si="5"/>
        <v>2</v>
      </c>
      <c r="V37" s="347" t="str">
        <f>+VLOOKUP(A37,bd_lista!$A$3:$E$590,5,FALSE)</f>
        <v>Universidades Públicas</v>
      </c>
      <c r="W37" s="250"/>
      <c r="X37" s="244">
        <f>+VLOOKUP(A37,[2]Sheet1!$A$13:$D$744,4,FALSE)</f>
        <v>0</v>
      </c>
      <c r="Y37" s="244" t="e">
        <f>+VLOOKUP(X37,bd_lista!$A$3:$C$590,3,FALSE)</f>
        <v>#N/A</v>
      </c>
      <c r="Z37" s="248"/>
      <c r="AA37" s="249"/>
    </row>
    <row r="38" spans="1:27" ht="15" hidden="1" customHeight="1">
      <c r="A38" s="254">
        <v>138</v>
      </c>
      <c r="B38" s="294">
        <f>+A38</f>
        <v>138</v>
      </c>
      <c r="C38" s="249" t="str">
        <f>+VLOOKUP(A38,bd_lista!$A$3:$C$590,3,FALSE)</f>
        <v>Universidad Mayor Real y Pontificia de San Francisco Xavier</v>
      </c>
      <c r="D38" s="249" t="str">
        <f>+C38</f>
        <v>Universidad Mayor Real y Pontificia de San Francisco Xavier</v>
      </c>
      <c r="E38" s="249" t="s">
        <v>1310</v>
      </c>
      <c r="F38" s="245">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5">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5">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5">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5">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5">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5">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5">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5">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5">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5">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5">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5">
        <f t="shared" ca="1" si="4"/>
        <v>0</v>
      </c>
      <c r="S38" s="245"/>
      <c r="T38" s="245">
        <f ca="1">+T39</f>
        <v>0</v>
      </c>
      <c r="U38" s="244">
        <f t="shared" si="5"/>
        <v>1</v>
      </c>
      <c r="V38" s="347" t="str">
        <f>+VLOOKUP(A38,bd_lista!$A$3:$E$590,5,FALSE)</f>
        <v>Universidades Públicas</v>
      </c>
      <c r="W38" s="262" t="str">
        <f>+V38</f>
        <v>Universidades Públicas</v>
      </c>
      <c r="X38" s="244">
        <f>+VLOOKUP(A38,[2]Sheet1!$A$13:$D$744,4,FALSE)</f>
        <v>0</v>
      </c>
      <c r="Y38" s="244" t="e">
        <f>+VLOOKUP(X38,bd_lista!$A$3:$C$590,3,FALSE)</f>
        <v>#N/A</v>
      </c>
      <c r="Z38" s="248">
        <f>+X38</f>
        <v>0</v>
      </c>
      <c r="AA38" s="249" t="e">
        <f>+Y38</f>
        <v>#N/A</v>
      </c>
    </row>
    <row r="39" spans="1:27" ht="15" hidden="1" customHeight="1">
      <c r="A39" s="32">
        <v>138</v>
      </c>
      <c r="B39" s="295"/>
      <c r="C39" s="347" t="str">
        <f>+VLOOKUP(A39,bd_lista!$A$3:$C$590,3,FALSE)</f>
        <v>Universidad Mayor Real y Pontificia de San Francisco Xavier</v>
      </c>
      <c r="D39" s="347"/>
      <c r="E39" s="347" t="s">
        <v>1311</v>
      </c>
      <c r="F39" s="247">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7">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7">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7">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7">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7">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7">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7">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7">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7">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7">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7">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7">
        <f t="shared" ca="1" si="4"/>
        <v>0</v>
      </c>
      <c r="S39" s="247">
        <f ca="1">+R38+R39</f>
        <v>0</v>
      </c>
      <c r="T39" s="247">
        <f ca="1">+S39</f>
        <v>0</v>
      </c>
      <c r="U39" s="246">
        <f t="shared" si="5"/>
        <v>2</v>
      </c>
      <c r="V39" s="347" t="str">
        <f>+VLOOKUP(A39,bd_lista!$A$3:$E$590,5,FALSE)</f>
        <v>Universidades Públicas</v>
      </c>
      <c r="W39" s="250"/>
      <c r="X39" s="244">
        <f>+VLOOKUP(A39,[2]Sheet1!$A$13:$D$744,4,FALSE)</f>
        <v>0</v>
      </c>
      <c r="Y39" s="244" t="e">
        <f>+VLOOKUP(X39,bd_lista!$A$3:$C$590,3,FALSE)</f>
        <v>#N/A</v>
      </c>
      <c r="Z39" s="248"/>
      <c r="AA39" s="249"/>
    </row>
    <row r="40" spans="1:27" ht="15" hidden="1" customHeight="1">
      <c r="A40" s="254">
        <v>142</v>
      </c>
      <c r="B40" s="294">
        <f>+A40</f>
        <v>142</v>
      </c>
      <c r="C40" s="249" t="str">
        <f>+VLOOKUP(A40,bd_lista!$A$3:$C$590,3,FALSE)</f>
        <v>Universidad Técnica de Oruro</v>
      </c>
      <c r="D40" s="249" t="str">
        <f>+C40</f>
        <v>Universidad Técnica de Oruro</v>
      </c>
      <c r="E40" s="249" t="s">
        <v>1310</v>
      </c>
      <c r="F40" s="245">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5">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5">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5">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5">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5">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5">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5">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5">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5">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5">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5">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5">
        <f t="shared" ca="1" si="4"/>
        <v>0</v>
      </c>
      <c r="S40" s="245"/>
      <c r="T40" s="245">
        <f ca="1">+T41</f>
        <v>0</v>
      </c>
      <c r="U40" s="244">
        <f t="shared" si="5"/>
        <v>1</v>
      </c>
      <c r="V40" s="347" t="str">
        <f>+VLOOKUP(A40,bd_lista!$A$3:$E$590,5,FALSE)</f>
        <v>Universidades Públicas</v>
      </c>
      <c r="W40" s="262" t="str">
        <f>+V40</f>
        <v>Universidades Públicas</v>
      </c>
      <c r="X40" s="244">
        <f>+VLOOKUP(A40,[2]Sheet1!$A$13:$D$744,4,FALSE)</f>
        <v>0</v>
      </c>
      <c r="Y40" s="244" t="e">
        <f>+VLOOKUP(X40,bd_lista!$A$3:$C$590,3,FALSE)</f>
        <v>#N/A</v>
      </c>
      <c r="Z40" s="248">
        <f>+X40</f>
        <v>0</v>
      </c>
      <c r="AA40" s="249" t="e">
        <f>+Y40</f>
        <v>#N/A</v>
      </c>
    </row>
    <row r="41" spans="1:27" ht="15" hidden="1" customHeight="1">
      <c r="A41" s="32">
        <v>142</v>
      </c>
      <c r="B41" s="295"/>
      <c r="C41" s="347" t="str">
        <f>+VLOOKUP(A41,bd_lista!$A$3:$C$590,3,FALSE)</f>
        <v>Universidad Técnica de Oruro</v>
      </c>
      <c r="D41" s="347"/>
      <c r="E41" s="347" t="s">
        <v>1311</v>
      </c>
      <c r="F41" s="247">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7">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7">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7">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7">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7">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7">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7">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7">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7">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7">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7">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7">
        <f t="shared" ca="1" si="4"/>
        <v>0</v>
      </c>
      <c r="S41" s="247">
        <f ca="1">+R40+R41</f>
        <v>0</v>
      </c>
      <c r="T41" s="247">
        <f ca="1">+S41</f>
        <v>0</v>
      </c>
      <c r="U41" s="246">
        <f t="shared" si="5"/>
        <v>2</v>
      </c>
      <c r="V41" s="347" t="str">
        <f>+VLOOKUP(A41,bd_lista!$A$3:$E$590,5,FALSE)</f>
        <v>Universidades Públicas</v>
      </c>
      <c r="W41" s="250"/>
      <c r="X41" s="244">
        <f>+VLOOKUP(A41,[2]Sheet1!$A$13:$D$744,4,FALSE)</f>
        <v>0</v>
      </c>
      <c r="Y41" s="244" t="e">
        <f>+VLOOKUP(X41,bd_lista!$A$3:$C$590,3,FALSE)</f>
        <v>#N/A</v>
      </c>
      <c r="Z41" s="248"/>
      <c r="AA41" s="249"/>
    </row>
    <row r="42" spans="1:27" ht="15" hidden="1" customHeight="1">
      <c r="A42" s="254">
        <v>143</v>
      </c>
      <c r="B42" s="294">
        <f>+A42</f>
        <v>143</v>
      </c>
      <c r="C42" s="249" t="str">
        <f>+VLOOKUP(A42,bd_lista!$A$3:$C$590,3,FALSE)</f>
        <v>Universidad Autónoma Tomás Frías</v>
      </c>
      <c r="D42" s="249" t="str">
        <f>+C42</f>
        <v>Universidad Autónoma Tomás Frías</v>
      </c>
      <c r="E42" s="249" t="s">
        <v>1310</v>
      </c>
      <c r="F42" s="245">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5">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5">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5">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5">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5">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5">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5">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5">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5">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5">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5">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5">
        <f t="shared" ca="1" si="4"/>
        <v>0</v>
      </c>
      <c r="S42" s="245"/>
      <c r="T42" s="245">
        <f ca="1">+T43</f>
        <v>0</v>
      </c>
      <c r="U42" s="244">
        <f t="shared" si="5"/>
        <v>1</v>
      </c>
      <c r="V42" s="347" t="str">
        <f>+VLOOKUP(A42,bd_lista!$A$3:$E$590,5,FALSE)</f>
        <v>Universidades Públicas</v>
      </c>
      <c r="W42" s="262" t="str">
        <f>+V42</f>
        <v>Universidades Públicas</v>
      </c>
      <c r="X42" s="244">
        <f>+VLOOKUP(A42,[2]Sheet1!$A$13:$D$744,4,FALSE)</f>
        <v>0</v>
      </c>
      <c r="Y42" s="244" t="e">
        <f>+VLOOKUP(X42,bd_lista!$A$3:$C$590,3,FALSE)</f>
        <v>#N/A</v>
      </c>
      <c r="Z42" s="248">
        <f>+X42</f>
        <v>0</v>
      </c>
      <c r="AA42" s="249" t="e">
        <f>+Y42</f>
        <v>#N/A</v>
      </c>
    </row>
    <row r="43" spans="1:27" ht="15" hidden="1" customHeight="1">
      <c r="A43" s="32">
        <v>143</v>
      </c>
      <c r="B43" s="295"/>
      <c r="C43" s="347" t="str">
        <f>+VLOOKUP(A43,bd_lista!$A$3:$C$590,3,FALSE)</f>
        <v>Universidad Autónoma Tomás Frías</v>
      </c>
      <c r="D43" s="347"/>
      <c r="E43" s="347" t="s">
        <v>1311</v>
      </c>
      <c r="F43" s="247">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7">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7">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7">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7">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7">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7">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7">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7">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7">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7">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7">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7">
        <f t="shared" ca="1" si="4"/>
        <v>0</v>
      </c>
      <c r="S43" s="247">
        <f ca="1">+R42+R43</f>
        <v>0</v>
      </c>
      <c r="T43" s="247">
        <f ca="1">+S43</f>
        <v>0</v>
      </c>
      <c r="U43" s="246">
        <f t="shared" si="5"/>
        <v>2</v>
      </c>
      <c r="V43" s="347" t="str">
        <f>+VLOOKUP(A43,bd_lista!$A$3:$E$590,5,FALSE)</f>
        <v>Universidades Públicas</v>
      </c>
      <c r="W43" s="250"/>
      <c r="X43" s="244">
        <f>+VLOOKUP(A43,[2]Sheet1!$A$13:$D$744,4,FALSE)</f>
        <v>0</v>
      </c>
      <c r="Y43" s="244" t="e">
        <f>+VLOOKUP(X43,bd_lista!$A$3:$C$590,3,FALSE)</f>
        <v>#N/A</v>
      </c>
      <c r="Z43" s="248"/>
      <c r="AA43" s="249"/>
    </row>
    <row r="44" spans="1:27" ht="15" hidden="1" customHeight="1">
      <c r="A44" s="254">
        <v>146</v>
      </c>
      <c r="B44" s="294">
        <f>+A44</f>
        <v>146</v>
      </c>
      <c r="C44" s="249" t="str">
        <f>+VLOOKUP(A44,bd_lista!$A$3:$C$590,3,FALSE)</f>
        <v>Universidad Autónoma Gabriel René Moreno</v>
      </c>
      <c r="D44" s="249" t="str">
        <f>+C44</f>
        <v>Universidad Autónoma Gabriel René Moreno</v>
      </c>
      <c r="E44" s="249" t="s">
        <v>1310</v>
      </c>
      <c r="F44" s="245">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5">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5">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5">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5">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5">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5">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5">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5">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5">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5">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5">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5">
        <f t="shared" ca="1" si="4"/>
        <v>0</v>
      </c>
      <c r="S44" s="245"/>
      <c r="T44" s="245">
        <f ca="1">+T45</f>
        <v>0</v>
      </c>
      <c r="U44" s="244">
        <f t="shared" si="5"/>
        <v>1</v>
      </c>
      <c r="V44" s="347" t="str">
        <f>+VLOOKUP(A44,bd_lista!$A$3:$E$590,5,FALSE)</f>
        <v>Universidades Públicas</v>
      </c>
      <c r="W44" s="262" t="str">
        <f>+V44</f>
        <v>Universidades Públicas</v>
      </c>
      <c r="X44" s="244">
        <f>+VLOOKUP(A44,[2]Sheet1!$A$13:$D$744,4,FALSE)</f>
        <v>0</v>
      </c>
      <c r="Y44" s="244" t="e">
        <f>+VLOOKUP(X44,bd_lista!$A$3:$C$590,3,FALSE)</f>
        <v>#N/A</v>
      </c>
      <c r="Z44" s="248">
        <f>+X44</f>
        <v>0</v>
      </c>
      <c r="AA44" s="249" t="e">
        <f>+Y44</f>
        <v>#N/A</v>
      </c>
    </row>
    <row r="45" spans="1:27" ht="15" hidden="1" customHeight="1">
      <c r="A45" s="32">
        <v>146</v>
      </c>
      <c r="B45" s="295"/>
      <c r="C45" s="347" t="str">
        <f>+VLOOKUP(A45,bd_lista!$A$3:$C$590,3,FALSE)</f>
        <v>Universidad Autónoma Gabriel René Moreno</v>
      </c>
      <c r="D45" s="347"/>
      <c r="E45" s="347" t="s">
        <v>1311</v>
      </c>
      <c r="F45" s="247">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7">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7">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7">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7">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7">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7">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7">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7">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7">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7">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7">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7">
        <f t="shared" ca="1" si="4"/>
        <v>0</v>
      </c>
      <c r="S45" s="247">
        <f ca="1">+R44+R45</f>
        <v>0</v>
      </c>
      <c r="T45" s="247">
        <f ca="1">+S45</f>
        <v>0</v>
      </c>
      <c r="U45" s="246">
        <f t="shared" si="5"/>
        <v>2</v>
      </c>
      <c r="V45" s="347" t="str">
        <f>+VLOOKUP(A45,bd_lista!$A$3:$E$590,5,FALSE)</f>
        <v>Universidades Públicas</v>
      </c>
      <c r="W45" s="250"/>
      <c r="X45" s="244">
        <f>+VLOOKUP(A45,[2]Sheet1!$A$13:$D$744,4,FALSE)</f>
        <v>0</v>
      </c>
      <c r="Y45" s="244" t="e">
        <f>+VLOOKUP(X45,bd_lista!$A$3:$C$590,3,FALSE)</f>
        <v>#N/A</v>
      </c>
      <c r="Z45" s="248"/>
      <c r="AA45" s="249"/>
    </row>
    <row r="46" spans="1:27" ht="15" hidden="1" customHeight="1">
      <c r="A46" s="254">
        <v>147</v>
      </c>
      <c r="B46" s="294">
        <f>+A46</f>
        <v>147</v>
      </c>
      <c r="C46" s="249" t="str">
        <f>+VLOOKUP(A46,bd_lista!$A$3:$C$590,3,FALSE)</f>
        <v>Universidad Autónoma del Beni José Ballivián</v>
      </c>
      <c r="D46" s="346" t="str">
        <f>+C46</f>
        <v>Universidad Autónoma del Beni José Ballivián</v>
      </c>
      <c r="E46" s="249" t="s">
        <v>1310</v>
      </c>
      <c r="F46" s="245">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5">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5">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5">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5">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5">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5">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5">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5">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5">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5">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5">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5">
        <f t="shared" ca="1" si="4"/>
        <v>0</v>
      </c>
      <c r="S46" s="245"/>
      <c r="T46" s="245">
        <f ca="1">+T47</f>
        <v>0</v>
      </c>
      <c r="U46" s="244">
        <f t="shared" si="5"/>
        <v>1</v>
      </c>
      <c r="V46" s="347" t="str">
        <f>+VLOOKUP(A46,bd_lista!$A$3:$E$590,5,FALSE)</f>
        <v>Universidades Públicas</v>
      </c>
      <c r="W46" s="346" t="str">
        <f>+V46</f>
        <v>Universidades Públicas</v>
      </c>
      <c r="X46" s="244">
        <f>+VLOOKUP(A46,[2]Sheet1!$A$13:$D$744,4,FALSE)</f>
        <v>0</v>
      </c>
      <c r="Y46" s="244" t="e">
        <f>+VLOOKUP(X46,bd_lista!$A$3:$C$590,3,FALSE)</f>
        <v>#N/A</v>
      </c>
      <c r="Z46" s="248">
        <f>+X46</f>
        <v>0</v>
      </c>
      <c r="AA46" s="309" t="e">
        <f>+Y46</f>
        <v>#N/A</v>
      </c>
    </row>
    <row r="47" spans="1:27" ht="15" hidden="1" customHeight="1">
      <c r="A47" s="32">
        <v>147</v>
      </c>
      <c r="B47" s="295"/>
      <c r="C47" s="347" t="str">
        <f>+VLOOKUP(A47,bd_lista!$A$3:$C$590,3,FALSE)</f>
        <v>Universidad Autónoma del Beni José Ballivián</v>
      </c>
      <c r="D47" s="347"/>
      <c r="E47" s="347" t="s">
        <v>1311</v>
      </c>
      <c r="F47" s="247">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7">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7">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7">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7">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7">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7">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7">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7">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7">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7">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7">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7">
        <f t="shared" ca="1" si="4"/>
        <v>0</v>
      </c>
      <c r="S47" s="247">
        <f ca="1">+R46+R47</f>
        <v>0</v>
      </c>
      <c r="T47" s="247">
        <f ca="1">+S47</f>
        <v>0</v>
      </c>
      <c r="U47" s="246">
        <f t="shared" si="5"/>
        <v>2</v>
      </c>
      <c r="V47" s="347" t="str">
        <f>+VLOOKUP(A47,bd_lista!$A$3:$E$590,5,FALSE)</f>
        <v>Universidades Públicas</v>
      </c>
      <c r="W47" s="347"/>
      <c r="X47" s="244">
        <f>+VLOOKUP(A47,[2]Sheet1!$A$13:$D$744,4,FALSE)</f>
        <v>0</v>
      </c>
      <c r="Y47" s="244" t="e">
        <f>+VLOOKUP(X47,bd_lista!$A$3:$C$590,3,FALSE)</f>
        <v>#N/A</v>
      </c>
      <c r="Z47" s="302"/>
      <c r="AA47" s="303"/>
    </row>
    <row r="48" spans="1:27" ht="15" customHeight="1">
      <c r="A48" s="254">
        <v>15</v>
      </c>
      <c r="B48" s="449">
        <f>+A48</f>
        <v>15</v>
      </c>
      <c r="C48" s="249" t="str">
        <f>+VLOOKUP(A48,bd_lista!$A$3:$C$590,3,FALSE)</f>
        <v>Ministerio de Gobierno</v>
      </c>
      <c r="D48" s="451" t="str">
        <f>+C48</f>
        <v>Ministerio de Gobierno</v>
      </c>
      <c r="E48" s="249" t="s">
        <v>1310</v>
      </c>
      <c r="F48" s="245">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5">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5">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5">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5">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5">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5">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4307680.7479999997</v>
      </c>
      <c r="M48" s="245">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5">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5">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5">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5">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5">
        <f t="shared" ca="1" si="4"/>
        <v>4307680.7479999997</v>
      </c>
      <c r="S48" s="245"/>
      <c r="T48" s="245">
        <f ca="1">+T49</f>
        <v>5187722.4380000001</v>
      </c>
      <c r="U48" s="244">
        <f t="shared" si="5"/>
        <v>1</v>
      </c>
      <c r="V48" s="347" t="str">
        <f>+VLOOKUP(A48,bd_lista!$A$3:$E$590,5,FALSE)</f>
        <v>Órgano Ejecutivo</v>
      </c>
      <c r="W48" s="453" t="str">
        <f>+V48</f>
        <v>Órgano Ejecutivo</v>
      </c>
      <c r="X48" s="244">
        <f t="shared" ref="X48:X55" si="6">+A48</f>
        <v>15</v>
      </c>
      <c r="Y48" s="244" t="str">
        <f>+VLOOKUP(X48,bd_lista!$A$3:$C$590,3,FALSE)</f>
        <v>Ministerio de Gobierno</v>
      </c>
      <c r="Z48" s="304">
        <f>+X48</f>
        <v>15</v>
      </c>
      <c r="AA48" s="333" t="str">
        <f>+Y48</f>
        <v>Ministerio de Gobierno</v>
      </c>
    </row>
    <row r="49" spans="1:27" ht="15" customHeight="1">
      <c r="A49" s="32">
        <v>15</v>
      </c>
      <c r="B49" s="450"/>
      <c r="C49" s="347" t="str">
        <f>+VLOOKUP(A49,bd_lista!$A$3:$C$590,3,FALSE)</f>
        <v>Ministerio de Gobierno</v>
      </c>
      <c r="D49" s="452"/>
      <c r="E49" s="347" t="s">
        <v>1311</v>
      </c>
      <c r="F49" s="247">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7">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7">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7">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7">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29040.15</v>
      </c>
      <c r="K49" s="247">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240485.34</v>
      </c>
      <c r="L49" s="247">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610516.20000000007</v>
      </c>
      <c r="M49" s="247">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7">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7">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7">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7">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7">
        <f t="shared" ca="1" si="4"/>
        <v>880041.69000000006</v>
      </c>
      <c r="S49" s="247">
        <f ca="1">+R48+R49</f>
        <v>5187722.4380000001</v>
      </c>
      <c r="T49" s="247">
        <f ca="1">+S49</f>
        <v>5187722.4380000001</v>
      </c>
      <c r="U49" s="246">
        <f t="shared" si="5"/>
        <v>2</v>
      </c>
      <c r="V49" s="347" t="str">
        <f>+VLOOKUP(A49,bd_lista!$A$3:$E$590,5,FALSE)</f>
        <v>Órgano Ejecutivo</v>
      </c>
      <c r="W49" s="454"/>
      <c r="X49" s="244">
        <f t="shared" si="6"/>
        <v>15</v>
      </c>
      <c r="Y49" s="244" t="str">
        <f>+VLOOKUP(X49,bd_lista!$A$3:$C$590,3,FALSE)</f>
        <v>Ministerio de Gobierno</v>
      </c>
      <c r="Z49" s="302"/>
      <c r="AA49" s="335"/>
    </row>
    <row r="50" spans="1:27" ht="15" customHeight="1">
      <c r="A50" s="254">
        <v>16</v>
      </c>
      <c r="B50" s="449">
        <f>+A50</f>
        <v>16</v>
      </c>
      <c r="C50" s="249" t="str">
        <f>+VLOOKUP(A50,bd_lista!$A$3:$C$590,3,FALSE)</f>
        <v>Ministerio de Educación</v>
      </c>
      <c r="D50" s="451" t="str">
        <f>+C50</f>
        <v>Ministerio de Educación</v>
      </c>
      <c r="E50" s="249" t="s">
        <v>1310</v>
      </c>
      <c r="F50" s="245">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5">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5">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5">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5">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5">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5">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1929.1</v>
      </c>
      <c r="M50" s="245">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5">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5">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5">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5">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5">
        <f t="shared" ca="1" si="4"/>
        <v>1929.1</v>
      </c>
      <c r="S50" s="273"/>
      <c r="T50" s="245">
        <f ca="1">+T51</f>
        <v>2201448.77</v>
      </c>
      <c r="U50" s="244">
        <f t="shared" si="5"/>
        <v>1</v>
      </c>
      <c r="V50" s="347" t="str">
        <f>+VLOOKUP(A50,bd_lista!$A$3:$E$590,5,FALSE)</f>
        <v>Órgano Ejecutivo</v>
      </c>
      <c r="W50" s="453" t="str">
        <f>+V50</f>
        <v>Órgano Ejecutivo</v>
      </c>
      <c r="X50" s="244">
        <f t="shared" si="6"/>
        <v>16</v>
      </c>
      <c r="Y50" s="244" t="str">
        <f>+VLOOKUP(X50,bd_lista!$A$3:$C$590,3,FALSE)</f>
        <v>Ministerio de Educación</v>
      </c>
      <c r="Z50" s="304">
        <f>+X50</f>
        <v>16</v>
      </c>
      <c r="AA50" s="333" t="str">
        <f>+Y50</f>
        <v>Ministerio de Educación</v>
      </c>
    </row>
    <row r="51" spans="1:27" ht="15" customHeight="1">
      <c r="A51" s="32">
        <v>16</v>
      </c>
      <c r="B51" s="450"/>
      <c r="C51" s="347" t="str">
        <f>+VLOOKUP(A51,bd_lista!$A$3:$C$590,3,FALSE)</f>
        <v>Ministerio de Educación</v>
      </c>
      <c r="D51" s="452"/>
      <c r="E51" s="347" t="s">
        <v>1311</v>
      </c>
      <c r="F51" s="247">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7">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7">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7">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11891.4</v>
      </c>
      <c r="J51" s="247">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7903.24</v>
      </c>
      <c r="K51" s="247">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1393406.95</v>
      </c>
      <c r="L51" s="247">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786318.08</v>
      </c>
      <c r="M51" s="247">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7">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7">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7">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7">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7">
        <f t="shared" ca="1" si="4"/>
        <v>2199519.67</v>
      </c>
      <c r="S51" s="247">
        <f ca="1">+R50+R51</f>
        <v>2201448.77</v>
      </c>
      <c r="T51" s="247">
        <f ca="1">+S51</f>
        <v>2201448.77</v>
      </c>
      <c r="U51" s="246">
        <f t="shared" si="5"/>
        <v>2</v>
      </c>
      <c r="V51" s="347" t="str">
        <f>+VLOOKUP(A51,bd_lista!$A$3:$E$590,5,FALSE)</f>
        <v>Órgano Ejecutivo</v>
      </c>
      <c r="W51" s="454"/>
      <c r="X51" s="244">
        <f t="shared" si="6"/>
        <v>16</v>
      </c>
      <c r="Y51" s="244" t="str">
        <f>+VLOOKUP(X51,bd_lista!$A$3:$C$590,3,FALSE)</f>
        <v>Ministerio de Educación</v>
      </c>
      <c r="Z51" s="302"/>
      <c r="AA51" s="335"/>
    </row>
    <row r="52" spans="1:27" ht="15" customHeight="1">
      <c r="A52" s="254">
        <v>20</v>
      </c>
      <c r="B52" s="449">
        <f>+A52</f>
        <v>20</v>
      </c>
      <c r="C52" s="249" t="str">
        <f>+VLOOKUP(A52,bd_lista!$A$3:$C$590,3,FALSE)</f>
        <v>Ministerio de Defensa</v>
      </c>
      <c r="D52" s="451" t="str">
        <f>+C52</f>
        <v>Ministerio de Defensa</v>
      </c>
      <c r="E52" s="249" t="s">
        <v>1310</v>
      </c>
      <c r="F52" s="245">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5">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5">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5">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5">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13105.98</v>
      </c>
      <c r="K52" s="245">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5">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2500100.0414</v>
      </c>
      <c r="M52" s="245">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5">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5">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5">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5">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5">
        <f t="shared" ca="1" si="4"/>
        <v>2513206.0214</v>
      </c>
      <c r="S52" s="245"/>
      <c r="T52" s="245">
        <f ca="1">+T53</f>
        <v>5077152.0313999997</v>
      </c>
      <c r="U52" s="244">
        <f t="shared" si="5"/>
        <v>1</v>
      </c>
      <c r="V52" s="347" t="str">
        <f>+VLOOKUP(A52,bd_lista!$A$3:$E$590,5,FALSE)</f>
        <v>Órgano Ejecutivo</v>
      </c>
      <c r="W52" s="453" t="str">
        <f>+V52</f>
        <v>Órgano Ejecutivo</v>
      </c>
      <c r="X52" s="244">
        <f t="shared" si="6"/>
        <v>20</v>
      </c>
      <c r="Y52" s="244" t="str">
        <f>+VLOOKUP(X52,bd_lista!$A$3:$C$590,3,FALSE)</f>
        <v>Ministerio de Defensa</v>
      </c>
      <c r="Z52" s="304">
        <f>+X52</f>
        <v>20</v>
      </c>
      <c r="AA52" s="333" t="str">
        <f>+Y52</f>
        <v>Ministerio de Defensa</v>
      </c>
    </row>
    <row r="53" spans="1:27" ht="15" customHeight="1">
      <c r="A53" s="32">
        <v>20</v>
      </c>
      <c r="B53" s="450"/>
      <c r="C53" s="347" t="str">
        <f>+VLOOKUP(A53,bd_lista!$A$3:$C$590,3,FALSE)</f>
        <v>Ministerio de Defensa</v>
      </c>
      <c r="D53" s="452"/>
      <c r="E53" s="347" t="s">
        <v>1311</v>
      </c>
      <c r="F53" s="247">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7">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7">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7">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7">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7">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18249.61</v>
      </c>
      <c r="L53" s="247">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2545696.4</v>
      </c>
      <c r="M53" s="247">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7">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7">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7">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7">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7">
        <f t="shared" ca="1" si="4"/>
        <v>2563946.0099999998</v>
      </c>
      <c r="S53" s="247">
        <f ca="1">+R52+R53</f>
        <v>5077152.0313999997</v>
      </c>
      <c r="T53" s="247">
        <f ca="1">+S53</f>
        <v>5077152.0313999997</v>
      </c>
      <c r="U53" s="246">
        <f t="shared" si="5"/>
        <v>2</v>
      </c>
      <c r="V53" s="347" t="str">
        <f>+VLOOKUP(A53,bd_lista!$A$3:$E$590,5,FALSE)</f>
        <v>Órgano Ejecutivo</v>
      </c>
      <c r="W53" s="454"/>
      <c r="X53" s="244">
        <f t="shared" si="6"/>
        <v>20</v>
      </c>
      <c r="Y53" s="244" t="str">
        <f>+VLOOKUP(X53,bd_lista!$A$3:$C$590,3,FALSE)</f>
        <v>Ministerio de Defensa</v>
      </c>
      <c r="Z53" s="302"/>
      <c r="AA53" s="335"/>
    </row>
    <row r="54" spans="1:27" customFormat="1" ht="15" customHeight="1">
      <c r="A54" s="254">
        <v>25</v>
      </c>
      <c r="B54" s="449">
        <f>+A54</f>
        <v>25</v>
      </c>
      <c r="C54" s="249" t="str">
        <f>+VLOOKUP(A54,bd_lista!$A$3:$C$590,3,FALSE)</f>
        <v>Ministerio de la Presidencia</v>
      </c>
      <c r="D54" s="451" t="str">
        <f>+C54</f>
        <v>Ministerio de la Presidencia</v>
      </c>
      <c r="E54" s="249" t="s">
        <v>1310</v>
      </c>
      <c r="F54" s="245">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5">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5">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5">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5">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5">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5">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638.79</v>
      </c>
      <c r="M54" s="245">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5">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5">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5">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5">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5">
        <f t="shared" ca="1" si="4"/>
        <v>638.79</v>
      </c>
      <c r="S54" s="245"/>
      <c r="T54" s="245">
        <f ca="1">+T55</f>
        <v>913391.55000000016</v>
      </c>
      <c r="U54" s="244">
        <f t="shared" si="5"/>
        <v>1</v>
      </c>
      <c r="V54" s="347" t="str">
        <f>+VLOOKUP(A54,bd_lista!$A$3:$E$590,5,FALSE)</f>
        <v>Órgano Ejecutivo</v>
      </c>
      <c r="W54" s="453" t="str">
        <f>+V54</f>
        <v>Órgano Ejecutivo</v>
      </c>
      <c r="X54" s="244">
        <f t="shared" si="6"/>
        <v>25</v>
      </c>
      <c r="Y54" s="244" t="str">
        <f>+VLOOKUP(X54,bd_lista!$A$3:$C$590,3,FALSE)</f>
        <v>Ministerio de la Presidencia</v>
      </c>
      <c r="Z54" s="304">
        <f>+X54</f>
        <v>25</v>
      </c>
      <c r="AA54" s="333" t="str">
        <f>+Y54</f>
        <v>Ministerio de la Presidencia</v>
      </c>
    </row>
    <row r="55" spans="1:27" customFormat="1" ht="15" customHeight="1">
      <c r="A55" s="32">
        <v>25</v>
      </c>
      <c r="B55" s="450"/>
      <c r="C55" s="347" t="str">
        <f>+VLOOKUP(A55,bd_lista!$A$3:$C$590,3,FALSE)</f>
        <v>Ministerio de la Presidencia</v>
      </c>
      <c r="D55" s="452"/>
      <c r="E55" s="347" t="s">
        <v>1311</v>
      </c>
      <c r="F55" s="247">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7">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7">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7">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7">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7">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7">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912752.76000000013</v>
      </c>
      <c r="M55" s="247">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7">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7">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7">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7">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7">
        <f t="shared" ca="1" si="4"/>
        <v>912752.76000000013</v>
      </c>
      <c r="S55" s="247">
        <f ca="1">+R54+R55</f>
        <v>913391.55000000016</v>
      </c>
      <c r="T55" s="247">
        <f ca="1">+S55</f>
        <v>913391.55000000016</v>
      </c>
      <c r="U55" s="246">
        <f t="shared" si="5"/>
        <v>2</v>
      </c>
      <c r="V55" s="347" t="str">
        <f>+VLOOKUP(A55,bd_lista!$A$3:$E$590,5,FALSE)</f>
        <v>Órgano Ejecutivo</v>
      </c>
      <c r="W55" s="454"/>
      <c r="X55" s="244">
        <f t="shared" si="6"/>
        <v>25</v>
      </c>
      <c r="Y55" s="244" t="str">
        <f>+VLOOKUP(X55,bd_lista!$A$3:$C$590,3,FALSE)</f>
        <v>Ministerio de la Presidencia</v>
      </c>
      <c r="Z55" s="302"/>
      <c r="AA55" s="335"/>
    </row>
    <row r="56" spans="1:27" customFormat="1" ht="15" customHeight="1">
      <c r="A56" s="32">
        <v>30</v>
      </c>
      <c r="B56" s="449">
        <f>+A56</f>
        <v>30</v>
      </c>
      <c r="C56" s="249" t="str">
        <f>+VLOOKUP(A56,bd_lista!$A$3:$C$590,3,FALSE)</f>
        <v>Ministerio de Justicia y Transparencia Institucional</v>
      </c>
      <c r="D56" s="451" t="str">
        <f>+C56</f>
        <v>Ministerio de Justicia y Transparencia Institucional</v>
      </c>
      <c r="E56" s="249" t="s">
        <v>1310</v>
      </c>
      <c r="F56" s="245">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5">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5">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5">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5">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5">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5">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5">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5">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5">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5">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5">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5">
        <f t="shared" ca="1" si="4"/>
        <v>0</v>
      </c>
      <c r="S56" s="245"/>
      <c r="T56" s="245">
        <f ca="1">+T57</f>
        <v>205.92</v>
      </c>
      <c r="U56" s="244">
        <f t="shared" si="5"/>
        <v>1</v>
      </c>
      <c r="V56" s="347" t="str">
        <f>+VLOOKUP(A56,bd_lista!$A$3:$E$590,5,FALSE)</f>
        <v>Órgano Ejecutivo</v>
      </c>
      <c r="W56" s="453" t="str">
        <f>+V56</f>
        <v>Órgano Ejecutivo</v>
      </c>
      <c r="X56" s="244">
        <f>+VLOOKUP(A56,[2]Sheet1!$A$13:$D$744,4,FALSE)</f>
        <v>0</v>
      </c>
      <c r="Y56" s="244" t="e">
        <f>+VLOOKUP(X56,bd_lista!$A$3:$C$590,3,FALSE)</f>
        <v>#N/A</v>
      </c>
      <c r="Z56" s="304">
        <f>+X56</f>
        <v>0</v>
      </c>
      <c r="AA56" s="333" t="e">
        <f>+Y56</f>
        <v>#N/A</v>
      </c>
    </row>
    <row r="57" spans="1:27" customFormat="1" ht="15" customHeight="1">
      <c r="A57" s="32">
        <v>30</v>
      </c>
      <c r="B57" s="450"/>
      <c r="C57" s="347" t="str">
        <f>+VLOOKUP(A57,bd_lista!$A$3:$C$590,3,FALSE)</f>
        <v>Ministerio de Justicia y Transparencia Institucional</v>
      </c>
      <c r="D57" s="452"/>
      <c r="E57" s="347" t="s">
        <v>1311</v>
      </c>
      <c r="F57" s="247">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7">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7">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7">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7">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7">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7">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205.92</v>
      </c>
      <c r="M57" s="247">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7">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7">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7">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7">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7">
        <f t="shared" ca="1" si="4"/>
        <v>205.92</v>
      </c>
      <c r="S57" s="247">
        <f ca="1">+R56+R57</f>
        <v>205.92</v>
      </c>
      <c r="T57" s="247">
        <f ca="1">+S57</f>
        <v>205.92</v>
      </c>
      <c r="U57" s="246">
        <f t="shared" si="5"/>
        <v>2</v>
      </c>
      <c r="V57" s="347" t="str">
        <f>+VLOOKUP(A57,bd_lista!$A$3:$E$590,5,FALSE)</f>
        <v>Órgano Ejecutivo</v>
      </c>
      <c r="W57" s="454"/>
      <c r="X57" s="244">
        <f>+VLOOKUP(A57,[2]Sheet1!$A$13:$D$744,4,FALSE)</f>
        <v>0</v>
      </c>
      <c r="Y57" s="244" t="e">
        <f>+VLOOKUP(X57,bd_lista!$A$3:$C$590,3,FALSE)</f>
        <v>#N/A</v>
      </c>
      <c r="Z57" s="302"/>
      <c r="AA57" s="335"/>
    </row>
    <row r="58" spans="1:27" customFormat="1" ht="15" customHeight="1">
      <c r="A58" s="32">
        <v>35</v>
      </c>
      <c r="B58" s="449">
        <f>+A58</f>
        <v>35</v>
      </c>
      <c r="C58" s="249" t="str">
        <f>+VLOOKUP(A58,bd_lista!$A$3:$C$590,3,FALSE)</f>
        <v>Ministerio de Economía y Finanzas Públicas</v>
      </c>
      <c r="D58" s="451" t="str">
        <f>+C58</f>
        <v>Ministerio de Economía y Finanzas Públicas</v>
      </c>
      <c r="E58" s="249" t="s">
        <v>1310</v>
      </c>
      <c r="F58" s="245">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5">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5">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5">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5">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5">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5">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50</v>
      </c>
      <c r="M58" s="245">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5">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5">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5">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5">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5">
        <f t="shared" ca="1" si="4"/>
        <v>50</v>
      </c>
      <c r="S58" s="245"/>
      <c r="T58" s="245">
        <f ca="1">+T59</f>
        <v>1715075363.0800002</v>
      </c>
      <c r="U58" s="244">
        <f t="shared" si="5"/>
        <v>1</v>
      </c>
      <c r="V58" s="347" t="str">
        <f>+VLOOKUP(A58,bd_lista!$A$3:$E$590,5,FALSE)</f>
        <v>Órgano Ejecutivo</v>
      </c>
      <c r="W58" s="453" t="str">
        <f>+V58</f>
        <v>Órgano Ejecutivo</v>
      </c>
      <c r="X58" s="244">
        <f t="shared" ref="X58:X65" si="7">+A58</f>
        <v>35</v>
      </c>
      <c r="Y58" s="244" t="str">
        <f>+VLOOKUP(X58,bd_lista!$A$3:$C$590,3,FALSE)</f>
        <v>Ministerio de Economía y Finanzas Públicas</v>
      </c>
      <c r="Z58" s="304">
        <f>+X58</f>
        <v>35</v>
      </c>
      <c r="AA58" s="333" t="str">
        <f>+Y58</f>
        <v>Ministerio de Economía y Finanzas Públicas</v>
      </c>
    </row>
    <row r="59" spans="1:27" customFormat="1" ht="15" customHeight="1">
      <c r="A59" s="32">
        <v>35</v>
      </c>
      <c r="B59" s="450"/>
      <c r="C59" s="347" t="str">
        <f>+VLOOKUP(A59,bd_lista!$A$3:$C$590,3,FALSE)</f>
        <v>Ministerio de Economía y Finanzas Públicas</v>
      </c>
      <c r="D59" s="452"/>
      <c r="E59" s="347" t="s">
        <v>1311</v>
      </c>
      <c r="F59" s="247">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7">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47">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7">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12477.94</v>
      </c>
      <c r="J59" s="247">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7">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46029.01</v>
      </c>
      <c r="L59" s="247">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1715016806.1300001</v>
      </c>
      <c r="M59" s="247">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7">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7">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7">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7">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7">
        <f t="shared" ca="1" si="4"/>
        <v>1715075313.0800002</v>
      </c>
      <c r="S59" s="247">
        <f ca="1">+R58+R59</f>
        <v>1715075363.0800002</v>
      </c>
      <c r="T59" s="247">
        <f ca="1">+S59</f>
        <v>1715075363.0800002</v>
      </c>
      <c r="U59" s="246">
        <f t="shared" si="5"/>
        <v>2</v>
      </c>
      <c r="V59" s="347" t="str">
        <f>+VLOOKUP(A59,bd_lista!$A$3:$E$590,5,FALSE)</f>
        <v>Órgano Ejecutivo</v>
      </c>
      <c r="W59" s="454"/>
      <c r="X59" s="244">
        <f t="shared" si="7"/>
        <v>35</v>
      </c>
      <c r="Y59" s="244" t="str">
        <f>+VLOOKUP(X59,bd_lista!$A$3:$C$590,3,FALSE)</f>
        <v>Ministerio de Economía y Finanzas Públicas</v>
      </c>
      <c r="Z59" s="302"/>
      <c r="AA59" s="335"/>
    </row>
    <row r="60" spans="1:27" ht="15" customHeight="1">
      <c r="A60" s="32">
        <v>41</v>
      </c>
      <c r="B60" s="449">
        <f>+A60</f>
        <v>41</v>
      </c>
      <c r="C60" s="249" t="str">
        <f>+VLOOKUP(A60,bd_lista!$A$3:$C$590,3,FALSE)</f>
        <v>Ministerio de Desarrollo Productivo y Economía Plural</v>
      </c>
      <c r="D60" s="451" t="str">
        <f>+C60</f>
        <v>Ministerio de Desarrollo Productivo y Economía Plural</v>
      </c>
      <c r="E60" s="249" t="s">
        <v>1310</v>
      </c>
      <c r="F60" s="245">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5">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5">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5">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193542.9</v>
      </c>
      <c r="J60" s="245">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5">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5">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100</v>
      </c>
      <c r="M60" s="245">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5">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5">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5">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5">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5">
        <f t="shared" ca="1" si="4"/>
        <v>193642.9</v>
      </c>
      <c r="S60" s="245"/>
      <c r="T60" s="245">
        <f ca="1">+T61</f>
        <v>6633532.4200000009</v>
      </c>
      <c r="U60" s="244">
        <f t="shared" si="5"/>
        <v>1</v>
      </c>
      <c r="V60" s="347" t="str">
        <f>+VLOOKUP(A60,bd_lista!$A$3:$E$590,5,FALSE)</f>
        <v>Órgano Ejecutivo</v>
      </c>
      <c r="W60" s="453" t="str">
        <f>+V60</f>
        <v>Órgano Ejecutivo</v>
      </c>
      <c r="X60" s="244">
        <f t="shared" si="7"/>
        <v>41</v>
      </c>
      <c r="Y60" s="244" t="str">
        <f>+VLOOKUP(X60,bd_lista!$A$3:$C$590,3,FALSE)</f>
        <v>Ministerio de Desarrollo Productivo y Economía Plural</v>
      </c>
      <c r="Z60" s="304">
        <f>+X60</f>
        <v>41</v>
      </c>
      <c r="AA60" s="333" t="str">
        <f>+Y60</f>
        <v>Ministerio de Desarrollo Productivo y Economía Plural</v>
      </c>
    </row>
    <row r="61" spans="1:27" ht="15" customHeight="1">
      <c r="A61" s="32">
        <v>41</v>
      </c>
      <c r="B61" s="450"/>
      <c r="C61" s="347" t="str">
        <f>+VLOOKUP(A61,bd_lista!$A$3:$C$590,3,FALSE)</f>
        <v>Ministerio de Desarrollo Productivo y Economía Plural</v>
      </c>
      <c r="D61" s="452"/>
      <c r="E61" s="347" t="s">
        <v>1311</v>
      </c>
      <c r="F61" s="247">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7">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7">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7">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7">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7">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7">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6439889.5200000005</v>
      </c>
      <c r="M61" s="247">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7">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7">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7">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7">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7">
        <f t="shared" ca="1" si="4"/>
        <v>6439889.5200000005</v>
      </c>
      <c r="S61" s="247">
        <f ca="1">+R60+R61</f>
        <v>6633532.4200000009</v>
      </c>
      <c r="T61" s="247">
        <f ca="1">+S61</f>
        <v>6633532.4200000009</v>
      </c>
      <c r="U61" s="246">
        <f t="shared" si="5"/>
        <v>2</v>
      </c>
      <c r="V61" s="347" t="str">
        <f>+VLOOKUP(A61,bd_lista!$A$3:$E$590,5,FALSE)</f>
        <v>Órgano Ejecutivo</v>
      </c>
      <c r="W61" s="454"/>
      <c r="X61" s="244">
        <f t="shared" si="7"/>
        <v>41</v>
      </c>
      <c r="Y61" s="244" t="str">
        <f>+VLOOKUP(X61,bd_lista!$A$3:$C$590,3,FALSE)</f>
        <v>Ministerio de Desarrollo Productivo y Economía Plural</v>
      </c>
      <c r="Z61" s="302"/>
      <c r="AA61" s="335"/>
    </row>
    <row r="62" spans="1:27" customFormat="1" ht="15" customHeight="1">
      <c r="A62" s="254">
        <v>46</v>
      </c>
      <c r="B62" s="449">
        <f>+A62</f>
        <v>46</v>
      </c>
      <c r="C62" s="249" t="str">
        <f>+VLOOKUP(A62,bd_lista!$A$3:$C$590,3,FALSE)</f>
        <v>Ministerio de Salud y Deportes</v>
      </c>
      <c r="D62" s="451" t="str">
        <f>+C62</f>
        <v>Ministerio de Salud y Deportes</v>
      </c>
      <c r="E62" s="249" t="s">
        <v>1310</v>
      </c>
      <c r="F62" s="245">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5">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5">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5">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5">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5">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5">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8236835.4699999997</v>
      </c>
      <c r="M62" s="245">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5">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5">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5">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5">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5">
        <f t="shared" ca="1" si="4"/>
        <v>8236835.4699999997</v>
      </c>
      <c r="S62" s="245"/>
      <c r="T62" s="245">
        <f ca="1">+T63</f>
        <v>59566583.169999987</v>
      </c>
      <c r="U62" s="244">
        <f t="shared" si="5"/>
        <v>1</v>
      </c>
      <c r="V62" s="347" t="str">
        <f>+VLOOKUP(A62,bd_lista!$A$3:$E$590,5,FALSE)</f>
        <v>Órgano Ejecutivo</v>
      </c>
      <c r="W62" s="453" t="str">
        <f>+V62</f>
        <v>Órgano Ejecutivo</v>
      </c>
      <c r="X62" s="244">
        <f t="shared" si="7"/>
        <v>46</v>
      </c>
      <c r="Y62" s="244" t="str">
        <f>+VLOOKUP(X62,bd_lista!$A$3:$C$590,3,FALSE)</f>
        <v>Ministerio de Salud y Deportes</v>
      </c>
      <c r="Z62" s="304">
        <f>+X62</f>
        <v>46</v>
      </c>
      <c r="AA62" s="333" t="str">
        <f>+Y62</f>
        <v>Ministerio de Salud y Deportes</v>
      </c>
    </row>
    <row r="63" spans="1:27" customFormat="1" ht="15" customHeight="1">
      <c r="A63" s="32">
        <v>46</v>
      </c>
      <c r="B63" s="450"/>
      <c r="C63" s="347" t="str">
        <f>+VLOOKUP(A63,bd_lista!$A$3:$C$590,3,FALSE)</f>
        <v>Ministerio de Salud y Deportes</v>
      </c>
      <c r="D63" s="452"/>
      <c r="E63" s="347" t="s">
        <v>1311</v>
      </c>
      <c r="F63" s="247">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5237.3999999999996</v>
      </c>
      <c r="G63" s="247">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7">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37134714.359999999</v>
      </c>
      <c r="I63" s="247">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7">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220</v>
      </c>
      <c r="K63" s="247">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85464.8</v>
      </c>
      <c r="L63" s="247">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14104111.139999997</v>
      </c>
      <c r="M63" s="247">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7">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7">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7">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7">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7">
        <f t="shared" ca="1" si="4"/>
        <v>51329747.699999988</v>
      </c>
      <c r="S63" s="247">
        <f ca="1">+R62+R63</f>
        <v>59566583.169999987</v>
      </c>
      <c r="T63" s="247">
        <f ca="1">+S63</f>
        <v>59566583.169999987</v>
      </c>
      <c r="U63" s="246">
        <f t="shared" si="5"/>
        <v>2</v>
      </c>
      <c r="V63" s="347" t="str">
        <f>+VLOOKUP(A63,bd_lista!$A$3:$E$590,5,FALSE)</f>
        <v>Órgano Ejecutivo</v>
      </c>
      <c r="W63" s="454"/>
      <c r="X63" s="244">
        <f t="shared" si="7"/>
        <v>46</v>
      </c>
      <c r="Y63" s="244" t="str">
        <f>+VLOOKUP(X63,bd_lista!$A$3:$C$590,3,FALSE)</f>
        <v>Ministerio de Salud y Deportes</v>
      </c>
      <c r="Z63" s="302"/>
      <c r="AA63" s="335"/>
    </row>
    <row r="64" spans="1:27" customFormat="1" ht="15" customHeight="1">
      <c r="A64" s="32">
        <v>47</v>
      </c>
      <c r="B64" s="449">
        <f>+A64</f>
        <v>47</v>
      </c>
      <c r="C64" s="249" t="str">
        <f>+VLOOKUP(A64,bd_lista!$A$3:$C$590,3,FALSE)</f>
        <v>Ministerio de Desarrollo Rural y Tierras</v>
      </c>
      <c r="D64" s="451" t="str">
        <f>+C64</f>
        <v>Ministerio de Desarrollo Rural y Tierras</v>
      </c>
      <c r="E64" s="249" t="s">
        <v>1310</v>
      </c>
      <c r="F64" s="245">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5">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5">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5">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5">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5">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5">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1151638.69</v>
      </c>
      <c r="M64" s="245">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5">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5">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5">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5">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5">
        <f t="shared" ca="1" si="4"/>
        <v>1151638.69</v>
      </c>
      <c r="S64" s="245"/>
      <c r="T64" s="245">
        <f ca="1">+T65</f>
        <v>7092743.0099999998</v>
      </c>
      <c r="U64" s="244">
        <f t="shared" si="5"/>
        <v>1</v>
      </c>
      <c r="V64" s="347" t="str">
        <f>+VLOOKUP(A64,bd_lista!$A$3:$E$590,5,FALSE)</f>
        <v>Órgano Ejecutivo</v>
      </c>
      <c r="W64" s="453" t="str">
        <f>+V64</f>
        <v>Órgano Ejecutivo</v>
      </c>
      <c r="X64" s="244">
        <f t="shared" si="7"/>
        <v>47</v>
      </c>
      <c r="Y64" s="244" t="str">
        <f>+VLOOKUP(X64,bd_lista!$A$3:$C$590,3,FALSE)</f>
        <v>Ministerio de Desarrollo Rural y Tierras</v>
      </c>
      <c r="Z64" s="304">
        <f>+X64</f>
        <v>47</v>
      </c>
      <c r="AA64" s="333" t="str">
        <f>+Y64</f>
        <v>Ministerio de Desarrollo Rural y Tierras</v>
      </c>
    </row>
    <row r="65" spans="1:27" customFormat="1" ht="15" customHeight="1">
      <c r="A65" s="32">
        <v>47</v>
      </c>
      <c r="B65" s="450"/>
      <c r="C65" s="347" t="str">
        <f>+VLOOKUP(A65,bd_lista!$A$3:$C$590,3,FALSE)</f>
        <v>Ministerio de Desarrollo Rural y Tierras</v>
      </c>
      <c r="D65" s="452"/>
      <c r="E65" s="347" t="s">
        <v>1311</v>
      </c>
      <c r="F65" s="247">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7">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7">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7">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7">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7">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11776.5</v>
      </c>
      <c r="L65" s="247">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5929327.8200000003</v>
      </c>
      <c r="M65" s="247">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7">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7">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7">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7">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7">
        <f t="shared" ca="1" si="4"/>
        <v>5941104.3200000003</v>
      </c>
      <c r="S65" s="247">
        <f ca="1">+R64+R65</f>
        <v>7092743.0099999998</v>
      </c>
      <c r="T65" s="247">
        <f ca="1">+S65</f>
        <v>7092743.0099999998</v>
      </c>
      <c r="U65" s="246">
        <f t="shared" si="5"/>
        <v>2</v>
      </c>
      <c r="V65" s="347" t="str">
        <f>+VLOOKUP(A65,bd_lista!$A$3:$E$590,5,FALSE)</f>
        <v>Órgano Ejecutivo</v>
      </c>
      <c r="W65" s="454"/>
      <c r="X65" s="244">
        <f t="shared" si="7"/>
        <v>47</v>
      </c>
      <c r="Y65" s="244" t="str">
        <f>+VLOOKUP(X65,bd_lista!$A$3:$C$590,3,FALSE)</f>
        <v>Ministerio de Desarrollo Rural y Tierras</v>
      </c>
      <c r="Z65" s="302"/>
      <c r="AA65" s="335"/>
    </row>
    <row r="66" spans="1:27" customFormat="1" ht="15" hidden="1" customHeight="1">
      <c r="A66" s="32">
        <v>512</v>
      </c>
      <c r="B66" s="449">
        <f>+A66</f>
        <v>512</v>
      </c>
      <c r="C66" s="249" t="str">
        <f>+VLOOKUP(A66,bd_lista!$A$3:$C$590,3,FALSE)</f>
        <v>Adm.de Aeropuertos y Servicios Auxiliares a la Naveg. Aérea</v>
      </c>
      <c r="D66" s="451" t="str">
        <f>+C66</f>
        <v>Adm.de Aeropuertos y Servicios Auxiliares a la Naveg. Aérea</v>
      </c>
      <c r="E66" s="249" t="s">
        <v>1310</v>
      </c>
      <c r="F66" s="245">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5">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5">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5">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5">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5">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5">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5">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5">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5">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5">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5">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5">
        <f t="shared" ca="1" si="4"/>
        <v>0</v>
      </c>
      <c r="S66" s="268"/>
      <c r="T66" s="245">
        <f ca="1">+T67</f>
        <v>36151.33</v>
      </c>
      <c r="U66" s="244">
        <f t="shared" si="5"/>
        <v>1</v>
      </c>
      <c r="V66" s="347"/>
      <c r="W66" s="453">
        <f>+V66</f>
        <v>0</v>
      </c>
      <c r="X66" s="244">
        <f>+VLOOKUP(A66,[2]Sheet1!$A$13:$D$744,4,FALSE)</f>
        <v>81</v>
      </c>
      <c r="Y66" s="244" t="str">
        <f>+VLOOKUP(X66,bd_lista!$A$3:$C$590,3,FALSE)</f>
        <v>Ministerio de Obras Públicas, Servicios y Vivienda</v>
      </c>
      <c r="Z66" s="304">
        <f>+X66</f>
        <v>81</v>
      </c>
      <c r="AA66" s="333" t="str">
        <f>+Y66</f>
        <v>Ministerio de Obras Públicas, Servicios y Vivienda</v>
      </c>
    </row>
    <row r="67" spans="1:27" customFormat="1" ht="15" hidden="1" customHeight="1">
      <c r="A67" s="32">
        <v>512</v>
      </c>
      <c r="B67" s="450"/>
      <c r="C67" s="347" t="str">
        <f>+VLOOKUP(A67,bd_lista!$A$3:$C$590,3,FALSE)</f>
        <v>Adm.de Aeropuertos y Servicios Auxiliares a la Naveg. Aérea</v>
      </c>
      <c r="D67" s="452"/>
      <c r="E67" s="347" t="s">
        <v>1311</v>
      </c>
      <c r="F67" s="247">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7">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36151.33</v>
      </c>
      <c r="H67" s="247">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7">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7">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7">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7">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7">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7">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7">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7">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7">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7">
        <f t="shared" ca="1" si="4"/>
        <v>36151.33</v>
      </c>
      <c r="S67" s="267">
        <f ca="1">+R66+R67</f>
        <v>36151.33</v>
      </c>
      <c r="T67" s="247">
        <f ca="1">+S67</f>
        <v>36151.33</v>
      </c>
      <c r="U67" s="246">
        <f t="shared" si="5"/>
        <v>2</v>
      </c>
      <c r="V67" s="347"/>
      <c r="W67" s="454"/>
      <c r="X67" s="244">
        <f>+VLOOKUP(A67,[2]Sheet1!$A$13:$D$744,4,FALSE)</f>
        <v>81</v>
      </c>
      <c r="Y67" s="244" t="str">
        <f>+VLOOKUP(X67,bd_lista!$A$3:$C$590,3,FALSE)</f>
        <v>Ministerio de Obras Públicas, Servicios y Vivienda</v>
      </c>
      <c r="Z67" s="302"/>
      <c r="AA67" s="335"/>
    </row>
    <row r="68" spans="1:27" ht="15" customHeight="1">
      <c r="A68" s="32">
        <v>53</v>
      </c>
      <c r="B68" s="449">
        <f>+A68</f>
        <v>53</v>
      </c>
      <c r="C68" s="249" t="str">
        <f>+VLOOKUP(A68,bd_lista!$A$3:$C$590,3,FALSE)</f>
        <v>Ministerio de Culturas, Descolonización y Despatriarcalización</v>
      </c>
      <c r="D68" s="451" t="str">
        <f>+C68</f>
        <v>Ministerio de Culturas, Descolonización y Despatriarcalización</v>
      </c>
      <c r="E68" s="249" t="s">
        <v>1310</v>
      </c>
      <c r="F68" s="245">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5">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5">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5">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5">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5">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5">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5">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5">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5">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5">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5">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5">
        <f t="shared" ca="1" si="4"/>
        <v>0</v>
      </c>
      <c r="S68" s="245"/>
      <c r="T68" s="245">
        <f ca="1">+T69</f>
        <v>4466.68</v>
      </c>
      <c r="U68" s="244">
        <f t="shared" si="5"/>
        <v>1</v>
      </c>
      <c r="V68" s="347" t="str">
        <f>+VLOOKUP(A68,bd_lista!$A$3:$E$590,5,FALSE)</f>
        <v>Órgano Ejecutivo</v>
      </c>
      <c r="W68" s="453" t="str">
        <f>+V68</f>
        <v>Órgano Ejecutivo</v>
      </c>
      <c r="X68" s="244" t="e">
        <f>+VLOOKUP(A68,[2]Sheet1!$A$13:$D$744,4,FALSE)</f>
        <v>#N/A</v>
      </c>
      <c r="Y68" s="244" t="e">
        <f>+VLOOKUP(X68,bd_lista!$A$3:$C$590,3,FALSE)</f>
        <v>#N/A</v>
      </c>
      <c r="Z68" s="304" t="e">
        <f>+X68</f>
        <v>#N/A</v>
      </c>
      <c r="AA68" s="333" t="e">
        <f>+Y68</f>
        <v>#N/A</v>
      </c>
    </row>
    <row r="69" spans="1:27" ht="15" customHeight="1">
      <c r="A69" s="32">
        <v>53</v>
      </c>
      <c r="B69" s="450"/>
      <c r="C69" s="347" t="str">
        <f>+VLOOKUP(A69,bd_lista!$A$3:$C$590,3,FALSE)</f>
        <v>Ministerio de Culturas, Descolonización y Despatriarcalización</v>
      </c>
      <c r="D69" s="452"/>
      <c r="E69" s="347" t="s">
        <v>1311</v>
      </c>
      <c r="F69" s="247">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7">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7">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7">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7">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7">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7">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4466.68</v>
      </c>
      <c r="M69" s="247">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7">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7">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7">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7">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7">
        <f t="shared" ca="1" si="4"/>
        <v>4466.68</v>
      </c>
      <c r="S69" s="247">
        <f ca="1">+R68+R69</f>
        <v>4466.68</v>
      </c>
      <c r="T69" s="247">
        <f ca="1">+S69</f>
        <v>4466.68</v>
      </c>
      <c r="U69" s="246">
        <f t="shared" si="5"/>
        <v>2</v>
      </c>
      <c r="V69" s="347" t="str">
        <f>+VLOOKUP(A69,bd_lista!$A$3:$E$590,5,FALSE)</f>
        <v>Órgano Ejecutivo</v>
      </c>
      <c r="W69" s="454"/>
      <c r="X69" s="244" t="e">
        <f>+VLOOKUP(A69,[2]Sheet1!$A$13:$D$744,4,FALSE)</f>
        <v>#N/A</v>
      </c>
      <c r="Y69" s="244" t="e">
        <f>+VLOOKUP(X69,bd_lista!$A$3:$C$590,3,FALSE)</f>
        <v>#N/A</v>
      </c>
      <c r="Z69" s="302"/>
      <c r="AA69" s="335"/>
    </row>
    <row r="70" spans="1:27" customFormat="1" ht="15" customHeight="1">
      <c r="A70" s="254">
        <v>66</v>
      </c>
      <c r="B70" s="449">
        <f>+A70</f>
        <v>66</v>
      </c>
      <c r="C70" s="249" t="str">
        <f>+VLOOKUP(A70,bd_lista!$A$3:$C$590,3,FALSE)</f>
        <v>Ministerio de Planificación del Desarrollo</v>
      </c>
      <c r="D70" s="451" t="str">
        <f>+C70</f>
        <v>Ministerio de Planificación del Desarrollo</v>
      </c>
      <c r="E70" s="249" t="s">
        <v>1310</v>
      </c>
      <c r="F70" s="245">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5">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5">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5">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5">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5">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5">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290606.94</v>
      </c>
      <c r="M70" s="245">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5">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5">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5">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5">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5">
        <f t="shared" ca="1" si="4"/>
        <v>290606.94</v>
      </c>
      <c r="S70" s="245"/>
      <c r="T70" s="245">
        <f ca="1">+T71</f>
        <v>6672403.1600000001</v>
      </c>
      <c r="U70" s="244">
        <f t="shared" si="5"/>
        <v>1</v>
      </c>
      <c r="V70" s="347" t="str">
        <f>+VLOOKUP(A70,bd_lista!$A$3:$E$590,5,FALSE)</f>
        <v>Órgano Ejecutivo</v>
      </c>
      <c r="W70" s="453" t="str">
        <f>+V70</f>
        <v>Órgano Ejecutivo</v>
      </c>
      <c r="X70" s="244">
        <f t="shared" ref="X70:X77" si="8">+A70</f>
        <v>66</v>
      </c>
      <c r="Y70" s="244" t="str">
        <f>+VLOOKUP(X70,bd_lista!$A$3:$C$590,3,FALSE)</f>
        <v>Ministerio de Planificación del Desarrollo</v>
      </c>
      <c r="Z70" s="304">
        <f>+X70</f>
        <v>66</v>
      </c>
      <c r="AA70" s="333" t="str">
        <f>+Y70</f>
        <v>Ministerio de Planificación del Desarrollo</v>
      </c>
    </row>
    <row r="71" spans="1:27" customFormat="1" ht="15" customHeight="1">
      <c r="A71" s="32">
        <v>66</v>
      </c>
      <c r="B71" s="450"/>
      <c r="C71" s="347" t="str">
        <f>+VLOOKUP(A71,bd_lista!$A$3:$C$590,3,FALSE)</f>
        <v>Ministerio de Planificación del Desarrollo</v>
      </c>
      <c r="D71" s="452"/>
      <c r="E71" s="347" t="s">
        <v>1311</v>
      </c>
      <c r="F71" s="247">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7">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7">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7">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7">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7">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7">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6381796.2199999997</v>
      </c>
      <c r="M71" s="247">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7">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7">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7">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7">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7">
        <f t="shared" ca="1" si="4"/>
        <v>6381796.2199999997</v>
      </c>
      <c r="S71" s="247">
        <f ca="1">+R70+R71</f>
        <v>6672403.1600000001</v>
      </c>
      <c r="T71" s="247">
        <f ca="1">+S71</f>
        <v>6672403.1600000001</v>
      </c>
      <c r="U71" s="246">
        <f t="shared" si="5"/>
        <v>2</v>
      </c>
      <c r="V71" s="347" t="str">
        <f>+VLOOKUP(A71,bd_lista!$A$3:$E$590,5,FALSE)</f>
        <v>Órgano Ejecutivo</v>
      </c>
      <c r="W71" s="454"/>
      <c r="X71" s="244">
        <f t="shared" si="8"/>
        <v>66</v>
      </c>
      <c r="Y71" s="244" t="str">
        <f>+VLOOKUP(X71,bd_lista!$A$3:$C$590,3,FALSE)</f>
        <v>Ministerio de Planificación del Desarrollo</v>
      </c>
      <c r="Z71" s="302"/>
      <c r="AA71" s="335"/>
    </row>
    <row r="72" spans="1:27" ht="15" customHeight="1">
      <c r="A72" s="32">
        <v>70</v>
      </c>
      <c r="B72" s="449">
        <f>+A72</f>
        <v>70</v>
      </c>
      <c r="C72" s="249" t="str">
        <f>+VLOOKUP(A72,bd_lista!$A$3:$C$590,3,FALSE)</f>
        <v>Ministerio de Trabajo, Empleo y Previsión Social</v>
      </c>
      <c r="D72" s="451" t="str">
        <f>+C72</f>
        <v>Ministerio de Trabajo, Empleo y Previsión Social</v>
      </c>
      <c r="E72" s="249" t="s">
        <v>1310</v>
      </c>
      <c r="F72" s="245">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5">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5">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5">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5">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5">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5">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7100100</v>
      </c>
      <c r="M72" s="245">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5">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5">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5">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5">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5">
        <f t="shared" ca="1" si="4"/>
        <v>7100100</v>
      </c>
      <c r="S72" s="245"/>
      <c r="T72" s="245">
        <f ca="1">+T73</f>
        <v>21323024.52</v>
      </c>
      <c r="U72" s="244">
        <f t="shared" si="5"/>
        <v>1</v>
      </c>
      <c r="V72" s="347" t="str">
        <f>+VLOOKUP(A72,bd_lista!$A$3:$E$590,5,FALSE)</f>
        <v>Órgano Ejecutivo</v>
      </c>
      <c r="W72" s="453" t="str">
        <f>+V72</f>
        <v>Órgano Ejecutivo</v>
      </c>
      <c r="X72" s="244">
        <f t="shared" si="8"/>
        <v>70</v>
      </c>
      <c r="Y72" s="244" t="str">
        <f>+VLOOKUP(X72,bd_lista!$A$3:$C$590,3,FALSE)</f>
        <v>Ministerio de Trabajo, Empleo y Previsión Social</v>
      </c>
      <c r="Z72" s="304">
        <f>+X72</f>
        <v>70</v>
      </c>
      <c r="AA72" s="333" t="str">
        <f>+Y72</f>
        <v>Ministerio de Trabajo, Empleo y Previsión Social</v>
      </c>
    </row>
    <row r="73" spans="1:27" ht="15" customHeight="1">
      <c r="A73" s="32">
        <v>70</v>
      </c>
      <c r="B73" s="450"/>
      <c r="C73" s="347" t="str">
        <f>+VLOOKUP(A73,bd_lista!$A$3:$C$590,3,FALSE)</f>
        <v>Ministerio de Trabajo, Empleo y Previsión Social</v>
      </c>
      <c r="D73" s="452"/>
      <c r="E73" s="347" t="s">
        <v>1311</v>
      </c>
      <c r="F73" s="247">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7">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7">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7">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7">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7">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7">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14222924.52</v>
      </c>
      <c r="M73" s="247">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7">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7">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7">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7">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7">
        <f t="shared" ca="1" si="4"/>
        <v>14222924.52</v>
      </c>
      <c r="S73" s="247">
        <f ca="1">+R72+R73</f>
        <v>21323024.52</v>
      </c>
      <c r="T73" s="247">
        <f ca="1">+S73</f>
        <v>21323024.52</v>
      </c>
      <c r="U73" s="246">
        <f t="shared" si="5"/>
        <v>2</v>
      </c>
      <c r="V73" s="347" t="str">
        <f>+VLOOKUP(A73,bd_lista!$A$3:$E$590,5,FALSE)</f>
        <v>Órgano Ejecutivo</v>
      </c>
      <c r="W73" s="454"/>
      <c r="X73" s="244">
        <f t="shared" si="8"/>
        <v>70</v>
      </c>
      <c r="Y73" s="244" t="str">
        <f>+VLOOKUP(X73,bd_lista!$A$3:$C$590,3,FALSE)</f>
        <v>Ministerio de Trabajo, Empleo y Previsión Social</v>
      </c>
      <c r="Z73" s="302"/>
      <c r="AA73" s="335"/>
    </row>
    <row r="74" spans="1:27" ht="15" hidden="1" customHeight="1">
      <c r="A74" s="254">
        <v>76</v>
      </c>
      <c r="B74" s="449">
        <f>+A74</f>
        <v>76</v>
      </c>
      <c r="C74" s="249" t="str">
        <f>+VLOOKUP(A74,bd_lista!$A$3:$C$590,3,FALSE)</f>
        <v>Ministerio de Minería y Metalurgia</v>
      </c>
      <c r="D74" s="451" t="str">
        <f>+C74</f>
        <v>Ministerio de Minería y Metalurgia</v>
      </c>
      <c r="E74" s="249" t="s">
        <v>1310</v>
      </c>
      <c r="F74" s="245">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5">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5">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5">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5">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5">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5">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5">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5">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5">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5">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5">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5">
        <f t="shared" ca="1" si="4"/>
        <v>0</v>
      </c>
      <c r="S74" s="245"/>
      <c r="T74" s="245">
        <f ca="1">+T75</f>
        <v>0</v>
      </c>
      <c r="U74" s="244">
        <f t="shared" si="5"/>
        <v>1</v>
      </c>
      <c r="V74" s="347" t="str">
        <f>+VLOOKUP(A74,bd_lista!$A$3:$E$590,5,FALSE)</f>
        <v>Órgano Ejecutivo</v>
      </c>
      <c r="W74" s="453" t="str">
        <f>+V74</f>
        <v>Órgano Ejecutivo</v>
      </c>
      <c r="X74" s="244">
        <f t="shared" si="8"/>
        <v>76</v>
      </c>
      <c r="Y74" s="244" t="str">
        <f>+VLOOKUP(X74,bd_lista!$A$3:$C$590,3,FALSE)</f>
        <v>Ministerio de Minería y Metalurgia</v>
      </c>
      <c r="Z74" s="304">
        <f>+X74</f>
        <v>76</v>
      </c>
      <c r="AA74" s="333" t="str">
        <f>+Y74</f>
        <v>Ministerio de Minería y Metalurgia</v>
      </c>
    </row>
    <row r="75" spans="1:27" ht="15" hidden="1" customHeight="1">
      <c r="A75" s="32">
        <v>76</v>
      </c>
      <c r="B75" s="450"/>
      <c r="C75" s="347" t="str">
        <f>+VLOOKUP(A75,bd_lista!$A$3:$C$590,3,FALSE)</f>
        <v>Ministerio de Minería y Metalurgia</v>
      </c>
      <c r="D75" s="452"/>
      <c r="E75" s="347" t="s">
        <v>1311</v>
      </c>
      <c r="F75" s="247">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7">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7">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7">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7">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7">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7">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7">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7">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7">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7">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7">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7">
        <f t="shared" ca="1" si="4"/>
        <v>0</v>
      </c>
      <c r="S75" s="247">
        <f ca="1">+R74+R75</f>
        <v>0</v>
      </c>
      <c r="T75" s="247">
        <f ca="1">+S75</f>
        <v>0</v>
      </c>
      <c r="U75" s="246">
        <f t="shared" si="5"/>
        <v>2</v>
      </c>
      <c r="V75" s="347" t="str">
        <f>+VLOOKUP(A75,bd_lista!$A$3:$E$590,5,FALSE)</f>
        <v>Órgano Ejecutivo</v>
      </c>
      <c r="W75" s="454"/>
      <c r="X75" s="244">
        <f t="shared" si="8"/>
        <v>76</v>
      </c>
      <c r="Y75" s="244" t="str">
        <f>+VLOOKUP(X75,bd_lista!$A$3:$C$590,3,FALSE)</f>
        <v>Ministerio de Minería y Metalurgia</v>
      </c>
      <c r="Z75" s="302"/>
      <c r="AA75" s="335"/>
    </row>
    <row r="76" spans="1:27" ht="15" customHeight="1">
      <c r="A76" s="254">
        <v>78</v>
      </c>
      <c r="B76" s="449">
        <f>+A76</f>
        <v>78</v>
      </c>
      <c r="C76" s="249" t="str">
        <f>+VLOOKUP(A76,bd_lista!$A$3:$C$590,3,FALSE)</f>
        <v>Ministerio de Hidrocarburos y Energías</v>
      </c>
      <c r="D76" s="451" t="str">
        <f>+C76</f>
        <v>Ministerio de Hidrocarburos y Energías</v>
      </c>
      <c r="E76" s="249" t="s">
        <v>1310</v>
      </c>
      <c r="F76" s="245">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5">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5">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5">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5">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5">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5">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5">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5">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5">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5">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5">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5">
        <f t="shared" ca="1" si="4"/>
        <v>0</v>
      </c>
      <c r="S76" s="245"/>
      <c r="T76" s="245">
        <f ca="1">+T77</f>
        <v>69848.44</v>
      </c>
      <c r="U76" s="244">
        <f t="shared" si="5"/>
        <v>1</v>
      </c>
      <c r="V76" s="347" t="str">
        <f>+VLOOKUP(A76,bd_lista!$A$3:$E$590,5,FALSE)</f>
        <v>Órgano Ejecutivo</v>
      </c>
      <c r="W76" s="453" t="str">
        <f>+V76</f>
        <v>Órgano Ejecutivo</v>
      </c>
      <c r="X76" s="244">
        <f t="shared" si="8"/>
        <v>78</v>
      </c>
      <c r="Y76" s="244" t="str">
        <f>+VLOOKUP(X76,bd_lista!$A$3:$C$590,3,FALSE)</f>
        <v>Ministerio de Hidrocarburos y Energías</v>
      </c>
      <c r="Z76" s="304">
        <f>+X76</f>
        <v>78</v>
      </c>
      <c r="AA76" s="333" t="str">
        <f>+Y76</f>
        <v>Ministerio de Hidrocarburos y Energías</v>
      </c>
    </row>
    <row r="77" spans="1:27" ht="15" customHeight="1">
      <c r="A77" s="32">
        <v>78</v>
      </c>
      <c r="B77" s="450"/>
      <c r="C77" s="347" t="str">
        <f>+VLOOKUP(A77,bd_lista!$A$3:$C$590,3,FALSE)</f>
        <v>Ministerio de Hidrocarburos y Energías</v>
      </c>
      <c r="D77" s="452"/>
      <c r="E77" s="347" t="s">
        <v>1311</v>
      </c>
      <c r="F77" s="247">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7">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7">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7">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7">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7">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7">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69848.44</v>
      </c>
      <c r="M77" s="247">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7">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7">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7">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7">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7">
        <f t="shared" ca="1" si="4"/>
        <v>69848.44</v>
      </c>
      <c r="S77" s="247">
        <f ca="1">+R76+R77</f>
        <v>69848.44</v>
      </c>
      <c r="T77" s="247">
        <f ca="1">+S77</f>
        <v>69848.44</v>
      </c>
      <c r="U77" s="246">
        <f t="shared" si="5"/>
        <v>2</v>
      </c>
      <c r="V77" s="347" t="str">
        <f>+VLOOKUP(A77,bd_lista!$A$3:$E$590,5,FALSE)</f>
        <v>Órgano Ejecutivo</v>
      </c>
      <c r="W77" s="454"/>
      <c r="X77" s="244">
        <f t="shared" si="8"/>
        <v>78</v>
      </c>
      <c r="Y77" s="244" t="str">
        <f>+VLOOKUP(X77,bd_lista!$A$3:$C$590,3,FALSE)</f>
        <v>Ministerio de Hidrocarburos y Energías</v>
      </c>
      <c r="Z77" s="302"/>
      <c r="AA77" s="335"/>
    </row>
    <row r="78" spans="1:27" customFormat="1" ht="15" customHeight="1">
      <c r="A78" s="254">
        <v>81</v>
      </c>
      <c r="B78" s="449">
        <f>+A78</f>
        <v>81</v>
      </c>
      <c r="C78" s="249" t="str">
        <f>+VLOOKUP(A78,bd_lista!$A$3:$C$590,3,FALSE)</f>
        <v>Ministerio de Obras Públicas, Servicios y Vivienda</v>
      </c>
      <c r="D78" s="451" t="str">
        <f>+C78</f>
        <v>Ministerio de Obras Públicas, Servicios y Vivienda</v>
      </c>
      <c r="E78" s="249" t="s">
        <v>1310</v>
      </c>
      <c r="F78" s="245">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5">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5">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5">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5">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5">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5">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1577800.0005999999</v>
      </c>
      <c r="M78" s="245">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5">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5">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5">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5">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5">
        <f t="shared" ca="1" si="4"/>
        <v>1577800.0005999999</v>
      </c>
      <c r="S78" s="245"/>
      <c r="T78" s="245">
        <f ca="1">+T79</f>
        <v>7076445.4605999999</v>
      </c>
      <c r="U78" s="244">
        <f t="shared" si="5"/>
        <v>1</v>
      </c>
      <c r="V78" s="347" t="str">
        <f>+VLOOKUP(A78,bd_lista!$A$3:$E$590,5,FALSE)</f>
        <v>Órgano Ejecutivo</v>
      </c>
      <c r="W78" s="453" t="str">
        <f>+V78</f>
        <v>Órgano Ejecutivo</v>
      </c>
      <c r="X78" s="244">
        <f>+VLOOKUP(A78,[2]Sheet1!$A$13:$D$744,4,FALSE)</f>
        <v>0</v>
      </c>
      <c r="Y78" s="244" t="e">
        <f>+VLOOKUP(X78,bd_lista!$A$3:$C$590,3,FALSE)</f>
        <v>#N/A</v>
      </c>
      <c r="Z78" s="304">
        <f>+X78</f>
        <v>0</v>
      </c>
      <c r="AA78" s="333" t="e">
        <f>+Y78</f>
        <v>#N/A</v>
      </c>
    </row>
    <row r="79" spans="1:27" customFormat="1" ht="15" customHeight="1">
      <c r="A79" s="32">
        <v>81</v>
      </c>
      <c r="B79" s="450"/>
      <c r="C79" s="347" t="str">
        <f>+VLOOKUP(A79,bd_lista!$A$3:$C$590,3,FALSE)</f>
        <v>Ministerio de Obras Públicas, Servicios y Vivienda</v>
      </c>
      <c r="D79" s="452"/>
      <c r="E79" s="347" t="s">
        <v>1311</v>
      </c>
      <c r="F79" s="247">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7">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7">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7">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7">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460628.35</v>
      </c>
      <c r="K79" s="247">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7">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5038017.1100000003</v>
      </c>
      <c r="M79" s="247">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7">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7">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7">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7">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7">
        <f t="shared" ca="1" si="4"/>
        <v>5498645.46</v>
      </c>
      <c r="S79" s="247">
        <f ca="1">+R78+R79</f>
        <v>7076445.4605999999</v>
      </c>
      <c r="T79" s="247">
        <f ca="1">+S79</f>
        <v>7076445.4605999999</v>
      </c>
      <c r="U79" s="246">
        <f t="shared" si="5"/>
        <v>2</v>
      </c>
      <c r="V79" s="347" t="str">
        <f>+VLOOKUP(A79,bd_lista!$A$3:$E$590,5,FALSE)</f>
        <v>Órgano Ejecutivo</v>
      </c>
      <c r="W79" s="454"/>
      <c r="X79" s="244">
        <f>+VLOOKUP(A79,[2]Sheet1!$A$13:$D$744,4,FALSE)</f>
        <v>0</v>
      </c>
      <c r="Y79" s="244" t="e">
        <f>+VLOOKUP(X79,bd_lista!$A$3:$C$590,3,FALSE)</f>
        <v>#N/A</v>
      </c>
      <c r="Z79" s="302"/>
      <c r="AA79" s="335"/>
    </row>
    <row r="80" spans="1:27" customFormat="1" ht="15" customHeight="1">
      <c r="A80" s="32">
        <v>86</v>
      </c>
      <c r="B80" s="449">
        <f>+A80</f>
        <v>86</v>
      </c>
      <c r="C80" s="249" t="str">
        <f>+VLOOKUP(A80,bd_lista!$A$3:$C$590,3,FALSE)</f>
        <v>Ministerio de Medio Ambiente y Agua</v>
      </c>
      <c r="D80" s="451" t="str">
        <f>+C80</f>
        <v>Ministerio de Medio Ambiente y Agua</v>
      </c>
      <c r="E80" s="249" t="s">
        <v>1310</v>
      </c>
      <c r="F80" s="245">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5">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5">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5">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2148794.56</v>
      </c>
      <c r="J80" s="245">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5">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26876228.980599999</v>
      </c>
      <c r="L80" s="245">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10717731.7228</v>
      </c>
      <c r="M80" s="245">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5">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5">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5">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5">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5">
        <f t="shared" ca="1" si="4"/>
        <v>39742755.263399996</v>
      </c>
      <c r="S80" s="245"/>
      <c r="T80" s="245">
        <f ca="1">+T81</f>
        <v>77087090.473399997</v>
      </c>
      <c r="U80" s="244">
        <f t="shared" si="5"/>
        <v>1</v>
      </c>
      <c r="V80" s="347" t="str">
        <f>+VLOOKUP(A80,bd_lista!$A$3:$E$590,5,FALSE)</f>
        <v>Órgano Ejecutivo</v>
      </c>
      <c r="W80" s="453" t="str">
        <f>+V80</f>
        <v>Órgano Ejecutivo</v>
      </c>
      <c r="X80" s="244">
        <f>+A80</f>
        <v>86</v>
      </c>
      <c r="Y80" s="244" t="str">
        <f>+VLOOKUP(X80,bd_lista!$A$3:$C$590,3,FALSE)</f>
        <v>Ministerio de Medio Ambiente y Agua</v>
      </c>
      <c r="Z80" s="304">
        <f>+X80</f>
        <v>86</v>
      </c>
      <c r="AA80" s="333" t="str">
        <f>+Y80</f>
        <v>Ministerio de Medio Ambiente y Agua</v>
      </c>
    </row>
    <row r="81" spans="1:27" customFormat="1" ht="15" customHeight="1">
      <c r="A81" s="32">
        <v>86</v>
      </c>
      <c r="B81" s="450"/>
      <c r="C81" s="347" t="str">
        <f>+VLOOKUP(A81,bd_lista!$A$3:$C$590,3,FALSE)</f>
        <v>Ministerio de Medio Ambiente y Agua</v>
      </c>
      <c r="D81" s="452"/>
      <c r="E81" s="347" t="s">
        <v>1311</v>
      </c>
      <c r="F81" s="247">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7">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47">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500</v>
      </c>
      <c r="I81" s="247">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1231382.01</v>
      </c>
      <c r="J81" s="247">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1002</v>
      </c>
      <c r="K81" s="247">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23300495.390000001</v>
      </c>
      <c r="L81" s="247">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12810955.809999999</v>
      </c>
      <c r="M81" s="247">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7">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7">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7">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7">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7">
        <f t="shared" ca="1" si="4"/>
        <v>37344335.210000001</v>
      </c>
      <c r="S81" s="247">
        <f ca="1">+R80+R81</f>
        <v>77087090.473399997</v>
      </c>
      <c r="T81" s="247">
        <f ca="1">+S81</f>
        <v>77087090.473399997</v>
      </c>
      <c r="U81" s="246">
        <f t="shared" si="5"/>
        <v>2</v>
      </c>
      <c r="V81" s="347" t="str">
        <f>+VLOOKUP(A81,bd_lista!$A$3:$E$590,5,FALSE)</f>
        <v>Órgano Ejecutivo</v>
      </c>
      <c r="W81" s="454"/>
      <c r="X81" s="244">
        <f>+A81</f>
        <v>86</v>
      </c>
      <c r="Y81" s="244" t="str">
        <f>+VLOOKUP(X81,bd_lista!$A$3:$C$590,3,FALSE)</f>
        <v>Ministerio de Medio Ambiente y Agua</v>
      </c>
      <c r="Z81" s="302"/>
      <c r="AA81" s="335"/>
    </row>
    <row r="82" spans="1:27" customFormat="1" ht="15" customHeight="1">
      <c r="A82" s="32">
        <v>109</v>
      </c>
      <c r="B82" s="449">
        <f>+A82</f>
        <v>109</v>
      </c>
      <c r="C82" s="249" t="str">
        <f>+VLOOKUP(A82,bd_lista!$A$3:$C$590,3,FALSE)</f>
        <v>Conservatorio Plurinacional de Musica</v>
      </c>
      <c r="D82" s="451" t="str">
        <f>+C82</f>
        <v>Conservatorio Plurinacional de Musica</v>
      </c>
      <c r="E82" s="249" t="s">
        <v>1310</v>
      </c>
      <c r="F82" s="245">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5">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5">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5">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5">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5">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5">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5">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5">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5">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5">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5">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5">
        <f t="shared" ca="1" si="4"/>
        <v>0</v>
      </c>
      <c r="S82" s="245"/>
      <c r="T82" s="245">
        <f ca="1">+T83</f>
        <v>104003.8</v>
      </c>
      <c r="U82" s="244">
        <f t="shared" si="5"/>
        <v>1</v>
      </c>
      <c r="V82" s="347" t="str">
        <f>+VLOOKUP(A82,bd_lista!$A$3:$E$590,5,FALSE)</f>
        <v>Instituciones Descentralizadas</v>
      </c>
      <c r="W82" s="453" t="str">
        <f>+V82</f>
        <v>Instituciones Descentralizadas</v>
      </c>
      <c r="X82" s="244">
        <f>+VLOOKUP(A82,[2]Sheet1!$A$13:$D$744,4,FALSE)</f>
        <v>16</v>
      </c>
      <c r="Y82" s="244" t="str">
        <f>+VLOOKUP(X82,bd_lista!$A$3:$C$590,3,FALSE)</f>
        <v>Ministerio de Educación</v>
      </c>
      <c r="Z82" s="304">
        <f>+X82</f>
        <v>16</v>
      </c>
      <c r="AA82" s="333" t="str">
        <f>+Y82</f>
        <v>Ministerio de Educación</v>
      </c>
    </row>
    <row r="83" spans="1:27" customFormat="1" ht="15" customHeight="1">
      <c r="A83" s="32">
        <v>109</v>
      </c>
      <c r="B83" s="450"/>
      <c r="C83" s="347" t="str">
        <f>+VLOOKUP(A83,bd_lista!$A$3:$C$590,3,FALSE)</f>
        <v>Conservatorio Plurinacional de Musica</v>
      </c>
      <c r="D83" s="452"/>
      <c r="E83" s="347" t="s">
        <v>1311</v>
      </c>
      <c r="F83" s="247">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7">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7">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7">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7">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7">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28.8</v>
      </c>
      <c r="L83" s="247">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103975</v>
      </c>
      <c r="M83" s="247">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7">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7">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7">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7">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7">
        <f t="shared" ca="1" si="4"/>
        <v>104003.8</v>
      </c>
      <c r="S83" s="247">
        <f ca="1">+R82+R83</f>
        <v>104003.8</v>
      </c>
      <c r="T83" s="247">
        <f ca="1">+S83</f>
        <v>104003.8</v>
      </c>
      <c r="U83" s="246">
        <f t="shared" si="5"/>
        <v>2</v>
      </c>
      <c r="V83" s="347" t="str">
        <f>+VLOOKUP(A83,bd_lista!$A$3:$E$590,5,FALSE)</f>
        <v>Instituciones Descentralizadas</v>
      </c>
      <c r="W83" s="454"/>
      <c r="X83" s="244">
        <f>+VLOOKUP(A83,[2]Sheet1!$A$13:$D$744,4,FALSE)</f>
        <v>16</v>
      </c>
      <c r="Y83" s="244" t="str">
        <f>+VLOOKUP(X83,bd_lista!$A$3:$C$590,3,FALSE)</f>
        <v>Ministerio de Educación</v>
      </c>
      <c r="Z83" s="302"/>
      <c r="AA83" s="335"/>
    </row>
    <row r="84" spans="1:27" customFormat="1" ht="15" customHeight="1">
      <c r="A84" s="253">
        <v>117</v>
      </c>
      <c r="B84" s="449">
        <f>+A84</f>
        <v>117</v>
      </c>
      <c r="C84" s="249" t="str">
        <f>+VLOOKUP(A84,bd_lista!$A$3:$C$590,3,FALSE)</f>
        <v>Dirección General de Aeronáutica Civil</v>
      </c>
      <c r="D84" s="451" t="str">
        <f>+C84</f>
        <v>Dirección General de Aeronáutica Civil</v>
      </c>
      <c r="E84" s="249" t="s">
        <v>1310</v>
      </c>
      <c r="F84" s="245">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5">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5">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5">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5">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5">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2603791.64</v>
      </c>
      <c r="L84" s="245">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1067526.3820000002</v>
      </c>
      <c r="M84" s="245">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5">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5">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5">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5">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5">
        <f t="shared" ca="1" si="4"/>
        <v>3671318.0220000003</v>
      </c>
      <c r="S84" s="245"/>
      <c r="T84" s="245">
        <f ca="1">+T85</f>
        <v>8626689.7520000003</v>
      </c>
      <c r="U84" s="244">
        <f t="shared" si="5"/>
        <v>1</v>
      </c>
      <c r="V84" s="347" t="str">
        <f>+VLOOKUP(A84,bd_lista!$A$3:$E$590,5,FALSE)</f>
        <v>Instituciones Descentralizadas</v>
      </c>
      <c r="W84" s="453" t="str">
        <f>+V84</f>
        <v>Instituciones Descentralizadas</v>
      </c>
      <c r="X84" s="244">
        <f>+VLOOKUP(A84,[2]Sheet1!$A$13:$D$744,4,FALSE)</f>
        <v>81</v>
      </c>
      <c r="Y84" s="244" t="str">
        <f>+VLOOKUP(X84,bd_lista!$A$3:$C$590,3,FALSE)</f>
        <v>Ministerio de Obras Públicas, Servicios y Vivienda</v>
      </c>
      <c r="Z84" s="304">
        <f>+X84</f>
        <v>81</v>
      </c>
      <c r="AA84" s="333" t="str">
        <f>+Y84</f>
        <v>Ministerio de Obras Públicas, Servicios y Vivienda</v>
      </c>
    </row>
    <row r="85" spans="1:27" customFormat="1" ht="15" customHeight="1">
      <c r="A85" s="254">
        <v>117</v>
      </c>
      <c r="B85" s="450"/>
      <c r="C85" s="347" t="str">
        <f>+VLOOKUP(A85,bd_lista!$A$3:$C$590,3,FALSE)</f>
        <v>Dirección General de Aeronáutica Civil</v>
      </c>
      <c r="D85" s="452"/>
      <c r="E85" s="347" t="s">
        <v>1311</v>
      </c>
      <c r="F85" s="247">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7">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7">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7">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7">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7">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7">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4955371.7300000004</v>
      </c>
      <c r="M85" s="247">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7">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7">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7">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7">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7">
        <f t="shared" ca="1" si="4"/>
        <v>4955371.7300000004</v>
      </c>
      <c r="S85" s="247">
        <f ca="1">+R84+R85</f>
        <v>8626689.7520000003</v>
      </c>
      <c r="T85" s="247">
        <f ca="1">+S85</f>
        <v>8626689.7520000003</v>
      </c>
      <c r="U85" s="246">
        <f t="shared" si="5"/>
        <v>2</v>
      </c>
      <c r="V85" s="347" t="str">
        <f>+VLOOKUP(A85,bd_lista!$A$3:$E$590,5,FALSE)</f>
        <v>Instituciones Descentralizadas</v>
      </c>
      <c r="W85" s="454"/>
      <c r="X85" s="244">
        <f>+VLOOKUP(A85,[2]Sheet1!$A$13:$D$744,4,FALSE)</f>
        <v>81</v>
      </c>
      <c r="Y85" s="244" t="str">
        <f>+VLOOKUP(X85,bd_lista!$A$3:$C$590,3,FALSE)</f>
        <v>Ministerio de Obras Públicas, Servicios y Vivienda</v>
      </c>
      <c r="Z85" s="302"/>
      <c r="AA85" s="335"/>
    </row>
    <row r="86" spans="1:27" customFormat="1" ht="15" customHeight="1">
      <c r="A86" s="32">
        <v>119</v>
      </c>
      <c r="B86" s="449">
        <f>+A86</f>
        <v>119</v>
      </c>
      <c r="C86" s="249" t="str">
        <f>+VLOOKUP(A86,bd_lista!$A$3:$C$590,3,FALSE)</f>
        <v>Agencia para el Des. de la Soc. de la Información en Bolivia</v>
      </c>
      <c r="D86" s="451" t="str">
        <f>+C86</f>
        <v>Agencia para el Des. de la Soc. de la Información en Bolivia</v>
      </c>
      <c r="E86" s="249" t="s">
        <v>1310</v>
      </c>
      <c r="F86" s="245">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5">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5">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5">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5">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5">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5">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50</v>
      </c>
      <c r="M86" s="245">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5">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5">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5">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5">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5">
        <f t="shared" ca="1" si="4"/>
        <v>50</v>
      </c>
      <c r="S86" s="245"/>
      <c r="T86" s="245">
        <f ca="1">+T87</f>
        <v>50</v>
      </c>
      <c r="U86" s="244">
        <f t="shared" si="5"/>
        <v>1</v>
      </c>
      <c r="V86" s="347" t="str">
        <f>+VLOOKUP(A86,bd_lista!$A$3:$E$590,5,FALSE)</f>
        <v>Instituciones Descentralizadas</v>
      </c>
      <c r="W86" s="453" t="str">
        <f>+V86</f>
        <v>Instituciones Descentralizadas</v>
      </c>
      <c r="X86" s="244">
        <f>+VLOOKUP(A86,[2]Sheet1!$A$13:$D$744,4,FALSE)</f>
        <v>6</v>
      </c>
      <c r="Y86" s="244" t="str">
        <f>+VLOOKUP(X86,bd_lista!$A$3:$C$590,3,FALSE)</f>
        <v>Vicepresidencia del Estado Plurinacional</v>
      </c>
      <c r="Z86" s="304">
        <f>+X86</f>
        <v>6</v>
      </c>
      <c r="AA86" s="333" t="str">
        <f>+Y86</f>
        <v>Vicepresidencia del Estado Plurinacional</v>
      </c>
    </row>
    <row r="87" spans="1:27" customFormat="1" ht="15" customHeight="1">
      <c r="A87" s="32">
        <v>119</v>
      </c>
      <c r="B87" s="450"/>
      <c r="C87" s="347" t="str">
        <f>+VLOOKUP(A87,bd_lista!$A$3:$C$590,3,FALSE)</f>
        <v>Agencia para el Des. de la Soc. de la Información en Bolivia</v>
      </c>
      <c r="D87" s="452"/>
      <c r="E87" s="347" t="s">
        <v>1311</v>
      </c>
      <c r="F87" s="247">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7">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7">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7">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7">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7">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7">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7">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7">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7">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7">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7">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7">
        <f t="shared" ca="1" si="4"/>
        <v>0</v>
      </c>
      <c r="S87" s="247">
        <f ca="1">+R86+R87</f>
        <v>50</v>
      </c>
      <c r="T87" s="247">
        <f ca="1">+S87</f>
        <v>50</v>
      </c>
      <c r="U87" s="246">
        <f t="shared" si="5"/>
        <v>2</v>
      </c>
      <c r="V87" s="347" t="str">
        <f>+VLOOKUP(A87,bd_lista!$A$3:$E$590,5,FALSE)</f>
        <v>Instituciones Descentralizadas</v>
      </c>
      <c r="W87" s="454"/>
      <c r="X87" s="244">
        <f>+VLOOKUP(A87,[2]Sheet1!$A$13:$D$744,4,FALSE)</f>
        <v>6</v>
      </c>
      <c r="Y87" s="244" t="str">
        <f>+VLOOKUP(X87,bd_lista!$A$3:$C$590,3,FALSE)</f>
        <v>Vicepresidencia del Estado Plurinacional</v>
      </c>
      <c r="Z87" s="302"/>
      <c r="AA87" s="335"/>
    </row>
    <row r="88" spans="1:27" customFormat="1" ht="15" hidden="1" customHeight="1">
      <c r="A88" s="32">
        <v>600</v>
      </c>
      <c r="B88" s="449">
        <f>+A88</f>
        <v>600</v>
      </c>
      <c r="C88" s="249" t="str">
        <f>+VLOOKUP(A88,bd_lista!$A$3:$C$590,3,FALSE)</f>
        <v>Empresa Servicios Aéreos Bolivianos</v>
      </c>
      <c r="D88" s="451" t="str">
        <f>+C88</f>
        <v>Empresa Servicios Aéreos Bolivianos</v>
      </c>
      <c r="E88" s="249" t="s">
        <v>1310</v>
      </c>
      <c r="F88" s="245">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5">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5">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5">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5">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5">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5">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5">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5">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5">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5">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5">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5">
        <f t="shared" ca="1" si="4"/>
        <v>0</v>
      </c>
      <c r="S88" s="252"/>
      <c r="T88" s="245">
        <f ca="1">+T89</f>
        <v>0</v>
      </c>
      <c r="U88" s="244">
        <f t="shared" si="5"/>
        <v>1</v>
      </c>
      <c r="V88" s="347" t="str">
        <f>+VLOOKUP(A88,bd_lista!$A$3:$E$590,5,FALSE)</f>
        <v>Empresas Nacionales</v>
      </c>
      <c r="W88" s="453" t="str">
        <f>+V88</f>
        <v>Empresas Nacionales</v>
      </c>
      <c r="X88" s="244">
        <f>+VLOOKUP(A88,[2]Sheet1!$A$13:$D$744,4,FALSE)</f>
        <v>20</v>
      </c>
      <c r="Y88" s="244" t="str">
        <f>+VLOOKUP(X88,bd_lista!$A$3:$C$590,3,FALSE)</f>
        <v>Ministerio de Defensa</v>
      </c>
      <c r="Z88" s="304">
        <f>+X88</f>
        <v>20</v>
      </c>
      <c r="AA88" s="305" t="str">
        <f>+Y88</f>
        <v>Ministerio de Defensa</v>
      </c>
    </row>
    <row r="89" spans="1:27" customFormat="1" ht="15" hidden="1" customHeight="1">
      <c r="A89" s="32">
        <v>600</v>
      </c>
      <c r="B89" s="450"/>
      <c r="C89" s="347" t="str">
        <f>+VLOOKUP(A89,bd_lista!$A$3:$C$590,3,FALSE)</f>
        <v>Empresa Servicios Aéreos Bolivianos</v>
      </c>
      <c r="D89" s="452"/>
      <c r="E89" s="347" t="s">
        <v>1311</v>
      </c>
      <c r="F89" s="247">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7">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7">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7">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7">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7">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7">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7">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7">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7">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7">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7">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7">
        <f t="shared" ca="1" si="4"/>
        <v>0</v>
      </c>
      <c r="S89" s="264">
        <f ca="1">+R88+R89</f>
        <v>0</v>
      </c>
      <c r="T89" s="247">
        <f ca="1">+S89</f>
        <v>0</v>
      </c>
      <c r="U89" s="246">
        <f t="shared" si="5"/>
        <v>2</v>
      </c>
      <c r="V89" s="347" t="str">
        <f>+VLOOKUP(A89,bd_lista!$A$3:$E$590,5,FALSE)</f>
        <v>Empresas Nacionales</v>
      </c>
      <c r="W89" s="454"/>
      <c r="X89" s="244">
        <f>+VLOOKUP(A89,[2]Sheet1!$A$13:$D$744,4,FALSE)</f>
        <v>20</v>
      </c>
      <c r="Y89" s="244" t="str">
        <f>+VLOOKUP(X89,bd_lista!$A$3:$C$590,3,FALSE)</f>
        <v>Ministerio de Defensa</v>
      </c>
      <c r="Z89" s="302"/>
      <c r="AA89" s="303"/>
    </row>
    <row r="90" spans="1:27" customFormat="1" ht="15" hidden="1" customHeight="1">
      <c r="A90" s="32">
        <v>129</v>
      </c>
      <c r="B90" s="449">
        <f>+A90</f>
        <v>129</v>
      </c>
      <c r="C90" s="249" t="str">
        <f>+VLOOKUP(A90,bd_lista!$A$3:$C$590,3,FALSE)</f>
        <v>Escuela de Gestión Pública Plurinacional</v>
      </c>
      <c r="D90" s="451" t="str">
        <f>+C90</f>
        <v>Escuela de Gestión Pública Plurinacional</v>
      </c>
      <c r="E90" s="249" t="s">
        <v>1310</v>
      </c>
      <c r="F90" s="245">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5">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5">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5">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5">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5">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5">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5">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5">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5">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5">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5">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5">
        <f t="shared" ca="1" si="4"/>
        <v>0</v>
      </c>
      <c r="S90" s="245"/>
      <c r="T90" s="245">
        <f ca="1">+T91</f>
        <v>0</v>
      </c>
      <c r="U90" s="244">
        <f t="shared" si="5"/>
        <v>1</v>
      </c>
      <c r="V90" s="347" t="str">
        <f>+VLOOKUP(A90,bd_lista!$A$3:$E$590,5,FALSE)</f>
        <v>Instituciones Descentralizadas</v>
      </c>
      <c r="W90" s="453" t="str">
        <f>+V90</f>
        <v>Instituciones Descentralizadas</v>
      </c>
      <c r="X90" s="244">
        <f>+VLOOKUP(A90,[2]Sheet1!$A$13:$D$744,4,FALSE)</f>
        <v>16</v>
      </c>
      <c r="Y90" s="244" t="str">
        <f>+VLOOKUP(X90,bd_lista!$A$3:$C$590,3,FALSE)</f>
        <v>Ministerio de Educación</v>
      </c>
      <c r="Z90" s="304">
        <f>+X90</f>
        <v>16</v>
      </c>
      <c r="AA90" s="333" t="str">
        <f>+Y90</f>
        <v>Ministerio de Educación</v>
      </c>
    </row>
    <row r="91" spans="1:27" customFormat="1" ht="15" hidden="1" customHeight="1">
      <c r="A91" s="32">
        <v>129</v>
      </c>
      <c r="B91" s="450"/>
      <c r="C91" s="347" t="str">
        <f>+VLOOKUP(A91,bd_lista!$A$3:$C$590,3,FALSE)</f>
        <v>Escuela de Gestión Pública Plurinacional</v>
      </c>
      <c r="D91" s="452"/>
      <c r="E91" s="347" t="s">
        <v>1311</v>
      </c>
      <c r="F91" s="247">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7">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7">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7">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7">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7">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7">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7">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7">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7">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7">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7">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7">
        <f t="shared" ca="1" si="4"/>
        <v>0</v>
      </c>
      <c r="S91" s="247">
        <f ca="1">+R90+R91</f>
        <v>0</v>
      </c>
      <c r="T91" s="247">
        <f ca="1">+S91</f>
        <v>0</v>
      </c>
      <c r="U91" s="246">
        <f t="shared" si="5"/>
        <v>2</v>
      </c>
      <c r="V91" s="347" t="str">
        <f>+VLOOKUP(A91,bd_lista!$A$3:$E$590,5,FALSE)</f>
        <v>Instituciones Descentralizadas</v>
      </c>
      <c r="W91" s="454"/>
      <c r="X91" s="244">
        <f>+VLOOKUP(A91,[2]Sheet1!$A$13:$D$744,4,FALSE)</f>
        <v>16</v>
      </c>
      <c r="Y91" s="244" t="str">
        <f>+VLOOKUP(X91,bd_lista!$A$3:$C$590,3,FALSE)</f>
        <v>Ministerio de Educación</v>
      </c>
      <c r="Z91" s="302"/>
      <c r="AA91" s="335"/>
    </row>
    <row r="92" spans="1:27" customFormat="1" ht="15" hidden="1" customHeight="1">
      <c r="A92" s="32">
        <v>522</v>
      </c>
      <c r="B92" s="449">
        <f>+A92</f>
        <v>522</v>
      </c>
      <c r="C92" s="249" t="str">
        <f>+VLOOKUP(A92,bd_lista!$A$3:$C$590,3,FALSE)</f>
        <v>Empresa Nacional de Ferrocarriles - Residual</v>
      </c>
      <c r="D92" s="451" t="str">
        <f>+C92</f>
        <v>Empresa Nacional de Ferrocarriles - Residual</v>
      </c>
      <c r="E92" s="249" t="s">
        <v>1310</v>
      </c>
      <c r="F92" s="245">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5">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5">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5">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5">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5">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5">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5">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5">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5">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5">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5">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5">
        <f t="shared" ca="1" si="4"/>
        <v>0</v>
      </c>
      <c r="S92" s="268"/>
      <c r="T92" s="245">
        <f ca="1">+T93</f>
        <v>0</v>
      </c>
      <c r="U92" s="244">
        <f t="shared" si="5"/>
        <v>1</v>
      </c>
      <c r="V92" s="347" t="str">
        <f>+VLOOKUP(A92,bd_lista!$A$3:$E$590,5,FALSE)</f>
        <v>Empresas Nacionales</v>
      </c>
      <c r="W92" s="453" t="str">
        <f>+V92</f>
        <v>Empresas Nacionales</v>
      </c>
      <c r="X92" s="244">
        <f>+VLOOKUP(A92,[2]Sheet1!$A$13:$D$744,4,FALSE)</f>
        <v>81</v>
      </c>
      <c r="Y92" s="244" t="str">
        <f>+VLOOKUP(X92,bd_lista!$A$3:$C$590,3,FALSE)</f>
        <v>Ministerio de Obras Públicas, Servicios y Vivienda</v>
      </c>
      <c r="Z92" s="304">
        <f>+X92</f>
        <v>81</v>
      </c>
      <c r="AA92" s="333" t="str">
        <f>+Y92</f>
        <v>Ministerio de Obras Públicas, Servicios y Vivienda</v>
      </c>
    </row>
    <row r="93" spans="1:27" customFormat="1" ht="15" hidden="1" customHeight="1">
      <c r="A93" s="32">
        <v>522</v>
      </c>
      <c r="B93" s="450"/>
      <c r="C93" s="347" t="str">
        <f>+VLOOKUP(A93,bd_lista!$A$3:$C$590,3,FALSE)</f>
        <v>Empresa Nacional de Ferrocarriles - Residual</v>
      </c>
      <c r="D93" s="452"/>
      <c r="E93" s="347" t="s">
        <v>1311</v>
      </c>
      <c r="F93" s="247">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7">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7">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7">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7">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7">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7">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7">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7">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7">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7">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7">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7">
        <f t="shared" ca="1" si="4"/>
        <v>0</v>
      </c>
      <c r="S93" s="267">
        <f ca="1">+R92+R93</f>
        <v>0</v>
      </c>
      <c r="T93" s="247">
        <f ca="1">+S93</f>
        <v>0</v>
      </c>
      <c r="U93" s="246">
        <f t="shared" si="5"/>
        <v>2</v>
      </c>
      <c r="V93" s="347" t="str">
        <f>+VLOOKUP(A93,bd_lista!$A$3:$E$590,5,FALSE)</f>
        <v>Empresas Nacionales</v>
      </c>
      <c r="W93" s="454"/>
      <c r="X93" s="244">
        <f>+VLOOKUP(A93,[2]Sheet1!$A$13:$D$744,4,FALSE)</f>
        <v>81</v>
      </c>
      <c r="Y93" s="244" t="str">
        <f>+VLOOKUP(X93,bd_lista!$A$3:$C$590,3,FALSE)</f>
        <v>Ministerio de Obras Públicas, Servicios y Vivienda</v>
      </c>
      <c r="Z93" s="302"/>
      <c r="AA93" s="335"/>
    </row>
    <row r="94" spans="1:27" customFormat="1" ht="15" customHeight="1">
      <c r="A94" s="32">
        <v>130</v>
      </c>
      <c r="B94" s="449">
        <f>+A94</f>
        <v>130</v>
      </c>
      <c r="C94" s="249" t="str">
        <f>+VLOOKUP(A94,bd_lista!$A$3:$C$590,3,FALSE)</f>
        <v>Fondo de Financiamiento para la Minería</v>
      </c>
      <c r="D94" s="451" t="str">
        <f>+C94</f>
        <v>Fondo de Financiamiento para la Minería</v>
      </c>
      <c r="E94" s="249" t="s">
        <v>1310</v>
      </c>
      <c r="F94" s="245">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5">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5">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5">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5">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5">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5">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5">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3">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3">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3">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3">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5">
        <f t="shared" ref="R94:R157" ca="1" si="9">+SUM(F94:Q94)</f>
        <v>0</v>
      </c>
      <c r="S94" s="245"/>
      <c r="T94" s="245">
        <f ca="1">+T95</f>
        <v>111161</v>
      </c>
      <c r="U94" s="244">
        <f t="shared" ref="U94:U157" si="10">+IF(E94="Débitos",1,2)</f>
        <v>1</v>
      </c>
      <c r="V94" s="347" t="str">
        <f>+VLOOKUP(A94,bd_lista!$A$3:$E$590,5,FALSE)</f>
        <v>Instituciones Descentralizadas</v>
      </c>
      <c r="W94" s="453" t="str">
        <f>+V94</f>
        <v>Instituciones Descentralizadas</v>
      </c>
      <c r="X94" s="244">
        <f>+VLOOKUP(A94,[2]Sheet1!$A$13:$D$744,4,FALSE)</f>
        <v>76</v>
      </c>
      <c r="Y94" s="244" t="str">
        <f>+VLOOKUP(X94,bd_lista!$A$3:$C$590,3,FALSE)</f>
        <v>Ministerio de Minería y Metalurgia</v>
      </c>
      <c r="Z94" s="304">
        <f>+X94</f>
        <v>76</v>
      </c>
      <c r="AA94" s="333" t="str">
        <f>+Y94</f>
        <v>Ministerio de Minería y Metalurgia</v>
      </c>
    </row>
    <row r="95" spans="1:27" customFormat="1" ht="15" customHeight="1">
      <c r="A95" s="32">
        <v>130</v>
      </c>
      <c r="B95" s="450"/>
      <c r="C95" s="347" t="str">
        <f>+VLOOKUP(A95,bd_lista!$A$3:$C$590,3,FALSE)</f>
        <v>Fondo de Financiamiento para la Minería</v>
      </c>
      <c r="D95" s="452"/>
      <c r="E95" s="347" t="s">
        <v>1311</v>
      </c>
      <c r="F95" s="247">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7">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7">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27927</v>
      </c>
      <c r="I95" s="247">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7">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7">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7">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83234</v>
      </c>
      <c r="M95" s="247">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7">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7">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7">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7">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7">
        <f t="shared" ca="1" si="9"/>
        <v>111161</v>
      </c>
      <c r="S95" s="247">
        <f ca="1">+R94+R95</f>
        <v>111161</v>
      </c>
      <c r="T95" s="247">
        <f ca="1">+S95</f>
        <v>111161</v>
      </c>
      <c r="U95" s="246">
        <f t="shared" si="10"/>
        <v>2</v>
      </c>
      <c r="V95" s="347" t="str">
        <f>+VLOOKUP(A95,bd_lista!$A$3:$E$590,5,FALSE)</f>
        <v>Instituciones Descentralizadas</v>
      </c>
      <c r="W95" s="454"/>
      <c r="X95" s="244">
        <f>+VLOOKUP(A95,[2]Sheet1!$A$13:$D$744,4,FALSE)</f>
        <v>76</v>
      </c>
      <c r="Y95" s="244" t="str">
        <f>+VLOOKUP(X95,bd_lista!$A$3:$C$590,3,FALSE)</f>
        <v>Ministerio de Minería y Metalurgia</v>
      </c>
      <c r="Z95" s="302"/>
      <c r="AA95" s="335"/>
    </row>
    <row r="96" spans="1:27" customFormat="1" ht="15" customHeight="1">
      <c r="A96" s="32">
        <v>132</v>
      </c>
      <c r="B96" s="449">
        <f>+A96</f>
        <v>132</v>
      </c>
      <c r="C96" s="249" t="str">
        <f>+VLOOKUP(A96,bd_lista!$A$3:$C$590,3,FALSE)</f>
        <v>Servicio de Desarrollo de las Empresas Púb. Productivas</v>
      </c>
      <c r="D96" s="451" t="str">
        <f>+C96</f>
        <v>Servicio de Desarrollo de las Empresas Púb. Productivas</v>
      </c>
      <c r="E96" s="249" t="s">
        <v>1310</v>
      </c>
      <c r="F96" s="245">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5">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5">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5">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5">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5">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5">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2803948.92</v>
      </c>
      <c r="M96" s="245">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5">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5">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5">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5">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5">
        <f t="shared" ca="1" si="9"/>
        <v>2803948.92</v>
      </c>
      <c r="S96" s="273"/>
      <c r="T96" s="245">
        <f ca="1">+T97</f>
        <v>44793802.310000002</v>
      </c>
      <c r="U96" s="244">
        <f t="shared" si="10"/>
        <v>1</v>
      </c>
      <c r="V96" s="347" t="str">
        <f>+VLOOKUP(A96,bd_lista!$A$3:$E$590,5,FALSE)</f>
        <v>Instituciones Descentralizadas</v>
      </c>
      <c r="W96" s="453" t="str">
        <f>+V96</f>
        <v>Instituciones Descentralizadas</v>
      </c>
      <c r="X96" s="244">
        <f>+VLOOKUP(A96,[2]Sheet1!$A$13:$D$744,4,FALSE)</f>
        <v>41</v>
      </c>
      <c r="Y96" s="244" t="str">
        <f>+VLOOKUP(X96,bd_lista!$A$3:$C$590,3,FALSE)</f>
        <v>Ministerio de Desarrollo Productivo y Economía Plural</v>
      </c>
      <c r="Z96" s="304">
        <f>+X96</f>
        <v>41</v>
      </c>
      <c r="AA96" s="305" t="str">
        <f>+Y96</f>
        <v>Ministerio de Desarrollo Productivo y Economía Plural</v>
      </c>
    </row>
    <row r="97" spans="1:27" customFormat="1" ht="15" customHeight="1">
      <c r="A97" s="32">
        <v>132</v>
      </c>
      <c r="B97" s="450"/>
      <c r="C97" s="347" t="str">
        <f>+VLOOKUP(A97,bd_lista!$A$3:$C$590,3,FALSE)</f>
        <v>Servicio de Desarrollo de las Empresas Púb. Productivas</v>
      </c>
      <c r="D97" s="452"/>
      <c r="E97" s="347" t="s">
        <v>1311</v>
      </c>
      <c r="F97" s="247">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7">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7">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7">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376.15</v>
      </c>
      <c r="J97" s="247">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7">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7">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41989477.240000002</v>
      </c>
      <c r="M97" s="247">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7">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7">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7">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7">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7">
        <f t="shared" ca="1" si="9"/>
        <v>41989853.390000001</v>
      </c>
      <c r="S97" s="247">
        <f ca="1">+R96+R97</f>
        <v>44793802.310000002</v>
      </c>
      <c r="T97" s="247">
        <f ca="1">+S97</f>
        <v>44793802.310000002</v>
      </c>
      <c r="U97" s="246">
        <f t="shared" si="10"/>
        <v>2</v>
      </c>
      <c r="V97" s="347" t="str">
        <f>+VLOOKUP(A97,bd_lista!$A$3:$E$590,5,FALSE)</f>
        <v>Instituciones Descentralizadas</v>
      </c>
      <c r="W97" s="454"/>
      <c r="X97" s="244">
        <f>+VLOOKUP(A97,[2]Sheet1!$A$13:$D$744,4,FALSE)</f>
        <v>41</v>
      </c>
      <c r="Y97" s="244" t="str">
        <f>+VLOOKUP(X97,bd_lista!$A$3:$C$590,3,FALSE)</f>
        <v>Ministerio de Desarrollo Productivo y Economía Plural</v>
      </c>
      <c r="Z97" s="302"/>
      <c r="AA97" s="303"/>
    </row>
    <row r="98" spans="1:27" customFormat="1" ht="15" hidden="1" customHeight="1">
      <c r="A98" s="32">
        <v>905</v>
      </c>
      <c r="B98" s="449">
        <f>+A98</f>
        <v>905</v>
      </c>
      <c r="C98" s="249" t="str">
        <f>+VLOOKUP(A98,bd_lista!$A$3:$C$590,3,FALSE)</f>
        <v>Gobierno Autónomo Departamental de Potosí</v>
      </c>
      <c r="D98" s="451" t="str">
        <f>+C98</f>
        <v>Gobierno Autónomo Departamental de Potosí</v>
      </c>
      <c r="E98" s="244" t="s">
        <v>1310</v>
      </c>
      <c r="F98" s="245">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5">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5">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5">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5">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5">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5">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5">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5">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5">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5">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5">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5">
        <f t="shared" ca="1" si="9"/>
        <v>0</v>
      </c>
      <c r="S98" s="252"/>
      <c r="T98" s="245">
        <f ca="1">+T99</f>
        <v>215298.26000000004</v>
      </c>
      <c r="U98" s="244">
        <f t="shared" si="10"/>
        <v>1</v>
      </c>
      <c r="V98" s="347" t="str">
        <f>+VLOOKUP(A98,bd_lista!$A$3:$E$590,5,FALSE)</f>
        <v>Gobiernos Autónomos Departamentales</v>
      </c>
      <c r="W98" s="453" t="str">
        <f>+V98</f>
        <v>Gobiernos Autónomos Departamentales</v>
      </c>
      <c r="X98" s="244">
        <f>+VLOOKUP(A98,[2]Sheet1!$A$13:$D$744,4,FALSE)</f>
        <v>0</v>
      </c>
      <c r="Y98" s="244" t="e">
        <f>+VLOOKUP(X98,bd_lista!$A$3:$C$590,3,FALSE)</f>
        <v>#N/A</v>
      </c>
      <c r="Z98" s="304">
        <f>+X98</f>
        <v>0</v>
      </c>
      <c r="AA98" s="305" t="e">
        <f>+Y98</f>
        <v>#N/A</v>
      </c>
    </row>
    <row r="99" spans="1:27" customFormat="1" ht="15" hidden="1" customHeight="1">
      <c r="A99" s="32">
        <v>905</v>
      </c>
      <c r="B99" s="450"/>
      <c r="C99" s="347" t="str">
        <f>+VLOOKUP(A99,bd_lista!$A$3:$C$590,3,FALSE)</f>
        <v>Gobierno Autónomo Departamental de Potosí</v>
      </c>
      <c r="D99" s="452"/>
      <c r="E99" s="246" t="s">
        <v>1311</v>
      </c>
      <c r="F99" s="247">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4068.6</v>
      </c>
      <c r="G99" s="247">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8193.75</v>
      </c>
      <c r="H99" s="247">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203035.91000000003</v>
      </c>
      <c r="I99" s="247">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7">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7">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7">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7">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7">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7">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7">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7">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7">
        <f t="shared" ca="1" si="9"/>
        <v>215298.26000000004</v>
      </c>
      <c r="S99" s="264">
        <f ca="1">+R98+R99</f>
        <v>215298.26000000004</v>
      </c>
      <c r="T99" s="247">
        <f ca="1">+S99</f>
        <v>215298.26000000004</v>
      </c>
      <c r="U99" s="246">
        <f t="shared" si="10"/>
        <v>2</v>
      </c>
      <c r="V99" s="347" t="str">
        <f>+VLOOKUP(A99,bd_lista!$A$3:$E$590,5,FALSE)</f>
        <v>Gobiernos Autónomos Departamentales</v>
      </c>
      <c r="W99" s="454"/>
      <c r="X99" s="244">
        <f>+VLOOKUP(A99,[2]Sheet1!$A$13:$D$744,4,FALSE)</f>
        <v>0</v>
      </c>
      <c r="Y99" s="244" t="e">
        <f>+VLOOKUP(X99,bd_lista!$A$3:$C$590,3,FALSE)</f>
        <v>#N/A</v>
      </c>
      <c r="Z99" s="302"/>
      <c r="AA99" s="303"/>
    </row>
    <row r="100" spans="1:27" ht="15" hidden="1" customHeight="1">
      <c r="A100" s="32">
        <v>2328</v>
      </c>
      <c r="B100" s="449">
        <f>+A100</f>
        <v>2328</v>
      </c>
      <c r="C100" s="249" t="str">
        <f>+VLOOKUP(A100,bd_lista!$A$3:$C$590,3,FALSE)</f>
        <v>EMPRESA MUNICIPAL DE AGUA POTABLE Y ALCANTARILLADO SANITARIO DE URIONDO</v>
      </c>
      <c r="D100" s="451" t="str">
        <f>+C100</f>
        <v>EMPRESA MUNICIPAL DE AGUA POTABLE Y ALCANTARILLADO SANITARIO DE URIONDO</v>
      </c>
      <c r="E100" s="244" t="s">
        <v>1310</v>
      </c>
      <c r="F100" s="245">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5">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5">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5">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5">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5">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5">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5">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5">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5">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5">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5">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5">
        <f t="shared" ca="1" si="9"/>
        <v>0</v>
      </c>
      <c r="S100" s="252"/>
      <c r="T100" s="245">
        <f ca="1">+T101</f>
        <v>0</v>
      </c>
      <c r="U100" s="244">
        <f t="shared" si="10"/>
        <v>1</v>
      </c>
      <c r="V100" s="347" t="str">
        <f>+VLOOKUP(A100,bd_lista!$A$3:$E$590,5,FALSE)</f>
        <v>Instituciones Descentralizadas Municipales</v>
      </c>
      <c r="W100" s="453" t="str">
        <f>+V100</f>
        <v>Instituciones Descentralizadas Municipales</v>
      </c>
      <c r="X100" s="244">
        <f>+VLOOKUP(A100,[2]Sheet1!$A$13:$D$744,4,FALSE)</f>
        <v>0</v>
      </c>
      <c r="Y100" s="244" t="e">
        <f>+VLOOKUP(X100,bd_lista!$A$3:$C$590,3,FALSE)</f>
        <v>#N/A</v>
      </c>
      <c r="Z100" s="304">
        <f>+X100</f>
        <v>0</v>
      </c>
      <c r="AA100" s="333" t="e">
        <f>+Y100</f>
        <v>#N/A</v>
      </c>
    </row>
    <row r="101" spans="1:27" ht="15" hidden="1" customHeight="1">
      <c r="A101" s="32">
        <v>2328</v>
      </c>
      <c r="B101" s="450"/>
      <c r="C101" s="347" t="str">
        <f>+VLOOKUP(A101,bd_lista!$A$3:$C$590,3,FALSE)</f>
        <v>EMPRESA MUNICIPAL DE AGUA POTABLE Y ALCANTARILLADO SANITARIO DE URIONDO</v>
      </c>
      <c r="D101" s="452"/>
      <c r="E101" s="246" t="s">
        <v>1311</v>
      </c>
      <c r="F101" s="247">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7">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7">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7">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7">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7">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7">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7">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7">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7">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7">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7">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7">
        <f t="shared" ca="1" si="9"/>
        <v>0</v>
      </c>
      <c r="S101" s="264">
        <f ca="1">+R100+R101</f>
        <v>0</v>
      </c>
      <c r="T101" s="247">
        <f ca="1">+S101</f>
        <v>0</v>
      </c>
      <c r="U101" s="246">
        <f t="shared" si="10"/>
        <v>2</v>
      </c>
      <c r="V101" s="347" t="str">
        <f>+VLOOKUP(A101,bd_lista!$A$3:$E$590,5,FALSE)</f>
        <v>Instituciones Descentralizadas Municipales</v>
      </c>
      <c r="W101" s="454"/>
      <c r="X101" s="244">
        <f>+VLOOKUP(A101,[2]Sheet1!$A$13:$D$744,4,FALSE)</f>
        <v>0</v>
      </c>
      <c r="Y101" s="244" t="e">
        <f>+VLOOKUP(X101,bd_lista!$A$3:$C$590,3,FALSE)</f>
        <v>#N/A</v>
      </c>
      <c r="Z101" s="302"/>
      <c r="AA101" s="335"/>
    </row>
    <row r="102" spans="1:27" ht="15" hidden="1" customHeight="1">
      <c r="A102" s="254">
        <v>2326</v>
      </c>
      <c r="B102" s="449">
        <f>+A102</f>
        <v>2326</v>
      </c>
      <c r="C102" s="249" t="str">
        <f>+VLOOKUP(A102,bd_lista!$A$3:$C$590,3,FALSE)</f>
        <v>ENTIDAD ORDEN Y SEGURIDAD CIUDADANA MUNICIPAL DE TARIJA</v>
      </c>
      <c r="D102" s="451" t="str">
        <f>+C102</f>
        <v>ENTIDAD ORDEN Y SEGURIDAD CIUDADANA MUNICIPAL DE TARIJA</v>
      </c>
      <c r="E102" s="244" t="s">
        <v>1310</v>
      </c>
      <c r="F102" s="245">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5">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5">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5">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5">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5">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5">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5">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5">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5">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5">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5">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5">
        <f t="shared" ca="1" si="9"/>
        <v>0</v>
      </c>
      <c r="S102" s="252"/>
      <c r="T102" s="245">
        <f ca="1">+T103</f>
        <v>0</v>
      </c>
      <c r="U102" s="244">
        <f t="shared" si="10"/>
        <v>1</v>
      </c>
      <c r="V102" s="347" t="str">
        <f>+VLOOKUP(A102,bd_lista!$A$3:$E$590,5,FALSE)</f>
        <v>Instituciones Descentralizadas Municipales</v>
      </c>
      <c r="W102" s="453" t="str">
        <f>+V102</f>
        <v>Instituciones Descentralizadas Municipales</v>
      </c>
      <c r="X102" s="244">
        <f>+VLOOKUP(A102,[2]Sheet1!$A$13:$D$744,4,FALSE)</f>
        <v>0</v>
      </c>
      <c r="Y102" s="244" t="e">
        <f>+VLOOKUP(X102,bd_lista!$A$3:$C$590,3,FALSE)</f>
        <v>#N/A</v>
      </c>
      <c r="Z102" s="304">
        <f>+X102</f>
        <v>0</v>
      </c>
      <c r="AA102" s="333" t="e">
        <f>+Y102</f>
        <v>#N/A</v>
      </c>
    </row>
    <row r="103" spans="1:27" ht="15" hidden="1" customHeight="1">
      <c r="A103" s="32">
        <v>2326</v>
      </c>
      <c r="B103" s="450"/>
      <c r="C103" s="347" t="str">
        <f>+VLOOKUP(A103,bd_lista!$A$3:$C$590,3,FALSE)</f>
        <v>ENTIDAD ORDEN Y SEGURIDAD CIUDADANA MUNICIPAL DE TARIJA</v>
      </c>
      <c r="D103" s="452"/>
      <c r="E103" s="246" t="s">
        <v>1311</v>
      </c>
      <c r="F103" s="247">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7">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7">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7">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7">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7">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7">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7">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7">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7">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7">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7">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7">
        <f t="shared" ca="1" si="9"/>
        <v>0</v>
      </c>
      <c r="S103" s="264">
        <f ca="1">+R102+R103</f>
        <v>0</v>
      </c>
      <c r="T103" s="247">
        <f ca="1">+S103</f>
        <v>0</v>
      </c>
      <c r="U103" s="246">
        <f t="shared" si="10"/>
        <v>2</v>
      </c>
      <c r="V103" s="347" t="str">
        <f>+VLOOKUP(A103,bd_lista!$A$3:$E$590,5,FALSE)</f>
        <v>Instituciones Descentralizadas Municipales</v>
      </c>
      <c r="W103" s="454"/>
      <c r="X103" s="244">
        <f>+VLOOKUP(A103,[2]Sheet1!$A$13:$D$744,4,FALSE)</f>
        <v>0</v>
      </c>
      <c r="Y103" s="244" t="e">
        <f>+VLOOKUP(X103,bd_lista!$A$3:$C$590,3,FALSE)</f>
        <v>#N/A</v>
      </c>
      <c r="Z103" s="302"/>
      <c r="AA103" s="335"/>
    </row>
    <row r="104" spans="1:27" ht="15" hidden="1" customHeight="1">
      <c r="A104" s="254">
        <v>2327</v>
      </c>
      <c r="B104" s="449">
        <f>+A104</f>
        <v>2327</v>
      </c>
      <c r="C104" s="249" t="str">
        <f>+VLOOKUP(A104,bd_lista!$A$3:$C$590,3,FALSE)</f>
        <v>EMPRESA MUNICIPAL AUTONOMA DE AGUA POTABLE Y ALCANTARILLADO  DE YACUIBA</v>
      </c>
      <c r="D104" s="451" t="str">
        <f>+C104</f>
        <v>EMPRESA MUNICIPAL AUTONOMA DE AGUA POTABLE Y ALCANTARILLADO  DE YACUIBA</v>
      </c>
      <c r="E104" s="244" t="s">
        <v>1310</v>
      </c>
      <c r="F104" s="245">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5">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5">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5">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5">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5">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5">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5">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5">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5">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5">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5">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5">
        <f t="shared" ca="1" si="9"/>
        <v>0</v>
      </c>
      <c r="S104" s="252"/>
      <c r="T104" s="245">
        <f ca="1">+T105</f>
        <v>0</v>
      </c>
      <c r="U104" s="244">
        <f t="shared" si="10"/>
        <v>1</v>
      </c>
      <c r="V104" s="347" t="str">
        <f>+VLOOKUP(A104,bd_lista!$A$3:$E$590,5,FALSE)</f>
        <v>Instituciones Descentralizadas Municipales</v>
      </c>
      <c r="W104" s="453" t="str">
        <f>+V104</f>
        <v>Instituciones Descentralizadas Municipales</v>
      </c>
      <c r="X104" s="244">
        <f>+VLOOKUP(A104,[2]Sheet1!$A$13:$D$744,4,FALSE)</f>
        <v>0</v>
      </c>
      <c r="Y104" s="244" t="e">
        <f>+VLOOKUP(X104,bd_lista!$A$3:$C$590,3,FALSE)</f>
        <v>#N/A</v>
      </c>
      <c r="Z104" s="304">
        <f>+X104</f>
        <v>0</v>
      </c>
      <c r="AA104" s="333" t="e">
        <f>+Y104</f>
        <v>#N/A</v>
      </c>
    </row>
    <row r="105" spans="1:27" ht="15" hidden="1" customHeight="1">
      <c r="A105" s="32">
        <v>2327</v>
      </c>
      <c r="B105" s="450"/>
      <c r="C105" s="347" t="str">
        <f>+VLOOKUP(A105,bd_lista!$A$3:$C$590,3,FALSE)</f>
        <v>EMPRESA MUNICIPAL AUTONOMA DE AGUA POTABLE Y ALCANTARILLADO  DE YACUIBA</v>
      </c>
      <c r="D105" s="452"/>
      <c r="E105" s="246" t="s">
        <v>1311</v>
      </c>
      <c r="F105" s="247">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7">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7">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7">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7">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7">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7">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7">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7">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7">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7">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7">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7">
        <f t="shared" ca="1" si="9"/>
        <v>0</v>
      </c>
      <c r="S105" s="264">
        <f ca="1">+R104+R105</f>
        <v>0</v>
      </c>
      <c r="T105" s="247">
        <f ca="1">+S105</f>
        <v>0</v>
      </c>
      <c r="U105" s="246">
        <f t="shared" si="10"/>
        <v>2</v>
      </c>
      <c r="V105" s="347" t="str">
        <f>+VLOOKUP(A105,bd_lista!$A$3:$E$590,5,FALSE)</f>
        <v>Instituciones Descentralizadas Municipales</v>
      </c>
      <c r="W105" s="454"/>
      <c r="X105" s="244">
        <f>+VLOOKUP(A105,[2]Sheet1!$A$13:$D$744,4,FALSE)</f>
        <v>0</v>
      </c>
      <c r="Y105" s="244" t="e">
        <f>+VLOOKUP(X105,bd_lista!$A$3:$C$590,3,FALSE)</f>
        <v>#N/A</v>
      </c>
      <c r="Z105" s="302"/>
      <c r="AA105" s="335"/>
    </row>
    <row r="106" spans="1:27" ht="15" hidden="1" customHeight="1">
      <c r="A106" s="254">
        <v>2322</v>
      </c>
      <c r="B106" s="449">
        <f>+A106</f>
        <v>2322</v>
      </c>
      <c r="C106" s="249" t="str">
        <f>+VLOOKUP(A106,bd_lista!$A$3:$C$590,3,FALSE)</f>
        <v>ENTIDAD MATADERO FRIGORIFICO MUNICIPAL DE TARIJA</v>
      </c>
      <c r="D106" s="451" t="str">
        <f>+C106</f>
        <v>ENTIDAD MATADERO FRIGORIFICO MUNICIPAL DE TARIJA</v>
      </c>
      <c r="E106" s="244" t="s">
        <v>1310</v>
      </c>
      <c r="F106" s="245">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5">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5">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5">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5">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5">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5">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5">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5">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5">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5">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5">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5">
        <f t="shared" ca="1" si="9"/>
        <v>0</v>
      </c>
      <c r="S106" s="252"/>
      <c r="T106" s="245">
        <f ca="1">+T107</f>
        <v>0</v>
      </c>
      <c r="U106" s="244">
        <f t="shared" si="10"/>
        <v>1</v>
      </c>
      <c r="V106" s="347" t="str">
        <f>+VLOOKUP(A106,bd_lista!$A$3:$E$590,5,FALSE)</f>
        <v>Instituciones Descentralizadas Municipales</v>
      </c>
      <c r="W106" s="453" t="str">
        <f>+V106</f>
        <v>Instituciones Descentralizadas Municipales</v>
      </c>
      <c r="X106" s="244">
        <f>+VLOOKUP(A106,[2]Sheet1!$A$13:$D$744,4,FALSE)</f>
        <v>0</v>
      </c>
      <c r="Y106" s="244" t="e">
        <f>+VLOOKUP(X106,bd_lista!$A$3:$C$590,3,FALSE)</f>
        <v>#N/A</v>
      </c>
      <c r="Z106" s="304">
        <f>+X106</f>
        <v>0</v>
      </c>
      <c r="AA106" s="305" t="e">
        <f>+Y106</f>
        <v>#N/A</v>
      </c>
    </row>
    <row r="107" spans="1:27" ht="15" hidden="1" customHeight="1">
      <c r="A107" s="32">
        <v>2322</v>
      </c>
      <c r="B107" s="450"/>
      <c r="C107" s="347" t="str">
        <f>+VLOOKUP(A107,bd_lista!$A$3:$C$590,3,FALSE)</f>
        <v>ENTIDAD MATADERO FRIGORIFICO MUNICIPAL DE TARIJA</v>
      </c>
      <c r="D107" s="452"/>
      <c r="E107" s="246" t="s">
        <v>1311</v>
      </c>
      <c r="F107" s="247">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7">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7">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7">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7">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7">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7">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7">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7">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7">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7">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7">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7">
        <f t="shared" ca="1" si="9"/>
        <v>0</v>
      </c>
      <c r="S107" s="264">
        <f ca="1">+R106+R107</f>
        <v>0</v>
      </c>
      <c r="T107" s="247">
        <f ca="1">+S107</f>
        <v>0</v>
      </c>
      <c r="U107" s="246">
        <f t="shared" si="10"/>
        <v>2</v>
      </c>
      <c r="V107" s="347" t="str">
        <f>+VLOOKUP(A107,bd_lista!$A$3:$E$590,5,FALSE)</f>
        <v>Instituciones Descentralizadas Municipales</v>
      </c>
      <c r="W107" s="454"/>
      <c r="X107" s="244">
        <f>+VLOOKUP(A107,[2]Sheet1!$A$13:$D$744,4,FALSE)</f>
        <v>0</v>
      </c>
      <c r="Y107" s="244" t="e">
        <f>+VLOOKUP(X107,bd_lista!$A$3:$C$590,3,FALSE)</f>
        <v>#N/A</v>
      </c>
      <c r="Z107" s="302"/>
      <c r="AA107" s="303"/>
    </row>
    <row r="108" spans="1:27" ht="15" hidden="1" customHeight="1">
      <c r="A108" s="254">
        <v>2323</v>
      </c>
      <c r="B108" s="449">
        <f>+A108</f>
        <v>2323</v>
      </c>
      <c r="C108" s="249" t="str">
        <f>+VLOOKUP(A108,bd_lista!$A$3:$C$590,3,FALSE)</f>
        <v>ENTIDAD ASEO MUNICIPAL DE TARIJA</v>
      </c>
      <c r="D108" s="451" t="str">
        <f>+C108</f>
        <v>ENTIDAD ASEO MUNICIPAL DE TARIJA</v>
      </c>
      <c r="E108" s="244" t="s">
        <v>1310</v>
      </c>
      <c r="F108" s="245">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5">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5">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5">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5">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5">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5">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5">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5">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5">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5">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5">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5">
        <f t="shared" ca="1" si="9"/>
        <v>0</v>
      </c>
      <c r="S108" s="252"/>
      <c r="T108" s="245">
        <f ca="1">+T109</f>
        <v>0</v>
      </c>
      <c r="U108" s="244">
        <f t="shared" si="10"/>
        <v>1</v>
      </c>
      <c r="V108" s="347" t="str">
        <f>+VLOOKUP(A108,bd_lista!$A$3:$E$590,5,FALSE)</f>
        <v>Instituciones Descentralizadas Municipales</v>
      </c>
      <c r="W108" s="453" t="str">
        <f>+V108</f>
        <v>Instituciones Descentralizadas Municipales</v>
      </c>
      <c r="X108" s="244">
        <f>+VLOOKUP(A108,[2]Sheet1!$A$13:$D$744,4,FALSE)</f>
        <v>0</v>
      </c>
      <c r="Y108" s="244" t="e">
        <f>+VLOOKUP(X108,bd_lista!$A$3:$C$590,3,FALSE)</f>
        <v>#N/A</v>
      </c>
      <c r="Z108" s="304">
        <f>+X108</f>
        <v>0</v>
      </c>
      <c r="AA108" s="305" t="e">
        <f>+Y108</f>
        <v>#N/A</v>
      </c>
    </row>
    <row r="109" spans="1:27" ht="15" hidden="1" customHeight="1">
      <c r="A109" s="32">
        <v>2323</v>
      </c>
      <c r="B109" s="450"/>
      <c r="C109" s="347" t="str">
        <f>+VLOOKUP(A109,bd_lista!$A$3:$C$590,3,FALSE)</f>
        <v>ENTIDAD ASEO MUNICIPAL DE TARIJA</v>
      </c>
      <c r="D109" s="452"/>
      <c r="E109" s="246" t="s">
        <v>1311</v>
      </c>
      <c r="F109" s="247">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7">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7">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7">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7">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7">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7">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7">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7">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7">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7">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7">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7">
        <f t="shared" ca="1" si="9"/>
        <v>0</v>
      </c>
      <c r="S109" s="264">
        <f ca="1">+R108+R109</f>
        <v>0</v>
      </c>
      <c r="T109" s="247">
        <f ca="1">+S109</f>
        <v>0</v>
      </c>
      <c r="U109" s="246">
        <f t="shared" si="10"/>
        <v>2</v>
      </c>
      <c r="V109" s="347" t="str">
        <f>+VLOOKUP(A109,bd_lista!$A$3:$E$590,5,FALSE)</f>
        <v>Instituciones Descentralizadas Municipales</v>
      </c>
      <c r="W109" s="454"/>
      <c r="X109" s="244">
        <f>+VLOOKUP(A109,[2]Sheet1!$A$13:$D$744,4,FALSE)</f>
        <v>0</v>
      </c>
      <c r="Y109" s="244" t="e">
        <f>+VLOOKUP(X109,bd_lista!$A$3:$C$590,3,FALSE)</f>
        <v>#N/A</v>
      </c>
      <c r="Z109" s="302"/>
      <c r="AA109" s="303"/>
    </row>
    <row r="110" spans="1:27" ht="15" hidden="1" customHeight="1">
      <c r="A110" s="254">
        <v>2324</v>
      </c>
      <c r="B110" s="449">
        <f>+A110</f>
        <v>2324</v>
      </c>
      <c r="C110" s="249" t="str">
        <f>+VLOOKUP(A110,bd_lista!$A$3:$C$590,3,FALSE)</f>
        <v>ENTIDAD OBRAS PUBLICAS MUNICIPALES DE TARIJA</v>
      </c>
      <c r="D110" s="451" t="str">
        <f>+C110</f>
        <v>ENTIDAD OBRAS PUBLICAS MUNICIPALES DE TARIJA</v>
      </c>
      <c r="E110" s="244" t="s">
        <v>1310</v>
      </c>
      <c r="F110" s="245">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5">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5">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5">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5">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5">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5">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5">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5">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5">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5">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5">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5">
        <f t="shared" ca="1" si="9"/>
        <v>0</v>
      </c>
      <c r="S110" s="252"/>
      <c r="T110" s="245">
        <f ca="1">+T111</f>
        <v>0</v>
      </c>
      <c r="U110" s="244">
        <f t="shared" si="10"/>
        <v>1</v>
      </c>
      <c r="V110" s="347" t="str">
        <f>+VLOOKUP(A110,bd_lista!$A$3:$E$590,5,FALSE)</f>
        <v>Instituciones Descentralizadas Municipales</v>
      </c>
      <c r="W110" s="453" t="str">
        <f>+V110</f>
        <v>Instituciones Descentralizadas Municipales</v>
      </c>
      <c r="X110" s="244">
        <f>+VLOOKUP(A110,[2]Sheet1!$A$13:$D$744,4,FALSE)</f>
        <v>0</v>
      </c>
      <c r="Y110" s="244" t="e">
        <f>+VLOOKUP(X110,bd_lista!$A$3:$C$590,3,FALSE)</f>
        <v>#N/A</v>
      </c>
      <c r="Z110" s="304">
        <f>+X110</f>
        <v>0</v>
      </c>
      <c r="AA110" s="305" t="e">
        <f>+Y110</f>
        <v>#N/A</v>
      </c>
    </row>
    <row r="111" spans="1:27" ht="15" hidden="1" customHeight="1">
      <c r="A111" s="32">
        <v>2324</v>
      </c>
      <c r="B111" s="450"/>
      <c r="C111" s="347" t="str">
        <f>+VLOOKUP(A111,bd_lista!$A$3:$C$590,3,FALSE)</f>
        <v>ENTIDAD OBRAS PUBLICAS MUNICIPALES DE TARIJA</v>
      </c>
      <c r="D111" s="452"/>
      <c r="E111" s="246" t="s">
        <v>1311</v>
      </c>
      <c r="F111" s="247">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7">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7">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7">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7">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7">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7">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7">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7">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7">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7">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7">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7">
        <f t="shared" ca="1" si="9"/>
        <v>0</v>
      </c>
      <c r="S111" s="264">
        <f ca="1">+R110+R111</f>
        <v>0</v>
      </c>
      <c r="T111" s="247">
        <f ca="1">+S111</f>
        <v>0</v>
      </c>
      <c r="U111" s="246">
        <f t="shared" si="10"/>
        <v>2</v>
      </c>
      <c r="V111" s="347" t="str">
        <f>+VLOOKUP(A111,bd_lista!$A$3:$E$590,5,FALSE)</f>
        <v>Instituciones Descentralizadas Municipales</v>
      </c>
      <c r="W111" s="454"/>
      <c r="X111" s="244">
        <f>+VLOOKUP(A111,[2]Sheet1!$A$13:$D$744,4,FALSE)</f>
        <v>0</v>
      </c>
      <c r="Y111" s="244" t="e">
        <f>+VLOOKUP(X111,bd_lista!$A$3:$C$590,3,FALSE)</f>
        <v>#N/A</v>
      </c>
      <c r="Z111" s="302"/>
      <c r="AA111" s="303"/>
    </row>
    <row r="112" spans="1:27" ht="15" hidden="1" customHeight="1">
      <c r="A112" s="254">
        <v>2325</v>
      </c>
      <c r="B112" s="449">
        <f>+A112</f>
        <v>2325</v>
      </c>
      <c r="C112" s="249" t="str">
        <f>+VLOOKUP(A112,bd_lista!$A$3:$C$590,3,FALSE)</f>
        <v>ENTIDAD ORDENAMIENTO TERRITORIAL DE TARIJA</v>
      </c>
      <c r="D112" s="451" t="str">
        <f>+C112</f>
        <v>ENTIDAD ORDENAMIENTO TERRITORIAL DE TARIJA</v>
      </c>
      <c r="E112" s="244" t="s">
        <v>1310</v>
      </c>
      <c r="F112" s="245">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5">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5">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5">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5">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5">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5">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5">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5">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5">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5">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5">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5">
        <f t="shared" ca="1" si="9"/>
        <v>0</v>
      </c>
      <c r="S112" s="252"/>
      <c r="T112" s="245">
        <f ca="1">+T113</f>
        <v>0</v>
      </c>
      <c r="U112" s="244">
        <f t="shared" si="10"/>
        <v>1</v>
      </c>
      <c r="V112" s="347" t="str">
        <f>+VLOOKUP(A112,bd_lista!$A$3:$E$590,5,FALSE)</f>
        <v>Instituciones Descentralizadas Municipales</v>
      </c>
      <c r="W112" s="453" t="str">
        <f>+V112</f>
        <v>Instituciones Descentralizadas Municipales</v>
      </c>
      <c r="X112" s="244">
        <f>+VLOOKUP(A112,[2]Sheet1!$A$13:$D$744,4,FALSE)</f>
        <v>0</v>
      </c>
      <c r="Y112" s="244" t="e">
        <f>+VLOOKUP(X112,bd_lista!$A$3:$C$590,3,FALSE)</f>
        <v>#N/A</v>
      </c>
      <c r="Z112" s="304">
        <f>+X112</f>
        <v>0</v>
      </c>
      <c r="AA112" s="305" t="e">
        <f>+Y112</f>
        <v>#N/A</v>
      </c>
    </row>
    <row r="113" spans="1:27" ht="15" hidden="1" customHeight="1">
      <c r="A113" s="32">
        <v>2325</v>
      </c>
      <c r="B113" s="450"/>
      <c r="C113" s="347" t="str">
        <f>+VLOOKUP(A113,bd_lista!$A$3:$C$590,3,FALSE)</f>
        <v>ENTIDAD ORDENAMIENTO TERRITORIAL DE TARIJA</v>
      </c>
      <c r="D113" s="452"/>
      <c r="E113" s="246" t="s">
        <v>1311</v>
      </c>
      <c r="F113" s="247">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7">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7">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7">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7">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7">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7">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7">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7">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7">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7">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7">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7">
        <f t="shared" ca="1" si="9"/>
        <v>0</v>
      </c>
      <c r="S113" s="264">
        <f ca="1">+R112+R113</f>
        <v>0</v>
      </c>
      <c r="T113" s="247">
        <f ca="1">+S113</f>
        <v>0</v>
      </c>
      <c r="U113" s="246">
        <f t="shared" si="10"/>
        <v>2</v>
      </c>
      <c r="V113" s="347" t="str">
        <f>+VLOOKUP(A113,bd_lista!$A$3:$E$590,5,FALSE)</f>
        <v>Instituciones Descentralizadas Municipales</v>
      </c>
      <c r="W113" s="454"/>
      <c r="X113" s="244">
        <f>+VLOOKUP(A113,[2]Sheet1!$A$13:$D$744,4,FALSE)</f>
        <v>0</v>
      </c>
      <c r="Y113" s="244" t="e">
        <f>+VLOOKUP(X113,bd_lista!$A$3:$C$590,3,FALSE)</f>
        <v>#N/A</v>
      </c>
      <c r="Z113" s="302"/>
      <c r="AA113" s="303"/>
    </row>
    <row r="114" spans="1:27" ht="15" hidden="1" customHeight="1">
      <c r="A114" s="254">
        <v>2330</v>
      </c>
      <c r="B114" s="449">
        <f>+A114</f>
        <v>2330</v>
      </c>
      <c r="C114" s="249" t="str">
        <f>+VLOOKUP(A114,bd_lista!$A$3:$C$590,3,FALSE)</f>
        <v>EMPRESA PÚBLICA DEPARTAMENTAL DE SERVICIOS ELECTRICOS TARIJA - SETAR</v>
      </c>
      <c r="D114" s="451" t="str">
        <f>+C114</f>
        <v>EMPRESA PÚBLICA DEPARTAMENTAL DE SERVICIOS ELECTRICOS TARIJA - SETAR</v>
      </c>
      <c r="E114" s="244" t="s">
        <v>1310</v>
      </c>
      <c r="F114" s="245">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5">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5">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5">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5">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5">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5">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5">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5">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5">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5">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5">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5">
        <f t="shared" ca="1" si="9"/>
        <v>0</v>
      </c>
      <c r="S114" s="252"/>
      <c r="T114" s="245">
        <f ca="1">+T115</f>
        <v>0</v>
      </c>
      <c r="U114" s="244">
        <f t="shared" si="10"/>
        <v>1</v>
      </c>
      <c r="V114" s="347" t="str">
        <f>+VLOOKUP(A114,bd_lista!$A$3:$E$590,5,FALSE)</f>
        <v>Instituciones Descentralizadas Municipales</v>
      </c>
      <c r="W114" s="453" t="str">
        <f>+V114</f>
        <v>Instituciones Descentralizadas Municipales</v>
      </c>
      <c r="X114" s="244">
        <f>+VLOOKUP(A114,[2]Sheet1!$A$13:$D$744,4,FALSE)</f>
        <v>0</v>
      </c>
      <c r="Y114" s="244" t="e">
        <f>+VLOOKUP(X114,bd_lista!$A$3:$C$590,3,FALSE)</f>
        <v>#N/A</v>
      </c>
      <c r="Z114" s="304">
        <f>+X114</f>
        <v>0</v>
      </c>
      <c r="AA114" s="305" t="e">
        <f>+Y114</f>
        <v>#N/A</v>
      </c>
    </row>
    <row r="115" spans="1:27" ht="15" hidden="1" customHeight="1">
      <c r="A115" s="32">
        <v>2330</v>
      </c>
      <c r="B115" s="450"/>
      <c r="C115" s="347" t="str">
        <f>+VLOOKUP(A115,bd_lista!$A$3:$C$590,3,FALSE)</f>
        <v>EMPRESA PÚBLICA DEPARTAMENTAL DE SERVICIOS ELECTRICOS TARIJA - SETAR</v>
      </c>
      <c r="D115" s="452"/>
      <c r="E115" s="246" t="s">
        <v>1311</v>
      </c>
      <c r="F115" s="247">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7">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7">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7">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7">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7">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7">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7">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7">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7">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7">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7">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7">
        <f t="shared" ca="1" si="9"/>
        <v>0</v>
      </c>
      <c r="S115" s="264">
        <f ca="1">+R114+R115</f>
        <v>0</v>
      </c>
      <c r="T115" s="247">
        <f ca="1">+S115</f>
        <v>0</v>
      </c>
      <c r="U115" s="246">
        <f t="shared" si="10"/>
        <v>2</v>
      </c>
      <c r="V115" s="347" t="str">
        <f>+VLOOKUP(A115,bd_lista!$A$3:$E$590,5,FALSE)</f>
        <v>Instituciones Descentralizadas Municipales</v>
      </c>
      <c r="W115" s="454"/>
      <c r="X115" s="244">
        <f>+VLOOKUP(A115,[2]Sheet1!$A$13:$D$744,4,FALSE)</f>
        <v>0</v>
      </c>
      <c r="Y115" s="244" t="e">
        <f>+VLOOKUP(X115,bd_lista!$A$3:$C$590,3,FALSE)</f>
        <v>#N/A</v>
      </c>
      <c r="Z115" s="302"/>
      <c r="AA115" s="303"/>
    </row>
    <row r="116" spans="1:27" customFormat="1" ht="15" hidden="1" customHeight="1">
      <c r="A116" s="254">
        <v>2331</v>
      </c>
      <c r="B116" s="449">
        <f>+A116</f>
        <v>2331</v>
      </c>
      <c r="C116" s="249" t="str">
        <f>+VLOOKUP(A116,bd_lista!$A$3:$C$590,3,FALSE)</f>
        <v>ENTIDAD DESCENTRALIZADA MUNICIPAL TERMINAL DE BUSES LA PAZ</v>
      </c>
      <c r="D116" s="451" t="str">
        <f>+C116</f>
        <v>ENTIDAD DESCENTRALIZADA MUNICIPAL TERMINAL DE BUSES LA PAZ</v>
      </c>
      <c r="E116" s="244" t="s">
        <v>1310</v>
      </c>
      <c r="F116" s="245">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5">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5">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5">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5">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5">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5">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5">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5">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5">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5">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5">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5">
        <f t="shared" ca="1" si="9"/>
        <v>0</v>
      </c>
      <c r="S116" s="252"/>
      <c r="T116" s="245">
        <f ca="1">+T117</f>
        <v>0</v>
      </c>
      <c r="U116" s="244">
        <f t="shared" si="10"/>
        <v>1</v>
      </c>
      <c r="V116" s="347" t="str">
        <f>+VLOOKUP(A116,bd_lista!$A$3:$E$590,5,FALSE)</f>
        <v>Instituciones Descentralizadas Municipales</v>
      </c>
      <c r="W116" s="453" t="str">
        <f>+V116</f>
        <v>Instituciones Descentralizadas Municipales</v>
      </c>
      <c r="X116" s="244">
        <f>+VLOOKUP(A116,[2]Sheet1!$A$13:$D$744,4,FALSE)</f>
        <v>0</v>
      </c>
      <c r="Y116" s="244" t="e">
        <f>+VLOOKUP(X116,bd_lista!$A$3:$C$590,3,FALSE)</f>
        <v>#N/A</v>
      </c>
      <c r="Z116" s="304">
        <f>+X116</f>
        <v>0</v>
      </c>
      <c r="AA116" s="305" t="e">
        <f>+Y116</f>
        <v>#N/A</v>
      </c>
    </row>
    <row r="117" spans="1:27" customFormat="1" ht="15" hidden="1" customHeight="1">
      <c r="A117" s="32">
        <v>2331</v>
      </c>
      <c r="B117" s="450"/>
      <c r="C117" s="347" t="str">
        <f>+VLOOKUP(A117,bd_lista!$A$3:$C$590,3,FALSE)</f>
        <v>ENTIDAD DESCENTRALIZADA MUNICIPAL TERMINAL DE BUSES LA PAZ</v>
      </c>
      <c r="D117" s="452"/>
      <c r="E117" s="246" t="s">
        <v>1311</v>
      </c>
      <c r="F117" s="247">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7">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7">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7">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7">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7">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7">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7">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7">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7">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7">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7">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7">
        <f t="shared" ca="1" si="9"/>
        <v>0</v>
      </c>
      <c r="S117" s="264">
        <f ca="1">+R116+R117</f>
        <v>0</v>
      </c>
      <c r="T117" s="247">
        <f ca="1">+S117</f>
        <v>0</v>
      </c>
      <c r="U117" s="246">
        <f t="shared" si="10"/>
        <v>2</v>
      </c>
      <c r="V117" s="347" t="str">
        <f>+VLOOKUP(A117,bd_lista!$A$3:$E$590,5,FALSE)</f>
        <v>Instituciones Descentralizadas Municipales</v>
      </c>
      <c r="W117" s="454"/>
      <c r="X117" s="244">
        <f>+VLOOKUP(A117,[2]Sheet1!$A$13:$D$744,4,FALSE)</f>
        <v>0</v>
      </c>
      <c r="Y117" s="244" t="e">
        <f>+VLOOKUP(X117,bd_lista!$A$3:$C$590,3,FALSE)</f>
        <v>#N/A</v>
      </c>
      <c r="Z117" s="302"/>
      <c r="AA117" s="303"/>
    </row>
    <row r="118" spans="1:27" ht="15" hidden="1" customHeight="1">
      <c r="A118" s="32">
        <v>2333</v>
      </c>
      <c r="B118" s="449">
        <f>+A118</f>
        <v>2333</v>
      </c>
      <c r="C118" s="249" t="str">
        <f>+VLOOKUP(A118,bd_lista!$A$3:$C$590,3,FALSE)</f>
        <v>ENTIDAD DIRECCIÓN DE LA TERMINAL DE BUSES DE TARIJA</v>
      </c>
      <c r="D118" s="451" t="str">
        <f>+C118</f>
        <v>ENTIDAD DIRECCIÓN DE LA TERMINAL DE BUSES DE TARIJA</v>
      </c>
      <c r="E118" s="244" t="s">
        <v>1310</v>
      </c>
      <c r="F118" s="245">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5">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5">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5">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5">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5">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5">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5">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5">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5">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5">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5">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5">
        <f t="shared" ca="1" si="9"/>
        <v>0</v>
      </c>
      <c r="S118" s="252"/>
      <c r="T118" s="245">
        <f ca="1">+T119</f>
        <v>0</v>
      </c>
      <c r="U118" s="244">
        <f t="shared" si="10"/>
        <v>1</v>
      </c>
      <c r="V118" s="347" t="str">
        <f>+VLOOKUP(A118,bd_lista!$A$3:$E$590,5,FALSE)</f>
        <v>Instituciones Descentralizadas Municipales</v>
      </c>
      <c r="W118" s="453" t="str">
        <f>+V118</f>
        <v>Instituciones Descentralizadas Municipales</v>
      </c>
      <c r="X118" s="244">
        <f>+VLOOKUP(A118,[2]Sheet1!$A$13:$D$744,4,FALSE)</f>
        <v>0</v>
      </c>
      <c r="Y118" s="244" t="e">
        <f>+VLOOKUP(X118,bd_lista!$A$3:$C$590,3,FALSE)</f>
        <v>#N/A</v>
      </c>
      <c r="Z118" s="304">
        <f>+X118</f>
        <v>0</v>
      </c>
      <c r="AA118" s="305" t="e">
        <f>+Y118</f>
        <v>#N/A</v>
      </c>
    </row>
    <row r="119" spans="1:27" ht="15" hidden="1" customHeight="1">
      <c r="A119" s="32">
        <v>2333</v>
      </c>
      <c r="B119" s="450"/>
      <c r="C119" s="347" t="str">
        <f>+VLOOKUP(A119,bd_lista!$A$3:$C$590,3,FALSE)</f>
        <v>ENTIDAD DIRECCIÓN DE LA TERMINAL DE BUSES DE TARIJA</v>
      </c>
      <c r="D119" s="452"/>
      <c r="E119" s="246" t="s">
        <v>1311</v>
      </c>
      <c r="F119" s="247">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7">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7">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7">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7">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7">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7">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7">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7">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7">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7">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7">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7">
        <f t="shared" ca="1" si="9"/>
        <v>0</v>
      </c>
      <c r="S119" s="264">
        <f ca="1">+R118+R119</f>
        <v>0</v>
      </c>
      <c r="T119" s="247">
        <f ca="1">+S119</f>
        <v>0</v>
      </c>
      <c r="U119" s="246">
        <f t="shared" si="10"/>
        <v>2</v>
      </c>
      <c r="V119" s="347" t="str">
        <f>+VLOOKUP(A119,bd_lista!$A$3:$E$590,5,FALSE)</f>
        <v>Instituciones Descentralizadas Municipales</v>
      </c>
      <c r="W119" s="454"/>
      <c r="X119" s="244">
        <f>+VLOOKUP(A119,[2]Sheet1!$A$13:$D$744,4,FALSE)</f>
        <v>0</v>
      </c>
      <c r="Y119" s="244" t="e">
        <f>+VLOOKUP(X119,bd_lista!$A$3:$C$590,3,FALSE)</f>
        <v>#N/A</v>
      </c>
      <c r="Z119" s="302"/>
      <c r="AA119" s="303"/>
    </row>
    <row r="120" spans="1:27" ht="15" hidden="1" customHeight="1">
      <c r="A120" s="254">
        <v>2311</v>
      </c>
      <c r="B120" s="449">
        <f>+A120</f>
        <v>2311</v>
      </c>
      <c r="C120" s="249" t="str">
        <f>+VLOOKUP(A120,bd_lista!$A$3:$C$590,3,FALSE)</f>
        <v>SERVICIO DE ENCAUZAMIENTO DE RIOS (SEARPI)</v>
      </c>
      <c r="D120" s="451" t="str">
        <f>+C120</f>
        <v>SERVICIO DE ENCAUZAMIENTO DE RIOS (SEARPI)</v>
      </c>
      <c r="E120" s="244" t="s">
        <v>1310</v>
      </c>
      <c r="F120" s="245">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5">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5">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5">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5">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5">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5">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5">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5">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5">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5">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5">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5">
        <f t="shared" ca="1" si="9"/>
        <v>0</v>
      </c>
      <c r="S120" s="252"/>
      <c r="T120" s="245">
        <f ca="1">+T121</f>
        <v>0</v>
      </c>
      <c r="U120" s="244">
        <f t="shared" si="10"/>
        <v>1</v>
      </c>
      <c r="V120" s="347" t="str">
        <f>+VLOOKUP(A120,bd_lista!$A$3:$E$590,5,FALSE)</f>
        <v>Instituciones Descentralizadas Departamentales</v>
      </c>
      <c r="W120" s="453" t="str">
        <f>+V120</f>
        <v>Instituciones Descentralizadas Departamentales</v>
      </c>
      <c r="X120" s="244">
        <f>+VLOOKUP(A120,[2]Sheet1!$A$13:$D$744,4,FALSE)</f>
        <v>0</v>
      </c>
      <c r="Y120" s="244" t="e">
        <f>+VLOOKUP(X120,bd_lista!$A$3:$C$590,3,FALSE)</f>
        <v>#N/A</v>
      </c>
      <c r="Z120" s="304">
        <f>+X120</f>
        <v>0</v>
      </c>
      <c r="AA120" s="333" t="e">
        <f>+Y120</f>
        <v>#N/A</v>
      </c>
    </row>
    <row r="121" spans="1:27" ht="15" hidden="1" customHeight="1">
      <c r="A121" s="32">
        <v>2311</v>
      </c>
      <c r="B121" s="450"/>
      <c r="C121" s="347" t="str">
        <f>+VLOOKUP(A121,bd_lista!$A$3:$C$590,3,FALSE)</f>
        <v>SERVICIO DE ENCAUZAMIENTO DE RIOS (SEARPI)</v>
      </c>
      <c r="D121" s="452"/>
      <c r="E121" s="246" t="s">
        <v>1311</v>
      </c>
      <c r="F121" s="247">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7">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7">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7">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7">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7">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7">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7">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7">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7">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7">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7">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7">
        <f t="shared" ca="1" si="9"/>
        <v>0</v>
      </c>
      <c r="S121" s="264">
        <f ca="1">+R120+R121</f>
        <v>0</v>
      </c>
      <c r="T121" s="247">
        <f ca="1">+S121</f>
        <v>0</v>
      </c>
      <c r="U121" s="246">
        <f t="shared" si="10"/>
        <v>2</v>
      </c>
      <c r="V121" s="347" t="str">
        <f>+VLOOKUP(A121,bd_lista!$A$3:$E$590,5,FALSE)</f>
        <v>Instituciones Descentralizadas Departamentales</v>
      </c>
      <c r="W121" s="454"/>
      <c r="X121" s="244">
        <f>+VLOOKUP(A121,[2]Sheet1!$A$13:$D$744,4,FALSE)</f>
        <v>0</v>
      </c>
      <c r="Y121" s="244" t="e">
        <f>+VLOOKUP(X121,bd_lista!$A$3:$C$590,3,FALSE)</f>
        <v>#N/A</v>
      </c>
      <c r="Z121" s="302"/>
      <c r="AA121" s="335"/>
    </row>
    <row r="122" spans="1:27" ht="15" hidden="1" customHeight="1">
      <c r="A122" s="254">
        <v>903</v>
      </c>
      <c r="B122" s="449">
        <f>+A122</f>
        <v>903</v>
      </c>
      <c r="C122" s="249" t="str">
        <f>+VLOOKUP(A122,bd_lista!$A$3:$C$590,3,FALSE)</f>
        <v>Gobierno Autónomo Departamental de Cochabamba</v>
      </c>
      <c r="D122" s="451" t="str">
        <f>+C122</f>
        <v>Gobierno Autónomo Departamental de Cochabamba</v>
      </c>
      <c r="E122" s="244" t="s">
        <v>1310</v>
      </c>
      <c r="F122" s="245">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5">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5">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5">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5">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5">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5">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5">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5">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5">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5">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5">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5">
        <f t="shared" ca="1" si="9"/>
        <v>0</v>
      </c>
      <c r="S122" s="252"/>
      <c r="T122" s="245">
        <f ca="1">+T123</f>
        <v>318986.52</v>
      </c>
      <c r="U122" s="244">
        <f t="shared" si="10"/>
        <v>1</v>
      </c>
      <c r="V122" s="347" t="str">
        <f>+VLOOKUP(A122,bd_lista!$A$3:$E$590,5,FALSE)</f>
        <v>Gobiernos Autónomos Departamentales</v>
      </c>
      <c r="W122" s="453" t="str">
        <f>+V122</f>
        <v>Gobiernos Autónomos Departamentales</v>
      </c>
      <c r="X122" s="244">
        <f>+VLOOKUP(A122,[2]Sheet1!$A$13:$D$744,4,FALSE)</f>
        <v>0</v>
      </c>
      <c r="Y122" s="244" t="e">
        <f>+VLOOKUP(X122,bd_lista!$A$3:$C$590,3,FALSE)</f>
        <v>#N/A</v>
      </c>
      <c r="Z122" s="304">
        <f>+X122</f>
        <v>0</v>
      </c>
      <c r="AA122" s="305" t="e">
        <f>+Y122</f>
        <v>#N/A</v>
      </c>
    </row>
    <row r="123" spans="1:27" ht="15" hidden="1" customHeight="1">
      <c r="A123" s="32">
        <v>903</v>
      </c>
      <c r="B123" s="450"/>
      <c r="C123" s="347" t="str">
        <f>+VLOOKUP(A123,bd_lista!$A$3:$C$590,3,FALSE)</f>
        <v>Gobierno Autónomo Departamental de Cochabamba</v>
      </c>
      <c r="D123" s="452"/>
      <c r="E123" s="246" t="s">
        <v>1311</v>
      </c>
      <c r="F123" s="247">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4349.6400000000003</v>
      </c>
      <c r="G123" s="247">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7">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7">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7">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7">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7">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314636.88</v>
      </c>
      <c r="M123" s="247">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7">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7">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7">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7">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7">
        <f t="shared" ca="1" si="9"/>
        <v>318986.52</v>
      </c>
      <c r="S123" s="264">
        <f ca="1">+R122+R123</f>
        <v>318986.52</v>
      </c>
      <c r="T123" s="247">
        <f ca="1">+S123</f>
        <v>318986.52</v>
      </c>
      <c r="U123" s="246">
        <f t="shared" si="10"/>
        <v>2</v>
      </c>
      <c r="V123" s="347" t="str">
        <f>+VLOOKUP(A123,bd_lista!$A$3:$E$590,5,FALSE)</f>
        <v>Gobiernos Autónomos Departamentales</v>
      </c>
      <c r="W123" s="454"/>
      <c r="X123" s="244">
        <f>+VLOOKUP(A123,[2]Sheet1!$A$13:$D$744,4,FALSE)</f>
        <v>0</v>
      </c>
      <c r="Y123" s="244" t="e">
        <f>+VLOOKUP(X123,bd_lista!$A$3:$C$590,3,FALSE)</f>
        <v>#N/A</v>
      </c>
      <c r="Z123" s="302"/>
      <c r="AA123" s="303"/>
    </row>
    <row r="124" spans="1:27" customFormat="1" ht="15" customHeight="1">
      <c r="A124" s="254">
        <v>133</v>
      </c>
      <c r="B124" s="449">
        <f>+A124</f>
        <v>133</v>
      </c>
      <c r="C124" s="249" t="str">
        <f>+VLOOKUP(A124,bd_lista!$A$3:$C$590,3,FALSE)</f>
        <v>Lotería Nacional de Beneficencia y Salubridad</v>
      </c>
      <c r="D124" s="451" t="str">
        <f>+C124</f>
        <v>Lotería Nacional de Beneficencia y Salubridad</v>
      </c>
      <c r="E124" s="249" t="s">
        <v>1310</v>
      </c>
      <c r="F124" s="245">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5">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5">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5">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5">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5">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5">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5">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5">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5">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5">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5">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5">
        <f t="shared" ca="1" si="9"/>
        <v>0</v>
      </c>
      <c r="S124" s="245"/>
      <c r="T124" s="245">
        <f ca="1">+T125</f>
        <v>763310</v>
      </c>
      <c r="U124" s="244">
        <f t="shared" si="10"/>
        <v>1</v>
      </c>
      <c r="V124" s="347" t="str">
        <f>+VLOOKUP(A124,bd_lista!$A$3:$E$590,5,FALSE)</f>
        <v>Instituciones Descentralizadas</v>
      </c>
      <c r="W124" s="453" t="str">
        <f>+V124</f>
        <v>Instituciones Descentralizadas</v>
      </c>
      <c r="X124" s="244">
        <f>+VLOOKUP(A124,[2]Sheet1!$A$13:$D$744,4,FALSE)</f>
        <v>46</v>
      </c>
      <c r="Y124" s="244" t="str">
        <f>+VLOOKUP(X124,bd_lista!$A$3:$C$590,3,FALSE)</f>
        <v>Ministerio de Salud y Deportes</v>
      </c>
      <c r="Z124" s="304">
        <f>+X124</f>
        <v>46</v>
      </c>
      <c r="AA124" s="333" t="str">
        <f>+Y124</f>
        <v>Ministerio de Salud y Deportes</v>
      </c>
    </row>
    <row r="125" spans="1:27" customFormat="1" ht="15" customHeight="1">
      <c r="A125" s="32">
        <v>133</v>
      </c>
      <c r="B125" s="450"/>
      <c r="C125" s="347" t="str">
        <f>+VLOOKUP(A125,bd_lista!$A$3:$C$590,3,FALSE)</f>
        <v>Lotería Nacional de Beneficencia y Salubridad</v>
      </c>
      <c r="D125" s="452"/>
      <c r="E125" s="347" t="s">
        <v>1311</v>
      </c>
      <c r="F125" s="247">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7">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7">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7">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7">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7">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7">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763310</v>
      </c>
      <c r="M125" s="247">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7">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7">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7">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7">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7">
        <f t="shared" ca="1" si="9"/>
        <v>763310</v>
      </c>
      <c r="S125" s="247">
        <f ca="1">+R124+R125</f>
        <v>763310</v>
      </c>
      <c r="T125" s="247">
        <f ca="1">+S125</f>
        <v>763310</v>
      </c>
      <c r="U125" s="246">
        <f t="shared" si="10"/>
        <v>2</v>
      </c>
      <c r="V125" s="347" t="str">
        <f>+VLOOKUP(A125,bd_lista!$A$3:$E$590,5,FALSE)</f>
        <v>Instituciones Descentralizadas</v>
      </c>
      <c r="W125" s="454"/>
      <c r="X125" s="244">
        <f>+VLOOKUP(A125,[2]Sheet1!$A$13:$D$744,4,FALSE)</f>
        <v>46</v>
      </c>
      <c r="Y125" s="244" t="str">
        <f>+VLOOKUP(X125,bd_lista!$A$3:$C$590,3,FALSE)</f>
        <v>Ministerio de Salud y Deportes</v>
      </c>
      <c r="Z125" s="302"/>
      <c r="AA125" s="335"/>
    </row>
    <row r="126" spans="1:27" ht="15" hidden="1" customHeight="1">
      <c r="A126" s="32">
        <v>902</v>
      </c>
      <c r="B126" s="449">
        <f>+A126</f>
        <v>902</v>
      </c>
      <c r="C126" s="249" t="str">
        <f>+VLOOKUP(A126,bd_lista!$A$3:$C$590,3,FALSE)</f>
        <v>Gobierno Autónomo Departamental de La Paz</v>
      </c>
      <c r="D126" s="451" t="str">
        <f>+C126</f>
        <v>Gobierno Autónomo Departamental de La Paz</v>
      </c>
      <c r="E126" s="244" t="s">
        <v>1310</v>
      </c>
      <c r="F126" s="245">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5">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5">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5">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5">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5">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5">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5">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5">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5">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5">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5">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5">
        <f t="shared" ca="1" si="9"/>
        <v>0</v>
      </c>
      <c r="S126" s="252"/>
      <c r="T126" s="245">
        <f ca="1">+T127</f>
        <v>3205.35</v>
      </c>
      <c r="U126" s="244">
        <f t="shared" si="10"/>
        <v>1</v>
      </c>
      <c r="V126" s="347" t="str">
        <f>+VLOOKUP(A126,bd_lista!$A$3:$E$590,5,FALSE)</f>
        <v>Gobiernos Autónomos Departamentales</v>
      </c>
      <c r="W126" s="453" t="str">
        <f>+V126</f>
        <v>Gobiernos Autónomos Departamentales</v>
      </c>
      <c r="X126" s="244">
        <f>+VLOOKUP(A126,[2]Sheet1!$A$13:$D$744,4,FALSE)</f>
        <v>0</v>
      </c>
      <c r="Y126" s="244" t="e">
        <f>+VLOOKUP(X126,bd_lista!$A$3:$C$590,3,FALSE)</f>
        <v>#N/A</v>
      </c>
      <c r="Z126" s="304">
        <f>+X126</f>
        <v>0</v>
      </c>
      <c r="AA126" s="305" t="e">
        <f>+Y126</f>
        <v>#N/A</v>
      </c>
    </row>
    <row r="127" spans="1:27" ht="15" hidden="1" customHeight="1">
      <c r="A127" s="32">
        <v>902</v>
      </c>
      <c r="B127" s="450"/>
      <c r="C127" s="347" t="str">
        <f>+VLOOKUP(A127,bd_lista!$A$3:$C$590,3,FALSE)</f>
        <v>Gobierno Autónomo Departamental de La Paz</v>
      </c>
      <c r="D127" s="452"/>
      <c r="E127" s="246" t="s">
        <v>1311</v>
      </c>
      <c r="F127" s="247">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7">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7">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3205.35</v>
      </c>
      <c r="I127" s="247">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7">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7">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7">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7">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7">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7">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7">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7">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7">
        <f t="shared" ca="1" si="9"/>
        <v>3205.35</v>
      </c>
      <c r="S127" s="264">
        <f ca="1">+R126+R127</f>
        <v>3205.35</v>
      </c>
      <c r="T127" s="247">
        <f ca="1">+S127</f>
        <v>3205.35</v>
      </c>
      <c r="U127" s="246">
        <f t="shared" si="10"/>
        <v>2</v>
      </c>
      <c r="V127" s="347" t="str">
        <f>+VLOOKUP(A127,bd_lista!$A$3:$E$590,5,FALSE)</f>
        <v>Gobiernos Autónomos Departamentales</v>
      </c>
      <c r="W127" s="454"/>
      <c r="X127" s="244">
        <f>+VLOOKUP(A127,[2]Sheet1!$A$13:$D$744,4,FALSE)</f>
        <v>0</v>
      </c>
      <c r="Y127" s="244" t="e">
        <f>+VLOOKUP(X127,bd_lista!$A$3:$C$590,3,FALSE)</f>
        <v>#N/A</v>
      </c>
      <c r="Z127" s="302"/>
      <c r="AA127" s="303"/>
    </row>
    <row r="128" spans="1:27" ht="15" hidden="1" customHeight="1">
      <c r="A128" s="254">
        <v>584</v>
      </c>
      <c r="B128" s="449">
        <f>+A128</f>
        <v>584</v>
      </c>
      <c r="C128" s="249" t="str">
        <f>+VLOOKUP(A128,bd_lista!$A$3:$C$590,3,FALSE)</f>
        <v>Empresa Boliviana de Industrializacion de Hidrocarburos</v>
      </c>
      <c r="D128" s="451" t="str">
        <f>+C128</f>
        <v>Empresa Boliviana de Industrializacion de Hidrocarburos</v>
      </c>
      <c r="E128" s="249" t="s">
        <v>1310</v>
      </c>
      <c r="F128" s="245">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5">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5">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5">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5">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5">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5">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5">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5">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5">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5">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5">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5">
        <f t="shared" ca="1" si="9"/>
        <v>0</v>
      </c>
      <c r="S128" s="268"/>
      <c r="T128" s="245">
        <f ca="1">+T129</f>
        <v>0</v>
      </c>
      <c r="U128" s="244">
        <f t="shared" si="10"/>
        <v>1</v>
      </c>
      <c r="V128" s="347" t="str">
        <f>+VLOOKUP(A128,bd_lista!$A$3:$E$590,5,FALSE)</f>
        <v>Empresas Nacionales</v>
      </c>
      <c r="W128" s="453" t="str">
        <f>+V128</f>
        <v>Empresas Nacionales</v>
      </c>
      <c r="X128" s="244">
        <v>78</v>
      </c>
      <c r="Y128" s="244" t="str">
        <f>+VLOOKUP(X128,bd_lista!$A$3:$C$590,3,FALSE)</f>
        <v>Ministerio de Hidrocarburos y Energías</v>
      </c>
      <c r="Z128" s="304">
        <f>+X128</f>
        <v>78</v>
      </c>
      <c r="AA128" s="333" t="str">
        <f>+Y128</f>
        <v>Ministerio de Hidrocarburos y Energías</v>
      </c>
    </row>
    <row r="129" spans="1:27" ht="15" hidden="1" customHeight="1">
      <c r="A129" s="32">
        <v>584</v>
      </c>
      <c r="B129" s="450"/>
      <c r="C129" s="347" t="str">
        <f>+VLOOKUP(A129,bd_lista!$A$3:$C$590,3,FALSE)</f>
        <v>Empresa Boliviana de Industrializacion de Hidrocarburos</v>
      </c>
      <c r="D129" s="452"/>
      <c r="E129" s="347" t="s">
        <v>1311</v>
      </c>
      <c r="F129" s="247">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7">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7">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7">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7">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7">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7">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7">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7">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7">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7">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7">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7">
        <f t="shared" ca="1" si="9"/>
        <v>0</v>
      </c>
      <c r="S129" s="267">
        <f ca="1">+R128+R129</f>
        <v>0</v>
      </c>
      <c r="T129" s="247">
        <f ca="1">+S129</f>
        <v>0</v>
      </c>
      <c r="U129" s="246">
        <f t="shared" si="10"/>
        <v>2</v>
      </c>
      <c r="V129" s="347" t="str">
        <f>+VLOOKUP(A129,bd_lista!$A$3:$E$590,5,FALSE)</f>
        <v>Empresas Nacionales</v>
      </c>
      <c r="W129" s="454"/>
      <c r="X129" s="244">
        <v>78</v>
      </c>
      <c r="Y129" s="244" t="str">
        <f>+VLOOKUP(X129,bd_lista!$A$3:$C$590,3,FALSE)</f>
        <v>Ministerio de Hidrocarburos y Energías</v>
      </c>
      <c r="Z129" s="302"/>
      <c r="AA129" s="335"/>
    </row>
    <row r="130" spans="1:27" ht="15" hidden="1" customHeight="1">
      <c r="A130" s="254">
        <v>1339</v>
      </c>
      <c r="B130" s="449">
        <f>+A130</f>
        <v>1339</v>
      </c>
      <c r="C130" s="249" t="str">
        <f>+VLOOKUP(A130,bd_lista!$A$3:$C$590,3,FALSE)</f>
        <v>Gobierno Autónomo Municipal de Tacopaya</v>
      </c>
      <c r="D130" s="451" t="str">
        <f>+C130</f>
        <v>Gobierno Autónomo Municipal de Tacopaya</v>
      </c>
      <c r="E130" s="244" t="s">
        <v>1310</v>
      </c>
      <c r="F130" s="245">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5">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5">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5">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5">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5">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5">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5">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5">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5">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5">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5">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5">
        <f t="shared" ca="1" si="9"/>
        <v>0</v>
      </c>
      <c r="S130" s="252"/>
      <c r="T130" s="245">
        <f ca="1">+T131</f>
        <v>6438.66</v>
      </c>
      <c r="U130" s="244">
        <f t="shared" si="10"/>
        <v>1</v>
      </c>
      <c r="V130" s="347" t="str">
        <f>+VLOOKUP(A130,bd_lista!$A$3:$E$590,5,FALSE)</f>
        <v>Gobiernos Autonomos Municipales</v>
      </c>
      <c r="W130" s="453" t="str">
        <f>+V130</f>
        <v>Gobiernos Autonomos Municipales</v>
      </c>
      <c r="X130" s="244">
        <f>+VLOOKUP(A130,[2]Sheet1!$A$13:$D$744,4,FALSE)</f>
        <v>0</v>
      </c>
      <c r="Y130" s="244" t="e">
        <f>+VLOOKUP(X130,bd_lista!$A$3:$C$590,3,FALSE)</f>
        <v>#N/A</v>
      </c>
      <c r="Z130" s="304">
        <f>+X130</f>
        <v>0</v>
      </c>
      <c r="AA130" s="305" t="e">
        <f>+Y130</f>
        <v>#N/A</v>
      </c>
    </row>
    <row r="131" spans="1:27" ht="15" hidden="1" customHeight="1">
      <c r="A131" s="32">
        <v>1339</v>
      </c>
      <c r="B131" s="450"/>
      <c r="C131" s="347" t="str">
        <f>+VLOOKUP(A131,bd_lista!$A$3:$C$590,3,FALSE)</f>
        <v>Gobierno Autónomo Municipal de Tacopaya</v>
      </c>
      <c r="D131" s="452"/>
      <c r="E131" s="246" t="s">
        <v>1311</v>
      </c>
      <c r="F131" s="247">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7">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7">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6438.66</v>
      </c>
      <c r="I131" s="247">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7">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7">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7">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7">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7">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7">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7">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7">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7">
        <f t="shared" ca="1" si="9"/>
        <v>6438.66</v>
      </c>
      <c r="S131" s="264">
        <f ca="1">+R130+R131</f>
        <v>6438.66</v>
      </c>
      <c r="T131" s="247">
        <f ca="1">+S131</f>
        <v>6438.66</v>
      </c>
      <c r="U131" s="246">
        <f t="shared" si="10"/>
        <v>2</v>
      </c>
      <c r="V131" s="347" t="str">
        <f>+VLOOKUP(A131,bd_lista!$A$3:$E$590,5,FALSE)</f>
        <v>Gobiernos Autonomos Municipales</v>
      </c>
      <c r="W131" s="454"/>
      <c r="X131" s="244">
        <f>+VLOOKUP(A131,[2]Sheet1!$A$13:$D$744,4,FALSE)</f>
        <v>0</v>
      </c>
      <c r="Y131" s="244" t="e">
        <f>+VLOOKUP(X131,bd_lista!$A$3:$C$590,3,FALSE)</f>
        <v>#N/A</v>
      </c>
      <c r="Z131" s="302"/>
      <c r="AA131" s="303"/>
    </row>
    <row r="132" spans="1:27" ht="15" hidden="1" customHeight="1">
      <c r="A132" s="254">
        <v>1201</v>
      </c>
      <c r="B132" s="449">
        <f>+A132</f>
        <v>1201</v>
      </c>
      <c r="C132" s="249" t="str">
        <f>+VLOOKUP(A132,bd_lista!$A$3:$C$590,3,FALSE)</f>
        <v>Gobierno Autónomo Municipal de La Paz</v>
      </c>
      <c r="D132" s="451" t="str">
        <f>+C132</f>
        <v>Gobierno Autónomo Municipal de La Paz</v>
      </c>
      <c r="E132" s="244" t="s">
        <v>1310</v>
      </c>
      <c r="F132" s="245">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5">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5">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5">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5">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5">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5">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5">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5">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5">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5">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5">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5">
        <f t="shared" ca="1" si="9"/>
        <v>0</v>
      </c>
      <c r="S132" s="252"/>
      <c r="T132" s="245">
        <f ca="1">+T133</f>
        <v>8042.25</v>
      </c>
      <c r="U132" s="244">
        <f t="shared" si="10"/>
        <v>1</v>
      </c>
      <c r="V132" s="347" t="str">
        <f>+VLOOKUP(A132,bd_lista!$A$3:$E$590,5,FALSE)</f>
        <v>Gobiernos Autonomos Municipales</v>
      </c>
      <c r="W132" s="453" t="str">
        <f>+V132</f>
        <v>Gobiernos Autonomos Municipales</v>
      </c>
      <c r="X132" s="244">
        <f>+VLOOKUP(A132,[2]Sheet1!$A$13:$D$744,4,FALSE)</f>
        <v>0</v>
      </c>
      <c r="Y132" s="244" t="e">
        <f>+VLOOKUP(X132,bd_lista!$A$3:$C$590,3,FALSE)</f>
        <v>#N/A</v>
      </c>
      <c r="Z132" s="304">
        <f>+X132</f>
        <v>0</v>
      </c>
      <c r="AA132" s="305" t="e">
        <f>+Y132</f>
        <v>#N/A</v>
      </c>
    </row>
    <row r="133" spans="1:27" ht="15" hidden="1" customHeight="1">
      <c r="A133" s="32">
        <v>1201</v>
      </c>
      <c r="B133" s="450"/>
      <c r="C133" s="347" t="str">
        <f>+VLOOKUP(A133,bd_lista!$A$3:$C$590,3,FALSE)</f>
        <v>Gobierno Autónomo Municipal de La Paz</v>
      </c>
      <c r="D133" s="452"/>
      <c r="E133" s="246" t="s">
        <v>1311</v>
      </c>
      <c r="F133" s="247">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7">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3503.66</v>
      </c>
      <c r="H133" s="247">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7">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2538.5899999999997</v>
      </c>
      <c r="J133" s="247">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7">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2000</v>
      </c>
      <c r="L133" s="247">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7">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7">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7">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7">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7">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7">
        <f t="shared" ca="1" si="9"/>
        <v>8042.25</v>
      </c>
      <c r="S133" s="264">
        <f ca="1">+R132+R133</f>
        <v>8042.25</v>
      </c>
      <c r="T133" s="247">
        <f ca="1">+S133</f>
        <v>8042.25</v>
      </c>
      <c r="U133" s="246">
        <f t="shared" si="10"/>
        <v>2</v>
      </c>
      <c r="V133" s="347" t="str">
        <f>+VLOOKUP(A133,bd_lista!$A$3:$E$590,5,FALSE)</f>
        <v>Gobiernos Autonomos Municipales</v>
      </c>
      <c r="W133" s="454"/>
      <c r="X133" s="244">
        <f>+VLOOKUP(A133,[2]Sheet1!$A$13:$D$744,4,FALSE)</f>
        <v>0</v>
      </c>
      <c r="Y133" s="244" t="e">
        <f>+VLOOKUP(X133,bd_lista!$A$3:$C$590,3,FALSE)</f>
        <v>#N/A</v>
      </c>
      <c r="Z133" s="302"/>
      <c r="AA133" s="303"/>
    </row>
    <row r="134" spans="1:27" ht="15" hidden="1" customHeight="1">
      <c r="A134" s="254">
        <v>411</v>
      </c>
      <c r="B134" s="449">
        <f>+A134</f>
        <v>411</v>
      </c>
      <c r="C134" s="249" t="str">
        <f>+VLOOKUP(A134,bd_lista!$A$3:$C$590,3,FALSE)</f>
        <v>Corporación del Seguro Social Militar</v>
      </c>
      <c r="D134" s="451" t="str">
        <f>+C134</f>
        <v>Corporación del Seguro Social Militar</v>
      </c>
      <c r="E134" s="249" t="s">
        <v>1310</v>
      </c>
      <c r="F134" s="245">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5">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5">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5">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5">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5">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5">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5">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5">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5">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5">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5">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5">
        <f t="shared" ca="1" si="9"/>
        <v>0</v>
      </c>
      <c r="S134" s="252"/>
      <c r="T134" s="245">
        <f ca="1">+T135</f>
        <v>0</v>
      </c>
      <c r="U134" s="244">
        <f t="shared" si="10"/>
        <v>1</v>
      </c>
      <c r="V134" s="347" t="str">
        <f>+VLOOKUP(A134,bd_lista!$A$3:$E$590,5,FALSE)</f>
        <v>Instituciones de Seguridad Social</v>
      </c>
      <c r="W134" s="453" t="str">
        <f>+V134</f>
        <v>Instituciones de Seguridad Social</v>
      </c>
      <c r="X134" s="244">
        <f>+VLOOKUP(A134,[2]Sheet1!$A$13:$D$744,4,FALSE)</f>
        <v>20</v>
      </c>
      <c r="Y134" s="244" t="str">
        <f>+VLOOKUP(X134,bd_lista!$A$3:$C$590,3,FALSE)</f>
        <v>Ministerio de Defensa</v>
      </c>
      <c r="Z134" s="304">
        <f>+X134</f>
        <v>20</v>
      </c>
      <c r="AA134" s="305" t="str">
        <f>+Y134</f>
        <v>Ministerio de Defensa</v>
      </c>
    </row>
    <row r="135" spans="1:27" ht="15" hidden="1" customHeight="1">
      <c r="A135" s="32">
        <v>411</v>
      </c>
      <c r="B135" s="450"/>
      <c r="C135" s="347" t="str">
        <f>+VLOOKUP(A135,bd_lista!$A$3:$C$590,3,FALSE)</f>
        <v>Corporación del Seguro Social Militar</v>
      </c>
      <c r="D135" s="452"/>
      <c r="E135" s="347" t="s">
        <v>1311</v>
      </c>
      <c r="F135" s="247">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7">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7">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7">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7">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7">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7">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7">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7">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7">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7">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7">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7">
        <f t="shared" ca="1" si="9"/>
        <v>0</v>
      </c>
      <c r="S135" s="264">
        <f ca="1">+R134+R135</f>
        <v>0</v>
      </c>
      <c r="T135" s="247">
        <f ca="1">+S135</f>
        <v>0</v>
      </c>
      <c r="U135" s="246">
        <f t="shared" si="10"/>
        <v>2</v>
      </c>
      <c r="V135" s="347" t="str">
        <f>+VLOOKUP(A135,bd_lista!$A$3:$E$590,5,FALSE)</f>
        <v>Instituciones de Seguridad Social</v>
      </c>
      <c r="W135" s="454"/>
      <c r="X135" s="244">
        <f>+VLOOKUP(A135,[2]Sheet1!$A$13:$D$744,4,FALSE)</f>
        <v>20</v>
      </c>
      <c r="Y135" s="244" t="str">
        <f>+VLOOKUP(X135,bd_lista!$A$3:$C$590,3,FALSE)</f>
        <v>Ministerio de Defensa</v>
      </c>
      <c r="Z135" s="302"/>
      <c r="AA135" s="303"/>
    </row>
    <row r="136" spans="1:27" ht="15" hidden="1" customHeight="1">
      <c r="A136" s="254">
        <v>1430</v>
      </c>
      <c r="B136" s="449">
        <f>+A136</f>
        <v>1430</v>
      </c>
      <c r="C136" s="249" t="str">
        <f>+VLOOKUP(A136,bd_lista!$A$3:$C$590,3,FALSE)</f>
        <v>Gobierno Autónomo Municipal de Carangas</v>
      </c>
      <c r="D136" s="451" t="str">
        <f>+C136</f>
        <v>Gobierno Autónomo Municipal de Carangas</v>
      </c>
      <c r="E136" s="244" t="s">
        <v>1310</v>
      </c>
      <c r="F136" s="245">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5">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5">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5">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5">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5">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5">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5">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5">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5">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5">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5">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5">
        <f t="shared" ca="1" si="9"/>
        <v>0</v>
      </c>
      <c r="S136" s="252"/>
      <c r="T136" s="245">
        <f ca="1">+T137</f>
        <v>0</v>
      </c>
      <c r="U136" s="244">
        <f t="shared" si="10"/>
        <v>1</v>
      </c>
      <c r="V136" s="347" t="str">
        <f>+VLOOKUP(A136,bd_lista!$A$3:$E$590,5,FALSE)</f>
        <v>Gobiernos Autonomos Municipales</v>
      </c>
      <c r="W136" s="453" t="str">
        <f>+V136</f>
        <v>Gobiernos Autonomos Municipales</v>
      </c>
      <c r="X136" s="244">
        <f>+VLOOKUP(A136,[2]Sheet1!$A$13:$D$744,4,FALSE)</f>
        <v>0</v>
      </c>
      <c r="Y136" s="244" t="e">
        <f>+VLOOKUP(X136,bd_lista!$A$3:$C$590,3,FALSE)</f>
        <v>#N/A</v>
      </c>
      <c r="Z136" s="304">
        <f>+X136</f>
        <v>0</v>
      </c>
      <c r="AA136" s="305" t="e">
        <f>+Y136</f>
        <v>#N/A</v>
      </c>
    </row>
    <row r="137" spans="1:27" ht="15" hidden="1" customHeight="1">
      <c r="A137" s="32">
        <v>1430</v>
      </c>
      <c r="B137" s="450"/>
      <c r="C137" s="347" t="str">
        <f>+VLOOKUP(A137,bd_lista!$A$3:$C$590,3,FALSE)</f>
        <v>Gobierno Autónomo Municipal de Carangas</v>
      </c>
      <c r="D137" s="452"/>
      <c r="E137" s="246" t="s">
        <v>1311</v>
      </c>
      <c r="F137" s="247">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7">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7">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7">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7">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7">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7">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7">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7">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7">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7">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7">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7">
        <f t="shared" ca="1" si="9"/>
        <v>0</v>
      </c>
      <c r="S137" s="264">
        <f ca="1">+R136+R137</f>
        <v>0</v>
      </c>
      <c r="T137" s="247">
        <f ca="1">+S137</f>
        <v>0</v>
      </c>
      <c r="U137" s="246">
        <f t="shared" si="10"/>
        <v>2</v>
      </c>
      <c r="V137" s="347" t="str">
        <f>+VLOOKUP(A137,bd_lista!$A$3:$E$590,5,FALSE)</f>
        <v>Gobiernos Autonomos Municipales</v>
      </c>
      <c r="W137" s="454"/>
      <c r="X137" s="244">
        <f>+VLOOKUP(A137,[2]Sheet1!$A$13:$D$744,4,FALSE)</f>
        <v>0</v>
      </c>
      <c r="Y137" s="244" t="e">
        <f>+VLOOKUP(X137,bd_lista!$A$3:$C$590,3,FALSE)</f>
        <v>#N/A</v>
      </c>
      <c r="Z137" s="302"/>
      <c r="AA137" s="303"/>
    </row>
    <row r="138" spans="1:27" ht="15" customHeight="1">
      <c r="A138" s="254">
        <v>134</v>
      </c>
      <c r="B138" s="449">
        <f>+A138</f>
        <v>134</v>
      </c>
      <c r="C138" s="249" t="str">
        <f>+VLOOKUP(A138,bd_lista!$A$3:$C$590,3,FALSE)</f>
        <v>Consejo Nacional de Vivienda Policial</v>
      </c>
      <c r="D138" s="451" t="str">
        <f>+C138</f>
        <v>Consejo Nacional de Vivienda Policial</v>
      </c>
      <c r="E138" s="249" t="s">
        <v>1310</v>
      </c>
      <c r="F138" s="245">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5">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5">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5">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5">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5">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5">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5">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5">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5">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5">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5">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5">
        <f t="shared" ca="1" si="9"/>
        <v>0</v>
      </c>
      <c r="S138" s="245"/>
      <c r="T138" s="245">
        <f ca="1">+T139</f>
        <v>13776360.490000004</v>
      </c>
      <c r="U138" s="244">
        <f t="shared" si="10"/>
        <v>1</v>
      </c>
      <c r="V138" s="347" t="str">
        <f>+VLOOKUP(A138,bd_lista!$A$3:$E$590,5,FALSE)</f>
        <v>Instituciones Descentralizadas</v>
      </c>
      <c r="W138" s="453" t="str">
        <f>+V138</f>
        <v>Instituciones Descentralizadas</v>
      </c>
      <c r="X138" s="244">
        <f>+VLOOKUP(A138,[2]Sheet1!$A$13:$D$744,4,FALSE)</f>
        <v>81</v>
      </c>
      <c r="Y138" s="244" t="str">
        <f>+VLOOKUP(X138,bd_lista!$A$3:$C$590,3,FALSE)</f>
        <v>Ministerio de Obras Públicas, Servicios y Vivienda</v>
      </c>
      <c r="Z138" s="304">
        <f>+X138</f>
        <v>81</v>
      </c>
      <c r="AA138" s="333" t="str">
        <f>+Y138</f>
        <v>Ministerio de Obras Públicas, Servicios y Vivienda</v>
      </c>
    </row>
    <row r="139" spans="1:27" ht="15" customHeight="1">
      <c r="A139" s="32">
        <v>134</v>
      </c>
      <c r="B139" s="450"/>
      <c r="C139" s="347" t="str">
        <f>+VLOOKUP(A139,bd_lista!$A$3:$C$590,3,FALSE)</f>
        <v>Consejo Nacional de Vivienda Policial</v>
      </c>
      <c r="D139" s="452"/>
      <c r="E139" s="347" t="s">
        <v>1311</v>
      </c>
      <c r="F139" s="247">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7">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7">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7">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7">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7">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7">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13776360.490000004</v>
      </c>
      <c r="M139" s="247">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7">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7">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7">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7">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7">
        <f t="shared" ca="1" si="9"/>
        <v>13776360.490000004</v>
      </c>
      <c r="S139" s="247">
        <f ca="1">+R138+R139</f>
        <v>13776360.490000004</v>
      </c>
      <c r="T139" s="247">
        <f ca="1">+S139</f>
        <v>13776360.490000004</v>
      </c>
      <c r="U139" s="246">
        <f t="shared" si="10"/>
        <v>2</v>
      </c>
      <c r="V139" s="347" t="str">
        <f>+VLOOKUP(A139,bd_lista!$A$3:$E$590,5,FALSE)</f>
        <v>Instituciones Descentralizadas</v>
      </c>
      <c r="W139" s="454"/>
      <c r="X139" s="244">
        <f>+VLOOKUP(A139,[2]Sheet1!$A$13:$D$744,4,FALSE)</f>
        <v>81</v>
      </c>
      <c r="Y139" s="244" t="str">
        <f>+VLOOKUP(X139,bd_lista!$A$3:$C$590,3,FALSE)</f>
        <v>Ministerio de Obras Públicas, Servicios y Vivienda</v>
      </c>
      <c r="Z139" s="302"/>
      <c r="AA139" s="335"/>
    </row>
    <row r="140" spans="1:27" ht="15" hidden="1" customHeight="1">
      <c r="A140" s="254">
        <v>150</v>
      </c>
      <c r="B140" s="449">
        <f>+A140</f>
        <v>150</v>
      </c>
      <c r="C140" s="249" t="str">
        <f>+VLOOKUP(A140,bd_lista!$A$3:$C$590,3,FALSE)</f>
        <v>Proyecto Sucre Ciudad Universitaria</v>
      </c>
      <c r="D140" s="451" t="str">
        <f>+C140</f>
        <v>Proyecto Sucre Ciudad Universitaria</v>
      </c>
      <c r="E140" s="249" t="s">
        <v>1310</v>
      </c>
      <c r="F140" s="245">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5">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5">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5">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5">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5">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5">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5">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5">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5">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5">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5">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5">
        <f t="shared" ca="1" si="9"/>
        <v>0</v>
      </c>
      <c r="S140" s="245"/>
      <c r="T140" s="245">
        <f ca="1">+T141</f>
        <v>0</v>
      </c>
      <c r="U140" s="244">
        <f t="shared" si="10"/>
        <v>1</v>
      </c>
      <c r="V140" s="347" t="str">
        <f>+VLOOKUP(A140,bd_lista!$A$3:$E$590,5,FALSE)</f>
        <v>Instituciones Descentralizadas</v>
      </c>
      <c r="W140" s="453" t="str">
        <f>+V140</f>
        <v>Instituciones Descentralizadas</v>
      </c>
      <c r="X140" s="244">
        <f>+VLOOKUP(A140,[2]Sheet1!$A$13:$D$744,4,FALSE)</f>
        <v>16</v>
      </c>
      <c r="Y140" s="244" t="str">
        <f>+VLOOKUP(X140,bd_lista!$A$3:$C$590,3,FALSE)</f>
        <v>Ministerio de Educación</v>
      </c>
      <c r="Z140" s="304">
        <f>+X140</f>
        <v>16</v>
      </c>
      <c r="AA140" s="305" t="str">
        <f>+Y140</f>
        <v>Ministerio de Educación</v>
      </c>
    </row>
    <row r="141" spans="1:27" ht="15" hidden="1" customHeight="1">
      <c r="A141" s="32">
        <v>150</v>
      </c>
      <c r="B141" s="450"/>
      <c r="C141" s="347" t="str">
        <f>+VLOOKUP(A141,bd_lista!$A$3:$C$590,3,FALSE)</f>
        <v>Proyecto Sucre Ciudad Universitaria</v>
      </c>
      <c r="D141" s="452"/>
      <c r="E141" s="347" t="s">
        <v>1311</v>
      </c>
      <c r="F141" s="247">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7">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7">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7">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7">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7">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7">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7">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7">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7">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7">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7">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7">
        <f t="shared" ca="1" si="9"/>
        <v>0</v>
      </c>
      <c r="S141" s="247">
        <f ca="1">+R140+R141</f>
        <v>0</v>
      </c>
      <c r="T141" s="247">
        <f ca="1">+S141</f>
        <v>0</v>
      </c>
      <c r="U141" s="246">
        <f t="shared" si="10"/>
        <v>2</v>
      </c>
      <c r="V141" s="347" t="str">
        <f>+VLOOKUP(A141,bd_lista!$A$3:$E$590,5,FALSE)</f>
        <v>Instituciones Descentralizadas</v>
      </c>
      <c r="W141" s="454"/>
      <c r="X141" s="244">
        <f>+VLOOKUP(A141,[2]Sheet1!$A$13:$D$744,4,FALSE)</f>
        <v>16</v>
      </c>
      <c r="Y141" s="244" t="str">
        <f>+VLOOKUP(X141,bd_lista!$A$3:$C$590,3,FALSE)</f>
        <v>Ministerio de Educación</v>
      </c>
      <c r="Z141" s="302"/>
      <c r="AA141" s="303"/>
    </row>
    <row r="142" spans="1:27" ht="15" customHeight="1">
      <c r="A142" s="254">
        <v>152</v>
      </c>
      <c r="B142" s="449">
        <f>+A142</f>
        <v>152</v>
      </c>
      <c r="C142" s="249" t="str">
        <f>+VLOOKUP(A142,bd_lista!$A$3:$C$590,3,FALSE)</f>
        <v>Servicio Plurinacional de Defensa Pública</v>
      </c>
      <c r="D142" s="451" t="str">
        <f>+C142</f>
        <v>Servicio Plurinacional de Defensa Pública</v>
      </c>
      <c r="E142" s="249" t="s">
        <v>1310</v>
      </c>
      <c r="F142" s="245">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5">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5">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5">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5">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5">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5">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5">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5">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5">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5">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5">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5">
        <f t="shared" ca="1" si="9"/>
        <v>0</v>
      </c>
      <c r="S142" s="245"/>
      <c r="T142" s="245">
        <f ca="1">+T143</f>
        <v>15314.94</v>
      </c>
      <c r="U142" s="244">
        <f t="shared" si="10"/>
        <v>1</v>
      </c>
      <c r="V142" s="347" t="str">
        <f>+VLOOKUP(A142,bd_lista!$A$3:$E$590,5,FALSE)</f>
        <v>Instituciones Descentralizadas</v>
      </c>
      <c r="W142" s="453" t="str">
        <f>+V142</f>
        <v>Instituciones Descentralizadas</v>
      </c>
      <c r="X142" s="244">
        <f>+VLOOKUP(A142,[2]Sheet1!$A$13:$D$744,4,FALSE)</f>
        <v>30</v>
      </c>
      <c r="Y142" s="244" t="str">
        <f>+VLOOKUP(X142,bd_lista!$A$3:$C$590,3,FALSE)</f>
        <v>Ministerio de Justicia y Transparencia Institucional</v>
      </c>
      <c r="Z142" s="304">
        <f>+X142</f>
        <v>30</v>
      </c>
      <c r="AA142" s="333" t="str">
        <f>+Y142</f>
        <v>Ministerio de Justicia y Transparencia Institucional</v>
      </c>
    </row>
    <row r="143" spans="1:27" ht="15" customHeight="1">
      <c r="A143" s="32">
        <v>152</v>
      </c>
      <c r="B143" s="450"/>
      <c r="C143" s="347" t="str">
        <f>+VLOOKUP(A143,bd_lista!$A$3:$C$590,3,FALSE)</f>
        <v>Servicio Plurinacional de Defensa Pública</v>
      </c>
      <c r="D143" s="452"/>
      <c r="E143" s="347" t="s">
        <v>1311</v>
      </c>
      <c r="F143" s="247">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7">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7">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7">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7">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7">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15314.94</v>
      </c>
      <c r="L143" s="247">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7">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7">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7">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7">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7">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7">
        <f t="shared" ca="1" si="9"/>
        <v>15314.94</v>
      </c>
      <c r="S143" s="247">
        <f ca="1">+R142+R143</f>
        <v>15314.94</v>
      </c>
      <c r="T143" s="247">
        <f ca="1">+S143</f>
        <v>15314.94</v>
      </c>
      <c r="U143" s="246">
        <f t="shared" si="10"/>
        <v>2</v>
      </c>
      <c r="V143" s="347" t="str">
        <f>+VLOOKUP(A143,bd_lista!$A$3:$E$590,5,FALSE)</f>
        <v>Instituciones Descentralizadas</v>
      </c>
      <c r="W143" s="454"/>
      <c r="X143" s="244">
        <f>+VLOOKUP(A143,[2]Sheet1!$A$13:$D$744,4,FALSE)</f>
        <v>30</v>
      </c>
      <c r="Y143" s="244" t="str">
        <f>+VLOOKUP(X143,bd_lista!$A$3:$C$590,3,FALSE)</f>
        <v>Ministerio de Justicia y Transparencia Institucional</v>
      </c>
      <c r="Z143" s="302"/>
      <c r="AA143" s="335"/>
    </row>
    <row r="144" spans="1:27" ht="15" hidden="1" customHeight="1">
      <c r="A144" s="254">
        <v>154</v>
      </c>
      <c r="B144" s="449">
        <f>+A144</f>
        <v>154</v>
      </c>
      <c r="C144" s="249" t="str">
        <f>+VLOOKUP(A144,bd_lista!$A$3:$C$590,3,FALSE)</f>
        <v>Museo Nacional de Historia Natural</v>
      </c>
      <c r="D144" s="451" t="str">
        <f>+C144</f>
        <v>Museo Nacional de Historia Natural</v>
      </c>
      <c r="E144" s="249" t="s">
        <v>1310</v>
      </c>
      <c r="F144" s="245">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5">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5">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5">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5">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5">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5">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5">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5">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5">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5">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5">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5">
        <f t="shared" ca="1" si="9"/>
        <v>0</v>
      </c>
      <c r="S144" s="245"/>
      <c r="T144" s="245">
        <f ca="1">+T145</f>
        <v>0</v>
      </c>
      <c r="U144" s="244">
        <f t="shared" si="10"/>
        <v>1</v>
      </c>
      <c r="V144" s="347" t="str">
        <f>+VLOOKUP(A144,bd_lista!$A$3:$E$590,5,FALSE)</f>
        <v>Instituciones Descentralizadas</v>
      </c>
      <c r="W144" s="453" t="str">
        <f>+V144</f>
        <v>Instituciones Descentralizadas</v>
      </c>
      <c r="X144" s="244">
        <f>+VLOOKUP(A144,[2]Sheet1!$A$13:$D$744,4,FALSE)</f>
        <v>86</v>
      </c>
      <c r="Y144" s="244" t="str">
        <f>+VLOOKUP(X144,bd_lista!$A$3:$C$590,3,FALSE)</f>
        <v>Ministerio de Medio Ambiente y Agua</v>
      </c>
      <c r="Z144" s="304">
        <f>+X144</f>
        <v>86</v>
      </c>
      <c r="AA144" s="305" t="str">
        <f>+Y144</f>
        <v>Ministerio de Medio Ambiente y Agua</v>
      </c>
    </row>
    <row r="145" spans="1:27" ht="15" hidden="1" customHeight="1">
      <c r="A145" s="32">
        <v>154</v>
      </c>
      <c r="B145" s="450"/>
      <c r="C145" s="347" t="str">
        <f>+VLOOKUP(A145,bd_lista!$A$3:$C$590,3,FALSE)</f>
        <v>Museo Nacional de Historia Natural</v>
      </c>
      <c r="D145" s="452"/>
      <c r="E145" s="347" t="s">
        <v>1311</v>
      </c>
      <c r="F145" s="247">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7">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7">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7">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7">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7">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7">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7">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7">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7">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7">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7">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7">
        <f t="shared" ca="1" si="9"/>
        <v>0</v>
      </c>
      <c r="S145" s="247">
        <f ca="1">+R144+R145</f>
        <v>0</v>
      </c>
      <c r="T145" s="247">
        <f ca="1">+S145</f>
        <v>0</v>
      </c>
      <c r="U145" s="246">
        <f t="shared" si="10"/>
        <v>2</v>
      </c>
      <c r="V145" s="347" t="str">
        <f>+VLOOKUP(A145,bd_lista!$A$3:$E$590,5,FALSE)</f>
        <v>Instituciones Descentralizadas</v>
      </c>
      <c r="W145" s="454"/>
      <c r="X145" s="244">
        <f>+VLOOKUP(A145,[2]Sheet1!$A$13:$D$744,4,FALSE)</f>
        <v>86</v>
      </c>
      <c r="Y145" s="244" t="str">
        <f>+VLOOKUP(X145,bd_lista!$A$3:$C$590,3,FALSE)</f>
        <v>Ministerio de Medio Ambiente y Agua</v>
      </c>
      <c r="Z145" s="302"/>
      <c r="AA145" s="303"/>
    </row>
    <row r="146" spans="1:27" ht="15" customHeight="1">
      <c r="A146" s="254">
        <v>153</v>
      </c>
      <c r="B146" s="449">
        <f>+A146</f>
        <v>153</v>
      </c>
      <c r="C146" s="249" t="str">
        <f>+VLOOKUP(A146,bd_lista!$A$3:$C$590,3,FALSE)</f>
        <v>Observatorio Plurinacional de la Calidad  Educativa</v>
      </c>
      <c r="D146" s="451" t="str">
        <f>+C146</f>
        <v>Observatorio Plurinacional de la Calidad  Educativa</v>
      </c>
      <c r="E146" s="249" t="s">
        <v>1310</v>
      </c>
      <c r="F146" s="245">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5">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5">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5">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5">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5">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5">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5">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5">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5">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5">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5">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5">
        <f t="shared" ca="1" si="9"/>
        <v>0</v>
      </c>
      <c r="S146" s="245"/>
      <c r="T146" s="245">
        <f ca="1">+T147</f>
        <v>2058.56</v>
      </c>
      <c r="U146" s="244">
        <f t="shared" si="10"/>
        <v>1</v>
      </c>
      <c r="V146" s="347" t="str">
        <f>+VLOOKUP(A146,bd_lista!$A$3:$E$590,5,FALSE)</f>
        <v>Instituciones Descentralizadas</v>
      </c>
      <c r="W146" s="453" t="str">
        <f>+V146</f>
        <v>Instituciones Descentralizadas</v>
      </c>
      <c r="X146" s="244">
        <f>+VLOOKUP(A146,[2]Sheet1!$A$13:$D$744,4,FALSE)</f>
        <v>16</v>
      </c>
      <c r="Y146" s="244" t="str">
        <f>+VLOOKUP(X146,bd_lista!$A$3:$C$590,3,FALSE)</f>
        <v>Ministerio de Educación</v>
      </c>
      <c r="Z146" s="304">
        <f>+X146</f>
        <v>16</v>
      </c>
      <c r="AA146" s="333" t="str">
        <f>+Y146</f>
        <v>Ministerio de Educación</v>
      </c>
    </row>
    <row r="147" spans="1:27" ht="15" customHeight="1">
      <c r="A147" s="32">
        <v>153</v>
      </c>
      <c r="B147" s="450"/>
      <c r="C147" s="347" t="str">
        <f>+VLOOKUP(A147,bd_lista!$A$3:$C$590,3,FALSE)</f>
        <v>Observatorio Plurinacional de la Calidad  Educativa</v>
      </c>
      <c r="D147" s="452"/>
      <c r="E147" s="347" t="s">
        <v>1311</v>
      </c>
      <c r="F147" s="247">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7">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2058.56</v>
      </c>
      <c r="H147" s="247">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7">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7">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7">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7">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7">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7">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7">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7">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7">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7">
        <f t="shared" ca="1" si="9"/>
        <v>2058.56</v>
      </c>
      <c r="S147" s="247">
        <f ca="1">+R146+R147</f>
        <v>2058.56</v>
      </c>
      <c r="T147" s="247">
        <f ca="1">+S147</f>
        <v>2058.56</v>
      </c>
      <c r="U147" s="246">
        <f t="shared" si="10"/>
        <v>2</v>
      </c>
      <c r="V147" s="347" t="str">
        <f>+VLOOKUP(A147,bd_lista!$A$3:$E$590,5,FALSE)</f>
        <v>Instituciones Descentralizadas</v>
      </c>
      <c r="W147" s="454"/>
      <c r="X147" s="244">
        <f>+VLOOKUP(A147,[2]Sheet1!$A$13:$D$744,4,FALSE)</f>
        <v>16</v>
      </c>
      <c r="Y147" s="244" t="str">
        <f>+VLOOKUP(X147,bd_lista!$A$3:$C$590,3,FALSE)</f>
        <v>Ministerio de Educación</v>
      </c>
      <c r="Z147" s="302"/>
      <c r="AA147" s="335"/>
    </row>
    <row r="148" spans="1:27" ht="15" hidden="1" customHeight="1">
      <c r="A148" s="254">
        <v>156</v>
      </c>
      <c r="B148" s="449">
        <f>+A148</f>
        <v>156</v>
      </c>
      <c r="C148" s="249" t="str">
        <f>+VLOOKUP(A148,bd_lista!$A$3:$C$590,3,FALSE)</f>
        <v>Servicio Plurinacional de Asistencia a la Víctima</v>
      </c>
      <c r="D148" s="451" t="str">
        <f>+C148</f>
        <v>Servicio Plurinacional de Asistencia a la Víctima</v>
      </c>
      <c r="E148" s="249" t="s">
        <v>1310</v>
      </c>
      <c r="F148" s="245">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5">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5">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5">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5">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5">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5">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5">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5">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5">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5">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5">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5">
        <f t="shared" ca="1" si="9"/>
        <v>0</v>
      </c>
      <c r="S148" s="245"/>
      <c r="T148" s="245">
        <f ca="1">+T149</f>
        <v>0</v>
      </c>
      <c r="U148" s="244">
        <f t="shared" si="10"/>
        <v>1</v>
      </c>
      <c r="V148" s="347" t="str">
        <f>+VLOOKUP(A148,bd_lista!$A$3:$E$590,5,FALSE)</f>
        <v>Instituciones Descentralizadas</v>
      </c>
      <c r="W148" s="453" t="str">
        <f>+V148</f>
        <v>Instituciones Descentralizadas</v>
      </c>
      <c r="X148" s="244">
        <f>+VLOOKUP(A148,[2]Sheet1!$A$13:$D$744,4,FALSE)</f>
        <v>30</v>
      </c>
      <c r="Y148" s="244" t="str">
        <f>+VLOOKUP(X148,bd_lista!$A$3:$C$590,3,FALSE)</f>
        <v>Ministerio de Justicia y Transparencia Institucional</v>
      </c>
      <c r="Z148" s="304">
        <f>+X148</f>
        <v>30</v>
      </c>
      <c r="AA148" s="333" t="str">
        <f>+Y148</f>
        <v>Ministerio de Justicia y Transparencia Institucional</v>
      </c>
    </row>
    <row r="149" spans="1:27" ht="15" hidden="1" customHeight="1">
      <c r="A149" s="32">
        <v>156</v>
      </c>
      <c r="B149" s="450"/>
      <c r="C149" s="347" t="str">
        <f>+VLOOKUP(A149,bd_lista!$A$3:$C$590,3,FALSE)</f>
        <v>Servicio Plurinacional de Asistencia a la Víctima</v>
      </c>
      <c r="D149" s="452"/>
      <c r="E149" s="347" t="s">
        <v>1311</v>
      </c>
      <c r="F149" s="247">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7">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7">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7">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7">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7">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7">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7">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7">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7">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7">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7">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7">
        <f t="shared" ca="1" si="9"/>
        <v>0</v>
      </c>
      <c r="S149" s="247">
        <f ca="1">+R148+R149</f>
        <v>0</v>
      </c>
      <c r="T149" s="247">
        <f ca="1">+S149</f>
        <v>0</v>
      </c>
      <c r="U149" s="246">
        <f t="shared" si="10"/>
        <v>2</v>
      </c>
      <c r="V149" s="347" t="str">
        <f>+VLOOKUP(A149,bd_lista!$A$3:$E$590,5,FALSE)</f>
        <v>Instituciones Descentralizadas</v>
      </c>
      <c r="W149" s="454"/>
      <c r="X149" s="244">
        <f>+VLOOKUP(A149,[2]Sheet1!$A$13:$D$744,4,FALSE)</f>
        <v>30</v>
      </c>
      <c r="Y149" s="244" t="str">
        <f>+VLOOKUP(X149,bd_lista!$A$3:$C$590,3,FALSE)</f>
        <v>Ministerio de Justicia y Transparencia Institucional</v>
      </c>
      <c r="Z149" s="302"/>
      <c r="AA149" s="335"/>
    </row>
    <row r="150" spans="1:27" ht="15" customHeight="1">
      <c r="A150" s="254">
        <v>155</v>
      </c>
      <c r="B150" s="449">
        <f>+A150</f>
        <v>155</v>
      </c>
      <c r="C150" s="249" t="str">
        <f>+VLOOKUP(A150,bd_lista!$A$3:$C$590,3,FALSE)</f>
        <v>Dirección del Notariado Plurinacional</v>
      </c>
      <c r="D150" s="451" t="str">
        <f>+C150</f>
        <v>Dirección del Notariado Plurinacional</v>
      </c>
      <c r="E150" s="249" t="s">
        <v>1310</v>
      </c>
      <c r="F150" s="245">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5">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5">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5">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5">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5">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5">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5">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5">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5">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5">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5">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5">
        <f t="shared" ca="1" si="9"/>
        <v>0</v>
      </c>
      <c r="S150" s="245"/>
      <c r="T150" s="245">
        <f ca="1">+T151</f>
        <v>13201147.73</v>
      </c>
      <c r="U150" s="244">
        <f t="shared" si="10"/>
        <v>1</v>
      </c>
      <c r="V150" s="347" t="str">
        <f>+VLOOKUP(A150,bd_lista!$A$3:$E$590,5,FALSE)</f>
        <v>Instituciones Descentralizadas</v>
      </c>
      <c r="W150" s="453" t="str">
        <f>+V150</f>
        <v>Instituciones Descentralizadas</v>
      </c>
      <c r="X150" s="244">
        <f>+VLOOKUP(A150,[2]Sheet1!$A$13:$D$744,4,FALSE)</f>
        <v>30</v>
      </c>
      <c r="Y150" s="244" t="str">
        <f>+VLOOKUP(X150,bd_lista!$A$3:$C$590,3,FALSE)</f>
        <v>Ministerio de Justicia y Transparencia Institucional</v>
      </c>
      <c r="Z150" s="304">
        <f>+X150</f>
        <v>30</v>
      </c>
      <c r="AA150" s="333" t="str">
        <f>+Y150</f>
        <v>Ministerio de Justicia y Transparencia Institucional</v>
      </c>
    </row>
    <row r="151" spans="1:27" ht="15" customHeight="1">
      <c r="A151" s="32">
        <v>155</v>
      </c>
      <c r="B151" s="450"/>
      <c r="C151" s="347" t="str">
        <f>+VLOOKUP(A151,bd_lista!$A$3:$C$590,3,FALSE)</f>
        <v>Dirección del Notariado Plurinacional</v>
      </c>
      <c r="D151" s="452"/>
      <c r="E151" s="347" t="s">
        <v>1311</v>
      </c>
      <c r="F151" s="247">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7">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7">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7">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7">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7">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7">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13201147.73</v>
      </c>
      <c r="M151" s="247">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7">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7">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7">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7">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7">
        <f t="shared" ca="1" si="9"/>
        <v>13201147.73</v>
      </c>
      <c r="S151" s="247">
        <f ca="1">+R150+R151</f>
        <v>13201147.73</v>
      </c>
      <c r="T151" s="247">
        <f ca="1">+S151</f>
        <v>13201147.73</v>
      </c>
      <c r="U151" s="246">
        <f t="shared" si="10"/>
        <v>2</v>
      </c>
      <c r="V151" s="347" t="str">
        <f>+VLOOKUP(A151,bd_lista!$A$3:$E$590,5,FALSE)</f>
        <v>Instituciones Descentralizadas</v>
      </c>
      <c r="W151" s="454"/>
      <c r="X151" s="244">
        <f>+VLOOKUP(A151,[2]Sheet1!$A$13:$D$744,4,FALSE)</f>
        <v>30</v>
      </c>
      <c r="Y151" s="244" t="str">
        <f>+VLOOKUP(X151,bd_lista!$A$3:$C$590,3,FALSE)</f>
        <v>Ministerio de Justicia y Transparencia Institucional</v>
      </c>
      <c r="Z151" s="302"/>
      <c r="AA151" s="335"/>
    </row>
    <row r="152" spans="1:27" ht="15" customHeight="1">
      <c r="A152" s="254">
        <v>163</v>
      </c>
      <c r="B152" s="449">
        <f>+A152</f>
        <v>163</v>
      </c>
      <c r="C152" s="249" t="str">
        <f>+VLOOKUP(A152,bd_lista!$A$3:$C$590,3,FALSE)</f>
        <v>Agencia Nacional de Hidrocarburos</v>
      </c>
      <c r="D152" s="451" t="str">
        <f>+C152</f>
        <v>Agencia Nacional de Hidrocarburos</v>
      </c>
      <c r="E152" s="249" t="s">
        <v>1310</v>
      </c>
      <c r="F152" s="245">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5">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5">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5">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5">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5">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95.35</v>
      </c>
      <c r="L152" s="245">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5">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5">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5">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5">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5">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5">
        <f t="shared" ca="1" si="9"/>
        <v>95.35</v>
      </c>
      <c r="S152" s="245"/>
      <c r="T152" s="245">
        <f ca="1">+T153</f>
        <v>3872877.1500000004</v>
      </c>
      <c r="U152" s="244">
        <f t="shared" si="10"/>
        <v>1</v>
      </c>
      <c r="V152" s="347" t="str">
        <f>+VLOOKUP(A152,bd_lista!$A$3:$E$590,5,FALSE)</f>
        <v>Instituciones Descentralizadas</v>
      </c>
      <c r="W152" s="453" t="str">
        <f>+V152</f>
        <v>Instituciones Descentralizadas</v>
      </c>
      <c r="X152" s="244">
        <f>+VLOOKUP(A152,[2]Sheet1!$A$13:$D$744,4,FALSE)</f>
        <v>78</v>
      </c>
      <c r="Y152" s="244" t="str">
        <f>+VLOOKUP(X152,bd_lista!$A$3:$C$590,3,FALSE)</f>
        <v>Ministerio de Hidrocarburos y Energías</v>
      </c>
      <c r="Z152" s="304">
        <f>+X152</f>
        <v>78</v>
      </c>
      <c r="AA152" s="333" t="str">
        <f>+Y152</f>
        <v>Ministerio de Hidrocarburos y Energías</v>
      </c>
    </row>
    <row r="153" spans="1:27" ht="15" customHeight="1">
      <c r="A153" s="32">
        <v>163</v>
      </c>
      <c r="B153" s="450"/>
      <c r="C153" s="347" t="str">
        <f>+VLOOKUP(A153,bd_lista!$A$3:$C$590,3,FALSE)</f>
        <v>Agencia Nacional de Hidrocarburos</v>
      </c>
      <c r="D153" s="452"/>
      <c r="E153" s="347" t="s">
        <v>1311</v>
      </c>
      <c r="F153" s="247">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7">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7">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7">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7">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7">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7">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3872781.8000000003</v>
      </c>
      <c r="M153" s="247">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7">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7">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7">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7">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7">
        <f t="shared" ca="1" si="9"/>
        <v>3872781.8000000003</v>
      </c>
      <c r="S153" s="247">
        <f ca="1">+R152+R153</f>
        <v>3872877.1500000004</v>
      </c>
      <c r="T153" s="247">
        <f ca="1">+S153</f>
        <v>3872877.1500000004</v>
      </c>
      <c r="U153" s="246">
        <f t="shared" si="10"/>
        <v>2</v>
      </c>
      <c r="V153" s="347" t="str">
        <f>+VLOOKUP(A153,bd_lista!$A$3:$E$590,5,FALSE)</f>
        <v>Instituciones Descentralizadas</v>
      </c>
      <c r="W153" s="454"/>
      <c r="X153" s="244">
        <f>+VLOOKUP(A153,[2]Sheet1!$A$13:$D$744,4,FALSE)</f>
        <v>78</v>
      </c>
      <c r="Y153" s="244" t="str">
        <f>+VLOOKUP(X153,bd_lista!$A$3:$C$590,3,FALSE)</f>
        <v>Ministerio de Hidrocarburos y Energías</v>
      </c>
      <c r="Z153" s="302"/>
      <c r="AA153" s="335"/>
    </row>
    <row r="154" spans="1:27" ht="15" hidden="1" customHeight="1">
      <c r="A154" s="254">
        <v>169</v>
      </c>
      <c r="B154" s="449">
        <f>+A154</f>
        <v>169</v>
      </c>
      <c r="C154" s="249" t="str">
        <f>+VLOOKUP(A154,bd_lista!$A$3:$C$590,3,FALSE)</f>
        <v>Autoridad General de Impugnación Tributaria</v>
      </c>
      <c r="D154" s="451" t="str">
        <f>+C154</f>
        <v>Autoridad General de Impugnación Tributaria</v>
      </c>
      <c r="E154" s="249" t="s">
        <v>1310</v>
      </c>
      <c r="F154" s="245">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5">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5">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5">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5">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5">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5">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5">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5">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5">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5">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5">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5">
        <f t="shared" ca="1" si="9"/>
        <v>0</v>
      </c>
      <c r="S154" s="245"/>
      <c r="T154" s="245">
        <f ca="1">+T155</f>
        <v>0</v>
      </c>
      <c r="U154" s="244">
        <f t="shared" si="10"/>
        <v>1</v>
      </c>
      <c r="V154" s="347" t="str">
        <f>+VLOOKUP(A154,bd_lista!$A$3:$E$590,5,FALSE)</f>
        <v>Instituciones Descentralizadas</v>
      </c>
      <c r="W154" s="453" t="str">
        <f>+V154</f>
        <v>Instituciones Descentralizadas</v>
      </c>
      <c r="X154" s="244">
        <f>+VLOOKUP(A154,[2]Sheet1!$A$13:$D$744,4,FALSE)</f>
        <v>35</v>
      </c>
      <c r="Y154" s="244" t="str">
        <f>+VLOOKUP(X154,bd_lista!$A$3:$C$590,3,FALSE)</f>
        <v>Ministerio de Economía y Finanzas Públicas</v>
      </c>
      <c r="Z154" s="304">
        <f>+X154</f>
        <v>35</v>
      </c>
      <c r="AA154" s="333" t="str">
        <f>+Y154</f>
        <v>Ministerio de Economía y Finanzas Públicas</v>
      </c>
    </row>
    <row r="155" spans="1:27" ht="15" hidden="1" customHeight="1">
      <c r="A155" s="32">
        <v>169</v>
      </c>
      <c r="B155" s="450"/>
      <c r="C155" s="347" t="str">
        <f>+VLOOKUP(A155,bd_lista!$A$3:$C$590,3,FALSE)</f>
        <v>Autoridad General de Impugnación Tributaria</v>
      </c>
      <c r="D155" s="452"/>
      <c r="E155" s="347" t="s">
        <v>1311</v>
      </c>
      <c r="F155" s="247">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7">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7">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7">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7">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7">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7">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7">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7">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7">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7">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7">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7">
        <f t="shared" ca="1" si="9"/>
        <v>0</v>
      </c>
      <c r="S155" s="247">
        <f ca="1">+R154+R155</f>
        <v>0</v>
      </c>
      <c r="T155" s="247">
        <f ca="1">+S155</f>
        <v>0</v>
      </c>
      <c r="U155" s="246">
        <f t="shared" si="10"/>
        <v>2</v>
      </c>
      <c r="V155" s="347" t="str">
        <f>+VLOOKUP(A155,bd_lista!$A$3:$E$590,5,FALSE)</f>
        <v>Instituciones Descentralizadas</v>
      </c>
      <c r="W155" s="454"/>
      <c r="X155" s="244">
        <f>+VLOOKUP(A155,[2]Sheet1!$A$13:$D$744,4,FALSE)</f>
        <v>35</v>
      </c>
      <c r="Y155" s="244" t="str">
        <f>+VLOOKUP(X155,bd_lista!$A$3:$C$590,3,FALSE)</f>
        <v>Ministerio de Economía y Finanzas Públicas</v>
      </c>
      <c r="Z155" s="302"/>
      <c r="AA155" s="335"/>
    </row>
    <row r="156" spans="1:27" ht="15" customHeight="1">
      <c r="A156" s="254">
        <v>190</v>
      </c>
      <c r="B156" s="449">
        <f>+A156</f>
        <v>190</v>
      </c>
      <c r="C156" s="249" t="str">
        <f>+VLOOKUP(A156,bd_lista!$A$3:$C$590,3,FALSE)</f>
        <v>Autoridad Jurisdiccional Administrativa Minera</v>
      </c>
      <c r="D156" s="451" t="str">
        <f>+C156</f>
        <v>Autoridad Jurisdiccional Administrativa Minera</v>
      </c>
      <c r="E156" s="249" t="s">
        <v>1310</v>
      </c>
      <c r="F156" s="245">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5">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5">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5">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5">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5">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5">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5">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5">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5">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5">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5">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5">
        <f t="shared" ca="1" si="9"/>
        <v>0</v>
      </c>
      <c r="S156" s="245"/>
      <c r="T156" s="245">
        <f ca="1">+T157</f>
        <v>4584.7</v>
      </c>
      <c r="U156" s="244">
        <f t="shared" si="10"/>
        <v>1</v>
      </c>
      <c r="V156" s="347" t="str">
        <f>+VLOOKUP(A156,bd_lista!$A$3:$E$590,5,FALSE)</f>
        <v>Instituciones Descentralizadas</v>
      </c>
      <c r="W156" s="453" t="str">
        <f>+V156</f>
        <v>Instituciones Descentralizadas</v>
      </c>
      <c r="X156" s="244">
        <f>+VLOOKUP(A156,[2]Sheet1!$A$13:$D$744,4,FALSE)</f>
        <v>76</v>
      </c>
      <c r="Y156" s="244" t="str">
        <f>+VLOOKUP(X156,bd_lista!$A$3:$C$590,3,FALSE)</f>
        <v>Ministerio de Minería y Metalurgia</v>
      </c>
      <c r="Z156" s="304">
        <f>+X156</f>
        <v>76</v>
      </c>
      <c r="AA156" s="333" t="str">
        <f>+Y156</f>
        <v>Ministerio de Minería y Metalurgia</v>
      </c>
    </row>
    <row r="157" spans="1:27" ht="15" customHeight="1">
      <c r="A157" s="32">
        <v>190</v>
      </c>
      <c r="B157" s="450"/>
      <c r="C157" s="347" t="str">
        <f>+VLOOKUP(A157,bd_lista!$A$3:$C$590,3,FALSE)</f>
        <v>Autoridad Jurisdiccional Administrativa Minera</v>
      </c>
      <c r="D157" s="452"/>
      <c r="E157" s="347" t="s">
        <v>1311</v>
      </c>
      <c r="F157" s="247">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7">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7">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7">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7">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7">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7">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4584.7</v>
      </c>
      <c r="M157" s="247">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7">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7">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7">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7">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7">
        <f t="shared" ca="1" si="9"/>
        <v>4584.7</v>
      </c>
      <c r="S157" s="247">
        <f ca="1">+R156+R157</f>
        <v>4584.7</v>
      </c>
      <c r="T157" s="247">
        <f ca="1">+S157</f>
        <v>4584.7</v>
      </c>
      <c r="U157" s="246">
        <f t="shared" si="10"/>
        <v>2</v>
      </c>
      <c r="V157" s="347" t="str">
        <f>+VLOOKUP(A157,bd_lista!$A$3:$E$590,5,FALSE)</f>
        <v>Instituciones Descentralizadas</v>
      </c>
      <c r="W157" s="454"/>
      <c r="X157" s="244">
        <f>+VLOOKUP(A157,[2]Sheet1!$A$13:$D$744,4,FALSE)</f>
        <v>76</v>
      </c>
      <c r="Y157" s="244" t="str">
        <f>+VLOOKUP(X157,bd_lista!$A$3:$C$590,3,FALSE)</f>
        <v>Ministerio de Minería y Metalurgia</v>
      </c>
      <c r="Z157" s="302"/>
      <c r="AA157" s="335"/>
    </row>
    <row r="158" spans="1:27" ht="15" customHeight="1">
      <c r="A158" s="254">
        <v>192</v>
      </c>
      <c r="B158" s="449">
        <f>+A158</f>
        <v>192</v>
      </c>
      <c r="C158" s="249" t="str">
        <f>+VLOOKUP(A158,bd_lista!$A$3:$C$590,3,FALSE)</f>
        <v>Servicio al Mejoramiento de la Navegación Amazónica</v>
      </c>
      <c r="D158" s="451" t="str">
        <f>+C158</f>
        <v>Servicio al Mejoramiento de la Navegación Amazónica</v>
      </c>
      <c r="E158" s="249" t="s">
        <v>1310</v>
      </c>
      <c r="F158" s="245">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5">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5">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5">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5">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5">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5">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5">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5">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5">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5">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5">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5">
        <f t="shared" ref="R158:R221" ca="1" si="11">+SUM(F158:Q158)</f>
        <v>0</v>
      </c>
      <c r="S158" s="245"/>
      <c r="T158" s="245">
        <f ca="1">+T159</f>
        <v>50</v>
      </c>
      <c r="U158" s="244">
        <f t="shared" ref="U158:U221" si="12">+IF(E158="Débitos",1,2)</f>
        <v>1</v>
      </c>
      <c r="V158" s="347" t="str">
        <f>+VLOOKUP(A158,bd_lista!$A$3:$E$590,5,FALSE)</f>
        <v>Instituciones Descentralizadas</v>
      </c>
      <c r="W158" s="453" t="str">
        <f>+V158</f>
        <v>Instituciones Descentralizadas</v>
      </c>
      <c r="X158" s="244">
        <f>+VLOOKUP(A158,[2]Sheet1!$A$13:$D$744,4,FALSE)</f>
        <v>81</v>
      </c>
      <c r="Y158" s="244" t="str">
        <f>+VLOOKUP(X158,bd_lista!$A$3:$C$590,3,FALSE)</f>
        <v>Ministerio de Obras Públicas, Servicios y Vivienda</v>
      </c>
      <c r="Z158" s="304">
        <f>+X158</f>
        <v>81</v>
      </c>
      <c r="AA158" s="333" t="str">
        <f>+Y158</f>
        <v>Ministerio de Obras Públicas, Servicios y Vivienda</v>
      </c>
    </row>
    <row r="159" spans="1:27" ht="15" customHeight="1">
      <c r="A159" s="32">
        <v>192</v>
      </c>
      <c r="B159" s="450"/>
      <c r="C159" s="347" t="str">
        <f>+VLOOKUP(A159,bd_lista!$A$3:$C$590,3,FALSE)</f>
        <v>Servicio al Mejoramiento de la Navegación Amazónica</v>
      </c>
      <c r="D159" s="452"/>
      <c r="E159" s="347" t="s">
        <v>1311</v>
      </c>
      <c r="F159" s="247">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7">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50</v>
      </c>
      <c r="H159" s="247">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7">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7">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7">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7">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7">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7">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7">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7">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7">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7">
        <f t="shared" ca="1" si="11"/>
        <v>50</v>
      </c>
      <c r="S159" s="247">
        <f ca="1">+R158+R159</f>
        <v>50</v>
      </c>
      <c r="T159" s="247">
        <f ca="1">+S159</f>
        <v>50</v>
      </c>
      <c r="U159" s="246">
        <f t="shared" si="12"/>
        <v>2</v>
      </c>
      <c r="V159" s="347" t="str">
        <f>+VLOOKUP(A159,bd_lista!$A$3:$E$590,5,FALSE)</f>
        <v>Instituciones Descentralizadas</v>
      </c>
      <c r="W159" s="454"/>
      <c r="X159" s="244">
        <f>+VLOOKUP(A159,[2]Sheet1!$A$13:$D$744,4,FALSE)</f>
        <v>81</v>
      </c>
      <c r="Y159" s="244" t="str">
        <f>+VLOOKUP(X159,bd_lista!$A$3:$C$590,3,FALSE)</f>
        <v>Ministerio de Obras Públicas, Servicios y Vivienda</v>
      </c>
      <c r="Z159" s="302"/>
      <c r="AA159" s="335"/>
    </row>
    <row r="160" spans="1:27" customFormat="1" ht="15" customHeight="1">
      <c r="A160" s="254">
        <v>197</v>
      </c>
      <c r="B160" s="449">
        <f>+A160</f>
        <v>197</v>
      </c>
      <c r="C160" s="249" t="str">
        <f>+VLOOKUP(A160,bd_lista!$A$3:$C$590,3,FALSE)</f>
        <v>DIRECCIÓN ESTRATÉGICA DE REIVINDICACION MARÍTIMA, SILALA Y RECURSOS HÍDRICOS INTERNACIONALES</v>
      </c>
      <c r="D160" s="451" t="str">
        <f>+C160</f>
        <v>DIRECCIÓN ESTRATÉGICA DE REIVINDICACION MARÍTIMA, SILALA Y RECURSOS HÍDRICOS INTERNACIONALES</v>
      </c>
      <c r="E160" s="249" t="s">
        <v>1310</v>
      </c>
      <c r="F160" s="245">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5">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5">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5">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5">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5">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5">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5">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5">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5">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5">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5">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5">
        <f t="shared" ca="1" si="11"/>
        <v>0</v>
      </c>
      <c r="S160" s="245"/>
      <c r="T160" s="245">
        <f ca="1">+T161</f>
        <v>182.27</v>
      </c>
      <c r="U160" s="244">
        <f t="shared" si="12"/>
        <v>1</v>
      </c>
      <c r="V160" s="347" t="str">
        <f>+VLOOKUP(A160,bd_lista!$A$3:$E$590,5,FALSE)</f>
        <v>Instituciones Descentralizadas</v>
      </c>
      <c r="W160" s="453" t="str">
        <f>+V160</f>
        <v>Instituciones Descentralizadas</v>
      </c>
      <c r="X160" s="244">
        <f>+VLOOKUP(A160,[2]Sheet1!$A$13:$D$744,4,FALSE)</f>
        <v>10</v>
      </c>
      <c r="Y160" s="244" t="str">
        <f>+VLOOKUP(X160,bd_lista!$A$3:$C$590,3,FALSE)</f>
        <v>Ministerio de Relaciones Exteriores</v>
      </c>
      <c r="Z160" s="304">
        <f>+X160</f>
        <v>10</v>
      </c>
      <c r="AA160" s="333" t="str">
        <f>+Y160</f>
        <v>Ministerio de Relaciones Exteriores</v>
      </c>
    </row>
    <row r="161" spans="1:27" customFormat="1" ht="15" customHeight="1">
      <c r="A161" s="32">
        <v>197</v>
      </c>
      <c r="B161" s="450"/>
      <c r="C161" s="347" t="str">
        <f>+VLOOKUP(A161,bd_lista!$A$3:$C$590,3,FALSE)</f>
        <v>DIRECCIÓN ESTRATÉGICA DE REIVINDICACION MARÍTIMA, SILALA Y RECURSOS HÍDRICOS INTERNACIONALES</v>
      </c>
      <c r="D161" s="452"/>
      <c r="E161" s="347" t="s">
        <v>1311</v>
      </c>
      <c r="F161" s="247">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7">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7">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7">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7">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7">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7">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182.27</v>
      </c>
      <c r="M161" s="247">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7">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7">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7">
        <f t="shared" ca="1" si="11"/>
        <v>182.27</v>
      </c>
      <c r="S161" s="247">
        <f ca="1">+R160+R161</f>
        <v>182.27</v>
      </c>
      <c r="T161" s="247">
        <f ca="1">+S161</f>
        <v>182.27</v>
      </c>
      <c r="U161" s="246">
        <f t="shared" si="12"/>
        <v>2</v>
      </c>
      <c r="V161" s="347" t="str">
        <f>+VLOOKUP(A161,bd_lista!$A$3:$E$590,5,FALSE)</f>
        <v>Instituciones Descentralizadas</v>
      </c>
      <c r="W161" s="454"/>
      <c r="X161" s="244">
        <f>+VLOOKUP(A161,[2]Sheet1!$A$13:$D$744,4,FALSE)</f>
        <v>10</v>
      </c>
      <c r="Y161" s="244" t="str">
        <f>+VLOOKUP(X161,bd_lista!$A$3:$C$590,3,FALSE)</f>
        <v>Ministerio de Relaciones Exteriores</v>
      </c>
      <c r="Z161" s="302"/>
      <c r="AA161" s="335"/>
    </row>
    <row r="162" spans="1:27" ht="15" customHeight="1">
      <c r="A162" s="32">
        <v>200</v>
      </c>
      <c r="B162" s="449">
        <f>+A162</f>
        <v>200</v>
      </c>
      <c r="C162" s="249" t="str">
        <f>+VLOOKUP(A162,bd_lista!$A$3:$C$590,3,FALSE)</f>
        <v>Registro Único para la Administración Tributaria Municipal</v>
      </c>
      <c r="D162" s="451" t="str">
        <f>+C162</f>
        <v>Registro Único para la Administración Tributaria Municipal</v>
      </c>
      <c r="E162" s="249" t="s">
        <v>1310</v>
      </c>
      <c r="F162" s="245">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5">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5">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5">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5">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5">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5">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5">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5">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5">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5">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5">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5">
        <f t="shared" ca="1" si="11"/>
        <v>0</v>
      </c>
      <c r="S162" s="245"/>
      <c r="T162" s="245">
        <f ca="1">+T163</f>
        <v>7797.69</v>
      </c>
      <c r="U162" s="244">
        <f t="shared" si="12"/>
        <v>1</v>
      </c>
      <c r="V162" s="347" t="str">
        <f>+VLOOKUP(A162,bd_lista!$A$3:$E$590,5,FALSE)</f>
        <v>Instituciones Descentralizadas</v>
      </c>
      <c r="W162" s="453" t="str">
        <f>+V162</f>
        <v>Instituciones Descentralizadas</v>
      </c>
      <c r="X162" s="244">
        <f>+VLOOKUP(A162,[2]Sheet1!$A$13:$D$744,4,FALSE)</f>
        <v>35</v>
      </c>
      <c r="Y162" s="244" t="str">
        <f>+VLOOKUP(X162,bd_lista!$A$3:$C$590,3,FALSE)</f>
        <v>Ministerio de Economía y Finanzas Públicas</v>
      </c>
      <c r="Z162" s="304">
        <f>+X162</f>
        <v>35</v>
      </c>
      <c r="AA162" s="333" t="str">
        <f>+Y162</f>
        <v>Ministerio de Economía y Finanzas Públicas</v>
      </c>
    </row>
    <row r="163" spans="1:27" ht="15" customHeight="1">
      <c r="A163" s="32">
        <v>200</v>
      </c>
      <c r="B163" s="450"/>
      <c r="C163" s="347" t="str">
        <f>+VLOOKUP(A163,bd_lista!$A$3:$C$590,3,FALSE)</f>
        <v>Registro Único para la Administración Tributaria Municipal</v>
      </c>
      <c r="D163" s="452"/>
      <c r="E163" s="347" t="s">
        <v>1311</v>
      </c>
      <c r="F163" s="247">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7">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7">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7">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7">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7">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7797.69</v>
      </c>
      <c r="L163" s="247">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7">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7">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7">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7">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7">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7">
        <f t="shared" ca="1" si="11"/>
        <v>7797.69</v>
      </c>
      <c r="S163" s="247">
        <f ca="1">+R162+R163</f>
        <v>7797.69</v>
      </c>
      <c r="T163" s="247">
        <f ca="1">+S163</f>
        <v>7797.69</v>
      </c>
      <c r="U163" s="246">
        <f t="shared" si="12"/>
        <v>2</v>
      </c>
      <c r="V163" s="347" t="str">
        <f>+VLOOKUP(A163,bd_lista!$A$3:$E$590,5,FALSE)</f>
        <v>Instituciones Descentralizadas</v>
      </c>
      <c r="W163" s="454"/>
      <c r="X163" s="244">
        <f>+VLOOKUP(A163,[2]Sheet1!$A$13:$D$744,4,FALSE)</f>
        <v>35</v>
      </c>
      <c r="Y163" s="244" t="str">
        <f>+VLOOKUP(X163,bd_lista!$A$3:$C$590,3,FALSE)</f>
        <v>Ministerio de Economía y Finanzas Públicas</v>
      </c>
      <c r="Z163" s="302"/>
      <c r="AA163" s="335"/>
    </row>
    <row r="164" spans="1:27" ht="15" customHeight="1">
      <c r="A164" s="254">
        <v>201</v>
      </c>
      <c r="B164" s="449">
        <f>+A164</f>
        <v>201</v>
      </c>
      <c r="C164" s="249" t="str">
        <f>+VLOOKUP(A164,bd_lista!$A$3:$C$590,3,FALSE)</f>
        <v>Agencia para el Des. de las Macroreg. y Zonas Fronterizas</v>
      </c>
      <c r="D164" s="451" t="str">
        <f>+C164</f>
        <v>Agencia para el Des. de las Macroreg. y Zonas Fronterizas</v>
      </c>
      <c r="E164" s="249" t="s">
        <v>1310</v>
      </c>
      <c r="F164" s="245">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5">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5">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5">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5">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5">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5">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5">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5">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5">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5">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5">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5">
        <f t="shared" ca="1" si="11"/>
        <v>0</v>
      </c>
      <c r="S164" s="245"/>
      <c r="T164" s="245">
        <f ca="1">+T165</f>
        <v>129.96</v>
      </c>
      <c r="U164" s="244">
        <f t="shared" si="12"/>
        <v>1</v>
      </c>
      <c r="V164" s="347" t="str">
        <f>+VLOOKUP(A164,bd_lista!$A$3:$E$590,5,FALSE)</f>
        <v>Instituciones Descentralizadas</v>
      </c>
      <c r="W164" s="453" t="str">
        <f>+V164</f>
        <v>Instituciones Descentralizadas</v>
      </c>
      <c r="X164" s="244">
        <f>+VLOOKUP(A164,[2]Sheet1!$A$13:$D$744,4,FALSE)</f>
        <v>66</v>
      </c>
      <c r="Y164" s="244" t="str">
        <f>+VLOOKUP(X164,bd_lista!$A$3:$C$590,3,FALSE)</f>
        <v>Ministerio de Planificación del Desarrollo</v>
      </c>
      <c r="Z164" s="304">
        <f>+X164</f>
        <v>66</v>
      </c>
      <c r="AA164" s="333" t="str">
        <f>+Y164</f>
        <v>Ministerio de Planificación del Desarrollo</v>
      </c>
    </row>
    <row r="165" spans="1:27" ht="15" customHeight="1">
      <c r="A165" s="32">
        <v>201</v>
      </c>
      <c r="B165" s="450"/>
      <c r="C165" s="347" t="str">
        <f>+VLOOKUP(A165,bd_lista!$A$3:$C$590,3,FALSE)</f>
        <v>Agencia para el Des. de las Macroreg. y Zonas Fronterizas</v>
      </c>
      <c r="D165" s="452"/>
      <c r="E165" s="347" t="s">
        <v>1311</v>
      </c>
      <c r="F165" s="247">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7">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7">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7">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7">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7">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7">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129.96</v>
      </c>
      <c r="M165" s="247">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7">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7">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7">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7">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7">
        <f t="shared" ca="1" si="11"/>
        <v>129.96</v>
      </c>
      <c r="S165" s="247">
        <f ca="1">+R164+R165</f>
        <v>129.96</v>
      </c>
      <c r="T165" s="247">
        <f ca="1">+S165</f>
        <v>129.96</v>
      </c>
      <c r="U165" s="246">
        <f t="shared" si="12"/>
        <v>2</v>
      </c>
      <c r="V165" s="347" t="str">
        <f>+VLOOKUP(A165,bd_lista!$A$3:$E$590,5,FALSE)</f>
        <v>Instituciones Descentralizadas</v>
      </c>
      <c r="W165" s="454"/>
      <c r="X165" s="244">
        <f>+VLOOKUP(A165,[2]Sheet1!$A$13:$D$744,4,FALSE)</f>
        <v>66</v>
      </c>
      <c r="Y165" s="244" t="str">
        <f>+VLOOKUP(X165,bd_lista!$A$3:$C$590,3,FALSE)</f>
        <v>Ministerio de Planificación del Desarrollo</v>
      </c>
      <c r="Z165" s="302"/>
      <c r="AA165" s="335"/>
    </row>
    <row r="166" spans="1:27" ht="15" customHeight="1">
      <c r="A166" s="254">
        <v>203</v>
      </c>
      <c r="B166" s="449">
        <f>+A166</f>
        <v>203</v>
      </c>
      <c r="C166" s="249" t="str">
        <f>+VLOOKUP(A166,bd_lista!$A$3:$C$590,3,FALSE)</f>
        <v>Autoridad de Supervisión del Sistema Financiero</v>
      </c>
      <c r="D166" s="451" t="str">
        <f>+C166</f>
        <v>Autoridad de Supervisión del Sistema Financiero</v>
      </c>
      <c r="E166" s="249" t="s">
        <v>1310</v>
      </c>
      <c r="F166" s="245">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5">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5">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5">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1503.3</v>
      </c>
      <c r="J166" s="245">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5">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5">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5">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5">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5">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5">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5">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5">
        <f t="shared" ca="1" si="11"/>
        <v>1503.3</v>
      </c>
      <c r="S166" s="245"/>
      <c r="T166" s="245">
        <f ca="1">+T167</f>
        <v>225663.88</v>
      </c>
      <c r="U166" s="244">
        <f t="shared" si="12"/>
        <v>1</v>
      </c>
      <c r="V166" s="347" t="str">
        <f>+VLOOKUP(A166,bd_lista!$A$3:$E$590,5,FALSE)</f>
        <v>Instituciones Descentralizadas</v>
      </c>
      <c r="W166" s="453" t="str">
        <f>+V166</f>
        <v>Instituciones Descentralizadas</v>
      </c>
      <c r="X166" s="244">
        <f>+VLOOKUP(A166,[2]Sheet1!$A$13:$D$744,4,FALSE)</f>
        <v>35</v>
      </c>
      <c r="Y166" s="244" t="str">
        <f>+VLOOKUP(X166,bd_lista!$A$3:$C$590,3,FALSE)</f>
        <v>Ministerio de Economía y Finanzas Públicas</v>
      </c>
      <c r="Z166" s="304">
        <f>+X166</f>
        <v>35</v>
      </c>
      <c r="AA166" s="333" t="str">
        <f>+Y166</f>
        <v>Ministerio de Economía y Finanzas Públicas</v>
      </c>
    </row>
    <row r="167" spans="1:27" ht="15" customHeight="1">
      <c r="A167" s="32">
        <v>203</v>
      </c>
      <c r="B167" s="450"/>
      <c r="C167" s="347" t="str">
        <f>+VLOOKUP(A167,bd_lista!$A$3:$C$590,3,FALSE)</f>
        <v>Autoridad de Supervisión del Sistema Financiero</v>
      </c>
      <c r="D167" s="452"/>
      <c r="E167" s="347" t="s">
        <v>1311</v>
      </c>
      <c r="F167" s="247">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7">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7">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0.03</v>
      </c>
      <c r="I167" s="247">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7">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7">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35958.050000000003</v>
      </c>
      <c r="L167" s="247">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188202.5</v>
      </c>
      <c r="M167" s="247">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7">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7">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7">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7">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7">
        <f t="shared" ca="1" si="11"/>
        <v>224160.58000000002</v>
      </c>
      <c r="S167" s="247">
        <f ca="1">+R166+R167</f>
        <v>225663.88</v>
      </c>
      <c r="T167" s="247">
        <f ca="1">+S167</f>
        <v>225663.88</v>
      </c>
      <c r="U167" s="246">
        <f t="shared" si="12"/>
        <v>2</v>
      </c>
      <c r="V167" s="347" t="str">
        <f>+VLOOKUP(A167,bd_lista!$A$3:$E$590,5,FALSE)</f>
        <v>Instituciones Descentralizadas</v>
      </c>
      <c r="W167" s="454"/>
      <c r="X167" s="244">
        <f>+VLOOKUP(A167,[2]Sheet1!$A$13:$D$744,4,FALSE)</f>
        <v>35</v>
      </c>
      <c r="Y167" s="244" t="str">
        <f>+VLOOKUP(X167,bd_lista!$A$3:$C$590,3,FALSE)</f>
        <v>Ministerio de Economía y Finanzas Públicas</v>
      </c>
      <c r="Z167" s="302"/>
      <c r="AA167" s="335"/>
    </row>
    <row r="168" spans="1:27" ht="15" customHeight="1">
      <c r="A168" s="254">
        <v>206</v>
      </c>
      <c r="B168" s="449">
        <f>+A168</f>
        <v>206</v>
      </c>
      <c r="C168" s="249" t="str">
        <f>+VLOOKUP(A168,bd_lista!$A$3:$C$590,3,FALSE)</f>
        <v>Instituto Nacional de Estadística</v>
      </c>
      <c r="D168" s="451" t="str">
        <f>+C168</f>
        <v>Instituto Nacional de Estadística</v>
      </c>
      <c r="E168" s="249" t="s">
        <v>1310</v>
      </c>
      <c r="F168" s="245">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5">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5">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5">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5">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5">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5">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5">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5">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5">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5">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5">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5">
        <f t="shared" ca="1" si="11"/>
        <v>0</v>
      </c>
      <c r="S168" s="245"/>
      <c r="T168" s="245">
        <f ca="1">+T169</f>
        <v>175.87</v>
      </c>
      <c r="U168" s="244">
        <f t="shared" si="12"/>
        <v>1</v>
      </c>
      <c r="V168" s="347" t="str">
        <f>+VLOOKUP(A168,bd_lista!$A$3:$E$590,5,FALSE)</f>
        <v>Instituciones Descentralizadas</v>
      </c>
      <c r="W168" s="453" t="str">
        <f>+V168</f>
        <v>Instituciones Descentralizadas</v>
      </c>
      <c r="X168" s="244">
        <f>+VLOOKUP(A168,[2]Sheet1!$A$13:$D$744,4,FALSE)</f>
        <v>66</v>
      </c>
      <c r="Y168" s="244" t="str">
        <f>+VLOOKUP(X168,bd_lista!$A$3:$C$590,3,FALSE)</f>
        <v>Ministerio de Planificación del Desarrollo</v>
      </c>
      <c r="Z168" s="304">
        <f>+X168</f>
        <v>66</v>
      </c>
      <c r="AA168" s="333" t="str">
        <f>+Y168</f>
        <v>Ministerio de Planificación del Desarrollo</v>
      </c>
    </row>
    <row r="169" spans="1:27" ht="15" customHeight="1">
      <c r="A169" s="32">
        <v>206</v>
      </c>
      <c r="B169" s="450"/>
      <c r="C169" s="347" t="str">
        <f>+VLOOKUP(A169,bd_lista!$A$3:$C$590,3,FALSE)</f>
        <v>Instituto Nacional de Estadística</v>
      </c>
      <c r="D169" s="452"/>
      <c r="E169" s="347" t="s">
        <v>1311</v>
      </c>
      <c r="F169" s="247">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7">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7">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7">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7">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7">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7">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175.87</v>
      </c>
      <c r="M169" s="247">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7">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7">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7">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7">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7">
        <f t="shared" ca="1" si="11"/>
        <v>175.87</v>
      </c>
      <c r="S169" s="247">
        <f ca="1">+R168+R169</f>
        <v>175.87</v>
      </c>
      <c r="T169" s="247">
        <f ca="1">+S169</f>
        <v>175.87</v>
      </c>
      <c r="U169" s="246">
        <f t="shared" si="12"/>
        <v>2</v>
      </c>
      <c r="V169" s="347" t="str">
        <f>+VLOOKUP(A169,bd_lista!$A$3:$E$590,5,FALSE)</f>
        <v>Instituciones Descentralizadas</v>
      </c>
      <c r="W169" s="454"/>
      <c r="X169" s="244">
        <f>+VLOOKUP(A169,[2]Sheet1!$A$13:$D$744,4,FALSE)</f>
        <v>66</v>
      </c>
      <c r="Y169" s="244" t="str">
        <f>+VLOOKUP(X169,bd_lista!$A$3:$C$590,3,FALSE)</f>
        <v>Ministerio de Planificación del Desarrollo</v>
      </c>
      <c r="Z169" s="302"/>
      <c r="AA169" s="335"/>
    </row>
    <row r="170" spans="1:27" ht="15" customHeight="1">
      <c r="A170" s="254">
        <v>212</v>
      </c>
      <c r="B170" s="449">
        <f>+A170</f>
        <v>212</v>
      </c>
      <c r="C170" s="249" t="str">
        <f>+VLOOKUP(A170,bd_lista!$A$3:$C$590,3,FALSE)</f>
        <v>Instituto Nacional de Reforma Agraria</v>
      </c>
      <c r="D170" s="451" t="str">
        <f>+C170</f>
        <v>Instituto Nacional de Reforma Agraria</v>
      </c>
      <c r="E170" s="249" t="s">
        <v>1310</v>
      </c>
      <c r="F170" s="245">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5">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5">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5">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13329007.440000001</v>
      </c>
      <c r="J170" s="245">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5">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19199905.199999999</v>
      </c>
      <c r="L170" s="245">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5">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5">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5">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5">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5">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5">
        <f t="shared" ca="1" si="11"/>
        <v>32528912.640000001</v>
      </c>
      <c r="S170" s="245"/>
      <c r="T170" s="245">
        <f ca="1">+T171</f>
        <v>65101470.799999997</v>
      </c>
      <c r="U170" s="244">
        <f t="shared" si="12"/>
        <v>1</v>
      </c>
      <c r="V170" s="347" t="str">
        <f>+VLOOKUP(A170,bd_lista!$A$3:$E$590,5,FALSE)</f>
        <v>Instituciones Descentralizadas</v>
      </c>
      <c r="W170" s="453" t="str">
        <f>+V170</f>
        <v>Instituciones Descentralizadas</v>
      </c>
      <c r="X170" s="244">
        <f>+VLOOKUP(A170,[2]Sheet1!$A$13:$D$744,4,FALSE)</f>
        <v>47</v>
      </c>
      <c r="Y170" s="244" t="str">
        <f>+VLOOKUP(X170,bd_lista!$A$3:$C$590,3,FALSE)</f>
        <v>Ministerio de Desarrollo Rural y Tierras</v>
      </c>
      <c r="Z170" s="304">
        <f>+X170</f>
        <v>47</v>
      </c>
      <c r="AA170" s="305" t="str">
        <f>+Y170</f>
        <v>Ministerio de Desarrollo Rural y Tierras</v>
      </c>
    </row>
    <row r="171" spans="1:27" ht="15" customHeight="1">
      <c r="A171" s="32">
        <v>212</v>
      </c>
      <c r="B171" s="450"/>
      <c r="C171" s="347" t="str">
        <f>+VLOOKUP(A171,bd_lista!$A$3:$C$590,3,FALSE)</f>
        <v>Instituto Nacional de Reforma Agraria</v>
      </c>
      <c r="D171" s="452"/>
      <c r="E171" s="347" t="s">
        <v>1311</v>
      </c>
      <c r="F171" s="247">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7">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6073</v>
      </c>
      <c r="H171" s="247">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7">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13329433.439999999</v>
      </c>
      <c r="J171" s="247">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490</v>
      </c>
      <c r="K171" s="247">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19209203.539999999</v>
      </c>
      <c r="L171" s="247">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27358.18</v>
      </c>
      <c r="M171" s="247">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7">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7">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7">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7">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7">
        <f t="shared" ca="1" si="11"/>
        <v>32572558.159999996</v>
      </c>
      <c r="S171" s="247">
        <f ca="1">+R170+R171</f>
        <v>65101470.799999997</v>
      </c>
      <c r="T171" s="247">
        <f ca="1">+S171</f>
        <v>65101470.799999997</v>
      </c>
      <c r="U171" s="246">
        <f t="shared" si="12"/>
        <v>2</v>
      </c>
      <c r="V171" s="347" t="str">
        <f>+VLOOKUP(A171,bd_lista!$A$3:$E$590,5,FALSE)</f>
        <v>Instituciones Descentralizadas</v>
      </c>
      <c r="W171" s="454"/>
      <c r="X171" s="244">
        <f>+VLOOKUP(A171,[2]Sheet1!$A$13:$D$744,4,FALSE)</f>
        <v>47</v>
      </c>
      <c r="Y171" s="244" t="str">
        <f>+VLOOKUP(X171,bd_lista!$A$3:$C$590,3,FALSE)</f>
        <v>Ministerio de Desarrollo Rural y Tierras</v>
      </c>
      <c r="Z171" s="302"/>
      <c r="AA171" s="303"/>
    </row>
    <row r="172" spans="1:27" customFormat="1" ht="15" hidden="1" customHeight="1">
      <c r="A172" s="254">
        <v>268</v>
      </c>
      <c r="B172" s="449">
        <f>+A172</f>
        <v>268</v>
      </c>
      <c r="C172" s="249" t="str">
        <f>+VLOOKUP(A172,bd_lista!$A$3:$C$590,3,FALSE)</f>
        <v>Direc. Dptal. de Educación Oruro</v>
      </c>
      <c r="D172" s="451" t="str">
        <f>+C172</f>
        <v>Direc. Dptal. de Educación Oruro</v>
      </c>
      <c r="E172" s="249" t="s">
        <v>1310</v>
      </c>
      <c r="F172" s="245">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5">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5">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5">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5">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5">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5">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5">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5">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5">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5">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5">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5">
        <f t="shared" ca="1" si="11"/>
        <v>0</v>
      </c>
      <c r="S172" s="245"/>
      <c r="T172" s="245">
        <f ca="1">+T173</f>
        <v>0</v>
      </c>
      <c r="U172" s="244">
        <f t="shared" si="12"/>
        <v>1</v>
      </c>
      <c r="V172" s="347" t="str">
        <f>+VLOOKUP(A172,bd_lista!$A$3:$E$590,5,FALSE)</f>
        <v>Instituciones Descentralizadas</v>
      </c>
      <c r="W172" s="453" t="str">
        <f>+V172</f>
        <v>Instituciones Descentralizadas</v>
      </c>
      <c r="X172" s="244">
        <f>+VLOOKUP(A172,[2]Sheet1!$A$13:$D$744,4,FALSE)</f>
        <v>16</v>
      </c>
      <c r="Y172" s="244" t="str">
        <f>+VLOOKUP(X172,bd_lista!$A$3:$C$590,3,FALSE)</f>
        <v>Ministerio de Educación</v>
      </c>
      <c r="Z172" s="304">
        <f>+X172</f>
        <v>16</v>
      </c>
      <c r="AA172" s="333" t="str">
        <f>+Y172</f>
        <v>Ministerio de Educación</v>
      </c>
    </row>
    <row r="173" spans="1:27" customFormat="1" ht="15" hidden="1" customHeight="1">
      <c r="A173" s="32">
        <v>268</v>
      </c>
      <c r="B173" s="450"/>
      <c r="C173" s="347" t="str">
        <f>+VLOOKUP(A173,bd_lista!$A$3:$C$590,3,FALSE)</f>
        <v>Direc. Dptal. de Educación Oruro</v>
      </c>
      <c r="D173" s="452"/>
      <c r="E173" s="347" t="s">
        <v>1311</v>
      </c>
      <c r="F173" s="247">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7">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7">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7">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7">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7">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7">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7">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7">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7">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7">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7">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7">
        <f t="shared" ca="1" si="11"/>
        <v>0</v>
      </c>
      <c r="S173" s="247">
        <f ca="1">+R172+R173</f>
        <v>0</v>
      </c>
      <c r="T173" s="247">
        <f ca="1">+S173</f>
        <v>0</v>
      </c>
      <c r="U173" s="246">
        <f t="shared" si="12"/>
        <v>2</v>
      </c>
      <c r="V173" s="347" t="str">
        <f>+VLOOKUP(A173,bd_lista!$A$3:$E$590,5,FALSE)</f>
        <v>Instituciones Descentralizadas</v>
      </c>
      <c r="W173" s="454"/>
      <c r="X173" s="244">
        <f>+VLOOKUP(A173,[2]Sheet1!$A$13:$D$744,4,FALSE)</f>
        <v>16</v>
      </c>
      <c r="Y173" s="244" t="str">
        <f>+VLOOKUP(X173,bd_lista!$A$3:$C$590,3,FALSE)</f>
        <v>Ministerio de Educación</v>
      </c>
      <c r="Z173" s="302"/>
      <c r="AA173" s="335"/>
    </row>
    <row r="174" spans="1:27" ht="15" customHeight="1">
      <c r="A174" s="32">
        <v>213</v>
      </c>
      <c r="B174" s="449">
        <f>+A174</f>
        <v>213</v>
      </c>
      <c r="C174" s="249" t="str">
        <f>+VLOOKUP(A174,bd_lista!$A$3:$C$590,3,FALSE)</f>
        <v>Servicio Nacional de Meteorología e Hidrología</v>
      </c>
      <c r="D174" s="451" t="str">
        <f>+C174</f>
        <v>Servicio Nacional de Meteorología e Hidrología</v>
      </c>
      <c r="E174" s="249" t="s">
        <v>1310</v>
      </c>
      <c r="F174" s="245">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5">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5">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5">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5">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5">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5">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5">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5">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5">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5">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5">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5">
        <f t="shared" ca="1" si="11"/>
        <v>0</v>
      </c>
      <c r="S174" s="245"/>
      <c r="T174" s="245">
        <f ca="1">+T175</f>
        <v>6097.29</v>
      </c>
      <c r="U174" s="244">
        <f t="shared" si="12"/>
        <v>1</v>
      </c>
      <c r="V174" s="347" t="str">
        <f>+VLOOKUP(A174,bd_lista!$A$3:$E$590,5,FALSE)</f>
        <v>Instituciones Descentralizadas</v>
      </c>
      <c r="W174" s="453" t="str">
        <f>+V174</f>
        <v>Instituciones Descentralizadas</v>
      </c>
      <c r="X174" s="244">
        <f>+VLOOKUP(A174,[2]Sheet1!$A$13:$D$744,4,FALSE)</f>
        <v>86</v>
      </c>
      <c r="Y174" s="244" t="str">
        <f>+VLOOKUP(X174,bd_lista!$A$3:$C$590,3,FALSE)</f>
        <v>Ministerio de Medio Ambiente y Agua</v>
      </c>
      <c r="Z174" s="304">
        <f>+X174</f>
        <v>86</v>
      </c>
      <c r="AA174" s="333" t="str">
        <f>+Y174</f>
        <v>Ministerio de Medio Ambiente y Agua</v>
      </c>
    </row>
    <row r="175" spans="1:27" ht="15" customHeight="1">
      <c r="A175" s="32">
        <v>213</v>
      </c>
      <c r="B175" s="450"/>
      <c r="C175" s="347" t="str">
        <f>+VLOOKUP(A175,bd_lista!$A$3:$C$590,3,FALSE)</f>
        <v>Servicio Nacional de Meteorología e Hidrología</v>
      </c>
      <c r="D175" s="452"/>
      <c r="E175" s="347" t="s">
        <v>1311</v>
      </c>
      <c r="F175" s="247">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47">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7">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7">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7">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7">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55</v>
      </c>
      <c r="L175" s="247">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6042.29</v>
      </c>
      <c r="M175" s="247">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7">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7">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7">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7">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7">
        <f t="shared" ca="1" si="11"/>
        <v>6097.29</v>
      </c>
      <c r="S175" s="247">
        <f ca="1">+R174+R175</f>
        <v>6097.29</v>
      </c>
      <c r="T175" s="247">
        <f ca="1">+S175</f>
        <v>6097.29</v>
      </c>
      <c r="U175" s="246">
        <f t="shared" si="12"/>
        <v>2</v>
      </c>
      <c r="V175" s="347" t="str">
        <f>+VLOOKUP(A175,bd_lista!$A$3:$E$590,5,FALSE)</f>
        <v>Instituciones Descentralizadas</v>
      </c>
      <c r="W175" s="454"/>
      <c r="X175" s="244">
        <f>+VLOOKUP(A175,[2]Sheet1!$A$13:$D$744,4,FALSE)</f>
        <v>86</v>
      </c>
      <c r="Y175" s="244" t="str">
        <f>+VLOOKUP(X175,bd_lista!$A$3:$C$590,3,FALSE)</f>
        <v>Ministerio de Medio Ambiente y Agua</v>
      </c>
      <c r="Z175" s="302"/>
      <c r="AA175" s="335"/>
    </row>
    <row r="176" spans="1:27" ht="15" customHeight="1">
      <c r="A176" s="254">
        <v>222</v>
      </c>
      <c r="B176" s="449">
        <f>+A176</f>
        <v>222</v>
      </c>
      <c r="C176" s="249" t="str">
        <f>+VLOOKUP(A176,bd_lista!$A$3:$C$590,3,FALSE)</f>
        <v>Instituto Nacional de Innovación Agropecuaria y Forestal</v>
      </c>
      <c r="D176" s="451" t="str">
        <f>+C176</f>
        <v>Instituto Nacional de Innovación Agropecuaria y Forestal</v>
      </c>
      <c r="E176" s="249" t="s">
        <v>1310</v>
      </c>
      <c r="F176" s="245">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5">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5">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5">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5">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5">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5">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5">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5">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5">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5">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5">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5">
        <f t="shared" ca="1" si="11"/>
        <v>0</v>
      </c>
      <c r="S176" s="245"/>
      <c r="T176" s="245">
        <f ca="1">+T177</f>
        <v>2187986.8299999996</v>
      </c>
      <c r="U176" s="244">
        <f t="shared" si="12"/>
        <v>1</v>
      </c>
      <c r="V176" s="347" t="str">
        <f>+VLOOKUP(A176,bd_lista!$A$3:$E$590,5,FALSE)</f>
        <v>Instituciones Descentralizadas</v>
      </c>
      <c r="W176" s="453" t="str">
        <f>+V176</f>
        <v>Instituciones Descentralizadas</v>
      </c>
      <c r="X176" s="244">
        <f>+VLOOKUP(A176,[2]Sheet1!$A$13:$D$744,4,FALSE)</f>
        <v>47</v>
      </c>
      <c r="Y176" s="244" t="str">
        <f>+VLOOKUP(X176,bd_lista!$A$3:$C$590,3,FALSE)</f>
        <v>Ministerio de Desarrollo Rural y Tierras</v>
      </c>
      <c r="Z176" s="304">
        <f>+X176</f>
        <v>47</v>
      </c>
      <c r="AA176" s="333" t="str">
        <f>+Y176</f>
        <v>Ministerio de Desarrollo Rural y Tierras</v>
      </c>
    </row>
    <row r="177" spans="1:27" ht="15" customHeight="1">
      <c r="A177" s="32">
        <v>222</v>
      </c>
      <c r="B177" s="450"/>
      <c r="C177" s="347" t="str">
        <f>+VLOOKUP(A177,bd_lista!$A$3:$C$590,3,FALSE)</f>
        <v>Instituto Nacional de Innovación Agropecuaria y Forestal</v>
      </c>
      <c r="D177" s="452"/>
      <c r="E177" s="347" t="s">
        <v>1311</v>
      </c>
      <c r="F177" s="247">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7">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7">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7">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7">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7">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7">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2187986.8299999996</v>
      </c>
      <c r="M177" s="247">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7">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7">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7">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7">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7">
        <f t="shared" ca="1" si="11"/>
        <v>2187986.8299999996</v>
      </c>
      <c r="S177" s="247">
        <f ca="1">+R176+R177</f>
        <v>2187986.8299999996</v>
      </c>
      <c r="T177" s="247">
        <f ca="1">+S177</f>
        <v>2187986.8299999996</v>
      </c>
      <c r="U177" s="246">
        <f t="shared" si="12"/>
        <v>2</v>
      </c>
      <c r="V177" s="347" t="str">
        <f>+VLOOKUP(A177,bd_lista!$A$3:$E$590,5,FALSE)</f>
        <v>Instituciones Descentralizadas</v>
      </c>
      <c r="W177" s="454"/>
      <c r="X177" s="244">
        <f>+VLOOKUP(A177,[2]Sheet1!$A$13:$D$744,4,FALSE)</f>
        <v>47</v>
      </c>
      <c r="Y177" s="244" t="str">
        <f>+VLOOKUP(X177,bd_lista!$A$3:$C$590,3,FALSE)</f>
        <v>Ministerio de Desarrollo Rural y Tierras</v>
      </c>
      <c r="Z177" s="302"/>
      <c r="AA177" s="335"/>
    </row>
    <row r="178" spans="1:27" ht="15" customHeight="1">
      <c r="A178" s="254">
        <v>223</v>
      </c>
      <c r="B178" s="449">
        <f>+A178</f>
        <v>223</v>
      </c>
      <c r="C178" s="249" t="str">
        <f>+VLOOKUP(A178,bd_lista!$A$3:$C$590,3,FALSE)</f>
        <v>Fondo Nacional de Desarrollo Forestal</v>
      </c>
      <c r="D178" s="451" t="str">
        <f>+C178</f>
        <v>Fondo Nacional de Desarrollo Forestal</v>
      </c>
      <c r="E178" s="249" t="s">
        <v>1310</v>
      </c>
      <c r="F178" s="245">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5">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5">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5">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5">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5">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5">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5">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5">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5">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5">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5">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5">
        <f t="shared" ca="1" si="11"/>
        <v>0</v>
      </c>
      <c r="S178" s="245"/>
      <c r="T178" s="245">
        <f ca="1">+T179</f>
        <v>3000000</v>
      </c>
      <c r="U178" s="244">
        <f t="shared" si="12"/>
        <v>1</v>
      </c>
      <c r="V178" s="347" t="str">
        <f>+VLOOKUP(A178,bd_lista!$A$3:$E$590,5,FALSE)</f>
        <v>Instituciones Descentralizadas</v>
      </c>
      <c r="W178" s="453" t="str">
        <f>+V178</f>
        <v>Instituciones Descentralizadas</v>
      </c>
      <c r="X178" s="244">
        <f>+VLOOKUP(A178,[2]Sheet1!$A$13:$D$744,4,FALSE)</f>
        <v>86</v>
      </c>
      <c r="Y178" s="244" t="str">
        <f>+VLOOKUP(X178,bd_lista!$A$3:$C$590,3,FALSE)</f>
        <v>Ministerio de Medio Ambiente y Agua</v>
      </c>
      <c r="Z178" s="304">
        <f>+X178</f>
        <v>86</v>
      </c>
      <c r="AA178" s="305" t="str">
        <f>+Y178</f>
        <v>Ministerio de Medio Ambiente y Agua</v>
      </c>
    </row>
    <row r="179" spans="1:27" ht="15" customHeight="1">
      <c r="A179" s="32">
        <v>223</v>
      </c>
      <c r="B179" s="450"/>
      <c r="C179" s="347" t="str">
        <f>+VLOOKUP(A179,bd_lista!$A$3:$C$590,3,FALSE)</f>
        <v>Fondo Nacional de Desarrollo Forestal</v>
      </c>
      <c r="D179" s="452"/>
      <c r="E179" s="347" t="s">
        <v>1311</v>
      </c>
      <c r="F179" s="247">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7">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7">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7">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7">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7">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7">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3000000</v>
      </c>
      <c r="M179" s="247">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7">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7">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7">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7">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7">
        <f t="shared" ca="1" si="11"/>
        <v>3000000</v>
      </c>
      <c r="S179" s="247">
        <f ca="1">+R178+R179</f>
        <v>3000000</v>
      </c>
      <c r="T179" s="247">
        <f ca="1">+S179</f>
        <v>3000000</v>
      </c>
      <c r="U179" s="246">
        <f t="shared" si="12"/>
        <v>2</v>
      </c>
      <c r="V179" s="347" t="str">
        <f>+VLOOKUP(A179,bd_lista!$A$3:$E$590,5,FALSE)</f>
        <v>Instituciones Descentralizadas</v>
      </c>
      <c r="W179" s="454"/>
      <c r="X179" s="244">
        <f>+VLOOKUP(A179,[2]Sheet1!$A$13:$D$744,4,FALSE)</f>
        <v>86</v>
      </c>
      <c r="Y179" s="244" t="str">
        <f>+VLOOKUP(X179,bd_lista!$A$3:$C$590,3,FALSE)</f>
        <v>Ministerio de Medio Ambiente y Agua</v>
      </c>
      <c r="Z179" s="302"/>
      <c r="AA179" s="303"/>
    </row>
    <row r="180" spans="1:27" ht="15" hidden="1" customHeight="1">
      <c r="A180" s="254">
        <v>224</v>
      </c>
      <c r="B180" s="449">
        <f>+A180</f>
        <v>224</v>
      </c>
      <c r="C180" s="249" t="str">
        <f>+VLOOKUP(A180,bd_lista!$A$3:$C$590,3,FALSE)</f>
        <v>Insumos Bolivia</v>
      </c>
      <c r="D180" s="451" t="str">
        <f>+C180</f>
        <v>Insumos Bolivia</v>
      </c>
      <c r="E180" s="249" t="s">
        <v>1310</v>
      </c>
      <c r="F180" s="245">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5">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5">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5">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5">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5">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5">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5">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5">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5">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5">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5">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5">
        <f t="shared" ca="1" si="11"/>
        <v>0</v>
      </c>
      <c r="S180" s="245"/>
      <c r="T180" s="245">
        <f ca="1">+T181</f>
        <v>0</v>
      </c>
      <c r="U180" s="244">
        <f t="shared" si="12"/>
        <v>1</v>
      </c>
      <c r="V180" s="347" t="str">
        <f>+VLOOKUP(A180,bd_lista!$A$3:$E$590,5,FALSE)</f>
        <v>Instituciones Descentralizadas</v>
      </c>
      <c r="W180" s="453" t="str">
        <f>+V180</f>
        <v>Instituciones Descentralizadas</v>
      </c>
      <c r="X180" s="244">
        <f>+VLOOKUP(A180,[2]Sheet1!$A$13:$D$744,4,FALSE)</f>
        <v>41</v>
      </c>
      <c r="Y180" s="244" t="str">
        <f>+VLOOKUP(X180,bd_lista!$A$3:$C$590,3,FALSE)</f>
        <v>Ministerio de Desarrollo Productivo y Economía Plural</v>
      </c>
      <c r="Z180" s="304">
        <f>+X180</f>
        <v>41</v>
      </c>
      <c r="AA180" s="333" t="str">
        <f>+Y180</f>
        <v>Ministerio de Desarrollo Productivo y Economía Plural</v>
      </c>
    </row>
    <row r="181" spans="1:27" ht="15" hidden="1" customHeight="1">
      <c r="A181" s="32">
        <v>224</v>
      </c>
      <c r="B181" s="450"/>
      <c r="C181" s="347" t="str">
        <f>+VLOOKUP(A181,bd_lista!$A$3:$C$590,3,FALSE)</f>
        <v>Insumos Bolivia</v>
      </c>
      <c r="D181" s="452"/>
      <c r="E181" s="347" t="s">
        <v>1311</v>
      </c>
      <c r="F181" s="247">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7">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7">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7">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7">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7">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7">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7">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7">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7">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7">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7">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7">
        <f t="shared" ca="1" si="11"/>
        <v>0</v>
      </c>
      <c r="S181" s="247">
        <f ca="1">+R180+R181</f>
        <v>0</v>
      </c>
      <c r="T181" s="247">
        <f ca="1">+S181</f>
        <v>0</v>
      </c>
      <c r="U181" s="246">
        <f t="shared" si="12"/>
        <v>2</v>
      </c>
      <c r="V181" s="347" t="str">
        <f>+VLOOKUP(A181,bd_lista!$A$3:$E$590,5,FALSE)</f>
        <v>Instituciones Descentralizadas</v>
      </c>
      <c r="W181" s="454"/>
      <c r="X181" s="244">
        <f>+VLOOKUP(A181,[2]Sheet1!$A$13:$D$744,4,FALSE)</f>
        <v>41</v>
      </c>
      <c r="Y181" s="244" t="str">
        <f>+VLOOKUP(X181,bd_lista!$A$3:$C$590,3,FALSE)</f>
        <v>Ministerio de Desarrollo Productivo y Economía Plural</v>
      </c>
      <c r="Z181" s="302"/>
      <c r="AA181" s="335"/>
    </row>
    <row r="182" spans="1:27" ht="15" customHeight="1">
      <c r="A182" s="254">
        <v>225</v>
      </c>
      <c r="B182" s="449">
        <f>+A182</f>
        <v>225</v>
      </c>
      <c r="C182" s="249" t="str">
        <f>+VLOOKUP(A182,bd_lista!$A$3:$C$590,3,FALSE)</f>
        <v>Serv. Nal. para la Sostenibilidad en Saneamiento Básico</v>
      </c>
      <c r="D182" s="451" t="str">
        <f>+C182</f>
        <v>Serv. Nal. para la Sostenibilidad en Saneamiento Básico</v>
      </c>
      <c r="E182" s="249" t="s">
        <v>1310</v>
      </c>
      <c r="F182" s="245">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5">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5">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5">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5">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5">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5">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5">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5">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5">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5">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5">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5">
        <f t="shared" ca="1" si="11"/>
        <v>0</v>
      </c>
      <c r="S182" s="245"/>
      <c r="T182" s="245">
        <f ca="1">+T183</f>
        <v>1600027</v>
      </c>
      <c r="U182" s="244">
        <f t="shared" si="12"/>
        <v>1</v>
      </c>
      <c r="V182" s="347" t="str">
        <f>+VLOOKUP(A182,bd_lista!$A$3:$E$590,5,FALSE)</f>
        <v>Instituciones Descentralizadas</v>
      </c>
      <c r="W182" s="453" t="str">
        <f>+V182</f>
        <v>Instituciones Descentralizadas</v>
      </c>
      <c r="X182" s="244">
        <f>+VLOOKUP(A182,[2]Sheet1!$A$13:$D$744,4,FALSE)</f>
        <v>86</v>
      </c>
      <c r="Y182" s="244" t="str">
        <f>+VLOOKUP(X182,bd_lista!$A$3:$C$590,3,FALSE)</f>
        <v>Ministerio de Medio Ambiente y Agua</v>
      </c>
      <c r="Z182" s="304">
        <f>+X182</f>
        <v>86</v>
      </c>
      <c r="AA182" s="333" t="str">
        <f>+Y182</f>
        <v>Ministerio de Medio Ambiente y Agua</v>
      </c>
    </row>
    <row r="183" spans="1:27" ht="15" customHeight="1">
      <c r="A183" s="32">
        <v>225</v>
      </c>
      <c r="B183" s="450"/>
      <c r="C183" s="347" t="str">
        <f>+VLOOKUP(A183,bd_lista!$A$3:$C$590,3,FALSE)</f>
        <v>Serv. Nal. para la Sostenibilidad en Saneamiento Básico</v>
      </c>
      <c r="D183" s="452"/>
      <c r="E183" s="347" t="s">
        <v>1311</v>
      </c>
      <c r="F183" s="247">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7">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7">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7">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7">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7">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27</v>
      </c>
      <c r="L183" s="247">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1600000</v>
      </c>
      <c r="M183" s="247">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7">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7">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7">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7">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7">
        <f t="shared" ca="1" si="11"/>
        <v>1600027</v>
      </c>
      <c r="S183" s="247">
        <f ca="1">+R182+R183</f>
        <v>1600027</v>
      </c>
      <c r="T183" s="247">
        <f ca="1">+S183</f>
        <v>1600027</v>
      </c>
      <c r="U183" s="246">
        <f t="shared" si="12"/>
        <v>2</v>
      </c>
      <c r="V183" s="347" t="str">
        <f>+VLOOKUP(A183,bd_lista!$A$3:$E$590,5,FALSE)</f>
        <v>Instituciones Descentralizadas</v>
      </c>
      <c r="W183" s="454"/>
      <c r="X183" s="244">
        <f>+VLOOKUP(A183,[2]Sheet1!$A$13:$D$744,4,FALSE)</f>
        <v>86</v>
      </c>
      <c r="Y183" s="244" t="str">
        <f>+VLOOKUP(X183,bd_lista!$A$3:$C$590,3,FALSE)</f>
        <v>Ministerio de Medio Ambiente y Agua</v>
      </c>
      <c r="Z183" s="302"/>
      <c r="AA183" s="335"/>
    </row>
    <row r="184" spans="1:27" ht="15" hidden="1" customHeight="1">
      <c r="A184" s="254">
        <v>300</v>
      </c>
      <c r="B184" s="449">
        <f>+A184</f>
        <v>300</v>
      </c>
      <c r="C184" s="249" t="str">
        <f>+VLOOKUP(A184,bd_lista!$A$3:$C$590,3,FALSE)</f>
        <v>Servicio Departamental de Riego - Cochabamba</v>
      </c>
      <c r="D184" s="451" t="str">
        <f>+C184</f>
        <v>Servicio Departamental de Riego - Cochabamba</v>
      </c>
      <c r="E184" s="249" t="s">
        <v>1310</v>
      </c>
      <c r="F184" s="245">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5">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5">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5">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5">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5">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5">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5">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5">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5">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5">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5">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5">
        <f t="shared" ca="1" si="11"/>
        <v>0</v>
      </c>
      <c r="S184" s="245"/>
      <c r="T184" s="245">
        <f ca="1">+T185</f>
        <v>0</v>
      </c>
      <c r="U184" s="244">
        <f t="shared" si="12"/>
        <v>1</v>
      </c>
      <c r="V184" s="347" t="str">
        <f>+VLOOKUP(A184,bd_lista!$A$3:$E$590,5,FALSE)</f>
        <v>Instituciones Descentralizadas</v>
      </c>
      <c r="W184" s="453" t="str">
        <f>+V184</f>
        <v>Instituciones Descentralizadas</v>
      </c>
      <c r="X184" s="244">
        <f>+VLOOKUP(A184,[2]Sheet1!$A$13:$D$744,4,FALSE)</f>
        <v>86</v>
      </c>
      <c r="Y184" s="244" t="str">
        <f>+VLOOKUP(X184,bd_lista!$A$3:$C$590,3,FALSE)</f>
        <v>Ministerio de Medio Ambiente y Agua</v>
      </c>
      <c r="Z184" s="304">
        <f>+X184</f>
        <v>86</v>
      </c>
      <c r="AA184" s="305" t="str">
        <f>+Y184</f>
        <v>Ministerio de Medio Ambiente y Agua</v>
      </c>
    </row>
    <row r="185" spans="1:27" ht="15" hidden="1" customHeight="1">
      <c r="A185" s="32">
        <v>300</v>
      </c>
      <c r="B185" s="450"/>
      <c r="C185" s="347" t="str">
        <f>+VLOOKUP(A185,bd_lista!$A$3:$C$590,3,FALSE)</f>
        <v>Servicio Departamental de Riego - Cochabamba</v>
      </c>
      <c r="D185" s="452"/>
      <c r="E185" s="347" t="s">
        <v>1311</v>
      </c>
      <c r="F185" s="247">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7">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7">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7">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7">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7">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7">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7">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7">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7">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7">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7">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7">
        <f t="shared" ca="1" si="11"/>
        <v>0</v>
      </c>
      <c r="S185" s="247">
        <f ca="1">+R184+R185</f>
        <v>0</v>
      </c>
      <c r="T185" s="247">
        <f ca="1">+S185</f>
        <v>0</v>
      </c>
      <c r="U185" s="246">
        <f t="shared" si="12"/>
        <v>2</v>
      </c>
      <c r="V185" s="347" t="str">
        <f>+VLOOKUP(A185,bd_lista!$A$3:$E$590,5,FALSE)</f>
        <v>Instituciones Descentralizadas</v>
      </c>
      <c r="W185" s="454"/>
      <c r="X185" s="244">
        <f>+VLOOKUP(A185,[2]Sheet1!$A$13:$D$744,4,FALSE)</f>
        <v>86</v>
      </c>
      <c r="Y185" s="244" t="str">
        <f>+VLOOKUP(X185,bd_lista!$A$3:$C$590,3,FALSE)</f>
        <v>Ministerio de Medio Ambiente y Agua</v>
      </c>
      <c r="Z185" s="302"/>
      <c r="AA185" s="303"/>
    </row>
    <row r="186" spans="1:27" customFormat="1" ht="15" customHeight="1">
      <c r="A186" s="254">
        <v>227</v>
      </c>
      <c r="B186" s="449">
        <f>+A186</f>
        <v>227</v>
      </c>
      <c r="C186" s="249" t="str">
        <f>+VLOOKUP(A186,bd_lista!$A$3:$C$590,3,FALSE)</f>
        <v>Zona Franca Comercial e Industrial de Cobija</v>
      </c>
      <c r="D186" s="451" t="str">
        <f>+C186</f>
        <v>Zona Franca Comercial e Industrial de Cobija</v>
      </c>
      <c r="E186" s="249" t="s">
        <v>1310</v>
      </c>
      <c r="F186" s="245">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5">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5">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5">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5">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5">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5">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5">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5">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5">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5">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5">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5">
        <f t="shared" ca="1" si="11"/>
        <v>0</v>
      </c>
      <c r="S186" s="245"/>
      <c r="T186" s="245">
        <f ca="1">+T187</f>
        <v>36919.64</v>
      </c>
      <c r="U186" s="244">
        <f t="shared" si="12"/>
        <v>1</v>
      </c>
      <c r="V186" s="347" t="str">
        <f>+VLOOKUP(A186,bd_lista!$A$3:$E$590,5,FALSE)</f>
        <v>Instituciones Descentralizadas</v>
      </c>
      <c r="W186" s="453" t="str">
        <f>+V186</f>
        <v>Instituciones Descentralizadas</v>
      </c>
      <c r="X186" s="244">
        <f>+VLOOKUP(A186,[2]Sheet1!$A$13:$D$744,4,FALSE)</f>
        <v>41</v>
      </c>
      <c r="Y186" s="244" t="str">
        <f>+VLOOKUP(X186,bd_lista!$A$3:$C$590,3,FALSE)</f>
        <v>Ministerio de Desarrollo Productivo y Economía Plural</v>
      </c>
      <c r="Z186" s="304">
        <f>+X186</f>
        <v>41</v>
      </c>
      <c r="AA186" s="333" t="str">
        <f>+Y186</f>
        <v>Ministerio de Desarrollo Productivo y Economía Plural</v>
      </c>
    </row>
    <row r="187" spans="1:27" customFormat="1" ht="15" customHeight="1">
      <c r="A187" s="32">
        <v>227</v>
      </c>
      <c r="B187" s="450"/>
      <c r="C187" s="347" t="str">
        <f>+VLOOKUP(A187,bd_lista!$A$3:$C$590,3,FALSE)</f>
        <v>Zona Franca Comercial e Industrial de Cobija</v>
      </c>
      <c r="D187" s="452"/>
      <c r="E187" s="347" t="s">
        <v>1311</v>
      </c>
      <c r="F187" s="247">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7">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7">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7">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7">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7">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7">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36919.64</v>
      </c>
      <c r="M187" s="247">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7">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7">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7">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7">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7">
        <f t="shared" ca="1" si="11"/>
        <v>36919.64</v>
      </c>
      <c r="S187" s="247">
        <f ca="1">+R186+R187</f>
        <v>36919.64</v>
      </c>
      <c r="T187" s="247">
        <f ca="1">+S187</f>
        <v>36919.64</v>
      </c>
      <c r="U187" s="246">
        <f t="shared" si="12"/>
        <v>2</v>
      </c>
      <c r="V187" s="347" t="str">
        <f>+VLOOKUP(A187,bd_lista!$A$3:$E$590,5,FALSE)</f>
        <v>Instituciones Descentralizadas</v>
      </c>
      <c r="W187" s="454"/>
      <c r="X187" s="244">
        <f>+VLOOKUP(A187,[2]Sheet1!$A$13:$D$744,4,FALSE)</f>
        <v>41</v>
      </c>
      <c r="Y187" s="244" t="str">
        <f>+VLOOKUP(X187,bd_lista!$A$3:$C$590,3,FALSE)</f>
        <v>Ministerio de Desarrollo Productivo y Economía Plural</v>
      </c>
      <c r="Z187" s="302"/>
      <c r="AA187" s="335"/>
    </row>
    <row r="188" spans="1:27" customFormat="1" ht="15" customHeight="1">
      <c r="A188" s="32">
        <v>226</v>
      </c>
      <c r="B188" s="449">
        <f>+A188</f>
        <v>226</v>
      </c>
      <c r="C188" s="249" t="str">
        <f>+VLOOKUP(A188,bd_lista!$A$3:$C$590,3,FALSE)</f>
        <v>Servicio Estatal de Autonomías</v>
      </c>
      <c r="D188" s="451" t="str">
        <f>+C188</f>
        <v>Servicio Estatal de Autonomías</v>
      </c>
      <c r="E188" s="249" t="s">
        <v>1310</v>
      </c>
      <c r="F188" s="245">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5">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5">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5">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5">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5">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5">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5">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5">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5">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5">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5">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5">
        <f t="shared" ca="1" si="11"/>
        <v>0</v>
      </c>
      <c r="S188" s="245"/>
      <c r="T188" s="245">
        <f ca="1">+T189</f>
        <v>1613.15</v>
      </c>
      <c r="U188" s="244">
        <f t="shared" si="12"/>
        <v>1</v>
      </c>
      <c r="V188" s="347" t="str">
        <f>+VLOOKUP(A188,bd_lista!$A$3:$E$590,5,FALSE)</f>
        <v>Instituciones Descentralizadas</v>
      </c>
      <c r="W188" s="453" t="str">
        <f>+V188</f>
        <v>Instituciones Descentralizadas</v>
      </c>
      <c r="X188" s="244">
        <f>+VLOOKUP(A188,[2]Sheet1!$A$13:$D$744,4,FALSE)</f>
        <v>25</v>
      </c>
      <c r="Y188" s="244" t="str">
        <f>+VLOOKUP(X188,bd_lista!$A$3:$C$590,3,FALSE)</f>
        <v>Ministerio de la Presidencia</v>
      </c>
      <c r="Z188" s="304">
        <f>+X188</f>
        <v>25</v>
      </c>
      <c r="AA188" s="333" t="str">
        <f>+Y188</f>
        <v>Ministerio de la Presidencia</v>
      </c>
    </row>
    <row r="189" spans="1:27" customFormat="1" ht="15" customHeight="1">
      <c r="A189" s="32">
        <v>226</v>
      </c>
      <c r="B189" s="450"/>
      <c r="C189" s="347" t="str">
        <f>+VLOOKUP(A189,bd_lista!$A$3:$C$590,3,FALSE)</f>
        <v>Servicio Estatal de Autonomías</v>
      </c>
      <c r="D189" s="452"/>
      <c r="E189" s="347" t="s">
        <v>1311</v>
      </c>
      <c r="F189" s="247">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7">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7">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7">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7">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7">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1613.15</v>
      </c>
      <c r="L189" s="247">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7">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7">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7">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7">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7">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7">
        <f t="shared" ca="1" si="11"/>
        <v>1613.15</v>
      </c>
      <c r="S189" s="247">
        <f ca="1">+R188+R189</f>
        <v>1613.15</v>
      </c>
      <c r="T189" s="247">
        <f ca="1">+S189</f>
        <v>1613.15</v>
      </c>
      <c r="U189" s="246">
        <f t="shared" si="12"/>
        <v>2</v>
      </c>
      <c r="V189" s="347" t="str">
        <f>+VLOOKUP(A189,bd_lista!$A$3:$E$590,5,FALSE)</f>
        <v>Instituciones Descentralizadas</v>
      </c>
      <c r="W189" s="454"/>
      <c r="X189" s="244">
        <f>+VLOOKUP(A189,[2]Sheet1!$A$13:$D$744,4,FALSE)</f>
        <v>25</v>
      </c>
      <c r="Y189" s="244" t="str">
        <f>+VLOOKUP(X189,bd_lista!$A$3:$C$590,3,FALSE)</f>
        <v>Ministerio de la Presidencia</v>
      </c>
      <c r="Z189" s="302"/>
      <c r="AA189" s="335"/>
    </row>
    <row r="190" spans="1:27" customFormat="1" ht="15" hidden="1" customHeight="1">
      <c r="A190" s="32">
        <v>273</v>
      </c>
      <c r="B190" s="449">
        <f>+A190</f>
        <v>273</v>
      </c>
      <c r="C190" s="249" t="str">
        <f>+VLOOKUP(A190,bd_lista!$A$3:$C$590,3,FALSE)</f>
        <v>Direc. Dptal. de Educación Pando</v>
      </c>
      <c r="D190" s="451" t="str">
        <f>+C190</f>
        <v>Direc. Dptal. de Educación Pando</v>
      </c>
      <c r="E190" s="249" t="s">
        <v>1310</v>
      </c>
      <c r="F190" s="245">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5">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5">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5">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5">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5">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5">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5">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5">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5">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5">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3">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5">
        <f t="shared" ca="1" si="11"/>
        <v>0</v>
      </c>
      <c r="S190" s="245"/>
      <c r="T190" s="245">
        <f ca="1">+T191</f>
        <v>0</v>
      </c>
      <c r="U190" s="244">
        <f t="shared" si="12"/>
        <v>1</v>
      </c>
      <c r="V190" s="347" t="str">
        <f>+VLOOKUP(A190,bd_lista!$A$3:$E$590,5,FALSE)</f>
        <v>Instituciones Descentralizadas</v>
      </c>
      <c r="W190" s="453" t="str">
        <f>+V190</f>
        <v>Instituciones Descentralizadas</v>
      </c>
      <c r="X190" s="244">
        <f>+VLOOKUP(A190,[2]Sheet1!$A$13:$D$744,4,FALSE)</f>
        <v>16</v>
      </c>
      <c r="Y190" s="244" t="str">
        <f>+VLOOKUP(X190,bd_lista!$A$3:$C$590,3,FALSE)</f>
        <v>Ministerio de Educación</v>
      </c>
      <c r="Z190" s="304">
        <f>+X190</f>
        <v>16</v>
      </c>
      <c r="AA190" s="333" t="str">
        <f>+Y190</f>
        <v>Ministerio de Educación</v>
      </c>
    </row>
    <row r="191" spans="1:27" customFormat="1" ht="15" hidden="1" customHeight="1">
      <c r="A191" s="32">
        <v>273</v>
      </c>
      <c r="B191" s="450"/>
      <c r="C191" s="347" t="str">
        <f>+VLOOKUP(A191,bd_lista!$A$3:$C$590,3,FALSE)</f>
        <v>Direc. Dptal. de Educación Pando</v>
      </c>
      <c r="D191" s="452"/>
      <c r="E191" s="347" t="s">
        <v>1311</v>
      </c>
      <c r="F191" s="247">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7">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7">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7">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7">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7">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7">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7">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7">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7">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7">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7">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7">
        <f t="shared" ca="1" si="11"/>
        <v>0</v>
      </c>
      <c r="S191" s="247">
        <f ca="1">+R190+R191</f>
        <v>0</v>
      </c>
      <c r="T191" s="247">
        <f ca="1">+S191</f>
        <v>0</v>
      </c>
      <c r="U191" s="246">
        <f t="shared" si="12"/>
        <v>2</v>
      </c>
      <c r="V191" s="347" t="str">
        <f>+VLOOKUP(A191,bd_lista!$A$3:$E$590,5,FALSE)</f>
        <v>Instituciones Descentralizadas</v>
      </c>
      <c r="W191" s="454"/>
      <c r="X191" s="244">
        <f>+VLOOKUP(A191,[2]Sheet1!$A$13:$D$744,4,FALSE)</f>
        <v>16</v>
      </c>
      <c r="Y191" s="244" t="str">
        <f>+VLOOKUP(X191,bd_lista!$A$3:$C$590,3,FALSE)</f>
        <v>Ministerio de Educación</v>
      </c>
      <c r="Z191" s="302"/>
      <c r="AA191" s="335"/>
    </row>
    <row r="192" spans="1:27" ht="15" customHeight="1">
      <c r="A192" s="32">
        <v>234</v>
      </c>
      <c r="B192" s="449">
        <f>+A192</f>
        <v>234</v>
      </c>
      <c r="C192" s="249" t="str">
        <f>+VLOOKUP(A192,bd_lista!$A$3:$C$590,3,FALSE)</f>
        <v xml:space="preserve">Servicio Geológico Minero </v>
      </c>
      <c r="D192" s="451" t="str">
        <f>+C192</f>
        <v xml:space="preserve">Servicio Geológico Minero </v>
      </c>
      <c r="E192" s="249" t="s">
        <v>1310</v>
      </c>
      <c r="F192" s="245">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5">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5">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5">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5">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5">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5">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5">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5">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5">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5">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3">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5">
        <f t="shared" ca="1" si="11"/>
        <v>0</v>
      </c>
      <c r="S192" s="245"/>
      <c r="T192" s="245">
        <f ca="1">+T193</f>
        <v>3380.1000000000004</v>
      </c>
      <c r="U192" s="244">
        <f t="shared" si="12"/>
        <v>1</v>
      </c>
      <c r="V192" s="347" t="str">
        <f>+VLOOKUP(A192,bd_lista!$A$3:$E$590,5,FALSE)</f>
        <v>Instituciones Descentralizadas</v>
      </c>
      <c r="W192" s="453" t="str">
        <f>+V192</f>
        <v>Instituciones Descentralizadas</v>
      </c>
      <c r="X192" s="244">
        <f>+VLOOKUP(A192,[2]Sheet1!$A$13:$D$744,4,FALSE)</f>
        <v>76</v>
      </c>
      <c r="Y192" s="244" t="str">
        <f>+VLOOKUP(X192,bd_lista!$A$3:$C$590,3,FALSE)</f>
        <v>Ministerio de Minería y Metalurgia</v>
      </c>
      <c r="Z192" s="304">
        <f>+X192</f>
        <v>76</v>
      </c>
      <c r="AA192" s="333" t="str">
        <f>+Y192</f>
        <v>Ministerio de Minería y Metalurgia</v>
      </c>
    </row>
    <row r="193" spans="1:27" ht="15" customHeight="1">
      <c r="A193" s="32">
        <v>234</v>
      </c>
      <c r="B193" s="450"/>
      <c r="C193" s="347" t="str">
        <f>+VLOOKUP(A193,bd_lista!$A$3:$C$590,3,FALSE)</f>
        <v xml:space="preserve">Servicio Geológico Minero </v>
      </c>
      <c r="D193" s="452"/>
      <c r="E193" s="347" t="s">
        <v>1311</v>
      </c>
      <c r="F193" s="247">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7">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7">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7">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7">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7">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7">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3380.1000000000004</v>
      </c>
      <c r="M193" s="247">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7">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7">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7">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7">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7">
        <f t="shared" ca="1" si="11"/>
        <v>3380.1000000000004</v>
      </c>
      <c r="S193" s="247">
        <f ca="1">+R192+R193</f>
        <v>3380.1000000000004</v>
      </c>
      <c r="T193" s="247">
        <f ca="1">+S193</f>
        <v>3380.1000000000004</v>
      </c>
      <c r="U193" s="246">
        <f t="shared" si="12"/>
        <v>2</v>
      </c>
      <c r="V193" s="347" t="str">
        <f>+VLOOKUP(A193,bd_lista!$A$3:$E$590,5,FALSE)</f>
        <v>Instituciones Descentralizadas</v>
      </c>
      <c r="W193" s="454"/>
      <c r="X193" s="244">
        <f>+VLOOKUP(A193,[2]Sheet1!$A$13:$D$744,4,FALSE)</f>
        <v>76</v>
      </c>
      <c r="Y193" s="244" t="str">
        <f>+VLOOKUP(X193,bd_lista!$A$3:$C$590,3,FALSE)</f>
        <v>Ministerio de Minería y Metalurgia</v>
      </c>
      <c r="Z193" s="302"/>
      <c r="AA193" s="335"/>
    </row>
    <row r="194" spans="1:27" ht="15" hidden="1" customHeight="1">
      <c r="A194" s="254">
        <v>244</v>
      </c>
      <c r="B194" s="449">
        <f>+A194</f>
        <v>244</v>
      </c>
      <c r="C194" s="249" t="str">
        <f>+VLOOKUP(A194,bd_lista!$A$3:$C$590,3,FALSE)</f>
        <v>Servicio Nacional de Aerofotogrametría</v>
      </c>
      <c r="D194" s="451" t="str">
        <f>+C194</f>
        <v>Servicio Nacional de Aerofotogrametría</v>
      </c>
      <c r="E194" s="249" t="s">
        <v>1310</v>
      </c>
      <c r="F194" s="245">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5">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5">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5">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5">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5">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5">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5">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5">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5">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5">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5">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5">
        <f t="shared" ca="1" si="11"/>
        <v>0</v>
      </c>
      <c r="S194" s="245"/>
      <c r="T194" s="245">
        <f ca="1">+T195</f>
        <v>0</v>
      </c>
      <c r="U194" s="244">
        <f t="shared" si="12"/>
        <v>1</v>
      </c>
      <c r="V194" s="347" t="str">
        <f>+VLOOKUP(A194,bd_lista!$A$3:$E$590,5,FALSE)</f>
        <v>Instituciones Descentralizadas</v>
      </c>
      <c r="W194" s="453" t="str">
        <f>+V194</f>
        <v>Instituciones Descentralizadas</v>
      </c>
      <c r="X194" s="244">
        <f>+VLOOKUP(A194,[2]Sheet1!$A$13:$D$744,4,FALSE)</f>
        <v>20</v>
      </c>
      <c r="Y194" s="244" t="str">
        <f>+VLOOKUP(X194,bd_lista!$A$3:$C$590,3,FALSE)</f>
        <v>Ministerio de Defensa</v>
      </c>
      <c r="Z194" s="304">
        <f>+X194</f>
        <v>20</v>
      </c>
      <c r="AA194" s="333" t="str">
        <f>+Y194</f>
        <v>Ministerio de Defensa</v>
      </c>
    </row>
    <row r="195" spans="1:27" ht="15" hidden="1" customHeight="1">
      <c r="A195" s="32">
        <v>244</v>
      </c>
      <c r="B195" s="450"/>
      <c r="C195" s="347" t="str">
        <f>+VLOOKUP(A195,bd_lista!$A$3:$C$590,3,FALSE)</f>
        <v>Servicio Nacional de Aerofotogrametría</v>
      </c>
      <c r="D195" s="452"/>
      <c r="E195" s="347" t="s">
        <v>1311</v>
      </c>
      <c r="F195" s="247">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7">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7">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7">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7">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7">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7">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7">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7">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7">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7">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7">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7">
        <f t="shared" ca="1" si="11"/>
        <v>0</v>
      </c>
      <c r="S195" s="247">
        <f ca="1">+R194+R195</f>
        <v>0</v>
      </c>
      <c r="T195" s="247">
        <f ca="1">+S195</f>
        <v>0</v>
      </c>
      <c r="U195" s="246">
        <f t="shared" si="12"/>
        <v>2</v>
      </c>
      <c r="V195" s="347" t="str">
        <f>+VLOOKUP(A195,bd_lista!$A$3:$E$590,5,FALSE)</f>
        <v>Instituciones Descentralizadas</v>
      </c>
      <c r="W195" s="454"/>
      <c r="X195" s="244">
        <f>+VLOOKUP(A195,[2]Sheet1!$A$13:$D$744,4,FALSE)</f>
        <v>20</v>
      </c>
      <c r="Y195" s="244" t="str">
        <f>+VLOOKUP(X195,bd_lista!$A$3:$C$590,3,FALSE)</f>
        <v>Ministerio de Defensa</v>
      </c>
      <c r="Z195" s="302"/>
      <c r="AA195" s="335"/>
    </row>
    <row r="196" spans="1:27" ht="15" customHeight="1">
      <c r="A196" s="254">
        <v>249</v>
      </c>
      <c r="B196" s="449">
        <f>+A196</f>
        <v>249</v>
      </c>
      <c r="C196" s="249" t="str">
        <f>+VLOOKUP(A196,bd_lista!$A$3:$C$590,3,FALSE)</f>
        <v>Central de Abastecimiento y Suministros de Salud</v>
      </c>
      <c r="D196" s="451" t="str">
        <f>+C196</f>
        <v>Central de Abastecimiento y Suministros de Salud</v>
      </c>
      <c r="E196" s="249" t="s">
        <v>1310</v>
      </c>
      <c r="F196" s="245">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645.96</v>
      </c>
      <c r="G196" s="245">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5">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5">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5">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5">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68870</v>
      </c>
      <c r="L196" s="245">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5">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5">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5">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5">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5">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5">
        <f t="shared" ca="1" si="11"/>
        <v>69515.960000000006</v>
      </c>
      <c r="S196" s="245"/>
      <c r="T196" s="245">
        <f ca="1">+T197</f>
        <v>1949525.96</v>
      </c>
      <c r="U196" s="244">
        <f t="shared" si="12"/>
        <v>1</v>
      </c>
      <c r="V196" s="347" t="str">
        <f>+VLOOKUP(A196,bd_lista!$A$3:$E$590,5,FALSE)</f>
        <v>Instituciones Descentralizadas</v>
      </c>
      <c r="W196" s="453" t="str">
        <f>+V196</f>
        <v>Instituciones Descentralizadas</v>
      </c>
      <c r="X196" s="244">
        <f>+VLOOKUP(A196,[2]Sheet1!$A$13:$D$744,4,FALSE)</f>
        <v>46</v>
      </c>
      <c r="Y196" s="244" t="str">
        <f>+VLOOKUP(X196,bd_lista!$A$3:$C$590,3,FALSE)</f>
        <v>Ministerio de Salud y Deportes</v>
      </c>
      <c r="Z196" s="304">
        <f>+X196</f>
        <v>46</v>
      </c>
      <c r="AA196" s="305" t="str">
        <f>+Y196</f>
        <v>Ministerio de Salud y Deportes</v>
      </c>
    </row>
    <row r="197" spans="1:27" ht="15" customHeight="1">
      <c r="A197" s="32">
        <v>249</v>
      </c>
      <c r="B197" s="450"/>
      <c r="C197" s="347" t="str">
        <f>+VLOOKUP(A197,bd_lista!$A$3:$C$590,3,FALSE)</f>
        <v>Central de Abastecimiento y Suministros de Salud</v>
      </c>
      <c r="D197" s="452"/>
      <c r="E197" s="347" t="s">
        <v>1311</v>
      </c>
      <c r="F197" s="247">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7">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7">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7">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7">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7">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7">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1880010</v>
      </c>
      <c r="M197" s="247">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7">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7">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7">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7">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7">
        <f t="shared" ca="1" si="11"/>
        <v>1880010</v>
      </c>
      <c r="S197" s="247">
        <f ca="1">+R196+R197</f>
        <v>1949525.96</v>
      </c>
      <c r="T197" s="247">
        <f ca="1">+S197</f>
        <v>1949525.96</v>
      </c>
      <c r="U197" s="246">
        <f t="shared" si="12"/>
        <v>2</v>
      </c>
      <c r="V197" s="347" t="str">
        <f>+VLOOKUP(A197,bd_lista!$A$3:$E$590,5,FALSE)</f>
        <v>Instituciones Descentralizadas</v>
      </c>
      <c r="W197" s="454"/>
      <c r="X197" s="244">
        <f>+VLOOKUP(A197,[2]Sheet1!$A$13:$D$744,4,FALSE)</f>
        <v>46</v>
      </c>
      <c r="Y197" s="244" t="str">
        <f>+VLOOKUP(X197,bd_lista!$A$3:$C$590,3,FALSE)</f>
        <v>Ministerio de Salud y Deportes</v>
      </c>
      <c r="Z197" s="302"/>
      <c r="AA197" s="303"/>
    </row>
    <row r="198" spans="1:27" ht="15" hidden="1" customHeight="1">
      <c r="A198" s="254">
        <v>251</v>
      </c>
      <c r="B198" s="449">
        <f>+A198</f>
        <v>251</v>
      </c>
      <c r="C198" s="249" t="str">
        <f>+VLOOKUP(A198,bd_lista!$A$3:$C$590,3,FALSE)</f>
        <v>Instituto Nacional de Salud Ocupacional</v>
      </c>
      <c r="D198" s="451" t="str">
        <f>+C198</f>
        <v>Instituto Nacional de Salud Ocupacional</v>
      </c>
      <c r="E198" s="249" t="s">
        <v>1310</v>
      </c>
      <c r="F198" s="245">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5">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5">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5">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5">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5">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5">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5">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5">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5">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5">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5">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5">
        <f t="shared" ca="1" si="11"/>
        <v>0</v>
      </c>
      <c r="S198" s="245"/>
      <c r="T198" s="245">
        <f ca="1">+T199</f>
        <v>0</v>
      </c>
      <c r="U198" s="244">
        <f t="shared" si="12"/>
        <v>1</v>
      </c>
      <c r="V198" s="347" t="str">
        <f>+VLOOKUP(A198,bd_lista!$A$3:$E$590,5,FALSE)</f>
        <v>Instituciones Descentralizadas</v>
      </c>
      <c r="W198" s="453" t="str">
        <f>+V198</f>
        <v>Instituciones Descentralizadas</v>
      </c>
      <c r="X198" s="244">
        <f>+VLOOKUP(A198,[2]Sheet1!$A$13:$D$744,4,FALSE)</f>
        <v>46</v>
      </c>
      <c r="Y198" s="244" t="str">
        <f>+VLOOKUP(X198,bd_lista!$A$3:$C$590,3,FALSE)</f>
        <v>Ministerio de Salud y Deportes</v>
      </c>
      <c r="Z198" s="304">
        <f>+X198</f>
        <v>46</v>
      </c>
      <c r="AA198" s="333" t="str">
        <f>+Y198</f>
        <v>Ministerio de Salud y Deportes</v>
      </c>
    </row>
    <row r="199" spans="1:27" ht="15" hidden="1" customHeight="1">
      <c r="A199" s="32">
        <v>251</v>
      </c>
      <c r="B199" s="450"/>
      <c r="C199" s="347" t="str">
        <f>+VLOOKUP(A199,bd_lista!$A$3:$C$590,3,FALSE)</f>
        <v>Instituto Nacional de Salud Ocupacional</v>
      </c>
      <c r="D199" s="452"/>
      <c r="E199" s="347" t="s">
        <v>1311</v>
      </c>
      <c r="F199" s="247">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7">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7">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7">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7">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7">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7">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7">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7">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7">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7">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7">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7">
        <f t="shared" ca="1" si="11"/>
        <v>0</v>
      </c>
      <c r="S199" s="247">
        <f ca="1">+R198+R199</f>
        <v>0</v>
      </c>
      <c r="T199" s="247">
        <f ca="1">+S199</f>
        <v>0</v>
      </c>
      <c r="U199" s="246">
        <f t="shared" si="12"/>
        <v>2</v>
      </c>
      <c r="V199" s="347" t="str">
        <f>+VLOOKUP(A199,bd_lista!$A$3:$E$590,5,FALSE)</f>
        <v>Instituciones Descentralizadas</v>
      </c>
      <c r="W199" s="454"/>
      <c r="X199" s="244">
        <f>+VLOOKUP(A199,[2]Sheet1!$A$13:$D$744,4,FALSE)</f>
        <v>46</v>
      </c>
      <c r="Y199" s="244" t="str">
        <f>+VLOOKUP(X199,bd_lista!$A$3:$C$590,3,FALSE)</f>
        <v>Ministerio de Salud y Deportes</v>
      </c>
      <c r="Z199" s="302"/>
      <c r="AA199" s="335"/>
    </row>
    <row r="200" spans="1:27" customFormat="1" ht="15" hidden="1" customHeight="1">
      <c r="A200" s="254">
        <v>221</v>
      </c>
      <c r="B200" s="449">
        <f>+A200</f>
        <v>221</v>
      </c>
      <c r="C200" s="249" t="str">
        <f>+VLOOKUP(A200,bd_lista!$A$3:$C$590,3,FALSE)</f>
        <v>Serv. Nal. de Reg. y Control de la Comer. de Minerales y Metales</v>
      </c>
      <c r="D200" s="451" t="str">
        <f>+C200</f>
        <v>Serv. Nal. de Reg. y Control de la Comer. de Minerales y Metales</v>
      </c>
      <c r="E200" s="249" t="s">
        <v>1310</v>
      </c>
      <c r="F200" s="245">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5">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5">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5">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5">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5">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5">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5">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5">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5">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5">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5">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5">
        <f t="shared" ca="1" si="11"/>
        <v>0</v>
      </c>
      <c r="S200" s="245"/>
      <c r="T200" s="245">
        <f ca="1">+T201</f>
        <v>0</v>
      </c>
      <c r="U200" s="244">
        <f t="shared" si="12"/>
        <v>1</v>
      </c>
      <c r="V200" s="347" t="str">
        <f>+VLOOKUP(A200,bd_lista!$A$3:$E$590,5,FALSE)</f>
        <v>Instituciones Descentralizadas</v>
      </c>
      <c r="W200" s="453" t="str">
        <f>+V200</f>
        <v>Instituciones Descentralizadas</v>
      </c>
      <c r="X200" s="244">
        <f>+VLOOKUP(A200,[2]Sheet1!$A$13:$D$744,4,FALSE)</f>
        <v>76</v>
      </c>
      <c r="Y200" s="244" t="str">
        <f>+VLOOKUP(X200,bd_lista!$A$3:$C$590,3,FALSE)</f>
        <v>Ministerio de Minería y Metalurgia</v>
      </c>
      <c r="Z200" s="304">
        <f>+X200</f>
        <v>76</v>
      </c>
      <c r="AA200" s="333" t="str">
        <f>+Y200</f>
        <v>Ministerio de Minería y Metalurgia</v>
      </c>
    </row>
    <row r="201" spans="1:27" customFormat="1" ht="15" hidden="1" customHeight="1">
      <c r="A201" s="32">
        <v>221</v>
      </c>
      <c r="B201" s="450"/>
      <c r="C201" s="347" t="str">
        <f>+VLOOKUP(A201,bd_lista!$A$3:$C$590,3,FALSE)</f>
        <v>Serv. Nal. de Reg. y Control de la Comer. de Minerales y Metales</v>
      </c>
      <c r="D201" s="452"/>
      <c r="E201" s="347" t="s">
        <v>1311</v>
      </c>
      <c r="F201" s="247">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7">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7">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7">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7">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7">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7">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7">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7">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7">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7">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7">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7">
        <f t="shared" ca="1" si="11"/>
        <v>0</v>
      </c>
      <c r="S201" s="247">
        <f ca="1">+R200+R201</f>
        <v>0</v>
      </c>
      <c r="T201" s="247">
        <f ca="1">+S201</f>
        <v>0</v>
      </c>
      <c r="U201" s="246">
        <f t="shared" si="12"/>
        <v>2</v>
      </c>
      <c r="V201" s="347" t="str">
        <f>+VLOOKUP(A201,bd_lista!$A$3:$E$590,5,FALSE)</f>
        <v>Instituciones Descentralizadas</v>
      </c>
      <c r="W201" s="454"/>
      <c r="X201" s="244">
        <f>+VLOOKUP(A201,[2]Sheet1!$A$13:$D$744,4,FALSE)</f>
        <v>76</v>
      </c>
      <c r="Y201" s="244" t="str">
        <f>+VLOOKUP(X201,bd_lista!$A$3:$C$590,3,FALSE)</f>
        <v>Ministerio de Minería y Metalurgia</v>
      </c>
      <c r="Z201" s="302"/>
      <c r="AA201" s="335"/>
    </row>
    <row r="202" spans="1:27" ht="15" customHeight="1">
      <c r="A202" s="32">
        <v>253</v>
      </c>
      <c r="B202" s="449">
        <f>+A202</f>
        <v>253</v>
      </c>
      <c r="C202" s="249" t="str">
        <f>+VLOOKUP(A202,bd_lista!$A$3:$C$590,3,FALSE)</f>
        <v>Entidad Ejecutora de Medio Ambiente y Agua</v>
      </c>
      <c r="D202" s="451" t="str">
        <f>+C202</f>
        <v>Entidad Ejecutora de Medio Ambiente y Agua</v>
      </c>
      <c r="E202" s="249" t="s">
        <v>1310</v>
      </c>
      <c r="F202" s="245">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5">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5">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5">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2024071.8199999998</v>
      </c>
      <c r="J202" s="245">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5">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7964847.1784000006</v>
      </c>
      <c r="L202" s="245">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7030099.8700000001</v>
      </c>
      <c r="M202" s="245">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5">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5">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5">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5">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5">
        <f t="shared" ca="1" si="11"/>
        <v>17019018.8684</v>
      </c>
      <c r="S202" s="245"/>
      <c r="T202" s="245">
        <f ca="1">+T203</f>
        <v>104876656.4984</v>
      </c>
      <c r="U202" s="244">
        <f t="shared" si="12"/>
        <v>1</v>
      </c>
      <c r="V202" s="347" t="str">
        <f>+VLOOKUP(A202,bd_lista!$A$3:$E$590,5,FALSE)</f>
        <v>Instituciones Descentralizadas</v>
      </c>
      <c r="W202" s="453" t="str">
        <f>+V202</f>
        <v>Instituciones Descentralizadas</v>
      </c>
      <c r="X202" s="244">
        <f>+VLOOKUP(A202,[2]Sheet1!$A$13:$D$744,4,FALSE)</f>
        <v>86</v>
      </c>
      <c r="Y202" s="244" t="str">
        <f>+VLOOKUP(X202,bd_lista!$A$3:$C$590,3,FALSE)</f>
        <v>Ministerio de Medio Ambiente y Agua</v>
      </c>
      <c r="Z202" s="304">
        <f>+X202</f>
        <v>86</v>
      </c>
      <c r="AA202" s="305" t="str">
        <f>+Y202</f>
        <v>Ministerio de Medio Ambiente y Agua</v>
      </c>
    </row>
    <row r="203" spans="1:27" ht="15" customHeight="1">
      <c r="A203" s="32">
        <v>253</v>
      </c>
      <c r="B203" s="450"/>
      <c r="C203" s="347" t="str">
        <f>+VLOOKUP(A203,bd_lista!$A$3:$C$590,3,FALSE)</f>
        <v>Entidad Ejecutora de Medio Ambiente y Agua</v>
      </c>
      <c r="D203" s="452"/>
      <c r="E203" s="347" t="s">
        <v>1311</v>
      </c>
      <c r="F203" s="247">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7">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7">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7">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1303650</v>
      </c>
      <c r="J203" s="247">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7">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7965598.1799999997</v>
      </c>
      <c r="L203" s="247">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78588389.450000003</v>
      </c>
      <c r="M203" s="247">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7">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7">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7">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7">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7">
        <f t="shared" ca="1" si="11"/>
        <v>87857637.629999995</v>
      </c>
      <c r="S203" s="247">
        <f ca="1">+R202+R203</f>
        <v>104876656.4984</v>
      </c>
      <c r="T203" s="247">
        <f ca="1">+S203</f>
        <v>104876656.4984</v>
      </c>
      <c r="U203" s="246">
        <f t="shared" si="12"/>
        <v>2</v>
      </c>
      <c r="V203" s="347" t="str">
        <f>+VLOOKUP(A203,bd_lista!$A$3:$E$590,5,FALSE)</f>
        <v>Instituciones Descentralizadas</v>
      </c>
      <c r="W203" s="454"/>
      <c r="X203" s="244">
        <f>+VLOOKUP(A203,[2]Sheet1!$A$13:$D$744,4,FALSE)</f>
        <v>86</v>
      </c>
      <c r="Y203" s="244" t="str">
        <f>+VLOOKUP(X203,bd_lista!$A$3:$C$590,3,FALSE)</f>
        <v>Ministerio de Medio Ambiente y Agua</v>
      </c>
      <c r="Z203" s="302"/>
      <c r="AA203" s="303"/>
    </row>
    <row r="204" spans="1:27" ht="15" hidden="1" customHeight="1">
      <c r="A204" s="254">
        <v>265</v>
      </c>
      <c r="B204" s="449">
        <f>+A204</f>
        <v>265</v>
      </c>
      <c r="C204" s="249" t="str">
        <f>+VLOOKUP(A204,bd_lista!$A$3:$C$590,3,FALSE)</f>
        <v>Direc. Dptal. de Educación  Chuquisaca</v>
      </c>
      <c r="D204" s="451" t="str">
        <f>+C204</f>
        <v>Direc. Dptal. de Educación  Chuquisaca</v>
      </c>
      <c r="E204" s="249" t="s">
        <v>1310</v>
      </c>
      <c r="F204" s="245">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5">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5">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5">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5">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5">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5">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5">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5">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5">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5">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5">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5">
        <f t="shared" ca="1" si="11"/>
        <v>0</v>
      </c>
      <c r="S204" s="245"/>
      <c r="T204" s="245">
        <f ca="1">+T205</f>
        <v>0</v>
      </c>
      <c r="U204" s="244">
        <f t="shared" si="12"/>
        <v>1</v>
      </c>
      <c r="V204" s="347" t="str">
        <f>+VLOOKUP(A204,bd_lista!$A$3:$E$590,5,FALSE)</f>
        <v>Instituciones Descentralizadas</v>
      </c>
      <c r="W204" s="453" t="str">
        <f>+V204</f>
        <v>Instituciones Descentralizadas</v>
      </c>
      <c r="X204" s="244">
        <f>+VLOOKUP(A204,[2]Sheet1!$A$13:$D$744,4,FALSE)</f>
        <v>16</v>
      </c>
      <c r="Y204" s="244" t="str">
        <f>+VLOOKUP(X204,bd_lista!$A$3:$C$590,3,FALSE)</f>
        <v>Ministerio de Educación</v>
      </c>
      <c r="Z204" s="304">
        <f>+X204</f>
        <v>16</v>
      </c>
      <c r="AA204" s="333" t="str">
        <f>+Y204</f>
        <v>Ministerio de Educación</v>
      </c>
    </row>
    <row r="205" spans="1:27" ht="15" hidden="1" customHeight="1">
      <c r="A205" s="32">
        <v>265</v>
      </c>
      <c r="B205" s="450"/>
      <c r="C205" s="347" t="str">
        <f>+VLOOKUP(A205,bd_lista!$A$3:$C$590,3,FALSE)</f>
        <v>Direc. Dptal. de Educación  Chuquisaca</v>
      </c>
      <c r="D205" s="452"/>
      <c r="E205" s="347" t="s">
        <v>1311</v>
      </c>
      <c r="F205" s="247">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7">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7">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7">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7">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7">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7">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7">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7">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7">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7">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7">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7">
        <f t="shared" ca="1" si="11"/>
        <v>0</v>
      </c>
      <c r="S205" s="247">
        <f ca="1">+R204+R205</f>
        <v>0</v>
      </c>
      <c r="T205" s="247">
        <f ca="1">+S205</f>
        <v>0</v>
      </c>
      <c r="U205" s="246">
        <f t="shared" si="12"/>
        <v>2</v>
      </c>
      <c r="V205" s="347" t="str">
        <f>+VLOOKUP(A205,bd_lista!$A$3:$E$590,5,FALSE)</f>
        <v>Instituciones Descentralizadas</v>
      </c>
      <c r="W205" s="454"/>
      <c r="X205" s="244">
        <f>+VLOOKUP(A205,[2]Sheet1!$A$13:$D$744,4,FALSE)</f>
        <v>16</v>
      </c>
      <c r="Y205" s="244" t="str">
        <f>+VLOOKUP(X205,bd_lista!$A$3:$C$590,3,FALSE)</f>
        <v>Ministerio de Educación</v>
      </c>
      <c r="Z205" s="302"/>
      <c r="AA205" s="335"/>
    </row>
    <row r="206" spans="1:27" ht="15" hidden="1" customHeight="1">
      <c r="A206" s="254">
        <v>254</v>
      </c>
      <c r="B206" s="449">
        <f>+A206</f>
        <v>254</v>
      </c>
      <c r="C206" s="249" t="str">
        <f>+VLOOKUP(A206,bd_lista!$A$3:$C$590,3,FALSE)</f>
        <v>Instituto del Seguro Agrario</v>
      </c>
      <c r="D206" s="451" t="str">
        <f>+C206</f>
        <v>Instituto del Seguro Agrario</v>
      </c>
      <c r="E206" s="249" t="s">
        <v>1310</v>
      </c>
      <c r="F206" s="245">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5">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5">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5">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5">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5">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5">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5">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5">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5">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5">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5">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5">
        <f t="shared" ca="1" si="11"/>
        <v>0</v>
      </c>
      <c r="S206" s="245"/>
      <c r="T206" s="245">
        <f ca="1">+T207</f>
        <v>0</v>
      </c>
      <c r="U206" s="244">
        <f t="shared" si="12"/>
        <v>1</v>
      </c>
      <c r="V206" s="347" t="str">
        <f>+VLOOKUP(A206,bd_lista!$A$3:$E$590,5,FALSE)</f>
        <v>Instituciones Descentralizadas</v>
      </c>
      <c r="W206" s="453" t="str">
        <f>+V206</f>
        <v>Instituciones Descentralizadas</v>
      </c>
      <c r="X206" s="244">
        <f>+VLOOKUP(A206,[2]Sheet1!$A$13:$D$744,4,FALSE)</f>
        <v>47</v>
      </c>
      <c r="Y206" s="244" t="str">
        <f>+VLOOKUP(X206,bd_lista!$A$3:$C$590,3,FALSE)</f>
        <v>Ministerio de Desarrollo Rural y Tierras</v>
      </c>
      <c r="Z206" s="304">
        <f>+X206</f>
        <v>47</v>
      </c>
      <c r="AA206" s="333" t="str">
        <f>+Y206</f>
        <v>Ministerio de Desarrollo Rural y Tierras</v>
      </c>
    </row>
    <row r="207" spans="1:27" ht="15" hidden="1" customHeight="1">
      <c r="A207" s="32">
        <v>254</v>
      </c>
      <c r="B207" s="450"/>
      <c r="C207" s="347" t="str">
        <f>+VLOOKUP(A207,bd_lista!$A$3:$C$590,3,FALSE)</f>
        <v>Instituto del Seguro Agrario</v>
      </c>
      <c r="D207" s="452"/>
      <c r="E207" s="347" t="s">
        <v>1311</v>
      </c>
      <c r="F207" s="247">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7">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7">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7">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7">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7">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7">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7">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7">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7">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7">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7">
        <f t="shared" ca="1" si="11"/>
        <v>0</v>
      </c>
      <c r="S207" s="247">
        <f ca="1">+R206+R207</f>
        <v>0</v>
      </c>
      <c r="T207" s="247">
        <f ca="1">+S207</f>
        <v>0</v>
      </c>
      <c r="U207" s="246">
        <f t="shared" si="12"/>
        <v>2</v>
      </c>
      <c r="V207" s="347" t="str">
        <f>+VLOOKUP(A207,bd_lista!$A$3:$E$590,5,FALSE)</f>
        <v>Instituciones Descentralizadas</v>
      </c>
      <c r="W207" s="454"/>
      <c r="X207" s="244">
        <f>+VLOOKUP(A207,[2]Sheet1!$A$13:$D$744,4,FALSE)</f>
        <v>47</v>
      </c>
      <c r="Y207" s="244" t="str">
        <f>+VLOOKUP(X207,bd_lista!$A$3:$C$590,3,FALSE)</f>
        <v>Ministerio de Desarrollo Rural y Tierras</v>
      </c>
      <c r="Z207" s="302"/>
      <c r="AA207" s="335"/>
    </row>
    <row r="208" spans="1:27" ht="15" customHeight="1">
      <c r="A208" s="254">
        <v>266</v>
      </c>
      <c r="B208" s="449">
        <f>+A208</f>
        <v>266</v>
      </c>
      <c r="C208" s="249" t="str">
        <f>+VLOOKUP(A208,bd_lista!$A$3:$C$590,3,FALSE)</f>
        <v>Direc. Dptal. de Educación La Paz</v>
      </c>
      <c r="D208" s="451" t="str">
        <f>+C208</f>
        <v>Direc. Dptal. de Educación La Paz</v>
      </c>
      <c r="E208" s="249" t="s">
        <v>1310</v>
      </c>
      <c r="F208" s="245">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5">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5">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5">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5">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5">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5">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5">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5">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5">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5">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5">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5">
        <f t="shared" ca="1" si="11"/>
        <v>0</v>
      </c>
      <c r="S208" s="245"/>
      <c r="T208" s="245">
        <f ca="1">+T209</f>
        <v>22130.240000000002</v>
      </c>
      <c r="U208" s="244">
        <f t="shared" si="12"/>
        <v>1</v>
      </c>
      <c r="V208" s="347" t="str">
        <f>+VLOOKUP(A208,bd_lista!$A$3:$E$590,5,FALSE)</f>
        <v>Instituciones Descentralizadas</v>
      </c>
      <c r="W208" s="453" t="str">
        <f>+V208</f>
        <v>Instituciones Descentralizadas</v>
      </c>
      <c r="X208" s="244">
        <f>+VLOOKUP(A208,[2]Sheet1!$A$13:$D$744,4,FALSE)</f>
        <v>16</v>
      </c>
      <c r="Y208" s="244" t="str">
        <f>+VLOOKUP(X208,bd_lista!$A$3:$C$590,3,FALSE)</f>
        <v>Ministerio de Educación</v>
      </c>
      <c r="Z208" s="304">
        <f>+X208</f>
        <v>16</v>
      </c>
      <c r="AA208" s="333" t="str">
        <f>+Y208</f>
        <v>Ministerio de Educación</v>
      </c>
    </row>
    <row r="209" spans="1:27" ht="15" customHeight="1">
      <c r="A209" s="32">
        <v>266</v>
      </c>
      <c r="B209" s="450"/>
      <c r="C209" s="347" t="str">
        <f>+VLOOKUP(A209,bd_lista!$A$3:$C$590,3,FALSE)</f>
        <v>Direc. Dptal. de Educación La Paz</v>
      </c>
      <c r="D209" s="452"/>
      <c r="E209" s="347" t="s">
        <v>1311</v>
      </c>
      <c r="F209" s="247">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7">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7">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7">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4757</v>
      </c>
      <c r="J209" s="247">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8343.9700000000012</v>
      </c>
      <c r="K209" s="247">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4257.5600000000004</v>
      </c>
      <c r="L209" s="247">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4771.71</v>
      </c>
      <c r="M209" s="247">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7">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7">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7">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379">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7">
        <f t="shared" ca="1" si="11"/>
        <v>22130.240000000002</v>
      </c>
      <c r="S209" s="247">
        <f ca="1">+R208+R209</f>
        <v>22130.240000000002</v>
      </c>
      <c r="T209" s="247">
        <f ca="1">+S209</f>
        <v>22130.240000000002</v>
      </c>
      <c r="U209" s="246">
        <f t="shared" si="12"/>
        <v>2</v>
      </c>
      <c r="V209" s="347" t="str">
        <f>+VLOOKUP(A209,bd_lista!$A$3:$E$590,5,FALSE)</f>
        <v>Instituciones Descentralizadas</v>
      </c>
      <c r="W209" s="454"/>
      <c r="X209" s="244">
        <f>+VLOOKUP(A209,[2]Sheet1!$A$13:$D$744,4,FALSE)</f>
        <v>16</v>
      </c>
      <c r="Y209" s="244" t="str">
        <f>+VLOOKUP(X209,bd_lista!$A$3:$C$590,3,FALSE)</f>
        <v>Ministerio de Educación</v>
      </c>
      <c r="Z209" s="302"/>
      <c r="AA209" s="335"/>
    </row>
    <row r="210" spans="1:27" customFormat="1" ht="15" hidden="1" customHeight="1">
      <c r="A210" s="254">
        <v>271</v>
      </c>
      <c r="B210" s="449">
        <f>+A210</f>
        <v>271</v>
      </c>
      <c r="C210" s="249" t="str">
        <f>+VLOOKUP(A210,bd_lista!$A$3:$C$590,3,FALSE)</f>
        <v>Direc. Dptal. de Educación Santa Cruz</v>
      </c>
      <c r="D210" s="451" t="str">
        <f>+C210</f>
        <v>Direc. Dptal. de Educación Santa Cruz</v>
      </c>
      <c r="E210" s="249" t="s">
        <v>1310</v>
      </c>
      <c r="F210" s="245">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5">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5">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5">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5">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5">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5">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5">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5">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5">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5">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5">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5">
        <f t="shared" ca="1" si="11"/>
        <v>0</v>
      </c>
      <c r="S210" s="273"/>
      <c r="T210" s="245">
        <f ca="1">+T211</f>
        <v>0</v>
      </c>
      <c r="U210" s="244">
        <f t="shared" si="12"/>
        <v>1</v>
      </c>
      <c r="V210" s="347" t="str">
        <f>+VLOOKUP(A210,bd_lista!$A$3:$E$590,5,FALSE)</f>
        <v>Instituciones Descentralizadas</v>
      </c>
      <c r="W210" s="453" t="str">
        <f>+V210</f>
        <v>Instituciones Descentralizadas</v>
      </c>
      <c r="X210" s="244">
        <f>+VLOOKUP(A210,[2]Sheet1!$A$13:$D$744,4,FALSE)</f>
        <v>16</v>
      </c>
      <c r="Y210" s="244" t="str">
        <f>+VLOOKUP(X210,bd_lista!$A$3:$C$590,3,FALSE)</f>
        <v>Ministerio de Educación</v>
      </c>
      <c r="Z210" s="304">
        <f>+X210</f>
        <v>16</v>
      </c>
      <c r="AA210" s="333" t="str">
        <f>+Y210</f>
        <v>Ministerio de Educación</v>
      </c>
    </row>
    <row r="211" spans="1:27" customFormat="1" ht="15" hidden="1" customHeight="1">
      <c r="A211" s="32">
        <v>271</v>
      </c>
      <c r="B211" s="450"/>
      <c r="C211" s="347" t="str">
        <f>+VLOOKUP(A211,bd_lista!$A$3:$C$590,3,FALSE)</f>
        <v>Direc. Dptal. de Educación Santa Cruz</v>
      </c>
      <c r="D211" s="452"/>
      <c r="E211" s="347" t="s">
        <v>1311</v>
      </c>
      <c r="F211" s="247">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7">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7">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7">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7">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7">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7">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7">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7">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7">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7">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7">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7">
        <f t="shared" ca="1" si="11"/>
        <v>0</v>
      </c>
      <c r="S211" s="247">
        <f ca="1">+R210+R211</f>
        <v>0</v>
      </c>
      <c r="T211" s="245">
        <f ca="1">+S211</f>
        <v>0</v>
      </c>
      <c r="U211" s="244">
        <f t="shared" si="12"/>
        <v>2</v>
      </c>
      <c r="V211" s="347" t="str">
        <f>+VLOOKUP(A211,bd_lista!$A$3:$E$590,5,FALSE)</f>
        <v>Instituciones Descentralizadas</v>
      </c>
      <c r="W211" s="454"/>
      <c r="X211" s="244">
        <f>+VLOOKUP(A211,[2]Sheet1!$A$13:$D$744,4,FALSE)</f>
        <v>16</v>
      </c>
      <c r="Y211" s="244" t="str">
        <f>+VLOOKUP(X211,bd_lista!$A$3:$C$590,3,FALSE)</f>
        <v>Ministerio de Educación</v>
      </c>
      <c r="Z211" s="302"/>
      <c r="AA211" s="335"/>
    </row>
    <row r="212" spans="1:27" customFormat="1" ht="15" customHeight="1">
      <c r="A212" s="32">
        <v>267</v>
      </c>
      <c r="B212" s="449">
        <f>+A212</f>
        <v>267</v>
      </c>
      <c r="C212" s="249" t="str">
        <f>+VLOOKUP(A212,bd_lista!$A$3:$C$590,3,FALSE)</f>
        <v>Direc. Dptal. de Educación Cochabamba</v>
      </c>
      <c r="D212" s="451" t="str">
        <f>+C212</f>
        <v>Direc. Dptal. de Educación Cochabamba</v>
      </c>
      <c r="E212" s="249" t="s">
        <v>1310</v>
      </c>
      <c r="F212" s="245">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5">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5">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5">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5">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5">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5">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5">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5">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5">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5">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5">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5">
        <f t="shared" ca="1" si="11"/>
        <v>0</v>
      </c>
      <c r="S212" s="245"/>
      <c r="T212" s="245">
        <f ca="1">+T213</f>
        <v>2634035.63</v>
      </c>
      <c r="U212" s="244">
        <f t="shared" si="12"/>
        <v>1</v>
      </c>
      <c r="V212" s="347" t="str">
        <f>+VLOOKUP(A212,bd_lista!$A$3:$E$590,5,FALSE)</f>
        <v>Instituciones Descentralizadas</v>
      </c>
      <c r="W212" s="453" t="str">
        <f>+V212</f>
        <v>Instituciones Descentralizadas</v>
      </c>
      <c r="X212" s="244">
        <f>+VLOOKUP(A212,[2]Sheet1!$A$13:$D$744,4,FALSE)</f>
        <v>16</v>
      </c>
      <c r="Y212" s="244" t="str">
        <f>+VLOOKUP(X212,bd_lista!$A$3:$C$590,3,FALSE)</f>
        <v>Ministerio de Educación</v>
      </c>
      <c r="Z212" s="304">
        <f>+X212</f>
        <v>16</v>
      </c>
      <c r="AA212" s="305" t="str">
        <f>+Y212</f>
        <v>Ministerio de Educación</v>
      </c>
    </row>
    <row r="213" spans="1:27" customFormat="1" ht="15" customHeight="1">
      <c r="A213" s="32">
        <v>267</v>
      </c>
      <c r="B213" s="450"/>
      <c r="C213" s="347" t="str">
        <f>+VLOOKUP(A213,bd_lista!$A$3:$C$590,3,FALSE)</f>
        <v>Direc. Dptal. de Educación Cochabamba</v>
      </c>
      <c r="D213" s="452"/>
      <c r="E213" s="347" t="s">
        <v>1311</v>
      </c>
      <c r="F213" s="247">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7">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7">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1422.07</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2632613.56</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7">
        <f t="shared" ca="1" si="11"/>
        <v>2634035.63</v>
      </c>
      <c r="S213" s="247">
        <f ca="1">+R212+R213</f>
        <v>2634035.63</v>
      </c>
      <c r="T213" s="245">
        <f ca="1">+S213</f>
        <v>2634035.63</v>
      </c>
      <c r="U213" s="244">
        <f t="shared" si="12"/>
        <v>2</v>
      </c>
      <c r="V213" s="347" t="str">
        <f>+VLOOKUP(A213,bd_lista!$A$3:$E$590,5,FALSE)</f>
        <v>Instituciones Descentralizadas</v>
      </c>
      <c r="W213" s="454"/>
      <c r="X213" s="244">
        <f>+VLOOKUP(A213,[2]Sheet1!$A$13:$D$744,4,FALSE)</f>
        <v>16</v>
      </c>
      <c r="Y213" s="244" t="str">
        <f>+VLOOKUP(X213,bd_lista!$A$3:$C$590,3,FALSE)</f>
        <v>Ministerio de Educación</v>
      </c>
      <c r="Z213" s="302"/>
      <c r="AA213" s="303"/>
    </row>
    <row r="214" spans="1:27" customFormat="1" ht="15" customHeight="1">
      <c r="A214" s="32">
        <v>269</v>
      </c>
      <c r="B214" s="449">
        <f>+A214</f>
        <v>269</v>
      </c>
      <c r="C214" s="249" t="str">
        <f>+VLOOKUP(A214,bd_lista!$A$3:$C$590,3,FALSE)</f>
        <v>Direc. Dptal. de Educación Potosí</v>
      </c>
      <c r="D214" s="451" t="str">
        <f>+C214</f>
        <v>Direc. Dptal. de Educación Potosí</v>
      </c>
      <c r="E214" s="249" t="s">
        <v>1310</v>
      </c>
      <c r="F214" s="245">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5">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5">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5">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5">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5">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5">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5">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5">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5">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5">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5">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5">
        <f t="shared" ca="1" si="11"/>
        <v>0</v>
      </c>
      <c r="S214" s="247"/>
      <c r="T214" s="245">
        <f ca="1">+T215</f>
        <v>298428.67</v>
      </c>
      <c r="U214" s="244">
        <f t="shared" si="12"/>
        <v>1</v>
      </c>
      <c r="V214" s="347" t="str">
        <f>+VLOOKUP(A214,bd_lista!$A$3:$E$590,5,FALSE)</f>
        <v>Instituciones Descentralizadas</v>
      </c>
      <c r="W214" s="453" t="str">
        <f>+V214</f>
        <v>Instituciones Descentralizadas</v>
      </c>
      <c r="X214" s="244">
        <f>+VLOOKUP(A214,[2]Sheet1!$A$13:$D$744,4,FALSE)</f>
        <v>16</v>
      </c>
      <c r="Y214" s="244" t="str">
        <f>+VLOOKUP(X214,bd_lista!$A$3:$C$590,3,FALSE)</f>
        <v>Ministerio de Educación</v>
      </c>
      <c r="Z214" s="304">
        <f>+X214</f>
        <v>16</v>
      </c>
      <c r="AA214" s="333" t="str">
        <f>+Y214</f>
        <v>Ministerio de Educación</v>
      </c>
    </row>
    <row r="215" spans="1:27" customFormat="1" ht="15" customHeight="1">
      <c r="A215" s="32">
        <v>269</v>
      </c>
      <c r="B215" s="450"/>
      <c r="C215" s="347" t="str">
        <f>+VLOOKUP(A215,bd_lista!$A$3:$C$590,3,FALSE)</f>
        <v>Direc. Dptal. de Educación Potosí</v>
      </c>
      <c r="D215" s="452"/>
      <c r="E215" s="249" t="s">
        <v>1311</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216542.34</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81886.33</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11"/>
        <v>298428.67</v>
      </c>
      <c r="S215" s="247">
        <f ca="1">+R214+R215</f>
        <v>298428.67</v>
      </c>
      <c r="T215" s="245">
        <f ca="1">+S215</f>
        <v>298428.67</v>
      </c>
      <c r="U215" s="244">
        <f t="shared" si="12"/>
        <v>2</v>
      </c>
      <c r="V215" s="347" t="str">
        <f>+VLOOKUP(A215,bd_lista!$A$3:$E$590,5,FALSE)</f>
        <v>Instituciones Descentralizadas</v>
      </c>
      <c r="W215" s="454"/>
      <c r="X215" s="244">
        <f>+VLOOKUP(A215,[2]Sheet1!$A$13:$D$744,4,FALSE)</f>
        <v>16</v>
      </c>
      <c r="Y215" s="244" t="str">
        <f>+VLOOKUP(X215,bd_lista!$A$3:$C$590,3,FALSE)</f>
        <v>Ministerio de Educación</v>
      </c>
      <c r="Z215" s="302"/>
      <c r="AA215" s="335"/>
    </row>
    <row r="216" spans="1:27" ht="15" customHeight="1">
      <c r="A216" s="32">
        <v>281</v>
      </c>
      <c r="B216" s="449">
        <f>+A216</f>
        <v>281</v>
      </c>
      <c r="C216" s="249" t="str">
        <f>+VLOOKUP(A216,bd_lista!$A$3:$C$590,3,FALSE)</f>
        <v>Oficina Técnica Nacional de los Ríos Pilcomayo y Bermejo</v>
      </c>
      <c r="D216" s="451" t="str">
        <f>+C216</f>
        <v>Oficina Técnica Nacional de los Ríos Pilcomayo y Bermejo</v>
      </c>
      <c r="E216" s="249" t="s">
        <v>1310</v>
      </c>
      <c r="F216" s="245">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5">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5">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5">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5">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5">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5">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5">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5">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5">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5">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5">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5">
        <f t="shared" ca="1" si="11"/>
        <v>0</v>
      </c>
      <c r="S216" s="245"/>
      <c r="T216" s="245">
        <f ca="1">+T217</f>
        <v>2392283.62</v>
      </c>
      <c r="U216" s="244">
        <f t="shared" si="12"/>
        <v>1</v>
      </c>
      <c r="V216" s="347" t="str">
        <f>+VLOOKUP(A216,bd_lista!$A$3:$E$590,5,FALSE)</f>
        <v>Instituciones Descentralizadas</v>
      </c>
      <c r="W216" s="453" t="str">
        <f>+V216</f>
        <v>Instituciones Descentralizadas</v>
      </c>
      <c r="X216" s="244">
        <f>+VLOOKUP(A216,[2]Sheet1!$A$13:$D$744,4,FALSE)</f>
        <v>86</v>
      </c>
      <c r="Y216" s="244" t="str">
        <f>+VLOOKUP(X216,bd_lista!$A$3:$C$590,3,FALSE)</f>
        <v>Ministerio de Medio Ambiente y Agua</v>
      </c>
      <c r="Z216" s="304">
        <f>+X216</f>
        <v>86</v>
      </c>
      <c r="AA216" s="333" t="str">
        <f>+Y216</f>
        <v>Ministerio de Medio Ambiente y Agua</v>
      </c>
    </row>
    <row r="217" spans="1:27" ht="15" customHeight="1">
      <c r="A217" s="32">
        <v>281</v>
      </c>
      <c r="B217" s="450"/>
      <c r="C217" s="347" t="str">
        <f>+VLOOKUP(A217,bd_lista!$A$3:$C$590,3,FALSE)</f>
        <v>Oficina Técnica Nacional de los Ríos Pilcomayo y Bermejo</v>
      </c>
      <c r="D217" s="452"/>
      <c r="E217" s="347" t="s">
        <v>1311</v>
      </c>
      <c r="F217" s="247">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7">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7">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7">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7">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7">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7">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2392283.62</v>
      </c>
      <c r="M217" s="247">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7">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7">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7">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7">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7">
        <f t="shared" ca="1" si="11"/>
        <v>2392283.62</v>
      </c>
      <c r="S217" s="247">
        <f ca="1">+R216+R217</f>
        <v>2392283.62</v>
      </c>
      <c r="T217" s="247">
        <f ca="1">+S217</f>
        <v>2392283.62</v>
      </c>
      <c r="U217" s="246">
        <f t="shared" si="12"/>
        <v>2</v>
      </c>
      <c r="V217" s="347" t="str">
        <f>+VLOOKUP(A217,bd_lista!$A$3:$E$590,5,FALSE)</f>
        <v>Instituciones Descentralizadas</v>
      </c>
      <c r="W217" s="454"/>
      <c r="X217" s="244">
        <f>+VLOOKUP(A217,[2]Sheet1!$A$13:$D$744,4,FALSE)</f>
        <v>86</v>
      </c>
      <c r="Y217" s="244" t="str">
        <f>+VLOOKUP(X217,bd_lista!$A$3:$C$590,3,FALSE)</f>
        <v>Ministerio de Medio Ambiente y Agua</v>
      </c>
      <c r="Z217" s="302"/>
      <c r="AA217" s="335"/>
    </row>
    <row r="218" spans="1:27" ht="15" hidden="1" customHeight="1">
      <c r="A218" s="254">
        <v>371</v>
      </c>
      <c r="B218" s="449">
        <f>+A218</f>
        <v>371</v>
      </c>
      <c r="C218" s="249" t="str">
        <f>+VLOOKUP(A218,bd_lista!$A$3:$C$590,3,FALSE)</f>
        <v>Centro Internacional de la Quinua</v>
      </c>
      <c r="D218" s="451" t="str">
        <f>+C218</f>
        <v>Centro Internacional de la Quinua</v>
      </c>
      <c r="E218" s="249" t="s">
        <v>1310</v>
      </c>
      <c r="F218" s="245">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5">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5">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5">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5">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5">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5">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5">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5">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5">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5">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5">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5">
        <f t="shared" ca="1" si="11"/>
        <v>0</v>
      </c>
      <c r="S218" s="245"/>
      <c r="T218" s="245">
        <f ca="1">+T219</f>
        <v>0</v>
      </c>
      <c r="U218" s="244">
        <f t="shared" si="12"/>
        <v>1</v>
      </c>
      <c r="V218" s="347" t="str">
        <f>+VLOOKUP(A218,bd_lista!$A$3:$E$590,5,FALSE)</f>
        <v>Instituciones Descentralizadas</v>
      </c>
      <c r="W218" s="453" t="str">
        <f>+V218</f>
        <v>Instituciones Descentralizadas</v>
      </c>
      <c r="X218" s="244">
        <f>+VLOOKUP(A218,[2]Sheet1!$A$13:$D$744,4,FALSE)</f>
        <v>47</v>
      </c>
      <c r="Y218" s="244" t="str">
        <f>+VLOOKUP(X218,bd_lista!$A$3:$C$590,3,FALSE)</f>
        <v>Ministerio de Desarrollo Rural y Tierras</v>
      </c>
      <c r="Z218" s="304">
        <f>+X218</f>
        <v>47</v>
      </c>
      <c r="AA218" s="305" t="str">
        <f>+Y218</f>
        <v>Ministerio de Desarrollo Rural y Tierras</v>
      </c>
    </row>
    <row r="219" spans="1:27" ht="15" hidden="1" customHeight="1">
      <c r="A219" s="32">
        <v>371</v>
      </c>
      <c r="B219" s="450"/>
      <c r="C219" s="347" t="str">
        <f>+VLOOKUP(A219,bd_lista!$A$3:$C$590,3,FALSE)</f>
        <v>Centro Internacional de la Quinua</v>
      </c>
      <c r="D219" s="452"/>
      <c r="E219" s="347" t="s">
        <v>1311</v>
      </c>
      <c r="F219" s="247">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7">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7">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7">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7">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7">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7">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7">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7">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7">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7">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7">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7">
        <f t="shared" ca="1" si="11"/>
        <v>0</v>
      </c>
      <c r="S219" s="247">
        <f ca="1">+R218+R219</f>
        <v>0</v>
      </c>
      <c r="T219" s="247">
        <f ca="1">+S219</f>
        <v>0</v>
      </c>
      <c r="U219" s="246">
        <f t="shared" si="12"/>
        <v>2</v>
      </c>
      <c r="V219" s="347" t="str">
        <f>+VLOOKUP(A219,bd_lista!$A$3:$E$590,5,FALSE)</f>
        <v>Instituciones Descentralizadas</v>
      </c>
      <c r="W219" s="454"/>
      <c r="X219" s="244">
        <f>+VLOOKUP(A219,[2]Sheet1!$A$13:$D$744,4,FALSE)</f>
        <v>47</v>
      </c>
      <c r="Y219" s="244" t="str">
        <f>+VLOOKUP(X219,bd_lista!$A$3:$C$590,3,FALSE)</f>
        <v>Ministerio de Desarrollo Rural y Tierras</v>
      </c>
      <c r="Z219" s="302"/>
      <c r="AA219" s="303"/>
    </row>
    <row r="220" spans="1:27" ht="15" customHeight="1">
      <c r="A220" s="254">
        <v>283</v>
      </c>
      <c r="B220" s="449">
        <f>+A220</f>
        <v>283</v>
      </c>
      <c r="C220" s="249" t="str">
        <f>+VLOOKUP(A220,bd_lista!$A$3:$C$590,3,FALSE)</f>
        <v>Aduana Nacional</v>
      </c>
      <c r="D220" s="451" t="str">
        <f>+C220</f>
        <v>Aduana Nacional</v>
      </c>
      <c r="E220" s="249" t="s">
        <v>1310</v>
      </c>
      <c r="F220" s="245">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5">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5">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5">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5">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5">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5">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5">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5">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5">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5">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5">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5">
        <f t="shared" ca="1" si="11"/>
        <v>0</v>
      </c>
      <c r="S220" s="245"/>
      <c r="T220" s="245">
        <f ca="1">+T221</f>
        <v>4396580.13</v>
      </c>
      <c r="U220" s="244">
        <f t="shared" si="12"/>
        <v>1</v>
      </c>
      <c r="V220" s="347" t="str">
        <f>+VLOOKUP(A220,bd_lista!$A$3:$E$590,5,FALSE)</f>
        <v>Instituciones Descentralizadas</v>
      </c>
      <c r="W220" s="453" t="str">
        <f>+V220</f>
        <v>Instituciones Descentralizadas</v>
      </c>
      <c r="X220" s="244">
        <f>+VLOOKUP(A220,[2]Sheet1!$A$13:$D$744,4,FALSE)</f>
        <v>35</v>
      </c>
      <c r="Y220" s="244" t="str">
        <f>+VLOOKUP(X220,bd_lista!$A$3:$C$590,3,FALSE)</f>
        <v>Ministerio de Economía y Finanzas Públicas</v>
      </c>
      <c r="Z220" s="304">
        <f>+X220</f>
        <v>35</v>
      </c>
      <c r="AA220" s="333" t="str">
        <f>+Y220</f>
        <v>Ministerio de Economía y Finanzas Públicas</v>
      </c>
    </row>
    <row r="221" spans="1:27" ht="15" customHeight="1">
      <c r="A221" s="32">
        <v>283</v>
      </c>
      <c r="B221" s="450"/>
      <c r="C221" s="347" t="str">
        <f>+VLOOKUP(A221,bd_lista!$A$3:$C$590,3,FALSE)</f>
        <v>Aduana Nacional</v>
      </c>
      <c r="D221" s="452"/>
      <c r="E221" s="347" t="s">
        <v>1311</v>
      </c>
      <c r="F221" s="247">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7">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7">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7">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7">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7">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4343.8</v>
      </c>
      <c r="L221" s="247">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4392236.33</v>
      </c>
      <c r="M221" s="247">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7">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7">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7">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7">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7">
        <f t="shared" ca="1" si="11"/>
        <v>4396580.13</v>
      </c>
      <c r="S221" s="247">
        <f ca="1">+R220+R221</f>
        <v>4396580.13</v>
      </c>
      <c r="T221" s="247">
        <f ca="1">+S221</f>
        <v>4396580.13</v>
      </c>
      <c r="U221" s="246">
        <f t="shared" si="12"/>
        <v>2</v>
      </c>
      <c r="V221" s="347" t="str">
        <f>+VLOOKUP(A221,bd_lista!$A$3:$E$590,5,FALSE)</f>
        <v>Instituciones Descentralizadas</v>
      </c>
      <c r="W221" s="454"/>
      <c r="X221" s="244">
        <f>+VLOOKUP(A221,[2]Sheet1!$A$13:$D$744,4,FALSE)</f>
        <v>35</v>
      </c>
      <c r="Y221" s="244" t="str">
        <f>+VLOOKUP(X221,bd_lista!$A$3:$C$590,3,FALSE)</f>
        <v>Ministerio de Economía y Finanzas Públicas</v>
      </c>
      <c r="Z221" s="302"/>
      <c r="AA221" s="335"/>
    </row>
    <row r="222" spans="1:27" ht="15" customHeight="1">
      <c r="A222" s="254">
        <v>287</v>
      </c>
      <c r="B222" s="449">
        <f>+A222</f>
        <v>287</v>
      </c>
      <c r="C222" s="249" t="str">
        <f>+VLOOKUP(A222,bd_lista!$A$3:$C$590,3,FALSE)</f>
        <v>Fondo Nacional de Inversión Productiva y Social</v>
      </c>
      <c r="D222" s="451" t="str">
        <f>+C222</f>
        <v>Fondo Nacional de Inversión Productiva y Social</v>
      </c>
      <c r="E222" s="249" t="s">
        <v>1310</v>
      </c>
      <c r="F222" s="245">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5">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5">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5">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5">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5">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5">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20580000</v>
      </c>
      <c r="M222" s="245">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5">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5">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5">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5">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5">
        <f t="shared" ref="R222:R285" ca="1" si="13">+SUM(F222:Q222)</f>
        <v>20580000</v>
      </c>
      <c r="S222" s="245"/>
      <c r="T222" s="245">
        <f ca="1">+T223</f>
        <v>41225743.510000005</v>
      </c>
      <c r="U222" s="244">
        <f t="shared" ref="U222:U285" si="14">+IF(E222="Débitos",1,2)</f>
        <v>1</v>
      </c>
      <c r="V222" s="347" t="str">
        <f>+VLOOKUP(A222,bd_lista!$A$3:$E$590,5,FALSE)</f>
        <v>Instituciones Descentralizadas</v>
      </c>
      <c r="W222" s="453" t="str">
        <f>+V222</f>
        <v>Instituciones Descentralizadas</v>
      </c>
      <c r="X222" s="244">
        <f>+VLOOKUP(A222,[2]Sheet1!$A$13:$D$744,4,FALSE)</f>
        <v>66</v>
      </c>
      <c r="Y222" s="244" t="str">
        <f>+VLOOKUP(X222,bd_lista!$A$3:$C$590,3,FALSE)</f>
        <v>Ministerio de Planificación del Desarrollo</v>
      </c>
      <c r="Z222" s="304">
        <f>+X222</f>
        <v>66</v>
      </c>
      <c r="AA222" s="333" t="str">
        <f>+Y222</f>
        <v>Ministerio de Planificación del Desarrollo</v>
      </c>
    </row>
    <row r="223" spans="1:27" ht="15" customHeight="1">
      <c r="A223" s="32">
        <v>287</v>
      </c>
      <c r="B223" s="450"/>
      <c r="C223" s="347" t="str">
        <f>+VLOOKUP(A223,bd_lista!$A$3:$C$590,3,FALSE)</f>
        <v>Fondo Nacional de Inversión Productiva y Social</v>
      </c>
      <c r="D223" s="452"/>
      <c r="E223" s="347" t="s">
        <v>1311</v>
      </c>
      <c r="F223" s="247">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7">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7">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7">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7">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7">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7">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20645743.510000002</v>
      </c>
      <c r="M223" s="247">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7">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7">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7">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7">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7">
        <f t="shared" ca="1" si="13"/>
        <v>20645743.510000002</v>
      </c>
      <c r="S223" s="247">
        <f ca="1">+R222+R223</f>
        <v>41225743.510000005</v>
      </c>
      <c r="T223" s="247">
        <f ca="1">+S223</f>
        <v>41225743.510000005</v>
      </c>
      <c r="U223" s="246">
        <f t="shared" si="14"/>
        <v>2</v>
      </c>
      <c r="V223" s="347" t="str">
        <f>+VLOOKUP(A223,bd_lista!$A$3:$E$590,5,FALSE)</f>
        <v>Instituciones Descentralizadas</v>
      </c>
      <c r="W223" s="454"/>
      <c r="X223" s="244">
        <f>+VLOOKUP(A223,[2]Sheet1!$A$13:$D$744,4,FALSE)</f>
        <v>66</v>
      </c>
      <c r="Y223" s="244" t="str">
        <f>+VLOOKUP(X223,bd_lista!$A$3:$C$590,3,FALSE)</f>
        <v>Ministerio de Planificación del Desarrollo</v>
      </c>
      <c r="Z223" s="302"/>
      <c r="AA223" s="335"/>
    </row>
    <row r="224" spans="1:27" ht="15" customHeight="1">
      <c r="A224" s="254">
        <v>292</v>
      </c>
      <c r="B224" s="449">
        <f>+A224</f>
        <v>292</v>
      </c>
      <c r="C224" s="249" t="str">
        <f>+VLOOKUP(A224,bd_lista!$A$3:$C$590,3,FALSE)</f>
        <v>Vías Bolivia</v>
      </c>
      <c r="D224" s="451" t="str">
        <f>+C224</f>
        <v>Vías Bolivia</v>
      </c>
      <c r="E224" s="249" t="s">
        <v>1310</v>
      </c>
      <c r="F224" s="245">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5">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5">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5">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5">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5">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5">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5">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5">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5">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5">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5">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5">
        <f t="shared" ca="1" si="13"/>
        <v>0</v>
      </c>
      <c r="S224" s="245"/>
      <c r="T224" s="245">
        <f ca="1">+T225</f>
        <v>828</v>
      </c>
      <c r="U224" s="244">
        <f t="shared" si="14"/>
        <v>1</v>
      </c>
      <c r="V224" s="347" t="str">
        <f>+VLOOKUP(A224,bd_lista!$A$3:$E$590,5,FALSE)</f>
        <v>Instituciones Descentralizadas</v>
      </c>
      <c r="W224" s="453" t="str">
        <f>+V224</f>
        <v>Instituciones Descentralizadas</v>
      </c>
      <c r="X224" s="244">
        <f>+VLOOKUP(A224,[2]Sheet1!$A$13:$D$744,4,FALSE)</f>
        <v>81</v>
      </c>
      <c r="Y224" s="244" t="str">
        <f>+VLOOKUP(X224,bd_lista!$A$3:$C$590,3,FALSE)</f>
        <v>Ministerio de Obras Públicas, Servicios y Vivienda</v>
      </c>
      <c r="Z224" s="304">
        <f>+X224</f>
        <v>81</v>
      </c>
      <c r="AA224" s="305" t="str">
        <f>+Y224</f>
        <v>Ministerio de Obras Públicas, Servicios y Vivienda</v>
      </c>
    </row>
    <row r="225" spans="1:27" ht="15" customHeight="1">
      <c r="A225" s="32">
        <v>292</v>
      </c>
      <c r="B225" s="450"/>
      <c r="C225" s="347" t="str">
        <f>+VLOOKUP(A225,bd_lista!$A$3:$C$590,3,FALSE)</f>
        <v>Vías Bolivia</v>
      </c>
      <c r="D225" s="452"/>
      <c r="E225" s="347" t="s">
        <v>1311</v>
      </c>
      <c r="F225" s="247">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7">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7">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7">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7">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7">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7">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828</v>
      </c>
      <c r="M225" s="247">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7">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7">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7">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7">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7">
        <f t="shared" ca="1" si="13"/>
        <v>828</v>
      </c>
      <c r="S225" s="247">
        <f ca="1">+R224+R225</f>
        <v>828</v>
      </c>
      <c r="T225" s="247">
        <f ca="1">+S225</f>
        <v>828</v>
      </c>
      <c r="U225" s="246">
        <f t="shared" si="14"/>
        <v>2</v>
      </c>
      <c r="V225" s="347" t="str">
        <f>+VLOOKUP(A225,bd_lista!$A$3:$E$590,5,FALSE)</f>
        <v>Instituciones Descentralizadas</v>
      </c>
      <c r="W225" s="454"/>
      <c r="X225" s="244">
        <f>+VLOOKUP(A225,[2]Sheet1!$A$13:$D$744,4,FALSE)</f>
        <v>81</v>
      </c>
      <c r="Y225" s="244" t="str">
        <f>+VLOOKUP(X225,bd_lista!$A$3:$C$590,3,FALSE)</f>
        <v>Ministerio de Obras Públicas, Servicios y Vivienda</v>
      </c>
      <c r="Z225" s="302"/>
      <c r="AA225" s="303"/>
    </row>
    <row r="226" spans="1:27" ht="15" customHeight="1">
      <c r="A226" s="254">
        <v>288</v>
      </c>
      <c r="B226" s="449">
        <f>+A226</f>
        <v>288</v>
      </c>
      <c r="C226" s="249" t="str">
        <f>+VLOOKUP(A226,bd_lista!$A$3:$C$590,3,FALSE)</f>
        <v>Servicio Nacional de Riego</v>
      </c>
      <c r="D226" s="451" t="str">
        <f>+C226</f>
        <v>Servicio Nacional de Riego</v>
      </c>
      <c r="E226" s="249" t="s">
        <v>1310</v>
      </c>
      <c r="F226" s="245">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5">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5">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5">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5">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5">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5">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5">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5">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5">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5">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5">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5">
        <f t="shared" ca="1" si="13"/>
        <v>0</v>
      </c>
      <c r="S226" s="245"/>
      <c r="T226" s="245">
        <f ca="1">+T227</f>
        <v>57954</v>
      </c>
      <c r="U226" s="244">
        <f t="shared" si="14"/>
        <v>1</v>
      </c>
      <c r="V226" s="347" t="str">
        <f>+VLOOKUP(A226,bd_lista!$A$3:$E$590,5,FALSE)</f>
        <v>Instituciones Descentralizadas</v>
      </c>
      <c r="W226" s="453" t="str">
        <f>+V226</f>
        <v>Instituciones Descentralizadas</v>
      </c>
      <c r="X226" s="244">
        <f>+VLOOKUP(A226,[2]Sheet1!$A$13:$D$744,4,FALSE)</f>
        <v>86</v>
      </c>
      <c r="Y226" s="244" t="str">
        <f>+VLOOKUP(X226,bd_lista!$A$3:$C$590,3,FALSE)</f>
        <v>Ministerio de Medio Ambiente y Agua</v>
      </c>
      <c r="Z226" s="304">
        <f>+X226</f>
        <v>86</v>
      </c>
      <c r="AA226" s="333" t="str">
        <f>+Y226</f>
        <v>Ministerio de Medio Ambiente y Agua</v>
      </c>
    </row>
    <row r="227" spans="1:27" ht="15" customHeight="1">
      <c r="A227" s="32">
        <v>288</v>
      </c>
      <c r="B227" s="450"/>
      <c r="C227" s="347" t="str">
        <f>+VLOOKUP(A227,bd_lista!$A$3:$C$590,3,FALSE)</f>
        <v>Servicio Nacional de Riego</v>
      </c>
      <c r="D227" s="452"/>
      <c r="E227" s="347" t="s">
        <v>1311</v>
      </c>
      <c r="F227" s="247">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7">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7">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361</v>
      </c>
      <c r="I227" s="247">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7">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18</v>
      </c>
      <c r="K227" s="247">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7">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57575</v>
      </c>
      <c r="M227" s="247">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7">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7">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7">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7">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7">
        <f t="shared" ca="1" si="13"/>
        <v>57954</v>
      </c>
      <c r="S227" s="247">
        <f ca="1">+R226+R227</f>
        <v>57954</v>
      </c>
      <c r="T227" s="247">
        <f ca="1">+S227</f>
        <v>57954</v>
      </c>
      <c r="U227" s="246">
        <f t="shared" si="14"/>
        <v>2</v>
      </c>
      <c r="V227" s="347" t="str">
        <f>+VLOOKUP(A227,bd_lista!$A$3:$E$590,5,FALSE)</f>
        <v>Instituciones Descentralizadas</v>
      </c>
      <c r="W227" s="454"/>
      <c r="X227" s="244">
        <f>+VLOOKUP(A227,[2]Sheet1!$A$13:$D$744,4,FALSE)</f>
        <v>86</v>
      </c>
      <c r="Y227" s="244" t="str">
        <f>+VLOOKUP(X227,bd_lista!$A$3:$C$590,3,FALSE)</f>
        <v>Ministerio de Medio Ambiente y Agua</v>
      </c>
      <c r="Z227" s="302"/>
      <c r="AA227" s="335"/>
    </row>
    <row r="228" spans="1:27" ht="15" customHeight="1">
      <c r="A228" s="254">
        <v>290</v>
      </c>
      <c r="B228" s="449">
        <f>+A228</f>
        <v>290</v>
      </c>
      <c r="C228" s="249" t="str">
        <f>+VLOOKUP(A228,bd_lista!$A$3:$C$590,3,FALSE)</f>
        <v>Servicio de Impuestos Nacionales</v>
      </c>
      <c r="D228" s="451" t="str">
        <f>+C228</f>
        <v>Servicio de Impuestos Nacionales</v>
      </c>
      <c r="E228" s="249" t="s">
        <v>1310</v>
      </c>
      <c r="F228" s="245">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5">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5">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5">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5">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5">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5">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5">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5">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5">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5">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5">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5">
        <f t="shared" ca="1" si="13"/>
        <v>0</v>
      </c>
      <c r="S228" s="245"/>
      <c r="T228" s="245">
        <f ca="1">+T229</f>
        <v>8433203.5500000007</v>
      </c>
      <c r="U228" s="244">
        <f t="shared" si="14"/>
        <v>1</v>
      </c>
      <c r="V228" s="347" t="str">
        <f>+VLOOKUP(A228,bd_lista!$A$3:$E$590,5,FALSE)</f>
        <v>Instituciones Descentralizadas</v>
      </c>
      <c r="W228" s="453" t="str">
        <f>+V228</f>
        <v>Instituciones Descentralizadas</v>
      </c>
      <c r="X228" s="244">
        <f>+VLOOKUP(A228,[2]Sheet1!$A$13:$D$744,4,FALSE)</f>
        <v>35</v>
      </c>
      <c r="Y228" s="244" t="str">
        <f>+VLOOKUP(X228,bd_lista!$A$3:$C$590,3,FALSE)</f>
        <v>Ministerio de Economía y Finanzas Públicas</v>
      </c>
      <c r="Z228" s="304">
        <f>+X228</f>
        <v>35</v>
      </c>
      <c r="AA228" s="332" t="str">
        <f>+Y228</f>
        <v>Ministerio de Economía y Finanzas Públicas</v>
      </c>
    </row>
    <row r="229" spans="1:27" ht="15" customHeight="1">
      <c r="A229" s="32">
        <v>290</v>
      </c>
      <c r="B229" s="450"/>
      <c r="C229" s="347" t="str">
        <f>+VLOOKUP(A229,bd_lista!$A$3:$C$590,3,FALSE)</f>
        <v>Servicio de Impuestos Nacionales</v>
      </c>
      <c r="D229" s="452"/>
      <c r="E229" s="347" t="s">
        <v>1311</v>
      </c>
      <c r="F229" s="247">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7">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7">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7">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7">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7">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7">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8433203.5500000007</v>
      </c>
      <c r="M229" s="247">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7">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7">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7">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7">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7">
        <f t="shared" ca="1" si="13"/>
        <v>8433203.5500000007</v>
      </c>
      <c r="S229" s="247">
        <f ca="1">+R228+R229</f>
        <v>8433203.5500000007</v>
      </c>
      <c r="T229" s="247">
        <f ca="1">+S229</f>
        <v>8433203.5500000007</v>
      </c>
      <c r="U229" s="246">
        <f t="shared" si="14"/>
        <v>2</v>
      </c>
      <c r="V229" s="347" t="str">
        <f>+VLOOKUP(A229,bd_lista!$A$3:$E$590,5,FALSE)</f>
        <v>Instituciones Descentralizadas</v>
      </c>
      <c r="W229" s="454"/>
      <c r="X229" s="244">
        <f>+VLOOKUP(A229,[2]Sheet1!$A$13:$D$744,4,FALSE)</f>
        <v>35</v>
      </c>
      <c r="Y229" s="244" t="str">
        <f>+VLOOKUP(X229,bd_lista!$A$3:$C$590,3,FALSE)</f>
        <v>Ministerio de Economía y Finanzas Públicas</v>
      </c>
      <c r="Z229" s="302"/>
      <c r="AA229" s="334"/>
    </row>
    <row r="230" spans="1:27" ht="15" customHeight="1">
      <c r="A230" s="254">
        <v>291</v>
      </c>
      <c r="B230" s="449">
        <f>+A230</f>
        <v>291</v>
      </c>
      <c r="C230" s="249" t="str">
        <f>+VLOOKUP(A230,bd_lista!$A$3:$C$590,3,FALSE)</f>
        <v>Administradora Boliviana de Carreteras</v>
      </c>
      <c r="D230" s="451" t="str">
        <f>+C230</f>
        <v>Administradora Boliviana de Carreteras</v>
      </c>
      <c r="E230" s="249" t="s">
        <v>1310</v>
      </c>
      <c r="F230" s="245">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5">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5">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5">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15256011.76</v>
      </c>
      <c r="J230" s="245">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5">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419101.96</v>
      </c>
      <c r="L230" s="245">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157242420.4492</v>
      </c>
      <c r="M230" s="245">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5">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5">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5">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5">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5">
        <f t="shared" ca="1" si="13"/>
        <v>172917534.1692</v>
      </c>
      <c r="S230" s="245"/>
      <c r="T230" s="245">
        <f ca="1">+T231</f>
        <v>599040906.26719999</v>
      </c>
      <c r="U230" s="244">
        <f t="shared" si="14"/>
        <v>1</v>
      </c>
      <c r="V230" s="347" t="str">
        <f>+VLOOKUP(A230,bd_lista!$A$3:$E$590,5,FALSE)</f>
        <v>Instituciones Descentralizadas</v>
      </c>
      <c r="W230" s="453" t="str">
        <f>+V230</f>
        <v>Instituciones Descentralizadas</v>
      </c>
      <c r="X230" s="244">
        <f>+VLOOKUP(A230,[2]Sheet1!$A$13:$D$744,4,FALSE)</f>
        <v>81</v>
      </c>
      <c r="Y230" s="244" t="str">
        <f>+VLOOKUP(X230,bd_lista!$A$3:$C$590,3,FALSE)</f>
        <v>Ministerio de Obras Públicas, Servicios y Vivienda</v>
      </c>
      <c r="Z230" s="304">
        <f>+X230</f>
        <v>81</v>
      </c>
      <c r="AA230" s="333" t="str">
        <f>+Y230</f>
        <v>Ministerio de Obras Públicas, Servicios y Vivienda</v>
      </c>
    </row>
    <row r="231" spans="1:27" ht="15" customHeight="1">
      <c r="A231" s="32">
        <v>291</v>
      </c>
      <c r="B231" s="450"/>
      <c r="C231" s="347" t="str">
        <f>+VLOOKUP(A231,bd_lista!$A$3:$C$590,3,FALSE)</f>
        <v>Administradora Boliviana de Carreteras</v>
      </c>
      <c r="D231" s="452"/>
      <c r="E231" s="347" t="s">
        <v>1311</v>
      </c>
      <c r="F231" s="247">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7">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7">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7">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7">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7">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7">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426123372.09799999</v>
      </c>
      <c r="M231" s="247">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7">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7">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7">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7">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7">
        <f t="shared" ca="1" si="13"/>
        <v>426123372.09799999</v>
      </c>
      <c r="S231" s="247">
        <f ca="1">+R230+R231</f>
        <v>599040906.26719999</v>
      </c>
      <c r="T231" s="247">
        <f ca="1">+S231</f>
        <v>599040906.26719999</v>
      </c>
      <c r="U231" s="246">
        <f t="shared" si="14"/>
        <v>2</v>
      </c>
      <c r="V231" s="347" t="str">
        <f>+VLOOKUP(A231,bd_lista!$A$3:$E$590,5,FALSE)</f>
        <v>Instituciones Descentralizadas</v>
      </c>
      <c r="W231" s="454"/>
      <c r="X231" s="244">
        <f>+VLOOKUP(A231,[2]Sheet1!$A$13:$D$744,4,FALSE)</f>
        <v>81</v>
      </c>
      <c r="Y231" s="244" t="str">
        <f>+VLOOKUP(X231,bd_lista!$A$3:$C$590,3,FALSE)</f>
        <v>Ministerio de Obras Públicas, Servicios y Vivienda</v>
      </c>
      <c r="Z231" s="302"/>
      <c r="AA231" s="335"/>
    </row>
    <row r="232" spans="1:27" customFormat="1" ht="15" customHeight="1">
      <c r="A232" s="254">
        <v>293</v>
      </c>
      <c r="B232" s="449">
        <f>+A232</f>
        <v>293</v>
      </c>
      <c r="C232" s="249" t="str">
        <f>+VLOOKUP(A232,bd_lista!$A$3:$C$590,3,FALSE)</f>
        <v>Fundación Cultural del Banco Central de Bolivia</v>
      </c>
      <c r="D232" s="451" t="str">
        <f>+C232</f>
        <v>Fundación Cultural del Banco Central de Bolivia</v>
      </c>
      <c r="E232" s="249" t="s">
        <v>1310</v>
      </c>
      <c r="F232" s="245">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5">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5">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5">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5">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5">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5">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5">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5">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5">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5">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5">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5">
        <f t="shared" ca="1" si="13"/>
        <v>0</v>
      </c>
      <c r="S232" s="245"/>
      <c r="T232" s="245">
        <f ca="1">+T233</f>
        <v>5807</v>
      </c>
      <c r="U232" s="244">
        <f t="shared" si="14"/>
        <v>1</v>
      </c>
      <c r="V232" s="347" t="str">
        <f>+VLOOKUP(A232,bd_lista!$A$3:$E$590,5,FALSE)</f>
        <v>Instituciones Descentralizadas</v>
      </c>
      <c r="W232" s="453" t="str">
        <f>+V232</f>
        <v>Instituciones Descentralizadas</v>
      </c>
      <c r="X232" s="244">
        <f>+VLOOKUP(A232,[2]Sheet1!$A$13:$D$744,4,FALSE)</f>
        <v>951</v>
      </c>
      <c r="Y232" s="244" t="str">
        <f>+VLOOKUP(X232,bd_lista!$A$3:$C$590,3,FALSE)</f>
        <v>Banco Central de Bolivia</v>
      </c>
      <c r="Z232" s="304">
        <f>+X232</f>
        <v>951</v>
      </c>
      <c r="AA232" s="333" t="str">
        <f>+Y232</f>
        <v>Banco Central de Bolivia</v>
      </c>
    </row>
    <row r="233" spans="1:27" customFormat="1" ht="15" customHeight="1">
      <c r="A233" s="32">
        <v>293</v>
      </c>
      <c r="B233" s="450"/>
      <c r="C233" s="347" t="str">
        <f>+VLOOKUP(A233,bd_lista!$A$3:$C$590,3,FALSE)</f>
        <v>Fundación Cultural del Banco Central de Bolivia</v>
      </c>
      <c r="D233" s="452"/>
      <c r="E233" s="347" t="s">
        <v>1311</v>
      </c>
      <c r="F233" s="247">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7">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7">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7">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7">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7">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7">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5807</v>
      </c>
      <c r="M233" s="247">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7">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7">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7">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7">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7">
        <f t="shared" ca="1" si="13"/>
        <v>5807</v>
      </c>
      <c r="S233" s="247">
        <f ca="1">+R232+R233</f>
        <v>5807</v>
      </c>
      <c r="T233" s="247">
        <f ca="1">+S233</f>
        <v>5807</v>
      </c>
      <c r="U233" s="246">
        <f t="shared" si="14"/>
        <v>2</v>
      </c>
      <c r="V233" s="347" t="str">
        <f>+VLOOKUP(A233,bd_lista!$A$3:$E$590,5,FALSE)</f>
        <v>Instituciones Descentralizadas</v>
      </c>
      <c r="W233" s="454"/>
      <c r="X233" s="244">
        <f>+VLOOKUP(A233,[2]Sheet1!$A$13:$D$744,4,FALSE)</f>
        <v>951</v>
      </c>
      <c r="Y233" s="244" t="str">
        <f>+VLOOKUP(X233,bd_lista!$A$3:$C$590,3,FALSE)</f>
        <v>Banco Central de Bolivia</v>
      </c>
      <c r="Z233" s="302"/>
      <c r="AA233" s="335"/>
    </row>
    <row r="234" spans="1:27" ht="16.5" hidden="1" customHeight="1">
      <c r="A234" s="32">
        <v>245</v>
      </c>
      <c r="B234" s="449">
        <f>+A234</f>
        <v>245</v>
      </c>
      <c r="C234" s="249" t="str">
        <f>+VLOOKUP(A234,bd_lista!$A$3:$C$590,3,FALSE)</f>
        <v>Servicio Geodésico de Mapas</v>
      </c>
      <c r="D234" s="451" t="str">
        <f>+C234</f>
        <v>Servicio Geodésico de Mapas</v>
      </c>
      <c r="E234" s="249" t="s">
        <v>1310</v>
      </c>
      <c r="F234" s="245">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5">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5">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5">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5">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5">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5">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5">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5">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5">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5">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5">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5">
        <f t="shared" ca="1" si="13"/>
        <v>0</v>
      </c>
      <c r="S234" s="245"/>
      <c r="T234" s="245">
        <f ca="1">+T235</f>
        <v>0</v>
      </c>
      <c r="U234" s="244">
        <f t="shared" si="14"/>
        <v>1</v>
      </c>
      <c r="V234" s="347" t="str">
        <f>+VLOOKUP(A234,bd_lista!$A$3:$E$590,5,FALSE)</f>
        <v>Instituciones Descentralizadas</v>
      </c>
      <c r="W234" s="453" t="str">
        <f>+V234</f>
        <v>Instituciones Descentralizadas</v>
      </c>
      <c r="X234" s="244">
        <f>+VLOOKUP(A234,[2]Sheet1!$A$13:$D$744,4,FALSE)</f>
        <v>20</v>
      </c>
      <c r="Y234" s="244" t="str">
        <f>+VLOOKUP(X234,bd_lista!$A$3:$C$590,3,FALSE)</f>
        <v>Ministerio de Defensa</v>
      </c>
      <c r="Z234" s="304">
        <f>+X234</f>
        <v>20</v>
      </c>
      <c r="AA234" s="305" t="str">
        <f>+Y234</f>
        <v>Ministerio de Defensa</v>
      </c>
    </row>
    <row r="235" spans="1:27" ht="15" hidden="1" customHeight="1">
      <c r="A235" s="32">
        <v>245</v>
      </c>
      <c r="B235" s="450"/>
      <c r="C235" s="347" t="str">
        <f>+VLOOKUP(A235,bd_lista!$A$3:$C$590,3,FALSE)</f>
        <v>Servicio Geodésico de Mapas</v>
      </c>
      <c r="D235" s="452"/>
      <c r="E235" s="347" t="s">
        <v>1311</v>
      </c>
      <c r="F235" s="247">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7">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7">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7">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7">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7">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7">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7">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7">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7">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7">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7">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7">
        <f t="shared" ca="1" si="13"/>
        <v>0</v>
      </c>
      <c r="S235" s="247">
        <f ca="1">+R234+R235</f>
        <v>0</v>
      </c>
      <c r="T235" s="247">
        <f ca="1">+S235</f>
        <v>0</v>
      </c>
      <c r="U235" s="246">
        <f t="shared" si="14"/>
        <v>2</v>
      </c>
      <c r="V235" s="347" t="str">
        <f>+VLOOKUP(A235,bd_lista!$A$3:$E$590,5,FALSE)</f>
        <v>Instituciones Descentralizadas</v>
      </c>
      <c r="W235" s="454"/>
      <c r="X235" s="244">
        <f>+VLOOKUP(A235,[2]Sheet1!$A$13:$D$744,4,FALSE)</f>
        <v>20</v>
      </c>
      <c r="Y235" s="244" t="str">
        <f>+VLOOKUP(X235,bd_lista!$A$3:$C$590,3,FALSE)</f>
        <v>Ministerio de Defensa</v>
      </c>
      <c r="Z235" s="302"/>
      <c r="AA235" s="303"/>
    </row>
    <row r="236" spans="1:27" ht="15" customHeight="1">
      <c r="A236" s="254">
        <v>296</v>
      </c>
      <c r="B236" s="449">
        <f>+A236</f>
        <v>296</v>
      </c>
      <c r="C236" s="249" t="str">
        <f>+VLOOKUP(A236,bd_lista!$A$3:$C$590,3,FALSE)</f>
        <v>Univ. Indígena Bol. Comun. Intercult Prod. Apiaguaiki Tupa</v>
      </c>
      <c r="D236" s="451" t="str">
        <f>+C236</f>
        <v>Univ. Indígena Bol. Comun. Intercult Prod. Apiaguaiki Tupa</v>
      </c>
      <c r="E236" s="249" t="s">
        <v>1310</v>
      </c>
      <c r="F236" s="245">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5">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5">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5">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5">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5">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5">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5">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5">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5">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5">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5">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5">
        <f t="shared" ca="1" si="13"/>
        <v>0</v>
      </c>
      <c r="S236" s="245"/>
      <c r="T236" s="245">
        <f ca="1">+T237</f>
        <v>200</v>
      </c>
      <c r="U236" s="244">
        <f t="shared" si="14"/>
        <v>1</v>
      </c>
      <c r="V236" s="347" t="str">
        <f>+VLOOKUP(A236,bd_lista!$A$3:$E$590,5,FALSE)</f>
        <v>Instituciones Descentralizadas</v>
      </c>
      <c r="W236" s="453" t="str">
        <f>+V236</f>
        <v>Instituciones Descentralizadas</v>
      </c>
      <c r="X236" s="244">
        <f>+VLOOKUP(A236,[2]Sheet1!$A$13:$D$744,4,FALSE)</f>
        <v>16</v>
      </c>
      <c r="Y236" s="244" t="str">
        <f>+VLOOKUP(X236,bd_lista!$A$3:$C$590,3,FALSE)</f>
        <v>Ministerio de Educación</v>
      </c>
      <c r="Z236" s="304">
        <f>+X236</f>
        <v>16</v>
      </c>
      <c r="AA236" s="332" t="str">
        <f>+Y236</f>
        <v>Ministerio de Educación</v>
      </c>
    </row>
    <row r="237" spans="1:27" ht="15" customHeight="1">
      <c r="A237" s="32">
        <v>296</v>
      </c>
      <c r="B237" s="450"/>
      <c r="C237" s="347" t="str">
        <f>+VLOOKUP(A237,bd_lista!$A$3:$C$590,3,FALSE)</f>
        <v>Univ. Indígena Bol. Comun. Intercult Prod. Apiaguaiki Tupa</v>
      </c>
      <c r="D237" s="452"/>
      <c r="E237" s="347" t="s">
        <v>1311</v>
      </c>
      <c r="F237" s="247">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7">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7">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7">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7">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7">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7">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200</v>
      </c>
      <c r="M237" s="247">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7">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7">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7">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7">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7">
        <f t="shared" ca="1" si="13"/>
        <v>200</v>
      </c>
      <c r="S237" s="247">
        <f ca="1">+R236+R237</f>
        <v>200</v>
      </c>
      <c r="T237" s="247">
        <f ca="1">+S237</f>
        <v>200</v>
      </c>
      <c r="U237" s="246">
        <f t="shared" si="14"/>
        <v>2</v>
      </c>
      <c r="V237" s="347" t="str">
        <f>+VLOOKUP(A237,bd_lista!$A$3:$E$590,5,FALSE)</f>
        <v>Instituciones Descentralizadas</v>
      </c>
      <c r="W237" s="454"/>
      <c r="X237" s="244">
        <f>+VLOOKUP(A237,[2]Sheet1!$A$13:$D$744,4,FALSE)</f>
        <v>16</v>
      </c>
      <c r="Y237" s="244" t="str">
        <f>+VLOOKUP(X237,bd_lista!$A$3:$C$590,3,FALSE)</f>
        <v>Ministerio de Educación</v>
      </c>
      <c r="Z237" s="302"/>
      <c r="AA237" s="334"/>
    </row>
    <row r="238" spans="1:27" ht="15" customHeight="1">
      <c r="A238" s="254">
        <v>299</v>
      </c>
      <c r="B238" s="449">
        <f>+A238</f>
        <v>299</v>
      </c>
      <c r="C238" s="249" t="str">
        <f>+VLOOKUP(A238,bd_lista!$A$3:$C$590,3,FALSE)</f>
        <v>Servicio Departamental de Riego - La Paz</v>
      </c>
      <c r="D238" s="451" t="str">
        <f>+C238</f>
        <v>Servicio Departamental de Riego - La Paz</v>
      </c>
      <c r="E238" s="249" t="s">
        <v>1310</v>
      </c>
      <c r="F238" s="245">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5">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5">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5">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5">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5">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5">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5">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5">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5">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5">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5">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5">
        <f t="shared" ca="1" si="13"/>
        <v>0</v>
      </c>
      <c r="S238" s="245"/>
      <c r="T238" s="245">
        <f ca="1">+T239</f>
        <v>415.94</v>
      </c>
      <c r="U238" s="244">
        <f t="shared" si="14"/>
        <v>1</v>
      </c>
      <c r="V238" s="347" t="str">
        <f>+VLOOKUP(A238,bd_lista!$A$3:$E$590,5,FALSE)</f>
        <v>Instituciones Descentralizadas</v>
      </c>
      <c r="W238" s="453" t="str">
        <f>+V238</f>
        <v>Instituciones Descentralizadas</v>
      </c>
      <c r="X238" s="244">
        <f>+VLOOKUP(A238,[2]Sheet1!$A$13:$D$744,4,FALSE)</f>
        <v>86</v>
      </c>
      <c r="Y238" s="244" t="str">
        <f>+VLOOKUP(X238,bd_lista!$A$3:$C$590,3,FALSE)</f>
        <v>Ministerio de Medio Ambiente y Agua</v>
      </c>
      <c r="Z238" s="304">
        <f>+X238</f>
        <v>86</v>
      </c>
      <c r="AA238" s="305" t="str">
        <f>+Y238</f>
        <v>Ministerio de Medio Ambiente y Agua</v>
      </c>
    </row>
    <row r="239" spans="1:27" ht="15" customHeight="1">
      <c r="A239" s="32">
        <v>299</v>
      </c>
      <c r="B239" s="450"/>
      <c r="C239" s="347" t="str">
        <f>+VLOOKUP(A239,bd_lista!$A$3:$C$590,3,FALSE)</f>
        <v>Servicio Departamental de Riego - La Paz</v>
      </c>
      <c r="D239" s="452"/>
      <c r="E239" s="347" t="s">
        <v>1311</v>
      </c>
      <c r="F239" s="247">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7">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7">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7">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7">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7">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7">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415.94</v>
      </c>
      <c r="M239" s="247">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7">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7">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7">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7">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7">
        <f t="shared" ca="1" si="13"/>
        <v>415.94</v>
      </c>
      <c r="S239" s="247">
        <f ca="1">+R238+R239</f>
        <v>415.94</v>
      </c>
      <c r="T239" s="247">
        <f ca="1">+S239</f>
        <v>415.94</v>
      </c>
      <c r="U239" s="246">
        <f t="shared" si="14"/>
        <v>2</v>
      </c>
      <c r="V239" s="347" t="str">
        <f>+VLOOKUP(A239,bd_lista!$A$3:$E$590,5,FALSE)</f>
        <v>Instituciones Descentralizadas</v>
      </c>
      <c r="W239" s="454"/>
      <c r="X239" s="244">
        <f>+VLOOKUP(A239,[2]Sheet1!$A$13:$D$744,4,FALSE)</f>
        <v>86</v>
      </c>
      <c r="Y239" s="244" t="str">
        <f>+VLOOKUP(X239,bd_lista!$A$3:$C$590,3,FALSE)</f>
        <v>Ministerio de Medio Ambiente y Agua</v>
      </c>
      <c r="Z239" s="302"/>
      <c r="AA239" s="303"/>
    </row>
    <row r="240" spans="1:27" customFormat="1" ht="15" hidden="1" customHeight="1">
      <c r="A240" s="254">
        <v>346</v>
      </c>
      <c r="B240" s="449">
        <f>+A240</f>
        <v>346</v>
      </c>
      <c r="C240" s="249" t="str">
        <f>+VLOOKUP(A240,bd_lista!$A$3:$C$590,3,FALSE)</f>
        <v>Unidad de Investigaciones Financieras</v>
      </c>
      <c r="D240" s="451" t="str">
        <f>+C240</f>
        <v>Unidad de Investigaciones Financieras</v>
      </c>
      <c r="E240" s="249" t="s">
        <v>1310</v>
      </c>
      <c r="F240" s="245">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5">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5">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5">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5">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5">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5">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5">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5">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5">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5">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5">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5">
        <f t="shared" ca="1" si="13"/>
        <v>0</v>
      </c>
      <c r="S240" s="245"/>
      <c r="T240" s="245">
        <f ca="1">+T241</f>
        <v>0</v>
      </c>
      <c r="U240" s="244">
        <f t="shared" si="14"/>
        <v>1</v>
      </c>
      <c r="V240" s="347" t="str">
        <f>+VLOOKUP(A240,bd_lista!$A$3:$E$590,5,FALSE)</f>
        <v>Instituciones Descentralizadas</v>
      </c>
      <c r="W240" s="453" t="str">
        <f>+V240</f>
        <v>Instituciones Descentralizadas</v>
      </c>
      <c r="X240" s="244">
        <f>+VLOOKUP(A240,[2]Sheet1!$A$13:$D$744,4,FALSE)</f>
        <v>35</v>
      </c>
      <c r="Y240" s="244" t="str">
        <f>+VLOOKUP(X240,bd_lista!$A$3:$C$590,3,FALSE)</f>
        <v>Ministerio de Economía y Finanzas Públicas</v>
      </c>
      <c r="Z240" s="304">
        <f>+X240</f>
        <v>35</v>
      </c>
      <c r="AA240" s="333" t="str">
        <f>+Y240</f>
        <v>Ministerio de Economía y Finanzas Públicas</v>
      </c>
    </row>
    <row r="241" spans="1:27" customFormat="1" ht="15" hidden="1" customHeight="1">
      <c r="A241" s="32">
        <v>346</v>
      </c>
      <c r="B241" s="450"/>
      <c r="C241" s="347" t="str">
        <f>+VLOOKUP(A241,bd_lista!$A$3:$C$590,3,FALSE)</f>
        <v>Unidad de Investigaciones Financieras</v>
      </c>
      <c r="D241" s="452"/>
      <c r="E241" s="347" t="s">
        <v>1311</v>
      </c>
      <c r="F241" s="247">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7">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7">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7">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7">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7">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7">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7">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7">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7">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7">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7">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7">
        <f t="shared" ca="1" si="13"/>
        <v>0</v>
      </c>
      <c r="S241" s="247">
        <f ca="1">+R240+R241</f>
        <v>0</v>
      </c>
      <c r="T241" s="247">
        <f ca="1">+S241</f>
        <v>0</v>
      </c>
      <c r="U241" s="246">
        <f t="shared" si="14"/>
        <v>2</v>
      </c>
      <c r="V241" s="347" t="str">
        <f>+VLOOKUP(A241,bd_lista!$A$3:$E$590,5,FALSE)</f>
        <v>Instituciones Descentralizadas</v>
      </c>
      <c r="W241" s="454"/>
      <c r="X241" s="244">
        <f>+VLOOKUP(A241,[2]Sheet1!$A$13:$D$744,4,FALSE)</f>
        <v>35</v>
      </c>
      <c r="Y241" s="244" t="str">
        <f>+VLOOKUP(X241,bd_lista!$A$3:$C$590,3,FALSE)</f>
        <v>Ministerio de Economía y Finanzas Públicas</v>
      </c>
      <c r="Z241" s="302"/>
      <c r="AA241" s="335"/>
    </row>
    <row r="242" spans="1:27" ht="15" customHeight="1">
      <c r="A242" s="32">
        <v>294</v>
      </c>
      <c r="B242" s="449">
        <f>+A242</f>
        <v>294</v>
      </c>
      <c r="C242" s="249" t="str">
        <f>+VLOOKUP(A242,bd_lista!$A$3:$C$590,3,FALSE)</f>
        <v>Univ. Indígena Bol. Comun. Intercultl Prod. Tupak Katari</v>
      </c>
      <c r="D242" s="451" t="str">
        <f>+C242</f>
        <v>Univ. Indígena Bol. Comun. Intercultl Prod. Tupak Katari</v>
      </c>
      <c r="E242" s="249" t="s">
        <v>1310</v>
      </c>
      <c r="F242" s="245">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5">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5">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5">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5">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5">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5">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5">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5">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5">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5">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5">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5">
        <f t="shared" ca="1" si="13"/>
        <v>0</v>
      </c>
      <c r="S242" s="245"/>
      <c r="T242" s="245">
        <f ca="1">+T243</f>
        <v>49255.6</v>
      </c>
      <c r="U242" s="244">
        <f t="shared" si="14"/>
        <v>1</v>
      </c>
      <c r="V242" s="347" t="str">
        <f>+VLOOKUP(A242,bd_lista!$A$3:$E$590,5,FALSE)</f>
        <v>Instituciones Descentralizadas</v>
      </c>
      <c r="W242" s="453" t="str">
        <f>+V242</f>
        <v>Instituciones Descentralizadas</v>
      </c>
      <c r="X242" s="244">
        <f>+VLOOKUP(A242,[2]Sheet1!$A$13:$D$744,4,FALSE)</f>
        <v>16</v>
      </c>
      <c r="Y242" s="244" t="str">
        <f>+VLOOKUP(X242,bd_lista!$A$3:$C$590,3,FALSE)</f>
        <v>Ministerio de Educación</v>
      </c>
      <c r="Z242" s="304">
        <f>+X242</f>
        <v>16</v>
      </c>
      <c r="AA242" s="333" t="str">
        <f>+Y242</f>
        <v>Ministerio de Educación</v>
      </c>
    </row>
    <row r="243" spans="1:27" ht="15" customHeight="1">
      <c r="A243" s="32">
        <v>294</v>
      </c>
      <c r="B243" s="450"/>
      <c r="C243" s="347" t="str">
        <f>+VLOOKUP(A243,bd_lista!$A$3:$C$590,3,FALSE)</f>
        <v>Univ. Indígena Bol. Comun. Intercultl Prod. Tupak Katari</v>
      </c>
      <c r="D243" s="452"/>
      <c r="E243" s="347" t="s">
        <v>1311</v>
      </c>
      <c r="F243" s="247">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7">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7">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7">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7">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7">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7">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49255.6</v>
      </c>
      <c r="M243" s="247">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7">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7">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7">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7">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7">
        <f t="shared" ca="1" si="13"/>
        <v>49255.6</v>
      </c>
      <c r="S243" s="247">
        <f ca="1">+R242+R243</f>
        <v>49255.6</v>
      </c>
      <c r="T243" s="247">
        <f ca="1">+S243</f>
        <v>49255.6</v>
      </c>
      <c r="U243" s="246">
        <f t="shared" si="14"/>
        <v>2</v>
      </c>
      <c r="V243" s="347" t="str">
        <f>+VLOOKUP(A243,bd_lista!$A$3:$E$590,5,FALSE)</f>
        <v>Instituciones Descentralizadas</v>
      </c>
      <c r="W243" s="454"/>
      <c r="X243" s="244">
        <f>+VLOOKUP(A243,[2]Sheet1!$A$13:$D$744,4,FALSE)</f>
        <v>16</v>
      </c>
      <c r="Y243" s="244" t="str">
        <f>+VLOOKUP(X243,bd_lista!$A$3:$C$590,3,FALSE)</f>
        <v>Ministerio de Educación</v>
      </c>
      <c r="Z243" s="302"/>
      <c r="AA243" s="335"/>
    </row>
    <row r="244" spans="1:27" ht="15" customHeight="1">
      <c r="A244" s="254">
        <v>295</v>
      </c>
      <c r="B244" s="449">
        <f>+A244</f>
        <v>295</v>
      </c>
      <c r="C244" s="249" t="str">
        <f>+VLOOKUP(A244,bd_lista!$A$3:$C$590,3,FALSE)</f>
        <v>Univ. Indígena Bol. Comun. Intercult Prod. Casimiro Huanca</v>
      </c>
      <c r="D244" s="451" t="str">
        <f>+C244</f>
        <v>Univ. Indígena Bol. Comun. Intercult Prod. Casimiro Huanca</v>
      </c>
      <c r="E244" s="249" t="s">
        <v>1310</v>
      </c>
      <c r="F244" s="245">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5">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5">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5">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5">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5">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5">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5">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5">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5">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5">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3">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5">
        <f t="shared" ca="1" si="13"/>
        <v>0</v>
      </c>
      <c r="S244" s="245"/>
      <c r="T244" s="245">
        <f ca="1">+T245</f>
        <v>103890.57</v>
      </c>
      <c r="U244" s="244">
        <f t="shared" si="14"/>
        <v>1</v>
      </c>
      <c r="V244" s="347" t="str">
        <f>+VLOOKUP(A244,bd_lista!$A$3:$E$590,5,FALSE)</f>
        <v>Instituciones Descentralizadas</v>
      </c>
      <c r="W244" s="453" t="str">
        <f>+V244</f>
        <v>Instituciones Descentralizadas</v>
      </c>
      <c r="X244" s="244">
        <f>+VLOOKUP(A244,[2]Sheet1!$A$13:$D$744,4,FALSE)</f>
        <v>16</v>
      </c>
      <c r="Y244" s="244" t="str">
        <f>+VLOOKUP(X244,bd_lista!$A$3:$C$590,3,FALSE)</f>
        <v>Ministerio de Educación</v>
      </c>
      <c r="Z244" s="304">
        <f>+X244</f>
        <v>16</v>
      </c>
      <c r="AA244" s="333" t="str">
        <f>+Y244</f>
        <v>Ministerio de Educación</v>
      </c>
    </row>
    <row r="245" spans="1:27" ht="15" customHeight="1">
      <c r="A245" s="32">
        <v>295</v>
      </c>
      <c r="B245" s="450"/>
      <c r="C245" s="347" t="str">
        <f>+VLOOKUP(A245,bd_lista!$A$3:$C$590,3,FALSE)</f>
        <v>Univ. Indígena Bol. Comun. Intercult Prod. Casimiro Huanca</v>
      </c>
      <c r="D245" s="452"/>
      <c r="E245" s="347" t="s">
        <v>1311</v>
      </c>
      <c r="F245" s="247">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7">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7">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7">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7">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7">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7">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103890.57</v>
      </c>
      <c r="M245" s="247">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7">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7">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7">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7">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7">
        <f t="shared" ca="1" si="13"/>
        <v>103890.57</v>
      </c>
      <c r="S245" s="247">
        <f ca="1">+R244+R245</f>
        <v>103890.57</v>
      </c>
      <c r="T245" s="247">
        <f ca="1">+S245</f>
        <v>103890.57</v>
      </c>
      <c r="U245" s="246">
        <f t="shared" si="14"/>
        <v>2</v>
      </c>
      <c r="V245" s="347" t="str">
        <f>+VLOOKUP(A245,bd_lista!$A$3:$E$590,5,FALSE)</f>
        <v>Instituciones Descentralizadas</v>
      </c>
      <c r="W245" s="454"/>
      <c r="X245" s="244">
        <f>+VLOOKUP(A245,[2]Sheet1!$A$13:$D$744,4,FALSE)</f>
        <v>16</v>
      </c>
      <c r="Y245" s="244" t="str">
        <f>+VLOOKUP(X245,bd_lista!$A$3:$C$590,3,FALSE)</f>
        <v>Ministerio de Educación</v>
      </c>
      <c r="Z245" s="302"/>
      <c r="AA245" s="335"/>
    </row>
    <row r="246" spans="1:27" customFormat="1" ht="15" customHeight="1">
      <c r="A246" s="254">
        <v>301</v>
      </c>
      <c r="B246" s="449">
        <f>+A246</f>
        <v>301</v>
      </c>
      <c r="C246" s="249" t="str">
        <f>+VLOOKUP(A246,bd_lista!$A$3:$C$590,3,FALSE)</f>
        <v>Servicio Departamental de Riego - Oruro</v>
      </c>
      <c r="D246" s="451" t="str">
        <f>+C246</f>
        <v>Servicio Departamental de Riego - Oruro</v>
      </c>
      <c r="E246" s="249" t="s">
        <v>1310</v>
      </c>
      <c r="F246" s="245">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5">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5">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5">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5">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5">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5">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5">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5">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5">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5">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5">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5">
        <f t="shared" ca="1" si="13"/>
        <v>0</v>
      </c>
      <c r="S246" s="245"/>
      <c r="T246" s="245">
        <f ca="1">+T247</f>
        <v>1798500</v>
      </c>
      <c r="U246" s="244">
        <f t="shared" si="14"/>
        <v>1</v>
      </c>
      <c r="V246" s="347" t="str">
        <f>+VLOOKUP(A246,bd_lista!$A$3:$E$590,5,FALSE)</f>
        <v>Instituciones Descentralizadas</v>
      </c>
      <c r="W246" s="453" t="str">
        <f>+V246</f>
        <v>Instituciones Descentralizadas</v>
      </c>
      <c r="X246" s="244">
        <f>+VLOOKUP(A246,[2]Sheet1!$A$13:$D$744,4,FALSE)</f>
        <v>86</v>
      </c>
      <c r="Y246" s="244" t="str">
        <f>+VLOOKUP(X246,bd_lista!$A$3:$C$590,3,FALSE)</f>
        <v>Ministerio de Medio Ambiente y Agua</v>
      </c>
      <c r="Z246" s="304">
        <f>+X246</f>
        <v>86</v>
      </c>
      <c r="AA246" s="333" t="str">
        <f>+Y246</f>
        <v>Ministerio de Medio Ambiente y Agua</v>
      </c>
    </row>
    <row r="247" spans="1:27" customFormat="1" ht="15" customHeight="1">
      <c r="A247" s="32">
        <v>301</v>
      </c>
      <c r="B247" s="450"/>
      <c r="C247" s="347" t="str">
        <f>+VLOOKUP(A247,bd_lista!$A$3:$C$590,3,FALSE)</f>
        <v>Servicio Departamental de Riego - Oruro</v>
      </c>
      <c r="D247" s="452"/>
      <c r="E247" s="347" t="s">
        <v>1311</v>
      </c>
      <c r="F247" s="247">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7">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7">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7">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298500</v>
      </c>
      <c r="J247" s="247">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7">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1500000</v>
      </c>
      <c r="L247" s="247">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7">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7">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7">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7">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7">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7">
        <f t="shared" ca="1" si="13"/>
        <v>1798500</v>
      </c>
      <c r="S247" s="247">
        <f ca="1">+R246+R247</f>
        <v>1798500</v>
      </c>
      <c r="T247" s="247">
        <f ca="1">+S247</f>
        <v>1798500</v>
      </c>
      <c r="U247" s="246">
        <f t="shared" si="14"/>
        <v>2</v>
      </c>
      <c r="V247" s="347" t="str">
        <f>+VLOOKUP(A247,bd_lista!$A$3:$E$590,5,FALSE)</f>
        <v>Instituciones Descentralizadas</v>
      </c>
      <c r="W247" s="454"/>
      <c r="X247" s="244">
        <f>+VLOOKUP(A247,[2]Sheet1!$A$13:$D$744,4,FALSE)</f>
        <v>86</v>
      </c>
      <c r="Y247" s="244" t="str">
        <f>+VLOOKUP(X247,bd_lista!$A$3:$C$590,3,FALSE)</f>
        <v>Ministerio de Medio Ambiente y Agua</v>
      </c>
      <c r="Z247" s="302"/>
      <c r="AA247" s="335"/>
    </row>
    <row r="248" spans="1:27" ht="15" hidden="1" customHeight="1">
      <c r="A248" s="32">
        <v>272</v>
      </c>
      <c r="B248" s="449">
        <f>+A248</f>
        <v>272</v>
      </c>
      <c r="C248" s="249" t="str">
        <f>+VLOOKUP(A248,bd_lista!$A$3:$C$590,3,FALSE)</f>
        <v>Direc. Dptal. de Educación Beni</v>
      </c>
      <c r="D248" s="451" t="str">
        <f>+C248</f>
        <v>Direc. Dptal. de Educación Beni</v>
      </c>
      <c r="E248" s="249" t="s">
        <v>1310</v>
      </c>
      <c r="F248" s="245">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5">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5">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5">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5">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5">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5">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5">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5">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5">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5">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5">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5">
        <f t="shared" ca="1" si="13"/>
        <v>0</v>
      </c>
      <c r="S248" s="245"/>
      <c r="T248" s="245">
        <f ca="1">+T249</f>
        <v>0</v>
      </c>
      <c r="U248" s="244">
        <f t="shared" si="14"/>
        <v>1</v>
      </c>
      <c r="V248" s="347" t="str">
        <f>+VLOOKUP(A248,bd_lista!$A$3:$E$590,5,FALSE)</f>
        <v>Instituciones Descentralizadas</v>
      </c>
      <c r="W248" s="453" t="str">
        <f>+V248</f>
        <v>Instituciones Descentralizadas</v>
      </c>
      <c r="X248" s="244">
        <f>+VLOOKUP(A248,[2]Sheet1!$A$13:$D$744,4,FALSE)</f>
        <v>16</v>
      </c>
      <c r="Y248" s="244" t="str">
        <f>+VLOOKUP(X248,bd_lista!$A$3:$C$590,3,FALSE)</f>
        <v>Ministerio de Educación</v>
      </c>
      <c r="Z248" s="304">
        <f>+X248</f>
        <v>16</v>
      </c>
      <c r="AA248" s="333" t="str">
        <f>+Y248</f>
        <v>Ministerio de Educación</v>
      </c>
    </row>
    <row r="249" spans="1:27" ht="15" hidden="1" customHeight="1">
      <c r="A249" s="32">
        <v>272</v>
      </c>
      <c r="B249" s="450"/>
      <c r="C249" s="347" t="str">
        <f>+VLOOKUP(A249,bd_lista!$A$3:$C$590,3,FALSE)</f>
        <v>Direc. Dptal. de Educación Beni</v>
      </c>
      <c r="D249" s="452"/>
      <c r="E249" s="347" t="s">
        <v>1311</v>
      </c>
      <c r="F249" s="247">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7">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7">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7">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7">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7">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7">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7">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7">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7">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7">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7">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7">
        <f t="shared" ca="1" si="13"/>
        <v>0</v>
      </c>
      <c r="S249" s="247">
        <f ca="1">+R248+R249</f>
        <v>0</v>
      </c>
      <c r="T249" s="247">
        <f ca="1">+S249</f>
        <v>0</v>
      </c>
      <c r="U249" s="246">
        <f t="shared" si="14"/>
        <v>2</v>
      </c>
      <c r="V249" s="347" t="str">
        <f>+VLOOKUP(A249,bd_lista!$A$3:$E$590,5,FALSE)</f>
        <v>Instituciones Descentralizadas</v>
      </c>
      <c r="W249" s="454"/>
      <c r="X249" s="244">
        <f>+VLOOKUP(A249,[2]Sheet1!$A$13:$D$744,4,FALSE)</f>
        <v>16</v>
      </c>
      <c r="Y249" s="244" t="str">
        <f>+VLOOKUP(X249,bd_lista!$A$3:$C$590,3,FALSE)</f>
        <v>Ministerio de Educación</v>
      </c>
      <c r="Z249" s="302"/>
      <c r="AA249" s="335"/>
    </row>
    <row r="250" spans="1:27" ht="15" customHeight="1">
      <c r="A250" s="254">
        <v>302</v>
      </c>
      <c r="B250" s="449">
        <f>+A250</f>
        <v>302</v>
      </c>
      <c r="C250" s="249" t="str">
        <f>+VLOOKUP(A250,bd_lista!$A$3:$C$590,3,FALSE)</f>
        <v>Servicio Departamental de Riego - Potosí</v>
      </c>
      <c r="D250" s="451" t="str">
        <f>+C250</f>
        <v>Servicio Departamental de Riego - Potosí</v>
      </c>
      <c r="E250" s="249" t="s">
        <v>1310</v>
      </c>
      <c r="F250" s="245">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5">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5">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5">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5">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5">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5">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5">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5">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5">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5">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5">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5">
        <f t="shared" ca="1" si="13"/>
        <v>0</v>
      </c>
      <c r="S250" s="245"/>
      <c r="T250" s="245">
        <f ca="1">+T251</f>
        <v>1068715</v>
      </c>
      <c r="U250" s="244">
        <f t="shared" si="14"/>
        <v>1</v>
      </c>
      <c r="V250" s="347" t="str">
        <f>+VLOOKUP(A250,bd_lista!$A$3:$E$590,5,FALSE)</f>
        <v>Instituciones Descentralizadas</v>
      </c>
      <c r="W250" s="453" t="str">
        <f>+V250</f>
        <v>Instituciones Descentralizadas</v>
      </c>
      <c r="X250" s="244">
        <f>+VLOOKUP(A250,[2]Sheet1!$A$13:$D$744,4,FALSE)</f>
        <v>86</v>
      </c>
      <c r="Y250" s="244" t="str">
        <f>+VLOOKUP(X250,bd_lista!$A$3:$C$590,3,FALSE)</f>
        <v>Ministerio de Medio Ambiente y Agua</v>
      </c>
      <c r="Z250" s="304">
        <f>+X250</f>
        <v>86</v>
      </c>
      <c r="AA250" s="305" t="str">
        <f>+Y250</f>
        <v>Ministerio de Medio Ambiente y Agua</v>
      </c>
    </row>
    <row r="251" spans="1:27" ht="15" customHeight="1">
      <c r="A251" s="32">
        <v>302</v>
      </c>
      <c r="B251" s="450"/>
      <c r="C251" s="347" t="str">
        <f>+VLOOKUP(A251,bd_lista!$A$3:$C$590,3,FALSE)</f>
        <v>Servicio Departamental de Riego - Potosí</v>
      </c>
      <c r="D251" s="452"/>
      <c r="E251" s="347" t="s">
        <v>1311</v>
      </c>
      <c r="F251" s="247">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7">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7">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7">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7">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1435</v>
      </c>
      <c r="K251" s="247">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1067280</v>
      </c>
      <c r="L251" s="247">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7">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7">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7">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7">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7">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7">
        <f t="shared" ca="1" si="13"/>
        <v>1068715</v>
      </c>
      <c r="S251" s="247">
        <f ca="1">+R250+R251</f>
        <v>1068715</v>
      </c>
      <c r="T251" s="247">
        <f ca="1">+S251</f>
        <v>1068715</v>
      </c>
      <c r="U251" s="246">
        <f t="shared" si="14"/>
        <v>2</v>
      </c>
      <c r="V251" s="347" t="str">
        <f>+VLOOKUP(A251,bd_lista!$A$3:$E$590,5,FALSE)</f>
        <v>Instituciones Descentralizadas</v>
      </c>
      <c r="W251" s="454"/>
      <c r="X251" s="244">
        <f>+VLOOKUP(A251,[2]Sheet1!$A$13:$D$744,4,FALSE)</f>
        <v>86</v>
      </c>
      <c r="Y251" s="244" t="str">
        <f>+VLOOKUP(X251,bd_lista!$A$3:$C$590,3,FALSE)</f>
        <v>Ministerio de Medio Ambiente y Agua</v>
      </c>
      <c r="Z251" s="302"/>
      <c r="AA251" s="303"/>
    </row>
    <row r="252" spans="1:27" customFormat="1" ht="15" customHeight="1">
      <c r="A252" s="254">
        <v>303</v>
      </c>
      <c r="B252" s="449">
        <f>+A252</f>
        <v>303</v>
      </c>
      <c r="C252" s="249" t="str">
        <f>+VLOOKUP(A252,bd_lista!$A$3:$C$590,3,FALSE)</f>
        <v>Servicio Departamental de Riego - Tarija</v>
      </c>
      <c r="D252" s="451" t="str">
        <f>+C252</f>
        <v>Servicio Departamental de Riego - Tarija</v>
      </c>
      <c r="E252" s="249" t="s">
        <v>1310</v>
      </c>
      <c r="F252" s="245">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5">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5">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5">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5">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5">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5">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5">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5">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5">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5">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5">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5">
        <f t="shared" ca="1" si="13"/>
        <v>0</v>
      </c>
      <c r="S252" s="245"/>
      <c r="T252" s="245">
        <f ca="1">+T253</f>
        <v>100000</v>
      </c>
      <c r="U252" s="244">
        <f t="shared" si="14"/>
        <v>1</v>
      </c>
      <c r="V252" s="347" t="str">
        <f>+VLOOKUP(A252,bd_lista!$A$3:$E$590,5,FALSE)</f>
        <v>Instituciones Descentralizadas</v>
      </c>
      <c r="W252" s="453" t="str">
        <f>+V252</f>
        <v>Instituciones Descentralizadas</v>
      </c>
      <c r="X252" s="244">
        <f>+VLOOKUP(A252,[2]Sheet1!$A$13:$D$744,4,FALSE)</f>
        <v>86</v>
      </c>
      <c r="Y252" s="244" t="str">
        <f>+VLOOKUP(X252,bd_lista!$A$3:$C$590,3,FALSE)</f>
        <v>Ministerio de Medio Ambiente y Agua</v>
      </c>
      <c r="Z252" s="304">
        <f>+X252</f>
        <v>86</v>
      </c>
      <c r="AA252" s="333" t="str">
        <f>+Y252</f>
        <v>Ministerio de Medio Ambiente y Agua</v>
      </c>
    </row>
    <row r="253" spans="1:27" customFormat="1" ht="15" customHeight="1">
      <c r="A253" s="32">
        <v>303</v>
      </c>
      <c r="B253" s="450"/>
      <c r="C253" s="347" t="str">
        <f>+VLOOKUP(A253,bd_lista!$A$3:$C$590,3,FALSE)</f>
        <v>Servicio Departamental de Riego - Tarija</v>
      </c>
      <c r="D253" s="452"/>
      <c r="E253" s="347" t="s">
        <v>1311</v>
      </c>
      <c r="F253" s="247">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7">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7">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100000</v>
      </c>
      <c r="I253" s="247">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7">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7">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7">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7">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7">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7">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7">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7">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7">
        <f t="shared" ca="1" si="13"/>
        <v>100000</v>
      </c>
      <c r="S253" s="247">
        <f ca="1">+R252+R253</f>
        <v>100000</v>
      </c>
      <c r="T253" s="247">
        <f ca="1">+S253</f>
        <v>100000</v>
      </c>
      <c r="U253" s="246">
        <f t="shared" si="14"/>
        <v>2</v>
      </c>
      <c r="V253" s="347" t="str">
        <f>+VLOOKUP(A253,bd_lista!$A$3:$E$590,5,FALSE)</f>
        <v>Instituciones Descentralizadas</v>
      </c>
      <c r="W253" s="454"/>
      <c r="X253" s="244">
        <f>+VLOOKUP(A253,[2]Sheet1!$A$13:$D$744,4,FALSE)</f>
        <v>86</v>
      </c>
      <c r="Y253" s="244" t="str">
        <f>+VLOOKUP(X253,bd_lista!$A$3:$C$590,3,FALSE)</f>
        <v>Ministerio de Medio Ambiente y Agua</v>
      </c>
      <c r="Z253" s="302"/>
      <c r="AA253" s="335"/>
    </row>
    <row r="254" spans="1:27" ht="15" customHeight="1">
      <c r="A254" s="32">
        <v>310</v>
      </c>
      <c r="B254" s="449">
        <f>+A254</f>
        <v>310</v>
      </c>
      <c r="C254" s="249" t="str">
        <f>+VLOOKUP(A254,bd_lista!$A$3:$C$590,3,FALSE)</f>
        <v>Autoridad de Regulación y Fiscalización de Telecomunicaciones y Transportes</v>
      </c>
      <c r="D254" s="451" t="str">
        <f>+C254</f>
        <v>Autoridad de Regulación y Fiscalización de Telecomunicaciones y Transportes</v>
      </c>
      <c r="E254" s="249" t="s">
        <v>1310</v>
      </c>
      <c r="F254" s="245">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5">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5">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5">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5">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18038.990000000002</v>
      </c>
      <c r="K254" s="245">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5">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5">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5">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5">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5">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5">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5">
        <f t="shared" ca="1" si="13"/>
        <v>18038.990000000002</v>
      </c>
      <c r="S254" s="245"/>
      <c r="T254" s="245">
        <f ca="1">+T255</f>
        <v>7944747.3199999966</v>
      </c>
      <c r="U254" s="244">
        <f t="shared" si="14"/>
        <v>1</v>
      </c>
      <c r="V254" s="347" t="str">
        <f>+VLOOKUP(A254,bd_lista!$A$3:$E$590,5,FALSE)</f>
        <v>Instituciones Descentralizadas</v>
      </c>
      <c r="W254" s="453" t="str">
        <f>+V254</f>
        <v>Instituciones Descentralizadas</v>
      </c>
      <c r="X254" s="244">
        <f>+VLOOKUP(A254,[2]Sheet1!$A$13:$D$744,4,FALSE)</f>
        <v>81</v>
      </c>
      <c r="Y254" s="244" t="str">
        <f>+VLOOKUP(X254,bd_lista!$A$3:$C$590,3,FALSE)</f>
        <v>Ministerio de Obras Públicas, Servicios y Vivienda</v>
      </c>
      <c r="Z254" s="304">
        <f>+X254</f>
        <v>81</v>
      </c>
      <c r="AA254" s="305" t="str">
        <f>+Y254</f>
        <v>Ministerio de Obras Públicas, Servicios y Vivienda</v>
      </c>
    </row>
    <row r="255" spans="1:27" ht="15" customHeight="1">
      <c r="A255" s="32">
        <v>310</v>
      </c>
      <c r="B255" s="450"/>
      <c r="C255" s="347" t="str">
        <f>+VLOOKUP(A255,bd_lista!$A$3:$C$590,3,FALSE)</f>
        <v>Autoridad de Regulación y Fiscalización de Telecomunicaciones y Transportes</v>
      </c>
      <c r="D255" s="452"/>
      <c r="E255" s="347" t="s">
        <v>1311</v>
      </c>
      <c r="F255" s="247">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7">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7">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7">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7">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7">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7">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7926708.3299999963</v>
      </c>
      <c r="M255" s="247">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7">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7">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7">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7">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7">
        <f t="shared" ca="1" si="13"/>
        <v>7926708.3299999963</v>
      </c>
      <c r="S255" s="247">
        <f ca="1">+R254+R255</f>
        <v>7944747.3199999966</v>
      </c>
      <c r="T255" s="247">
        <f ca="1">+S255</f>
        <v>7944747.3199999966</v>
      </c>
      <c r="U255" s="246">
        <f t="shared" si="14"/>
        <v>2</v>
      </c>
      <c r="V255" s="347" t="str">
        <f>+VLOOKUP(A255,bd_lista!$A$3:$E$590,5,FALSE)</f>
        <v>Instituciones Descentralizadas</v>
      </c>
      <c r="W255" s="454"/>
      <c r="X255" s="244">
        <f>+VLOOKUP(A255,[2]Sheet1!$A$13:$D$744,4,FALSE)</f>
        <v>81</v>
      </c>
      <c r="Y255" s="244" t="str">
        <f>+VLOOKUP(X255,bd_lista!$A$3:$C$590,3,FALSE)</f>
        <v>Ministerio de Obras Públicas, Servicios y Vivienda</v>
      </c>
      <c r="Z255" s="302"/>
      <c r="AA255" s="303"/>
    </row>
    <row r="256" spans="1:27" ht="15" hidden="1" customHeight="1">
      <c r="A256" s="254">
        <v>311</v>
      </c>
      <c r="B256" s="449">
        <f>+A256</f>
        <v>311</v>
      </c>
      <c r="C256" s="249" t="str">
        <f>+VLOOKUP(A256,bd_lista!$A$3:$C$590,3,FALSE)</f>
        <v>Autoridad de Fisc y Ctrol Soc de Agua Potable Saneam.Básico</v>
      </c>
      <c r="D256" s="451" t="str">
        <f>+C256</f>
        <v>Autoridad de Fisc y Ctrol Soc de Agua Potable Saneam.Básico</v>
      </c>
      <c r="E256" s="249" t="s">
        <v>1310</v>
      </c>
      <c r="F256" s="245">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5">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5">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5">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5">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5">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5">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5">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5">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5">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5">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5">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5">
        <f t="shared" ca="1" si="13"/>
        <v>0</v>
      </c>
      <c r="S256" s="245"/>
      <c r="T256" s="245">
        <f ca="1">+T257</f>
        <v>0</v>
      </c>
      <c r="U256" s="244">
        <f t="shared" si="14"/>
        <v>1</v>
      </c>
      <c r="V256" s="347" t="str">
        <f>+VLOOKUP(A256,bd_lista!$A$3:$E$590,5,FALSE)</f>
        <v>Instituciones Descentralizadas</v>
      </c>
      <c r="W256" s="453" t="str">
        <f>+V256</f>
        <v>Instituciones Descentralizadas</v>
      </c>
      <c r="X256" s="244">
        <f>+VLOOKUP(A256,[2]Sheet1!$A$13:$D$744,4,FALSE)</f>
        <v>86</v>
      </c>
      <c r="Y256" s="244" t="str">
        <f>+VLOOKUP(X256,bd_lista!$A$3:$C$590,3,FALSE)</f>
        <v>Ministerio de Medio Ambiente y Agua</v>
      </c>
      <c r="Z256" s="304">
        <f>+X256</f>
        <v>86</v>
      </c>
      <c r="AA256" s="305" t="str">
        <f>+Y256</f>
        <v>Ministerio de Medio Ambiente y Agua</v>
      </c>
    </row>
    <row r="257" spans="1:27" ht="15" hidden="1" customHeight="1">
      <c r="A257" s="32">
        <v>311</v>
      </c>
      <c r="B257" s="450"/>
      <c r="C257" s="347" t="str">
        <f>+VLOOKUP(A257,bd_lista!$A$3:$C$590,3,FALSE)</f>
        <v>Autoridad de Fisc y Ctrol Soc de Agua Potable Saneam.Básico</v>
      </c>
      <c r="D257" s="452"/>
      <c r="E257" s="347" t="s">
        <v>1311</v>
      </c>
      <c r="F257" s="247">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7">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7">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7">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7">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7">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7">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7">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7">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7">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7">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7">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7">
        <f t="shared" ca="1" si="13"/>
        <v>0</v>
      </c>
      <c r="S257" s="247">
        <f ca="1">+R256+R257</f>
        <v>0</v>
      </c>
      <c r="T257" s="247">
        <f ca="1">+S257</f>
        <v>0</v>
      </c>
      <c r="U257" s="246">
        <f t="shared" si="14"/>
        <v>2</v>
      </c>
      <c r="V257" s="347" t="str">
        <f>+VLOOKUP(A257,bd_lista!$A$3:$E$590,5,FALSE)</f>
        <v>Instituciones Descentralizadas</v>
      </c>
      <c r="W257" s="454"/>
      <c r="X257" s="244">
        <f>+VLOOKUP(A257,[2]Sheet1!$A$13:$D$744,4,FALSE)</f>
        <v>86</v>
      </c>
      <c r="Y257" s="244" t="str">
        <f>+VLOOKUP(X257,bd_lista!$A$3:$C$590,3,FALSE)</f>
        <v>Ministerio de Medio Ambiente y Agua</v>
      </c>
      <c r="Z257" s="302"/>
      <c r="AA257" s="303"/>
    </row>
    <row r="258" spans="1:27" ht="15" hidden="1" customHeight="1">
      <c r="A258" s="254">
        <v>313</v>
      </c>
      <c r="B258" s="449">
        <f>+A258</f>
        <v>313</v>
      </c>
      <c r="C258" s="249" t="str">
        <f>+VLOOKUP(A258,bd_lista!$A$3:$C$590,3,FALSE)</f>
        <v>Autoridad de Fiscalización y Control de Pensiones y Seguros - APS</v>
      </c>
      <c r="D258" s="451" t="str">
        <f>+C258</f>
        <v>Autoridad de Fiscalización y Control de Pensiones y Seguros - APS</v>
      </c>
      <c r="E258" s="249" t="s">
        <v>1310</v>
      </c>
      <c r="F258" s="245">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5">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5">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5">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5">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5">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5">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5">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5">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5">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5">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5">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5">
        <f t="shared" ca="1" si="13"/>
        <v>0</v>
      </c>
      <c r="S258" s="245"/>
      <c r="T258" s="245">
        <f ca="1">+T259</f>
        <v>0</v>
      </c>
      <c r="U258" s="244">
        <f t="shared" si="14"/>
        <v>1</v>
      </c>
      <c r="V258" s="347" t="str">
        <f>+VLOOKUP(A258,bd_lista!$A$3:$E$590,5,FALSE)</f>
        <v>Instituciones Descentralizadas</v>
      </c>
      <c r="W258" s="453" t="str">
        <f>+V258</f>
        <v>Instituciones Descentralizadas</v>
      </c>
      <c r="X258" s="244">
        <f>+VLOOKUP(A258,[2]Sheet1!$A$13:$D$744,4,FALSE)</f>
        <v>35</v>
      </c>
      <c r="Y258" s="244" t="str">
        <f>+VLOOKUP(X258,bd_lista!$A$3:$C$590,3,FALSE)</f>
        <v>Ministerio de Economía y Finanzas Públicas</v>
      </c>
      <c r="Z258" s="304">
        <f>+X258</f>
        <v>35</v>
      </c>
      <c r="AA258" s="305" t="str">
        <f>+Y258</f>
        <v>Ministerio de Economía y Finanzas Públicas</v>
      </c>
    </row>
    <row r="259" spans="1:27" ht="15" hidden="1" customHeight="1">
      <c r="A259" s="32">
        <v>313</v>
      </c>
      <c r="B259" s="450"/>
      <c r="C259" s="347" t="str">
        <f>+VLOOKUP(A259,bd_lista!$A$3:$C$590,3,FALSE)</f>
        <v>Autoridad de Fiscalización y Control de Pensiones y Seguros - APS</v>
      </c>
      <c r="D259" s="452"/>
      <c r="E259" s="347" t="s">
        <v>1311</v>
      </c>
      <c r="F259" s="247">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7">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7">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7">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7">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7">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7">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7">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7">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7">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7">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7">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7">
        <f t="shared" ca="1" si="13"/>
        <v>0</v>
      </c>
      <c r="S259" s="247">
        <f ca="1">+R258+R259</f>
        <v>0</v>
      </c>
      <c r="T259" s="247">
        <f ca="1">+S259</f>
        <v>0</v>
      </c>
      <c r="U259" s="246">
        <f t="shared" si="14"/>
        <v>2</v>
      </c>
      <c r="V259" s="347" t="str">
        <f>+VLOOKUP(A259,bd_lista!$A$3:$E$590,5,FALSE)</f>
        <v>Instituciones Descentralizadas</v>
      </c>
      <c r="W259" s="454"/>
      <c r="X259" s="244">
        <f>+VLOOKUP(A259,[2]Sheet1!$A$13:$D$744,4,FALSE)</f>
        <v>35</v>
      </c>
      <c r="Y259" s="244" t="str">
        <f>+VLOOKUP(X259,bd_lista!$A$3:$C$590,3,FALSE)</f>
        <v>Ministerio de Economía y Finanzas Públicas</v>
      </c>
      <c r="Z259" s="302"/>
      <c r="AA259" s="303"/>
    </row>
    <row r="260" spans="1:27" ht="15" customHeight="1">
      <c r="A260" s="254">
        <v>312</v>
      </c>
      <c r="B260" s="449">
        <f>+A260</f>
        <v>312</v>
      </c>
      <c r="C260" s="249" t="str">
        <f>+VLOOKUP(A260,bd_lista!$A$3:$C$590,3,FALSE)</f>
        <v>Autoridad de Fiscalizac. y Control Soc de Bosques y Tierras</v>
      </c>
      <c r="D260" s="451" t="str">
        <f>+C260</f>
        <v>Autoridad de Fiscalizac. y Control Soc de Bosques y Tierras</v>
      </c>
      <c r="E260" s="249" t="s">
        <v>1310</v>
      </c>
      <c r="F260" s="245">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5">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5">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5">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5">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5">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35898.050000000003</v>
      </c>
      <c r="L260" s="245">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5">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5">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5">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5">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5">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5">
        <f t="shared" ca="1" si="13"/>
        <v>35898.050000000003</v>
      </c>
      <c r="S260" s="245"/>
      <c r="T260" s="245">
        <f ca="1">+T261</f>
        <v>9566554.7300000079</v>
      </c>
      <c r="U260" s="244">
        <f t="shared" si="14"/>
        <v>1</v>
      </c>
      <c r="V260" s="347" t="str">
        <f>+VLOOKUP(A260,bd_lista!$A$3:$E$590,5,FALSE)</f>
        <v>Instituciones Descentralizadas</v>
      </c>
      <c r="W260" s="453" t="str">
        <f>+V260</f>
        <v>Instituciones Descentralizadas</v>
      </c>
      <c r="X260" s="244">
        <f>+VLOOKUP(A260,[2]Sheet1!$A$13:$D$744,4,FALSE)</f>
        <v>86</v>
      </c>
      <c r="Y260" s="244" t="str">
        <f>+VLOOKUP(X260,bd_lista!$A$3:$C$590,3,FALSE)</f>
        <v>Ministerio de Medio Ambiente y Agua</v>
      </c>
      <c r="Z260" s="304">
        <f>+X260</f>
        <v>86</v>
      </c>
      <c r="AA260" s="333" t="str">
        <f>+Y260</f>
        <v>Ministerio de Medio Ambiente y Agua</v>
      </c>
    </row>
    <row r="261" spans="1:27" ht="15" customHeight="1">
      <c r="A261" s="32">
        <v>312</v>
      </c>
      <c r="B261" s="450"/>
      <c r="C261" s="347" t="str">
        <f>+VLOOKUP(A261,bd_lista!$A$3:$C$590,3,FALSE)</f>
        <v>Autoridad de Fiscalizac. y Control Soc de Bosques y Tierras</v>
      </c>
      <c r="D261" s="452"/>
      <c r="E261" s="347" t="s">
        <v>1311</v>
      </c>
      <c r="F261" s="247">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7">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7">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7">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7">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7">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7">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9530656.6800000072</v>
      </c>
      <c r="M261" s="247">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7">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7">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7">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7">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7">
        <f t="shared" ca="1" si="13"/>
        <v>9530656.6800000072</v>
      </c>
      <c r="S261" s="247">
        <f ca="1">+R260+R261</f>
        <v>9566554.7300000079</v>
      </c>
      <c r="T261" s="247">
        <f ca="1">+S261</f>
        <v>9566554.7300000079</v>
      </c>
      <c r="U261" s="246">
        <f t="shared" si="14"/>
        <v>2</v>
      </c>
      <c r="V261" s="347" t="str">
        <f>+VLOOKUP(A261,bd_lista!$A$3:$E$590,5,FALSE)</f>
        <v>Instituciones Descentralizadas</v>
      </c>
      <c r="W261" s="454"/>
      <c r="X261" s="244">
        <f>+VLOOKUP(A261,[2]Sheet1!$A$13:$D$744,4,FALSE)</f>
        <v>86</v>
      </c>
      <c r="Y261" s="244" t="str">
        <f>+VLOOKUP(X261,bd_lista!$A$3:$C$590,3,FALSE)</f>
        <v>Ministerio de Medio Ambiente y Agua</v>
      </c>
      <c r="Z261" s="302"/>
      <c r="AA261" s="335"/>
    </row>
    <row r="262" spans="1:27" ht="15" customHeight="1">
      <c r="A262" s="254">
        <v>314</v>
      </c>
      <c r="B262" s="449">
        <f>+A262</f>
        <v>314</v>
      </c>
      <c r="C262" s="249" t="str">
        <f>+VLOOKUP(A262,bd_lista!$A$3:$C$590,3,FALSE)</f>
        <v>Autoridad de Fiscalización de Electricidad y Tecnología Nuclear</v>
      </c>
      <c r="D262" s="451" t="str">
        <f>+C262</f>
        <v>Autoridad de Fiscalización de Electricidad y Tecnología Nuclear</v>
      </c>
      <c r="E262" s="249" t="s">
        <v>1310</v>
      </c>
      <c r="F262" s="245">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5">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5">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5">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5">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5">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5">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5">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5">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5">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5">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5">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5">
        <f t="shared" ca="1" si="13"/>
        <v>0</v>
      </c>
      <c r="S262" s="245"/>
      <c r="T262" s="245">
        <f ca="1">+T263</f>
        <v>10510.52</v>
      </c>
      <c r="U262" s="244">
        <f t="shared" si="14"/>
        <v>1</v>
      </c>
      <c r="V262" s="347" t="str">
        <f>+VLOOKUP(A262,bd_lista!$A$3:$E$590,5,FALSE)</f>
        <v>Instituciones Descentralizadas</v>
      </c>
      <c r="W262" s="453" t="str">
        <f>+V262</f>
        <v>Instituciones Descentralizadas</v>
      </c>
      <c r="X262" s="244">
        <v>78</v>
      </c>
      <c r="Y262" s="244" t="str">
        <f>+VLOOKUP(X262,bd_lista!$A$3:$C$590,3,FALSE)</f>
        <v>Ministerio de Hidrocarburos y Energías</v>
      </c>
      <c r="Z262" s="304">
        <f>+X262</f>
        <v>78</v>
      </c>
      <c r="AA262" s="305" t="str">
        <f>+Y262</f>
        <v>Ministerio de Hidrocarburos y Energías</v>
      </c>
    </row>
    <row r="263" spans="1:27" ht="15" customHeight="1">
      <c r="A263" s="32">
        <v>314</v>
      </c>
      <c r="B263" s="450"/>
      <c r="C263" s="347" t="str">
        <f>+VLOOKUP(A263,bd_lista!$A$3:$C$590,3,FALSE)</f>
        <v>Autoridad de Fiscalización de Electricidad y Tecnología Nuclear</v>
      </c>
      <c r="D263" s="452"/>
      <c r="E263" s="347" t="s">
        <v>1311</v>
      </c>
      <c r="F263" s="247">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7">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7">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7">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7">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7">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7">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10510.52</v>
      </c>
      <c r="M263" s="247">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7">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7">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7">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7">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7">
        <f t="shared" ca="1" si="13"/>
        <v>10510.52</v>
      </c>
      <c r="S263" s="247">
        <f ca="1">+R262+R263</f>
        <v>10510.52</v>
      </c>
      <c r="T263" s="247">
        <f ca="1">+S263</f>
        <v>10510.52</v>
      </c>
      <c r="U263" s="246">
        <f t="shared" si="14"/>
        <v>2</v>
      </c>
      <c r="V263" s="347" t="str">
        <f>+VLOOKUP(A263,bd_lista!$A$3:$E$590,5,FALSE)</f>
        <v>Instituciones Descentralizadas</v>
      </c>
      <c r="W263" s="454"/>
      <c r="X263" s="244">
        <v>78</v>
      </c>
      <c r="Y263" s="244" t="str">
        <f>+VLOOKUP(X263,bd_lista!$A$3:$C$590,3,FALSE)</f>
        <v>Ministerio de Hidrocarburos y Energías</v>
      </c>
      <c r="Z263" s="302"/>
      <c r="AA263" s="303"/>
    </row>
    <row r="264" spans="1:27" customFormat="1" ht="15" customHeight="1">
      <c r="A264" s="254">
        <v>315</v>
      </c>
      <c r="B264" s="449">
        <f>+A264</f>
        <v>315</v>
      </c>
      <c r="C264" s="249" t="str">
        <f>+VLOOKUP(A264,bd_lista!$A$3:$C$590,3,FALSE)</f>
        <v>Autoridad de Fiscalización de Empresas</v>
      </c>
      <c r="D264" s="451" t="str">
        <f>+C264</f>
        <v>Autoridad de Fiscalización de Empresas</v>
      </c>
      <c r="E264" s="249" t="s">
        <v>1310</v>
      </c>
      <c r="F264" s="245">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5">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5">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5">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5">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5">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5">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5">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5">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5">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5">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5">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5">
        <f t="shared" ca="1" si="13"/>
        <v>0</v>
      </c>
      <c r="S264" s="245"/>
      <c r="T264" s="245">
        <f ca="1">+T265</f>
        <v>1975.23</v>
      </c>
      <c r="U264" s="244">
        <f t="shared" si="14"/>
        <v>1</v>
      </c>
      <c r="V264" s="347" t="str">
        <f>+VLOOKUP(A264,bd_lista!$A$3:$E$590,5,FALSE)</f>
        <v>Instituciones Descentralizadas</v>
      </c>
      <c r="W264" s="453" t="str">
        <f>+V264</f>
        <v>Instituciones Descentralizadas</v>
      </c>
      <c r="X264" s="244">
        <f>+VLOOKUP(A264,[2]Sheet1!$A$13:$D$744,4,FALSE)</f>
        <v>41</v>
      </c>
      <c r="Y264" s="244" t="str">
        <f>+VLOOKUP(X264,bd_lista!$A$3:$C$590,3,FALSE)</f>
        <v>Ministerio de Desarrollo Productivo y Economía Plural</v>
      </c>
      <c r="Z264" s="304">
        <f>+X264</f>
        <v>41</v>
      </c>
      <c r="AA264" s="305" t="str">
        <f>+Y264</f>
        <v>Ministerio de Desarrollo Productivo y Economía Plural</v>
      </c>
    </row>
    <row r="265" spans="1:27" customFormat="1" ht="15" customHeight="1">
      <c r="A265" s="32">
        <v>315</v>
      </c>
      <c r="B265" s="450"/>
      <c r="C265" s="347" t="str">
        <f>+VLOOKUP(A265,bd_lista!$A$3:$C$590,3,FALSE)</f>
        <v>Autoridad de Fiscalización de Empresas</v>
      </c>
      <c r="D265" s="452"/>
      <c r="E265" s="347" t="s">
        <v>1311</v>
      </c>
      <c r="F265" s="247">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7">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7">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7">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7">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7">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1975.23</v>
      </c>
      <c r="L265" s="247">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7">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7">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7">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7">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7">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7">
        <f t="shared" ca="1" si="13"/>
        <v>1975.23</v>
      </c>
      <c r="S265" s="247">
        <f ca="1">+R264+R265</f>
        <v>1975.23</v>
      </c>
      <c r="T265" s="247">
        <f ca="1">+S265</f>
        <v>1975.23</v>
      </c>
      <c r="U265" s="246">
        <f t="shared" si="14"/>
        <v>2</v>
      </c>
      <c r="V265" s="347" t="str">
        <f>+VLOOKUP(A265,bd_lista!$A$3:$E$590,5,FALSE)</f>
        <v>Instituciones Descentralizadas</v>
      </c>
      <c r="W265" s="454"/>
      <c r="X265" s="244">
        <f>+VLOOKUP(A265,[2]Sheet1!$A$13:$D$744,4,FALSE)</f>
        <v>41</v>
      </c>
      <c r="Y265" s="244" t="str">
        <f>+VLOOKUP(X265,bd_lista!$A$3:$C$590,3,FALSE)</f>
        <v>Ministerio de Desarrollo Productivo y Economía Plural</v>
      </c>
      <c r="Z265" s="302"/>
      <c r="AA265" s="303"/>
    </row>
    <row r="266" spans="1:27" ht="15" hidden="1" customHeight="1">
      <c r="A266" s="32">
        <v>345</v>
      </c>
      <c r="B266" s="449">
        <f>+A266</f>
        <v>345</v>
      </c>
      <c r="C266" s="249" t="str">
        <f>+VLOOKUP(A266,bd_lista!$A$3:$C$590,3,FALSE)</f>
        <v>Mutual de Servicios al Policía</v>
      </c>
      <c r="D266" s="451" t="str">
        <f>+C266</f>
        <v>Mutual de Servicios al Policía</v>
      </c>
      <c r="E266" s="249" t="s">
        <v>1310</v>
      </c>
      <c r="F266" s="245">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5">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5">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5">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5">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5">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5">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5">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5">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5">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5">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5">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5">
        <f t="shared" ca="1" si="13"/>
        <v>0</v>
      </c>
      <c r="S266" s="245"/>
      <c r="T266" s="245">
        <f ca="1">+T267</f>
        <v>0</v>
      </c>
      <c r="U266" s="244">
        <f t="shared" si="14"/>
        <v>1</v>
      </c>
      <c r="V266" s="347" t="str">
        <f>+VLOOKUP(A266,bd_lista!$A$3:$E$590,5,FALSE)</f>
        <v>Instituciones Descentralizadas</v>
      </c>
      <c r="W266" s="453" t="str">
        <f>+V266</f>
        <v>Instituciones Descentralizadas</v>
      </c>
      <c r="X266" s="244">
        <f>+VLOOKUP(A266,[2]Sheet1!$A$13:$D$744,4,FALSE)</f>
        <v>15</v>
      </c>
      <c r="Y266" s="244" t="str">
        <f>+VLOOKUP(X266,bd_lista!$A$3:$C$590,3,FALSE)</f>
        <v>Ministerio de Gobierno</v>
      </c>
      <c r="Z266" s="304">
        <f>+X266</f>
        <v>15</v>
      </c>
      <c r="AA266" s="333" t="str">
        <f>+Y266</f>
        <v>Ministerio de Gobierno</v>
      </c>
    </row>
    <row r="267" spans="1:27" ht="15" hidden="1" customHeight="1">
      <c r="A267" s="32">
        <v>345</v>
      </c>
      <c r="B267" s="450"/>
      <c r="C267" s="347" t="str">
        <f>+VLOOKUP(A267,bd_lista!$A$3:$C$590,3,FALSE)</f>
        <v>Mutual de Servicios al Policía</v>
      </c>
      <c r="D267" s="452"/>
      <c r="E267" s="347" t="s">
        <v>1311</v>
      </c>
      <c r="F267" s="247">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7">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7">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7">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7">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7">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7">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7">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7">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7">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7">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7">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7">
        <f t="shared" ca="1" si="13"/>
        <v>0</v>
      </c>
      <c r="S267" s="247">
        <f ca="1">+R266+R267</f>
        <v>0</v>
      </c>
      <c r="T267" s="247">
        <f ca="1">+S267</f>
        <v>0</v>
      </c>
      <c r="U267" s="246">
        <f t="shared" si="14"/>
        <v>2</v>
      </c>
      <c r="V267" s="347" t="str">
        <f>+VLOOKUP(A267,bd_lista!$A$3:$E$590,5,FALSE)</f>
        <v>Instituciones Descentralizadas</v>
      </c>
      <c r="W267" s="454"/>
      <c r="X267" s="244">
        <f>+VLOOKUP(A267,[2]Sheet1!$A$13:$D$744,4,FALSE)</f>
        <v>15</v>
      </c>
      <c r="Y267" s="244" t="str">
        <f>+VLOOKUP(X267,bd_lista!$A$3:$C$590,3,FALSE)</f>
        <v>Ministerio de Gobierno</v>
      </c>
      <c r="Z267" s="302"/>
      <c r="AA267" s="335"/>
    </row>
    <row r="268" spans="1:27" customFormat="1" ht="15" hidden="1" customHeight="1">
      <c r="A268" s="254">
        <v>379</v>
      </c>
      <c r="B268" s="449">
        <f>+A268</f>
        <v>379</v>
      </c>
      <c r="C268" s="249" t="str">
        <f>+VLOOKUP(A268,bd_lista!$A$3:$C$590,3,FALSE)</f>
        <v xml:space="preserve">Escuela Boliviana Intercultural de Danza </v>
      </c>
      <c r="D268" s="451" t="str">
        <f>+C268</f>
        <v xml:space="preserve">Escuela Boliviana Intercultural de Danza </v>
      </c>
      <c r="E268" s="249" t="s">
        <v>1310</v>
      </c>
      <c r="F268" s="245">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5">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5">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5">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5">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5">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5">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5">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5">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5">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5">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5">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5">
        <f t="shared" ca="1" si="13"/>
        <v>0</v>
      </c>
      <c r="S268" s="268"/>
      <c r="T268" s="245">
        <f ca="1">+T269</f>
        <v>0</v>
      </c>
      <c r="U268" s="244">
        <f t="shared" si="14"/>
        <v>1</v>
      </c>
      <c r="V268" s="347" t="str">
        <f>+VLOOKUP(A268,bd_lista!$A$3:$E$590,5,FALSE)</f>
        <v>Instituciones Descentralizadas</v>
      </c>
      <c r="W268" s="453" t="str">
        <f>+V268</f>
        <v>Instituciones Descentralizadas</v>
      </c>
      <c r="X268" s="244">
        <f>+VLOOKUP(A268,[2]Sheet1!$A$13:$D$744,4,FALSE)</f>
        <v>16</v>
      </c>
      <c r="Y268" s="244" t="str">
        <f>+VLOOKUP(X268,bd_lista!$A$3:$C$590,3,FALSE)</f>
        <v>Ministerio de Educación</v>
      </c>
      <c r="Z268" s="304">
        <f>+X268</f>
        <v>16</v>
      </c>
      <c r="AA268" s="305" t="str">
        <f>+Y268</f>
        <v>Ministerio de Educación</v>
      </c>
    </row>
    <row r="269" spans="1:27" customFormat="1" ht="15" hidden="1" customHeight="1">
      <c r="A269" s="32">
        <v>379</v>
      </c>
      <c r="B269" s="450"/>
      <c r="C269" s="347" t="str">
        <f>+VLOOKUP(A269,bd_lista!$A$3:$C$590,3,FALSE)</f>
        <v xml:space="preserve">Escuela Boliviana Intercultural de Danza </v>
      </c>
      <c r="D269" s="452"/>
      <c r="E269" s="347" t="s">
        <v>1311</v>
      </c>
      <c r="F269" s="247">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7">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7">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7">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7">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7">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7">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7">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7">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7">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7">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7">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7">
        <f t="shared" ca="1" si="13"/>
        <v>0</v>
      </c>
      <c r="S269" s="267">
        <f ca="1">+R268+R269</f>
        <v>0</v>
      </c>
      <c r="T269" s="247">
        <f ca="1">+S269</f>
        <v>0</v>
      </c>
      <c r="U269" s="246">
        <f t="shared" si="14"/>
        <v>2</v>
      </c>
      <c r="V269" s="347" t="str">
        <f>+VLOOKUP(A269,bd_lista!$A$3:$E$590,5,FALSE)</f>
        <v>Instituciones Descentralizadas</v>
      </c>
      <c r="W269" s="454"/>
      <c r="X269" s="244">
        <f>+VLOOKUP(A269,[2]Sheet1!$A$13:$D$744,4,FALSE)</f>
        <v>16</v>
      </c>
      <c r="Y269" s="244" t="str">
        <f>+VLOOKUP(X269,bd_lista!$A$3:$C$590,3,FALSE)</f>
        <v>Ministerio de Educación</v>
      </c>
      <c r="Z269" s="302"/>
      <c r="AA269" s="303"/>
    </row>
    <row r="270" spans="1:27" customFormat="1" ht="15" customHeight="1">
      <c r="A270" s="32">
        <v>324</v>
      </c>
      <c r="B270" s="449">
        <f>+A270</f>
        <v>324</v>
      </c>
      <c r="C270" s="249" t="str">
        <f>+VLOOKUP(A270,bd_lista!$A$3:$C$590,3,FALSE)</f>
        <v>Escuela Boliviana Intercultural de Música</v>
      </c>
      <c r="D270" s="451" t="str">
        <f>+C270</f>
        <v>Escuela Boliviana Intercultural de Música</v>
      </c>
      <c r="E270" s="249" t="s">
        <v>1310</v>
      </c>
      <c r="F270" s="245">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5">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5">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5">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5">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5">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5">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5">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5">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5">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5">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5">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5">
        <f t="shared" ca="1" si="13"/>
        <v>0</v>
      </c>
      <c r="S270" s="245"/>
      <c r="T270" s="245">
        <f ca="1">+T271</f>
        <v>4364.6000000000004</v>
      </c>
      <c r="U270" s="244">
        <f t="shared" si="14"/>
        <v>1</v>
      </c>
      <c r="V270" s="347" t="str">
        <f>+VLOOKUP(A270,bd_lista!$A$3:$E$590,5,FALSE)</f>
        <v>Instituciones Descentralizadas</v>
      </c>
      <c r="W270" s="453" t="str">
        <f>+V270</f>
        <v>Instituciones Descentralizadas</v>
      </c>
      <c r="X270" s="244">
        <f>+VLOOKUP(A270,[2]Sheet1!$A$13:$D$744,4,FALSE)</f>
        <v>16</v>
      </c>
      <c r="Y270" s="244" t="str">
        <f>+VLOOKUP(X270,bd_lista!$A$3:$C$590,3,FALSE)</f>
        <v>Ministerio de Educación</v>
      </c>
      <c r="Z270" s="304">
        <f>+X270</f>
        <v>16</v>
      </c>
      <c r="AA270" s="305" t="str">
        <f>+Y270</f>
        <v>Ministerio de Educación</v>
      </c>
    </row>
    <row r="271" spans="1:27" customFormat="1" ht="15" customHeight="1">
      <c r="A271" s="32">
        <v>324</v>
      </c>
      <c r="B271" s="450"/>
      <c r="C271" s="347" t="str">
        <f>+VLOOKUP(A271,bd_lista!$A$3:$C$590,3,FALSE)</f>
        <v>Escuela Boliviana Intercultural de Música</v>
      </c>
      <c r="D271" s="452"/>
      <c r="E271" s="347" t="s">
        <v>1311</v>
      </c>
      <c r="F271" s="247">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7">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7">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7">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7">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7">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7">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4364.6000000000004</v>
      </c>
      <c r="M271" s="247">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7">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7">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7">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7">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7">
        <f t="shared" ca="1" si="13"/>
        <v>4364.6000000000004</v>
      </c>
      <c r="S271" s="247">
        <f ca="1">+R270+R271</f>
        <v>4364.6000000000004</v>
      </c>
      <c r="T271" s="245">
        <f ca="1">+S271</f>
        <v>4364.6000000000004</v>
      </c>
      <c r="U271" s="244">
        <f t="shared" si="14"/>
        <v>2</v>
      </c>
      <c r="V271" s="347" t="str">
        <f>+VLOOKUP(A271,bd_lista!$A$3:$E$590,5,FALSE)</f>
        <v>Instituciones Descentralizadas</v>
      </c>
      <c r="W271" s="454"/>
      <c r="X271" s="244">
        <f>+VLOOKUP(A271,[2]Sheet1!$A$13:$D$744,4,FALSE)</f>
        <v>16</v>
      </c>
      <c r="Y271" s="244" t="str">
        <f>+VLOOKUP(X271,bd_lista!$A$3:$C$590,3,FALSE)</f>
        <v>Ministerio de Educación</v>
      </c>
      <c r="Z271" s="302"/>
      <c r="AA271" s="303"/>
    </row>
    <row r="272" spans="1:27" customFormat="1" ht="15" customHeight="1">
      <c r="A272" s="32">
        <v>270</v>
      </c>
      <c r="B272" s="449">
        <f>+A272</f>
        <v>270</v>
      </c>
      <c r="C272" s="249" t="str">
        <f>+VLOOKUP(A272,bd_lista!$A$3:$C$590,3,FALSE)</f>
        <v>Direc. Dptal. de Educación Tarija</v>
      </c>
      <c r="D272" s="451" t="str">
        <f>+C272</f>
        <v>Direc. Dptal. de Educación Tarija</v>
      </c>
      <c r="E272" s="249" t="s">
        <v>1310</v>
      </c>
      <c r="F272" s="245">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5">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5">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5">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5">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5">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5">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5">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5">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5">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5">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5">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5">
        <f t="shared" ca="1" si="13"/>
        <v>0</v>
      </c>
      <c r="S272" s="245"/>
      <c r="T272" s="245">
        <f ca="1">+T273</f>
        <v>10940</v>
      </c>
      <c r="U272" s="244">
        <f t="shared" si="14"/>
        <v>1</v>
      </c>
      <c r="V272" s="347" t="str">
        <f>+VLOOKUP(A272,bd_lista!$A$3:$E$590,5,FALSE)</f>
        <v>Instituciones Descentralizadas</v>
      </c>
      <c r="W272" s="453" t="str">
        <f>+V272</f>
        <v>Instituciones Descentralizadas</v>
      </c>
      <c r="X272" s="244">
        <f>+VLOOKUP(A272,[2]Sheet1!$A$13:$D$744,4,FALSE)</f>
        <v>16</v>
      </c>
      <c r="Y272" s="244" t="str">
        <f>+VLOOKUP(X272,bd_lista!$A$3:$C$590,3,FALSE)</f>
        <v>Ministerio de Educación</v>
      </c>
      <c r="Z272" s="304">
        <f>+X272</f>
        <v>16</v>
      </c>
      <c r="AA272" s="333" t="str">
        <f>+Y272</f>
        <v>Ministerio de Educación</v>
      </c>
    </row>
    <row r="273" spans="1:27" customFormat="1" ht="15" customHeight="1">
      <c r="A273" s="32">
        <v>270</v>
      </c>
      <c r="B273" s="450"/>
      <c r="C273" s="347" t="str">
        <f>+VLOOKUP(A273,bd_lista!$A$3:$C$590,3,FALSE)</f>
        <v>Direc. Dptal. de Educación Tarija</v>
      </c>
      <c r="D273" s="452"/>
      <c r="E273" s="347" t="s">
        <v>1311</v>
      </c>
      <c r="F273" s="247">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7">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7">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7">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7">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7">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7">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10940</v>
      </c>
      <c r="M273" s="247">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7">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7">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7">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7">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7">
        <f t="shared" ca="1" si="13"/>
        <v>10940</v>
      </c>
      <c r="S273" s="247">
        <f ca="1">+R272+R273</f>
        <v>10940</v>
      </c>
      <c r="T273" s="245">
        <f ca="1">+S273</f>
        <v>10940</v>
      </c>
      <c r="U273" s="244">
        <f t="shared" si="14"/>
        <v>2</v>
      </c>
      <c r="V273" s="347" t="str">
        <f>+VLOOKUP(A273,bd_lista!$A$3:$E$590,5,FALSE)</f>
        <v>Instituciones Descentralizadas</v>
      </c>
      <c r="W273" s="454"/>
      <c r="X273" s="244">
        <f>+VLOOKUP(A273,[2]Sheet1!$A$13:$D$744,4,FALSE)</f>
        <v>16</v>
      </c>
      <c r="Y273" s="244" t="str">
        <f>+VLOOKUP(X273,bd_lista!$A$3:$C$590,3,FALSE)</f>
        <v>Ministerio de Educación</v>
      </c>
      <c r="Z273" s="302"/>
      <c r="AA273" s="335"/>
    </row>
    <row r="274" spans="1:27" ht="15" customHeight="1">
      <c r="A274" s="32">
        <v>340</v>
      </c>
      <c r="B274" s="449">
        <f>+A274</f>
        <v>340</v>
      </c>
      <c r="C274" s="249" t="str">
        <f>+VLOOKUP(A274,bd_lista!$A$3:$C$590,3,FALSE)</f>
        <v>Servicio General de Identificación Personal</v>
      </c>
      <c r="D274" s="451" t="str">
        <f>+C274</f>
        <v>Servicio General de Identificación Personal</v>
      </c>
      <c r="E274" s="249" t="s">
        <v>1310</v>
      </c>
      <c r="F274" s="245">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5">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5">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5">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5">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5">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116945.70999999999</v>
      </c>
      <c r="L274" s="245">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450</v>
      </c>
      <c r="M274" s="245">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5">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5">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5">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5">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5">
        <f t="shared" ca="1" si="13"/>
        <v>117395.70999999999</v>
      </c>
      <c r="S274" s="245"/>
      <c r="T274" s="245">
        <f ca="1">+T275</f>
        <v>487963.56999999995</v>
      </c>
      <c r="U274" s="244">
        <f t="shared" si="14"/>
        <v>1</v>
      </c>
      <c r="V274" s="347" t="str">
        <f>+VLOOKUP(A274,bd_lista!$A$3:$E$590,5,FALSE)</f>
        <v>Instituciones Descentralizadas</v>
      </c>
      <c r="W274" s="453" t="str">
        <f>+V274</f>
        <v>Instituciones Descentralizadas</v>
      </c>
      <c r="X274" s="244">
        <f>+VLOOKUP(A274,[2]Sheet1!$A$13:$D$744,4,FALSE)</f>
        <v>15</v>
      </c>
      <c r="Y274" s="244" t="str">
        <f>+VLOOKUP(X274,bd_lista!$A$3:$C$590,3,FALSE)</f>
        <v>Ministerio de Gobierno</v>
      </c>
      <c r="Z274" s="304">
        <f>+X274</f>
        <v>15</v>
      </c>
      <c r="AA274" s="333" t="str">
        <f>+Y274</f>
        <v>Ministerio de Gobierno</v>
      </c>
    </row>
    <row r="275" spans="1:27" ht="15" customHeight="1">
      <c r="A275" s="32">
        <v>340</v>
      </c>
      <c r="B275" s="450"/>
      <c r="C275" s="347" t="str">
        <f>+VLOOKUP(A275,bd_lista!$A$3:$C$590,3,FALSE)</f>
        <v>Servicio General de Identificación Personal</v>
      </c>
      <c r="D275" s="452"/>
      <c r="E275" s="347" t="s">
        <v>1311</v>
      </c>
      <c r="F275" s="247">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7">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7">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7">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7">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7">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1217</v>
      </c>
      <c r="L275" s="247">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369350.85999999993</v>
      </c>
      <c r="M275" s="247">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7">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7">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7">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7">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7">
        <f t="shared" ca="1" si="13"/>
        <v>370567.85999999993</v>
      </c>
      <c r="S275" s="247">
        <f ca="1">+R274+R275</f>
        <v>487963.56999999995</v>
      </c>
      <c r="T275" s="247">
        <f ca="1">+S275</f>
        <v>487963.56999999995</v>
      </c>
      <c r="U275" s="246">
        <f t="shared" si="14"/>
        <v>2</v>
      </c>
      <c r="V275" s="347" t="str">
        <f>+VLOOKUP(A275,bd_lista!$A$3:$E$590,5,FALSE)</f>
        <v>Instituciones Descentralizadas</v>
      </c>
      <c r="W275" s="454"/>
      <c r="X275" s="244">
        <f>+VLOOKUP(A275,[2]Sheet1!$A$13:$D$744,4,FALSE)</f>
        <v>15</v>
      </c>
      <c r="Y275" s="244" t="str">
        <f>+VLOOKUP(X275,bd_lista!$A$3:$C$590,3,FALSE)</f>
        <v>Ministerio de Gobierno</v>
      </c>
      <c r="Z275" s="302"/>
      <c r="AA275" s="335"/>
    </row>
    <row r="276" spans="1:27" customFormat="1" ht="15" customHeight="1">
      <c r="A276" s="254">
        <v>342</v>
      </c>
      <c r="B276" s="449">
        <f>+A276</f>
        <v>342</v>
      </c>
      <c r="C276" s="249" t="str">
        <f>+VLOOKUP(A276,bd_lista!$A$3:$C$590,3,FALSE)</f>
        <v>Agencia Estatal de Vivienda</v>
      </c>
      <c r="D276" s="451" t="str">
        <f>+C276</f>
        <v>Agencia Estatal de Vivienda</v>
      </c>
      <c r="E276" s="249" t="s">
        <v>1310</v>
      </c>
      <c r="F276" s="245">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5">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5">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5">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5">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5">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5">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5">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5">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5">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5">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5">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5">
        <f t="shared" ca="1" si="13"/>
        <v>0</v>
      </c>
      <c r="S276" s="245"/>
      <c r="T276" s="245">
        <f ca="1">+T277</f>
        <v>289746.10000000003</v>
      </c>
      <c r="U276" s="244">
        <f t="shared" si="14"/>
        <v>1</v>
      </c>
      <c r="V276" s="347" t="str">
        <f>+VLOOKUP(A276,bd_lista!$A$3:$E$590,5,FALSE)</f>
        <v>Instituciones Descentralizadas</v>
      </c>
      <c r="W276" s="453" t="str">
        <f>+V276</f>
        <v>Instituciones Descentralizadas</v>
      </c>
      <c r="X276" s="244">
        <f>+VLOOKUP(A276,[2]Sheet1!$A$13:$D$744,4,FALSE)</f>
        <v>81</v>
      </c>
      <c r="Y276" s="244" t="str">
        <f>+VLOOKUP(X276,bd_lista!$A$3:$C$590,3,FALSE)</f>
        <v>Ministerio de Obras Públicas, Servicios y Vivienda</v>
      </c>
      <c r="Z276" s="304">
        <f>+X276</f>
        <v>81</v>
      </c>
      <c r="AA276" s="305" t="str">
        <f>+Y276</f>
        <v>Ministerio de Obras Públicas, Servicios y Vivienda</v>
      </c>
    </row>
    <row r="277" spans="1:27" customFormat="1" ht="15" customHeight="1">
      <c r="A277" s="32">
        <v>342</v>
      </c>
      <c r="B277" s="450"/>
      <c r="C277" s="347" t="str">
        <f>+VLOOKUP(A277,bd_lista!$A$3:$C$590,3,FALSE)</f>
        <v>Agencia Estatal de Vivienda</v>
      </c>
      <c r="D277" s="452"/>
      <c r="E277" s="347" t="s">
        <v>1311</v>
      </c>
      <c r="F277" s="247">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7">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7">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7">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7">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7">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7">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289746.10000000003</v>
      </c>
      <c r="M277" s="247">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7">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7">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7">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7">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7">
        <f t="shared" ca="1" si="13"/>
        <v>289746.10000000003</v>
      </c>
      <c r="S277" s="247">
        <f ca="1">+R276+R277</f>
        <v>289746.10000000003</v>
      </c>
      <c r="T277" s="245">
        <f ca="1">+S277</f>
        <v>289746.10000000003</v>
      </c>
      <c r="U277" s="244">
        <f t="shared" si="14"/>
        <v>2</v>
      </c>
      <c r="V277" s="347" t="str">
        <f>+VLOOKUP(A277,bd_lista!$A$3:$E$590,5,FALSE)</f>
        <v>Instituciones Descentralizadas</v>
      </c>
      <c r="W277" s="454"/>
      <c r="X277" s="244">
        <f>+VLOOKUP(A277,[2]Sheet1!$A$13:$D$744,4,FALSE)</f>
        <v>81</v>
      </c>
      <c r="Y277" s="244" t="str">
        <f>+VLOOKUP(X277,bd_lista!$A$3:$C$590,3,FALSE)</f>
        <v>Ministerio de Obras Públicas, Servicios y Vivienda</v>
      </c>
      <c r="Z277" s="302"/>
      <c r="AA277" s="303"/>
    </row>
    <row r="278" spans="1:27" customFormat="1" ht="15" customHeight="1">
      <c r="A278" s="32">
        <v>343</v>
      </c>
      <c r="B278" s="449">
        <f>+A278</f>
        <v>343</v>
      </c>
      <c r="C278" s="249" t="str">
        <f>+VLOOKUP(A278,bd_lista!$A$3:$C$590,3,FALSE)</f>
        <v>Escuela de Jueces del Estado</v>
      </c>
      <c r="D278" s="451" t="str">
        <f>+C278</f>
        <v>Escuela de Jueces del Estado</v>
      </c>
      <c r="E278" s="249" t="s">
        <v>1310</v>
      </c>
      <c r="F278" s="245">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5">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5">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5">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5">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5">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5">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5">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5">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5">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5">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5">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5">
        <f t="shared" ca="1" si="13"/>
        <v>0</v>
      </c>
      <c r="S278" s="245"/>
      <c r="T278" s="245">
        <f ca="1">+T279</f>
        <v>4779407.38</v>
      </c>
      <c r="U278" s="244">
        <f t="shared" si="14"/>
        <v>1</v>
      </c>
      <c r="V278" s="347" t="str">
        <f>+VLOOKUP(A278,bd_lista!$A$3:$E$590,5,FALSE)</f>
        <v>Instituciones Descentralizadas</v>
      </c>
      <c r="W278" s="453" t="str">
        <f>+V278</f>
        <v>Instituciones Descentralizadas</v>
      </c>
      <c r="X278" s="244">
        <f>+VLOOKUP(A278,[2]Sheet1!$A$13:$D$744,4,FALSE)</f>
        <v>660</v>
      </c>
      <c r="Y278" s="244" t="str">
        <f>+VLOOKUP(X278,bd_lista!$A$3:$C$590,3,FALSE)</f>
        <v>Órgano Judicial</v>
      </c>
      <c r="Z278" s="304">
        <f>+X278</f>
        <v>660</v>
      </c>
      <c r="AA278" s="333" t="str">
        <f>+Y278</f>
        <v>Órgano Judicial</v>
      </c>
    </row>
    <row r="279" spans="1:27" customFormat="1" ht="15" customHeight="1">
      <c r="A279" s="32">
        <v>343</v>
      </c>
      <c r="B279" s="450"/>
      <c r="C279" s="347" t="str">
        <f>+VLOOKUP(A279,bd_lista!$A$3:$C$590,3,FALSE)</f>
        <v>Escuela de Jueces del Estado</v>
      </c>
      <c r="D279" s="452"/>
      <c r="E279" s="347" t="s">
        <v>1311</v>
      </c>
      <c r="F279" s="247">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7">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7">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7">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7">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7">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9815.3799999999992</v>
      </c>
      <c r="L279" s="247">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4769592</v>
      </c>
      <c r="M279" s="247">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7">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7">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7">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7">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7">
        <f t="shared" ca="1" si="13"/>
        <v>4779407.38</v>
      </c>
      <c r="S279" s="247">
        <f ca="1">+R278+R279</f>
        <v>4779407.38</v>
      </c>
      <c r="T279" s="245">
        <f ca="1">+S279</f>
        <v>4779407.38</v>
      </c>
      <c r="U279" s="244">
        <f t="shared" si="14"/>
        <v>2</v>
      </c>
      <c r="V279" s="347" t="str">
        <f>+VLOOKUP(A279,bd_lista!$A$3:$E$590,5,FALSE)</f>
        <v>Instituciones Descentralizadas</v>
      </c>
      <c r="W279" s="454"/>
      <c r="X279" s="244">
        <f>+VLOOKUP(A279,[2]Sheet1!$A$13:$D$744,4,FALSE)</f>
        <v>660</v>
      </c>
      <c r="Y279" s="244" t="str">
        <f>+VLOOKUP(X279,bd_lista!$A$3:$C$590,3,FALSE)</f>
        <v>Órgano Judicial</v>
      </c>
      <c r="Z279" s="302"/>
      <c r="AA279" s="335"/>
    </row>
    <row r="280" spans="1:27" customFormat="1" ht="15" customHeight="1">
      <c r="A280" s="32">
        <v>344</v>
      </c>
      <c r="B280" s="449">
        <f>+A280</f>
        <v>344</v>
      </c>
      <c r="C280" s="249" t="str">
        <f>+VLOOKUP(A280,bd_lista!$A$3:$C$590,3,FALSE)</f>
        <v>Instituto Plurinacional de Estudio de Lenguas y Culturas</v>
      </c>
      <c r="D280" s="451" t="str">
        <f>+C280</f>
        <v>Instituto Plurinacional de Estudio de Lenguas y Culturas</v>
      </c>
      <c r="E280" s="249" t="s">
        <v>1310</v>
      </c>
      <c r="F280" s="245">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5">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5">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5">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5">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5">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5">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5">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5">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5">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5">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5">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5">
        <f t="shared" ca="1" si="13"/>
        <v>0</v>
      </c>
      <c r="S280" s="245"/>
      <c r="T280" s="245">
        <f ca="1">+T281</f>
        <v>2336562.7199999997</v>
      </c>
      <c r="U280" s="244">
        <f t="shared" si="14"/>
        <v>1</v>
      </c>
      <c r="V280" s="347" t="str">
        <f>+VLOOKUP(A280,bd_lista!$A$3:$E$590,5,FALSE)</f>
        <v>Instituciones Descentralizadas</v>
      </c>
      <c r="W280" s="453" t="str">
        <f>+V280</f>
        <v>Instituciones Descentralizadas</v>
      </c>
      <c r="X280" s="244">
        <v>78</v>
      </c>
      <c r="Y280" s="244" t="str">
        <f>+VLOOKUP(X280,bd_lista!$A$3:$C$590,3,FALSE)</f>
        <v>Ministerio de Hidrocarburos y Energías</v>
      </c>
      <c r="Z280" s="304">
        <f>+X280</f>
        <v>78</v>
      </c>
      <c r="AA280" s="333" t="str">
        <f>+Y280</f>
        <v>Ministerio de Hidrocarburos y Energías</v>
      </c>
    </row>
    <row r="281" spans="1:27" customFormat="1" ht="15" customHeight="1">
      <c r="A281" s="32">
        <v>344</v>
      </c>
      <c r="B281" s="450"/>
      <c r="C281" s="347" t="str">
        <f>+VLOOKUP(A281,bd_lista!$A$3:$C$590,3,FALSE)</f>
        <v>Instituto Plurinacional de Estudio de Lenguas y Culturas</v>
      </c>
      <c r="D281" s="452"/>
      <c r="E281" s="249" t="s">
        <v>1311</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990.68</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2232.04</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387240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1946100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3"/>
        <v>2336562.7199999997</v>
      </c>
      <c r="S281" s="245">
        <f ca="1">+R280+R281</f>
        <v>2336562.7199999997</v>
      </c>
      <c r="T281" s="245">
        <f ca="1">+S281</f>
        <v>2336562.7199999997</v>
      </c>
      <c r="U281" s="244">
        <f t="shared" si="14"/>
        <v>2</v>
      </c>
      <c r="V281" s="347" t="str">
        <f>+VLOOKUP(A281,bd_lista!$A$3:$E$590,5,FALSE)</f>
        <v>Instituciones Descentralizadas</v>
      </c>
      <c r="W281" s="454"/>
      <c r="X281" s="244">
        <v>78</v>
      </c>
      <c r="Y281" s="244" t="str">
        <f>+VLOOKUP(X281,bd_lista!$A$3:$C$590,3,FALSE)</f>
        <v>Ministerio de Hidrocarburos y Energías</v>
      </c>
      <c r="Z281" s="302"/>
      <c r="AA281" s="335"/>
    </row>
    <row r="282" spans="1:27" customFormat="1" ht="15" customHeight="1">
      <c r="A282" s="32">
        <v>347</v>
      </c>
      <c r="B282" s="449">
        <f>+A282</f>
        <v>347</v>
      </c>
      <c r="C282" s="249" t="str">
        <f>+VLOOKUP(A282,bd_lista!$A$3:$C$590,3,FALSE)</f>
        <v>Autoridad de Fiscalización y Control de Cooperativas</v>
      </c>
      <c r="D282" s="451" t="str">
        <f>+C282</f>
        <v>Autoridad de Fiscalización y Control de Cooperativas</v>
      </c>
      <c r="E282" s="249" t="s">
        <v>1310</v>
      </c>
      <c r="F282" s="245">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5">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5">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5">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5">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5">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5">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5">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5">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5">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5">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5">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5">
        <f t="shared" ca="1" si="13"/>
        <v>0</v>
      </c>
      <c r="S282" s="245"/>
      <c r="T282" s="245">
        <f ca="1">+T283</f>
        <v>792017.61</v>
      </c>
      <c r="U282" s="244">
        <f t="shared" si="14"/>
        <v>1</v>
      </c>
      <c r="V282" s="347" t="str">
        <f>+VLOOKUP(A282,bd_lista!$A$3:$E$590,5,FALSE)</f>
        <v>Instituciones Descentralizadas</v>
      </c>
      <c r="W282" s="453" t="str">
        <f>+V282</f>
        <v>Instituciones Descentralizadas</v>
      </c>
      <c r="X282" s="244">
        <f>+VLOOKUP(A282,[2]Sheet1!$A$13:$D$744,4,FALSE)</f>
        <v>70</v>
      </c>
      <c r="Y282" s="244" t="str">
        <f>+VLOOKUP(X282,bd_lista!$A$3:$C$590,3,FALSE)</f>
        <v>Ministerio de Trabajo, Empleo y Previsión Social</v>
      </c>
      <c r="Z282" s="304">
        <f>+X282</f>
        <v>70</v>
      </c>
      <c r="AA282" s="305" t="str">
        <f>+Y282</f>
        <v>Ministerio de Trabajo, Empleo y Previsión Social</v>
      </c>
    </row>
    <row r="283" spans="1:27" customFormat="1" ht="15" customHeight="1">
      <c r="A283" s="32">
        <v>347</v>
      </c>
      <c r="B283" s="450"/>
      <c r="C283" s="347" t="str">
        <f>+VLOOKUP(A283,bd_lista!$A$3:$C$590,3,FALSE)</f>
        <v>Autoridad de Fiscalización y Control de Cooperativas</v>
      </c>
      <c r="D283" s="452"/>
      <c r="E283" s="347" t="s">
        <v>1311</v>
      </c>
      <c r="F283" s="247">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7">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7">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7">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7">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7">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7">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792017.61</v>
      </c>
      <c r="M283" s="247">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7">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7">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7">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7">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7">
        <f t="shared" ca="1" si="13"/>
        <v>792017.61</v>
      </c>
      <c r="S283" s="247">
        <f ca="1">+R282+R283</f>
        <v>792017.61</v>
      </c>
      <c r="T283" s="247">
        <f ca="1">+S283</f>
        <v>792017.61</v>
      </c>
      <c r="U283" s="246">
        <f t="shared" si="14"/>
        <v>2</v>
      </c>
      <c r="V283" s="347" t="str">
        <f>+VLOOKUP(A283,bd_lista!$A$3:$E$590,5,FALSE)</f>
        <v>Instituciones Descentralizadas</v>
      </c>
      <c r="W283" s="454"/>
      <c r="X283" s="244">
        <f>+VLOOKUP(A283,[2]Sheet1!$A$13:$D$744,4,FALSE)</f>
        <v>70</v>
      </c>
      <c r="Y283" s="244" t="str">
        <f>+VLOOKUP(X283,bd_lista!$A$3:$C$590,3,FALSE)</f>
        <v>Ministerio de Trabajo, Empleo y Previsión Social</v>
      </c>
      <c r="Z283" s="302"/>
      <c r="AA283" s="303"/>
    </row>
    <row r="284" spans="1:27" customFormat="1" ht="15" hidden="1" customHeight="1">
      <c r="A284" s="32">
        <v>108</v>
      </c>
      <c r="B284" s="449">
        <f>+A284</f>
        <v>108</v>
      </c>
      <c r="C284" s="249" t="str">
        <f>+VLOOKUP(A284,bd_lista!$A$3:$C$590,3,FALSE)</f>
        <v>Orquesta Sinfónica Nacional</v>
      </c>
      <c r="D284" s="451" t="str">
        <f>+C284</f>
        <v>Orquesta Sinfónica Nacional</v>
      </c>
      <c r="E284" s="249" t="s">
        <v>1310</v>
      </c>
      <c r="F284" s="245">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5">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5">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5">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5">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5">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5">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5">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5">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5">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5">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5">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5">
        <f t="shared" ca="1" si="13"/>
        <v>0</v>
      </c>
      <c r="S284" s="245"/>
      <c r="T284" s="245">
        <f ca="1">+T285</f>
        <v>0</v>
      </c>
      <c r="U284" s="244">
        <f t="shared" si="14"/>
        <v>1</v>
      </c>
      <c r="V284" s="347" t="str">
        <f>+VLOOKUP(A284,bd_lista!$A$3:$E$590,5,FALSE)</f>
        <v>Instituciones Descentralizadas</v>
      </c>
      <c r="W284" s="453" t="str">
        <f>+V284</f>
        <v>Instituciones Descentralizadas</v>
      </c>
      <c r="X284" s="244">
        <v>53</v>
      </c>
      <c r="Y284" s="244" t="str">
        <f>+VLOOKUP(X284,bd_lista!$A$3:$C$590,3,FALSE)</f>
        <v>Ministerio de Culturas, Descolonización y Despatriarcalización</v>
      </c>
      <c r="Z284" s="304">
        <f>+X284</f>
        <v>53</v>
      </c>
      <c r="AA284" s="333" t="str">
        <f>+Y284</f>
        <v>Ministerio de Culturas, Descolonización y Despatriarcalización</v>
      </c>
    </row>
    <row r="285" spans="1:27" customFormat="1" ht="15" hidden="1" customHeight="1">
      <c r="A285" s="32">
        <v>108</v>
      </c>
      <c r="B285" s="450"/>
      <c r="C285" s="347" t="str">
        <f>+VLOOKUP(A285,bd_lista!$A$3:$C$590,3,FALSE)</f>
        <v>Orquesta Sinfónica Nacional</v>
      </c>
      <c r="D285" s="452"/>
      <c r="E285" s="249" t="s">
        <v>1311</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3"/>
        <v>0</v>
      </c>
      <c r="S285" s="245">
        <f ca="1">+R284+R285</f>
        <v>0</v>
      </c>
      <c r="T285" s="245">
        <f ca="1">+S285</f>
        <v>0</v>
      </c>
      <c r="U285" s="244">
        <f t="shared" si="14"/>
        <v>2</v>
      </c>
      <c r="V285" s="347" t="str">
        <f>+VLOOKUP(A285,bd_lista!$A$3:$E$590,5,FALSE)</f>
        <v>Instituciones Descentralizadas</v>
      </c>
      <c r="W285" s="454"/>
      <c r="X285" s="244">
        <v>53</v>
      </c>
      <c r="Y285" s="244" t="str">
        <f>+VLOOKUP(X285,bd_lista!$A$3:$C$590,3,FALSE)</f>
        <v>Ministerio de Culturas, Descolonización y Despatriarcalización</v>
      </c>
      <c r="Z285" s="302"/>
      <c r="AA285" s="335"/>
    </row>
    <row r="286" spans="1:27" customFormat="1" ht="15" customHeight="1">
      <c r="A286" s="32">
        <v>348</v>
      </c>
      <c r="B286" s="449">
        <f>+A286</f>
        <v>348</v>
      </c>
      <c r="C286" s="249" t="str">
        <f>+VLOOKUP(A286,bd_lista!$A$3:$C$590,3,FALSE)</f>
        <v>Autoridad Plurinacional de la Madre Tierra</v>
      </c>
      <c r="D286" s="451" t="str">
        <f>+C286</f>
        <v>Autoridad Plurinacional de la Madre Tierra</v>
      </c>
      <c r="E286" s="249" t="s">
        <v>1310</v>
      </c>
      <c r="F286" s="245">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5">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5">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5">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5">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5">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5">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5">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5">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5">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5">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5">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5">
        <f t="shared" ref="R286:R349" ca="1" si="15">+SUM(F286:Q286)</f>
        <v>0</v>
      </c>
      <c r="S286" s="245"/>
      <c r="T286" s="245">
        <f ca="1">+T287</f>
        <v>21696.870000000003</v>
      </c>
      <c r="U286" s="244">
        <f t="shared" ref="U286:U349" si="16">+IF(E286="Débitos",1,2)</f>
        <v>1</v>
      </c>
      <c r="V286" s="347" t="str">
        <f>+VLOOKUP(A286,bd_lista!$A$3:$E$590,5,FALSE)</f>
        <v>Instituciones Descentralizadas</v>
      </c>
      <c r="W286" s="453" t="str">
        <f>+V286</f>
        <v>Instituciones Descentralizadas</v>
      </c>
      <c r="X286" s="244">
        <f>+VLOOKUP(A286,[2]Sheet1!$A$13:$D$744,4,FALSE)</f>
        <v>86</v>
      </c>
      <c r="Y286" s="244" t="str">
        <f>+VLOOKUP(X286,bd_lista!$A$3:$C$590,3,FALSE)</f>
        <v>Ministerio de Medio Ambiente y Agua</v>
      </c>
      <c r="Z286" s="304">
        <f>+X286</f>
        <v>86</v>
      </c>
      <c r="AA286" s="333" t="str">
        <f>+Y286</f>
        <v>Ministerio de Medio Ambiente y Agua</v>
      </c>
    </row>
    <row r="287" spans="1:27" customFormat="1" ht="15" customHeight="1">
      <c r="A287" s="32">
        <v>348</v>
      </c>
      <c r="B287" s="450"/>
      <c r="C287" s="347" t="str">
        <f>+VLOOKUP(A287,bd_lista!$A$3:$C$590,3,FALSE)</f>
        <v>Autoridad Plurinacional de la Madre Tierra</v>
      </c>
      <c r="D287" s="452"/>
      <c r="E287" s="347" t="s">
        <v>1311</v>
      </c>
      <c r="F287" s="247">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7">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7">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7">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7">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7">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21696.870000000003</v>
      </c>
      <c r="L287" s="247">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7">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7">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7">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7">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7">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7">
        <f t="shared" ca="1" si="15"/>
        <v>21696.870000000003</v>
      </c>
      <c r="S287" s="247">
        <f ca="1">+R286+R287</f>
        <v>21696.870000000003</v>
      </c>
      <c r="T287" s="245">
        <f ca="1">+S287</f>
        <v>21696.870000000003</v>
      </c>
      <c r="U287" s="244">
        <f t="shared" si="16"/>
        <v>2</v>
      </c>
      <c r="V287" s="347" t="str">
        <f>+VLOOKUP(A287,bd_lista!$A$3:$E$590,5,FALSE)</f>
        <v>Instituciones Descentralizadas</v>
      </c>
      <c r="W287" s="454"/>
      <c r="X287" s="244">
        <f>+VLOOKUP(A287,[2]Sheet1!$A$13:$D$744,4,FALSE)</f>
        <v>86</v>
      </c>
      <c r="Y287" s="244" t="str">
        <f>+VLOOKUP(X287,bd_lista!$A$3:$C$590,3,FALSE)</f>
        <v>Ministerio de Medio Ambiente y Agua</v>
      </c>
      <c r="Z287" s="302"/>
      <c r="AA287" s="335"/>
    </row>
    <row r="288" spans="1:27" customFormat="1" ht="15" customHeight="1">
      <c r="A288" s="32">
        <v>373</v>
      </c>
      <c r="B288" s="449">
        <f>+A288</f>
        <v>373</v>
      </c>
      <c r="C288" s="249" t="str">
        <f>+VLOOKUP(A288,bd_lista!$A$3:$C$590,3,FALSE)</f>
        <v>Fondo de Desarrollo Indigena</v>
      </c>
      <c r="D288" s="451" t="str">
        <f>+C288</f>
        <v>Fondo de Desarrollo Indigena</v>
      </c>
      <c r="E288" s="249" t="s">
        <v>1310</v>
      </c>
      <c r="F288" s="245">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5">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5">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5">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5">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5">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5">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5">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5">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5">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5">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5">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5">
        <f t="shared" ca="1" si="15"/>
        <v>0</v>
      </c>
      <c r="S288" s="245"/>
      <c r="T288" s="245">
        <f ca="1">+T289</f>
        <v>38036681.140000001</v>
      </c>
      <c r="U288" s="244">
        <f t="shared" si="16"/>
        <v>1</v>
      </c>
      <c r="V288" s="347" t="str">
        <f>+VLOOKUP(A288,bd_lista!$A$3:$E$590,5,FALSE)</f>
        <v>Instituciones Descentralizadas</v>
      </c>
      <c r="W288" s="453" t="str">
        <f>+V288</f>
        <v>Instituciones Descentralizadas</v>
      </c>
      <c r="X288" s="244">
        <f>+VLOOKUP(A288,[2]Sheet1!$A$13:$D$744,4,FALSE)</f>
        <v>47</v>
      </c>
      <c r="Y288" s="244" t="str">
        <f>+VLOOKUP(X288,bd_lista!$A$3:$C$590,3,FALSE)</f>
        <v>Ministerio de Desarrollo Rural y Tierras</v>
      </c>
      <c r="Z288" s="304">
        <f>+X288</f>
        <v>47</v>
      </c>
      <c r="AA288" s="333" t="str">
        <f>+Y288</f>
        <v>Ministerio de Desarrollo Rural y Tierras</v>
      </c>
    </row>
    <row r="289" spans="1:27" customFormat="1" ht="15" customHeight="1">
      <c r="A289" s="32">
        <v>373</v>
      </c>
      <c r="B289" s="450"/>
      <c r="C289" s="347" t="str">
        <f>+VLOOKUP(A289,bd_lista!$A$3:$C$590,3,FALSE)</f>
        <v>Fondo de Desarrollo Indigena</v>
      </c>
      <c r="D289" s="452"/>
      <c r="E289" s="347" t="s">
        <v>1311</v>
      </c>
      <c r="F289" s="247">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7">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7">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7">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7">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7">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7">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38036681.140000001</v>
      </c>
      <c r="M289" s="247">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7">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7">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7">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7">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7">
        <f t="shared" ca="1" si="15"/>
        <v>38036681.140000001</v>
      </c>
      <c r="S289" s="247">
        <f ca="1">+R288+R289</f>
        <v>38036681.140000001</v>
      </c>
      <c r="T289" s="245">
        <f ca="1">+S289</f>
        <v>38036681.140000001</v>
      </c>
      <c r="U289" s="244">
        <f t="shared" si="16"/>
        <v>2</v>
      </c>
      <c r="V289" s="347" t="str">
        <f>+VLOOKUP(A289,bd_lista!$A$3:$E$590,5,FALSE)</f>
        <v>Instituciones Descentralizadas</v>
      </c>
      <c r="W289" s="454"/>
      <c r="X289" s="244">
        <f>+VLOOKUP(A289,[2]Sheet1!$A$13:$D$744,4,FALSE)</f>
        <v>47</v>
      </c>
      <c r="Y289" s="244" t="str">
        <f>+VLOOKUP(X289,bd_lista!$A$3:$C$590,3,FALSE)</f>
        <v>Ministerio de Desarrollo Rural y Tierras</v>
      </c>
      <c r="Z289" s="302"/>
      <c r="AA289" s="335"/>
    </row>
    <row r="290" spans="1:27" customFormat="1" ht="15" hidden="1" customHeight="1">
      <c r="A290" s="32">
        <v>159</v>
      </c>
      <c r="B290" s="449">
        <f>+A290</f>
        <v>159</v>
      </c>
      <c r="C290" s="249" t="str">
        <f>+VLOOKUP(A290,bd_lista!$A$3:$C$590,3,FALSE)</f>
        <v>OficinaTécnica para el Fortalecimiento de la Empresa Pública</v>
      </c>
      <c r="D290" s="451" t="str">
        <f>+C290</f>
        <v>OficinaTécnica para el Fortalecimiento de la Empresa Pública</v>
      </c>
      <c r="E290" s="249" t="s">
        <v>1310</v>
      </c>
      <c r="F290" s="245">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5">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5">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5">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5">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5">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5">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5">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5">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5">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5">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5">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5">
        <f t="shared" ca="1" si="15"/>
        <v>0</v>
      </c>
      <c r="S290" s="245"/>
      <c r="T290" s="245">
        <f ca="1">+T291</f>
        <v>0</v>
      </c>
      <c r="U290" s="244">
        <f t="shared" si="16"/>
        <v>1</v>
      </c>
      <c r="V290" s="347" t="str">
        <f>+VLOOKUP(A290,bd_lista!$A$3:$E$590,5,FALSE)</f>
        <v>Instituciones Descentralizadas</v>
      </c>
      <c r="W290" s="453" t="str">
        <f>+V290</f>
        <v>Instituciones Descentralizadas</v>
      </c>
      <c r="X290" s="244">
        <f>+VLOOKUP(A290,[2]Sheet1!$A$13:$D$744,4,FALSE)</f>
        <v>25</v>
      </c>
      <c r="Y290" s="244" t="str">
        <f>+VLOOKUP(X290,bd_lista!$A$3:$C$590,3,FALSE)</f>
        <v>Ministerio de la Presidencia</v>
      </c>
      <c r="Z290" s="304">
        <f>+X290</f>
        <v>25</v>
      </c>
      <c r="AA290" s="305" t="str">
        <f>+Y290</f>
        <v>Ministerio de la Presidencia</v>
      </c>
    </row>
    <row r="291" spans="1:27" customFormat="1" ht="15" hidden="1" customHeight="1">
      <c r="A291" s="32">
        <v>159</v>
      </c>
      <c r="B291" s="450"/>
      <c r="C291" s="347" t="str">
        <f>+VLOOKUP(A291,bd_lista!$A$3:$C$590,3,FALSE)</f>
        <v>OficinaTécnica para el Fortalecimiento de la Empresa Pública</v>
      </c>
      <c r="D291" s="452"/>
      <c r="E291" s="249" t="s">
        <v>1311</v>
      </c>
      <c r="F291" s="245">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5">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5">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5">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5">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5">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5">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5">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5">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5">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5">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5">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5">
        <f t="shared" ca="1" si="15"/>
        <v>0</v>
      </c>
      <c r="S291" s="245">
        <f ca="1">+R290+R291</f>
        <v>0</v>
      </c>
      <c r="T291" s="245">
        <f ca="1">+S291</f>
        <v>0</v>
      </c>
      <c r="U291" s="244">
        <f t="shared" si="16"/>
        <v>2</v>
      </c>
      <c r="V291" s="347" t="str">
        <f>+VLOOKUP(A291,bd_lista!$A$3:$E$590,5,FALSE)</f>
        <v>Instituciones Descentralizadas</v>
      </c>
      <c r="W291" s="454"/>
      <c r="X291" s="244">
        <f>+VLOOKUP(A291,[2]Sheet1!$A$13:$D$744,4,FALSE)</f>
        <v>25</v>
      </c>
      <c r="Y291" s="244" t="str">
        <f>+VLOOKUP(X291,bd_lista!$A$3:$C$590,3,FALSE)</f>
        <v>Ministerio de la Presidencia</v>
      </c>
      <c r="Z291" s="302"/>
      <c r="AA291" s="303"/>
    </row>
    <row r="292" spans="1:27" customFormat="1" ht="15" customHeight="1">
      <c r="A292" s="32">
        <v>374</v>
      </c>
      <c r="B292" s="449">
        <f>+A292</f>
        <v>374</v>
      </c>
      <c r="C292" s="249" t="str">
        <f>+VLOOKUP(A292,bd_lista!$A$3:$C$590,3,FALSE)</f>
        <v>Agencia de Gobierno Electrónico y Tecnologías de Información y Comunicación</v>
      </c>
      <c r="D292" s="451" t="str">
        <f>+C292</f>
        <v>Agencia de Gobierno Electrónico y Tecnologías de Información y Comunicación</v>
      </c>
      <c r="E292" s="249" t="s">
        <v>1310</v>
      </c>
      <c r="F292" s="245">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5">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5">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5">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5">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5">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5">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5">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5">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5">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5">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5">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5">
        <f t="shared" ca="1" si="15"/>
        <v>0</v>
      </c>
      <c r="S292" s="244"/>
      <c r="T292" s="245">
        <f ca="1">+T293</f>
        <v>6236.55</v>
      </c>
      <c r="U292" s="244">
        <f t="shared" si="16"/>
        <v>1</v>
      </c>
      <c r="V292" s="347" t="str">
        <f>+VLOOKUP(A292,bd_lista!$A$3:$E$590,5,FALSE)</f>
        <v>Instituciones Descentralizadas</v>
      </c>
      <c r="W292" s="453" t="str">
        <f>+V292</f>
        <v>Instituciones Descentralizadas</v>
      </c>
      <c r="X292" s="244">
        <f>+VLOOKUP(A292,[2]Sheet1!$A$13:$D$744,4,FALSE)</f>
        <v>25</v>
      </c>
      <c r="Y292" s="244" t="str">
        <f>+VLOOKUP(X292,bd_lista!$A$3:$C$590,3,FALSE)</f>
        <v>Ministerio de la Presidencia</v>
      </c>
      <c r="Z292" s="304">
        <f>+X292</f>
        <v>25</v>
      </c>
      <c r="AA292" s="333" t="str">
        <f>+Y292</f>
        <v>Ministerio de la Presidencia</v>
      </c>
    </row>
    <row r="293" spans="1:27" customFormat="1" ht="15" customHeight="1">
      <c r="A293" s="32">
        <v>374</v>
      </c>
      <c r="B293" s="450"/>
      <c r="C293" s="347" t="str">
        <f>+VLOOKUP(A293,bd_lista!$A$3:$C$590,3,FALSE)</f>
        <v>Agencia de Gobierno Electrónico y Tecnologías de Información y Comunicación</v>
      </c>
      <c r="D293" s="452"/>
      <c r="E293" s="347" t="s">
        <v>1311</v>
      </c>
      <c r="F293" s="247">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7">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7">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6120.3</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116.25</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7">
        <f t="shared" ca="1" si="15"/>
        <v>6236.55</v>
      </c>
      <c r="S293" s="267">
        <f ca="1">+R292+R293</f>
        <v>6236.55</v>
      </c>
      <c r="T293" s="245">
        <f ca="1">+S293</f>
        <v>6236.55</v>
      </c>
      <c r="U293" s="244">
        <f t="shared" si="16"/>
        <v>2</v>
      </c>
      <c r="V293" s="347" t="str">
        <f>+VLOOKUP(A293,bd_lista!$A$3:$E$590,5,FALSE)</f>
        <v>Instituciones Descentralizadas</v>
      </c>
      <c r="W293" s="454"/>
      <c r="X293" s="244">
        <f>+VLOOKUP(A293,[2]Sheet1!$A$13:$D$744,4,FALSE)</f>
        <v>25</v>
      </c>
      <c r="Y293" s="244" t="str">
        <f>+VLOOKUP(X293,bd_lista!$A$3:$C$590,3,FALSE)</f>
        <v>Ministerio de la Presidencia</v>
      </c>
      <c r="Z293" s="302"/>
      <c r="AA293" s="335"/>
    </row>
    <row r="294" spans="1:27" customFormat="1" ht="27" hidden="1" customHeight="1">
      <c r="A294" s="32">
        <v>243</v>
      </c>
      <c r="B294" s="449">
        <f>+A294</f>
        <v>243</v>
      </c>
      <c r="C294" s="249" t="str">
        <f>+VLOOKUP(A294,bd_lista!$A$3:$C$590,3,FALSE)</f>
        <v>Servicio Nacional de Hidrografía Naval</v>
      </c>
      <c r="D294" s="451" t="str">
        <f>+C294</f>
        <v>Servicio Nacional de Hidrografía Naval</v>
      </c>
      <c r="E294" s="249" t="s">
        <v>1310</v>
      </c>
      <c r="F294" s="245">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5">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5">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5">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5">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5">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5">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5">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5">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5">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5">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5">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5">
        <f t="shared" ca="1" si="15"/>
        <v>0</v>
      </c>
      <c r="S294" s="245"/>
      <c r="T294" s="245">
        <f ca="1">+T295</f>
        <v>0</v>
      </c>
      <c r="U294" s="244">
        <f t="shared" si="16"/>
        <v>1</v>
      </c>
      <c r="V294" s="347" t="str">
        <f>+VLOOKUP(A294,bd_lista!$A$3:$E$590,5,FALSE)</f>
        <v>Instituciones Descentralizadas</v>
      </c>
      <c r="W294" s="453" t="str">
        <f>+V294</f>
        <v>Instituciones Descentralizadas</v>
      </c>
      <c r="X294" s="244">
        <f>+VLOOKUP(A294,[2]Sheet1!$A$13:$D$744,4,FALSE)</f>
        <v>20</v>
      </c>
      <c r="Y294" s="244" t="str">
        <f>+VLOOKUP(X294,bd_lista!$A$3:$C$590,3,FALSE)</f>
        <v>Ministerio de Defensa</v>
      </c>
      <c r="Z294" s="304">
        <f>+X294</f>
        <v>20</v>
      </c>
      <c r="AA294" s="305" t="str">
        <f>+Y294</f>
        <v>Ministerio de Defensa</v>
      </c>
    </row>
    <row r="295" spans="1:27" customFormat="1" ht="15" hidden="1" customHeight="1">
      <c r="A295" s="32">
        <v>243</v>
      </c>
      <c r="B295" s="450"/>
      <c r="C295" s="347" t="str">
        <f>+VLOOKUP(A295,bd_lista!$A$3:$C$590,3,FALSE)</f>
        <v>Servicio Nacional de Hidrografía Naval</v>
      </c>
      <c r="D295" s="452"/>
      <c r="E295" s="249" t="s">
        <v>1311</v>
      </c>
      <c r="F295" s="245">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5">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5">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5">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5">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5">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5">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5">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5">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5">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5">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5">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5">
        <f t="shared" ca="1" si="15"/>
        <v>0</v>
      </c>
      <c r="S295" s="245">
        <f ca="1">+R294+R295</f>
        <v>0</v>
      </c>
      <c r="T295" s="245">
        <f ca="1">+S295</f>
        <v>0</v>
      </c>
      <c r="U295" s="244">
        <f t="shared" si="16"/>
        <v>2</v>
      </c>
      <c r="V295" s="347" t="str">
        <f>+VLOOKUP(A295,bd_lista!$A$3:$E$590,5,FALSE)</f>
        <v>Instituciones Descentralizadas</v>
      </c>
      <c r="W295" s="454"/>
      <c r="X295" s="244">
        <f>+VLOOKUP(A295,[2]Sheet1!$A$13:$D$744,4,FALSE)</f>
        <v>20</v>
      </c>
      <c r="Y295" s="244" t="str">
        <f>+VLOOKUP(X295,bd_lista!$A$3:$C$590,3,FALSE)</f>
        <v>Ministerio de Defensa</v>
      </c>
      <c r="Z295" s="302"/>
      <c r="AA295" s="303"/>
    </row>
    <row r="296" spans="1:27" customFormat="1" ht="15" hidden="1" customHeight="1">
      <c r="A296" s="32">
        <v>157</v>
      </c>
      <c r="B296" s="449">
        <f>+A296</f>
        <v>157</v>
      </c>
      <c r="C296" s="249" t="str">
        <f>+VLOOKUP(A296,bd_lista!$A$3:$C$590,3,FALSE)</f>
        <v>Servicio para la Prevención de la Tortura</v>
      </c>
      <c r="D296" s="451" t="str">
        <f>+C296</f>
        <v>Servicio para la Prevención de la Tortura</v>
      </c>
      <c r="E296" s="249" t="s">
        <v>1310</v>
      </c>
      <c r="F296" s="245">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5">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5">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5">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5">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5">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5">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5">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5">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5">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5">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5">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5">
        <f t="shared" ca="1" si="15"/>
        <v>0</v>
      </c>
      <c r="S296" s="245"/>
      <c r="T296" s="245">
        <f ca="1">+T297</f>
        <v>0</v>
      </c>
      <c r="U296" s="244">
        <f t="shared" si="16"/>
        <v>1</v>
      </c>
      <c r="V296" s="347" t="str">
        <f>+VLOOKUP(A296,bd_lista!$A$3:$E$590,5,FALSE)</f>
        <v>Instituciones Descentralizadas</v>
      </c>
      <c r="W296" s="453" t="str">
        <f>+V296</f>
        <v>Instituciones Descentralizadas</v>
      </c>
      <c r="X296" s="244">
        <f>+VLOOKUP(A296,[2]Sheet1!$A$13:$D$744,4,FALSE)</f>
        <v>30</v>
      </c>
      <c r="Y296" s="244" t="str">
        <f>+VLOOKUP(X296,bd_lista!$A$3:$C$590,3,FALSE)</f>
        <v>Ministerio de Justicia y Transparencia Institucional</v>
      </c>
      <c r="Z296" s="304">
        <f>+X296</f>
        <v>30</v>
      </c>
      <c r="AA296" s="305" t="str">
        <f>+Y296</f>
        <v>Ministerio de Justicia y Transparencia Institucional</v>
      </c>
    </row>
    <row r="297" spans="1:27" customFormat="1" ht="15" hidden="1" customHeight="1">
      <c r="A297" s="32">
        <v>157</v>
      </c>
      <c r="B297" s="450"/>
      <c r="C297" s="347" t="str">
        <f>+VLOOKUP(A297,bd_lista!$A$3:$C$590,3,FALSE)</f>
        <v>Servicio para la Prevención de la Tortura</v>
      </c>
      <c r="D297" s="452"/>
      <c r="E297" s="249" t="s">
        <v>1311</v>
      </c>
      <c r="F297" s="245">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5">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5">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5">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5">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5">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5">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5">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5">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5">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5">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5">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5">
        <f t="shared" ca="1" si="15"/>
        <v>0</v>
      </c>
      <c r="S297" s="245">
        <f ca="1">+R296+R297</f>
        <v>0</v>
      </c>
      <c r="T297" s="245">
        <f ca="1">+S297</f>
        <v>0</v>
      </c>
      <c r="U297" s="244">
        <f t="shared" si="16"/>
        <v>2</v>
      </c>
      <c r="V297" s="347" t="str">
        <f>+VLOOKUP(A297,bd_lista!$A$3:$E$590,5,FALSE)</f>
        <v>Instituciones Descentralizadas</v>
      </c>
      <c r="W297" s="454"/>
      <c r="X297" s="244">
        <f>+VLOOKUP(A297,[2]Sheet1!$A$13:$D$744,4,FALSE)</f>
        <v>30</v>
      </c>
      <c r="Y297" s="244" t="str">
        <f>+VLOOKUP(X297,bd_lista!$A$3:$C$590,3,FALSE)</f>
        <v>Ministerio de Justicia y Transparencia Institucional</v>
      </c>
      <c r="Z297" s="302"/>
      <c r="AA297" s="303"/>
    </row>
    <row r="298" spans="1:27" customFormat="1" ht="15" customHeight="1">
      <c r="A298" s="32">
        <v>376</v>
      </c>
      <c r="B298" s="449">
        <f>+A298</f>
        <v>376</v>
      </c>
      <c r="C298" s="249" t="str">
        <f>+VLOOKUP(A298,bd_lista!$A$3:$C$590,3,FALSE)</f>
        <v>Agencia Boliviana de Energía Nuclear</v>
      </c>
      <c r="D298" s="451" t="str">
        <f>+C298</f>
        <v>Agencia Boliviana de Energía Nuclear</v>
      </c>
      <c r="E298" s="249" t="s">
        <v>1310</v>
      </c>
      <c r="F298" s="245">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5">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5">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5">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5">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5">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5">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5">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5">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5">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5">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5">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5">
        <f t="shared" ca="1" si="15"/>
        <v>0</v>
      </c>
      <c r="S298" s="268"/>
      <c r="T298" s="245">
        <f ca="1">+T299</f>
        <v>327663</v>
      </c>
      <c r="U298" s="244">
        <f t="shared" si="16"/>
        <v>1</v>
      </c>
      <c r="V298" s="347" t="str">
        <f>+VLOOKUP(A298,bd_lista!$A$3:$E$590,5,FALSE)</f>
        <v>Instituciones Descentralizadas</v>
      </c>
      <c r="W298" s="453" t="str">
        <f>+V298</f>
        <v>Instituciones Descentralizadas</v>
      </c>
      <c r="X298" s="244">
        <f>+VLOOKUP(A298,[2]Sheet1!$A$13:$D$744,4,FALSE)</f>
        <v>85</v>
      </c>
      <c r="Y298" s="244" t="e">
        <f>+VLOOKUP(X298,bd_lista!$A$3:$C$590,3,FALSE)</f>
        <v>#N/A</v>
      </c>
      <c r="Z298" s="304">
        <f>+X298</f>
        <v>85</v>
      </c>
      <c r="AA298" s="333" t="e">
        <f>+Y298</f>
        <v>#N/A</v>
      </c>
    </row>
    <row r="299" spans="1:27" customFormat="1" ht="15" customHeight="1">
      <c r="A299" s="32">
        <v>376</v>
      </c>
      <c r="B299" s="450"/>
      <c r="C299" s="347" t="str">
        <f>+VLOOKUP(A299,bd_lista!$A$3:$C$590,3,FALSE)</f>
        <v>Agencia Boliviana de Energía Nuclear</v>
      </c>
      <c r="D299" s="452"/>
      <c r="E299" s="347" t="s">
        <v>1311</v>
      </c>
      <c r="F299" s="247">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7">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7">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314695.3</v>
      </c>
      <c r="I299" s="247">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7">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7">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7">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12967.7</v>
      </c>
      <c r="M299" s="247">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7">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7">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7">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7">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7">
        <f t="shared" ca="1" si="15"/>
        <v>327663</v>
      </c>
      <c r="S299" s="267">
        <f ca="1">+R298+R299</f>
        <v>327663</v>
      </c>
      <c r="T299" s="245">
        <f ca="1">+S299</f>
        <v>327663</v>
      </c>
      <c r="U299" s="244">
        <f t="shared" si="16"/>
        <v>2</v>
      </c>
      <c r="V299" s="347" t="str">
        <f>+VLOOKUP(A299,bd_lista!$A$3:$E$590,5,FALSE)</f>
        <v>Instituciones Descentralizadas</v>
      </c>
      <c r="W299" s="454"/>
      <c r="X299" s="244">
        <f>+VLOOKUP(A299,[2]Sheet1!$A$13:$D$744,4,FALSE)</f>
        <v>85</v>
      </c>
      <c r="Y299" s="244" t="e">
        <f>+VLOOKUP(X299,bd_lista!$A$3:$C$590,3,FALSE)</f>
        <v>#N/A</v>
      </c>
      <c r="Z299" s="302"/>
      <c r="AA299" s="335"/>
    </row>
    <row r="300" spans="1:27" customFormat="1" ht="15" customHeight="1">
      <c r="A300" s="32">
        <v>378</v>
      </c>
      <c r="B300" s="449">
        <f>+A300</f>
        <v>378</v>
      </c>
      <c r="C300" s="249" t="str">
        <f>+VLOOKUP(A300,bd_lista!$A$3:$C$590,3,FALSE)</f>
        <v>Servicio Nacional Textil</v>
      </c>
      <c r="D300" s="451" t="str">
        <f>+C300</f>
        <v>Servicio Nacional Textil</v>
      </c>
      <c r="E300" s="249" t="s">
        <v>1310</v>
      </c>
      <c r="F300" s="245">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5">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5">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5">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5">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5">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5">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5">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5">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5">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5">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5">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5">
        <f t="shared" ca="1" si="15"/>
        <v>0</v>
      </c>
      <c r="S300" s="268"/>
      <c r="T300" s="245">
        <f ca="1">+T301</f>
        <v>900357.8</v>
      </c>
      <c r="U300" s="244">
        <f t="shared" si="16"/>
        <v>1</v>
      </c>
      <c r="V300" s="347" t="str">
        <f>+VLOOKUP(A300,bd_lista!$A$3:$E$590,5,FALSE)</f>
        <v>Instituciones Descentralizadas</v>
      </c>
      <c r="W300" s="453" t="str">
        <f>+V300</f>
        <v>Instituciones Descentralizadas</v>
      </c>
      <c r="X300" s="244">
        <v>53</v>
      </c>
      <c r="Y300" s="244" t="str">
        <f>+VLOOKUP(X300,bd_lista!$A$3:$C$590,3,FALSE)</f>
        <v>Ministerio de Culturas, Descolonización y Despatriarcalización</v>
      </c>
      <c r="Z300" s="304">
        <f>+X300</f>
        <v>53</v>
      </c>
      <c r="AA300" s="305" t="str">
        <f>+Y300</f>
        <v>Ministerio de Culturas, Descolonización y Despatriarcalización</v>
      </c>
    </row>
    <row r="301" spans="1:27" customFormat="1" ht="15" customHeight="1">
      <c r="A301" s="32">
        <v>378</v>
      </c>
      <c r="B301" s="450"/>
      <c r="C301" s="347" t="str">
        <f>+VLOOKUP(A301,bd_lista!$A$3:$C$590,3,FALSE)</f>
        <v>Servicio Nacional Textil</v>
      </c>
      <c r="D301" s="452"/>
      <c r="E301" s="249" t="s">
        <v>1311</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900357.8</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5"/>
        <v>900357.8</v>
      </c>
      <c r="S301" s="268">
        <f ca="1">+R300+R301</f>
        <v>900357.8</v>
      </c>
      <c r="T301" s="245">
        <f ca="1">+S301</f>
        <v>900357.8</v>
      </c>
      <c r="U301" s="244">
        <f t="shared" si="16"/>
        <v>2</v>
      </c>
      <c r="V301" s="347" t="str">
        <f>+VLOOKUP(A301,bd_lista!$A$3:$E$590,5,FALSE)</f>
        <v>Instituciones Descentralizadas</v>
      </c>
      <c r="W301" s="454"/>
      <c r="X301" s="244">
        <v>53</v>
      </c>
      <c r="Y301" s="244" t="str">
        <f>+VLOOKUP(X301,bd_lista!$A$3:$C$590,3,FALSE)</f>
        <v>Ministerio de Culturas, Descolonización y Despatriarcalización</v>
      </c>
      <c r="Z301" s="302"/>
      <c r="AA301" s="303"/>
    </row>
    <row r="302" spans="1:27" customFormat="1" ht="15" customHeight="1">
      <c r="A302" s="32">
        <v>382</v>
      </c>
      <c r="B302" s="449">
        <f>+A302</f>
        <v>382</v>
      </c>
      <c r="C302" s="249" t="str">
        <f>+VLOOKUP(A302,bd_lista!$A$3:$C$590,3,FALSE)</f>
        <v>Agencia de Infraestructura en Salud y Equipamiento Médico</v>
      </c>
      <c r="D302" s="451" t="str">
        <f>+C302</f>
        <v>Agencia de Infraestructura en Salud y Equipamiento Médico</v>
      </c>
      <c r="E302" s="249" t="s">
        <v>1310</v>
      </c>
      <c r="F302" s="245">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5">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5">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5">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5">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5">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5">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5">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5">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5">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5">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5">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5">
        <f t="shared" ca="1" si="15"/>
        <v>0</v>
      </c>
      <c r="S302" s="268"/>
      <c r="T302" s="245">
        <f ca="1">+T303</f>
        <v>9212.19</v>
      </c>
      <c r="U302" s="244">
        <f t="shared" si="16"/>
        <v>1</v>
      </c>
      <c r="V302" s="347" t="str">
        <f>+VLOOKUP(A302,bd_lista!$A$3:$E$590,5,FALSE)</f>
        <v>Instituciones Descentralizadas</v>
      </c>
      <c r="W302" s="453" t="str">
        <f>+V302</f>
        <v>Instituciones Descentralizadas</v>
      </c>
      <c r="X302" s="244">
        <f>+VLOOKUP(A302,[2]Sheet1!$A$13:$D$744,4,FALSE)</f>
        <v>46</v>
      </c>
      <c r="Y302" s="244" t="str">
        <f>+VLOOKUP(X302,bd_lista!$A$3:$C$590,3,FALSE)</f>
        <v>Ministerio de Salud y Deportes</v>
      </c>
      <c r="Z302" s="304">
        <f>+X302</f>
        <v>46</v>
      </c>
      <c r="AA302" s="332" t="str">
        <f>+Y302</f>
        <v>Ministerio de Salud y Deportes</v>
      </c>
    </row>
    <row r="303" spans="1:27" customFormat="1" ht="15" customHeight="1">
      <c r="A303" s="32">
        <v>382</v>
      </c>
      <c r="B303" s="450"/>
      <c r="C303" s="347" t="str">
        <f>+VLOOKUP(A303,bd_lista!$A$3:$C$590,3,FALSE)</f>
        <v>Agencia de Infraestructura en Salud y Equipamiento Médico</v>
      </c>
      <c r="D303" s="452"/>
      <c r="E303" s="347" t="s">
        <v>1311</v>
      </c>
      <c r="F303" s="247">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7">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7">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587.64</v>
      </c>
      <c r="I303" s="247">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7">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400</v>
      </c>
      <c r="K303" s="247">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2818.55</v>
      </c>
      <c r="L303" s="247">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5406</v>
      </c>
      <c r="M303" s="247">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7">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7">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7">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7">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7">
        <f t="shared" ca="1" si="15"/>
        <v>9212.19</v>
      </c>
      <c r="S303" s="267">
        <f ca="1">+R302+R303</f>
        <v>9212.19</v>
      </c>
      <c r="T303" s="245">
        <f ca="1">+S303</f>
        <v>9212.19</v>
      </c>
      <c r="U303" s="244">
        <f t="shared" si="16"/>
        <v>2</v>
      </c>
      <c r="V303" s="347" t="str">
        <f>+VLOOKUP(A303,bd_lista!$A$3:$E$590,5,FALSE)</f>
        <v>Instituciones Descentralizadas</v>
      </c>
      <c r="W303" s="454"/>
      <c r="X303" s="244">
        <f>+VLOOKUP(A303,[2]Sheet1!$A$13:$D$744,4,FALSE)</f>
        <v>46</v>
      </c>
      <c r="Y303" s="244" t="str">
        <f>+VLOOKUP(X303,bd_lista!$A$3:$C$590,3,FALSE)</f>
        <v>Ministerio de Salud y Deportes</v>
      </c>
      <c r="Z303" s="302"/>
      <c r="AA303" s="334"/>
    </row>
    <row r="304" spans="1:27" customFormat="1" ht="15" customHeight="1">
      <c r="A304" s="32">
        <v>383</v>
      </c>
      <c r="B304" s="449">
        <f>+A304</f>
        <v>383</v>
      </c>
      <c r="C304" s="249" t="str">
        <f>+VLOOKUP(A304,bd_lista!$A$3:$C$590,3,FALSE)</f>
        <v>Agencia Boliviana de Correos "Correos de Bolivia"</v>
      </c>
      <c r="D304" s="451" t="str">
        <f>+C304</f>
        <v>Agencia Boliviana de Correos "Correos de Bolivia"</v>
      </c>
      <c r="E304" s="249" t="s">
        <v>1310</v>
      </c>
      <c r="F304" s="245">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5">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5">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207582.1594</v>
      </c>
      <c r="I304" s="245">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1383238.6694</v>
      </c>
      <c r="J304" s="245">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389705.21240000002</v>
      </c>
      <c r="K304" s="245">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50</v>
      </c>
      <c r="L304" s="245">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75170.685599999997</v>
      </c>
      <c r="M304" s="245">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5">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5">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5">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5">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5">
        <f t="shared" ca="1" si="15"/>
        <v>2055746.7268000001</v>
      </c>
      <c r="S304" s="268"/>
      <c r="T304" s="245">
        <f ca="1">+T305</f>
        <v>4111293.4468</v>
      </c>
      <c r="U304" s="244">
        <f t="shared" si="16"/>
        <v>1</v>
      </c>
      <c r="V304" s="347" t="str">
        <f>+VLOOKUP(A304,bd_lista!$A$3:$E$590,5,FALSE)</f>
        <v>Instituciones Descentralizadas</v>
      </c>
      <c r="W304" s="453" t="str">
        <f>+V304</f>
        <v>Instituciones Descentralizadas</v>
      </c>
      <c r="X304" s="244">
        <f>+VLOOKUP(A304,[2]Sheet1!$A$13:$D$744,4,FALSE)</f>
        <v>81</v>
      </c>
      <c r="Y304" s="244" t="str">
        <f>+VLOOKUP(X304,bd_lista!$A$3:$C$590,3,FALSE)</f>
        <v>Ministerio de Obras Públicas, Servicios y Vivienda</v>
      </c>
      <c r="Z304" s="304">
        <f>+X304</f>
        <v>81</v>
      </c>
      <c r="AA304" s="305" t="str">
        <f>+Y304</f>
        <v>Ministerio de Obras Públicas, Servicios y Vivienda</v>
      </c>
    </row>
    <row r="305" spans="1:27" customFormat="1" ht="15" customHeight="1">
      <c r="A305" s="32">
        <v>383</v>
      </c>
      <c r="B305" s="450"/>
      <c r="C305" s="347" t="str">
        <f>+VLOOKUP(A305,bd_lista!$A$3:$C$590,3,FALSE)</f>
        <v>Agencia Boliviana de Correos "Correos de Bolivia"</v>
      </c>
      <c r="D305" s="452"/>
      <c r="E305" s="347" t="s">
        <v>1311</v>
      </c>
      <c r="F305" s="247">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7">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7">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207582.16</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1383238.67</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389705.21</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75020.679999999993</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7">
        <f t="shared" ca="1" si="15"/>
        <v>2055546.7199999997</v>
      </c>
      <c r="S305" s="267">
        <f ca="1">+R304+R305</f>
        <v>4111293.4468</v>
      </c>
      <c r="T305" s="245">
        <f ca="1">+S305</f>
        <v>4111293.4468</v>
      </c>
      <c r="U305" s="244">
        <f t="shared" si="16"/>
        <v>2</v>
      </c>
      <c r="V305" s="347" t="str">
        <f>+VLOOKUP(A305,bd_lista!$A$3:$E$590,5,FALSE)</f>
        <v>Instituciones Descentralizadas</v>
      </c>
      <c r="W305" s="454"/>
      <c r="X305" s="244">
        <f>+VLOOKUP(A305,[2]Sheet1!$A$13:$D$744,4,FALSE)</f>
        <v>81</v>
      </c>
      <c r="Y305" s="244" t="str">
        <f>+VLOOKUP(X305,bd_lista!$A$3:$C$590,3,FALSE)</f>
        <v>Ministerio de Obras Públicas, Servicios y Vivienda</v>
      </c>
      <c r="Z305" s="302"/>
      <c r="AA305" s="303"/>
    </row>
    <row r="306" spans="1:27" customFormat="1" ht="15" hidden="1" customHeight="1">
      <c r="A306" s="32">
        <v>112</v>
      </c>
      <c r="B306" s="449">
        <f>+A306</f>
        <v>112</v>
      </c>
      <c r="C306" s="249" t="str">
        <f>+VLOOKUP(A306,bd_lista!$A$3:$C$590,3,FALSE)</f>
        <v>Comité Nacional de la Persona con Discapacidad</v>
      </c>
      <c r="D306" s="451" t="str">
        <f>+C306</f>
        <v>Comité Nacional de la Persona con Discapacidad</v>
      </c>
      <c r="E306" s="249" t="s">
        <v>1310</v>
      </c>
      <c r="F306" s="245">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5">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5">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5">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5">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5">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5">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5">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5">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5">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5">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5">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5">
        <f t="shared" ca="1" si="15"/>
        <v>0</v>
      </c>
      <c r="S306" s="245"/>
      <c r="T306" s="245">
        <f ca="1">+T307</f>
        <v>0</v>
      </c>
      <c r="U306" s="244">
        <f t="shared" si="16"/>
        <v>1</v>
      </c>
      <c r="V306" s="347" t="str">
        <f>+VLOOKUP(A306,bd_lista!$A$3:$E$590,5,FALSE)</f>
        <v>Instituciones Descentralizadas</v>
      </c>
      <c r="W306" s="453" t="str">
        <f>+V306</f>
        <v>Instituciones Descentralizadas</v>
      </c>
      <c r="X306" s="244">
        <f>+VLOOKUP(A306,[2]Sheet1!$A$13:$D$744,4,FALSE)</f>
        <v>30</v>
      </c>
      <c r="Y306" s="244" t="str">
        <f>+VLOOKUP(X306,bd_lista!$A$3:$C$590,3,FALSE)</f>
        <v>Ministerio de Justicia y Transparencia Institucional</v>
      </c>
      <c r="Z306" s="304">
        <f>+X306</f>
        <v>30</v>
      </c>
      <c r="AA306" s="305" t="str">
        <f>+Y306</f>
        <v>Ministerio de Justicia y Transparencia Institucional</v>
      </c>
    </row>
    <row r="307" spans="1:27" customFormat="1" ht="15" hidden="1" customHeight="1">
      <c r="A307" s="32">
        <v>112</v>
      </c>
      <c r="B307" s="450"/>
      <c r="C307" s="347" t="str">
        <f>+VLOOKUP(A307,bd_lista!$A$3:$C$590,3,FALSE)</f>
        <v>Comité Nacional de la Persona con Discapacidad</v>
      </c>
      <c r="D307" s="452"/>
      <c r="E307" s="249" t="s">
        <v>1311</v>
      </c>
      <c r="F307" s="245">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5">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5">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5">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5">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5">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5">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5">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5">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5">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5">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5">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5">
        <f t="shared" ca="1" si="15"/>
        <v>0</v>
      </c>
      <c r="S307" s="245">
        <f ca="1">+R306+R307</f>
        <v>0</v>
      </c>
      <c r="T307" s="245">
        <f ca="1">+S307</f>
        <v>0</v>
      </c>
      <c r="U307" s="244">
        <f t="shared" si="16"/>
        <v>2</v>
      </c>
      <c r="V307" s="347" t="str">
        <f>+VLOOKUP(A307,bd_lista!$A$3:$E$590,5,FALSE)</f>
        <v>Instituciones Descentralizadas</v>
      </c>
      <c r="W307" s="454"/>
      <c r="X307" s="244">
        <f>+VLOOKUP(A307,[2]Sheet1!$A$13:$D$744,4,FALSE)</f>
        <v>30</v>
      </c>
      <c r="Y307" s="244" t="str">
        <f>+VLOOKUP(X307,bd_lista!$A$3:$C$590,3,FALSE)</f>
        <v>Ministerio de Justicia y Transparencia Institucional</v>
      </c>
      <c r="Z307" s="302"/>
      <c r="AA307" s="303"/>
    </row>
    <row r="308" spans="1:27" customFormat="1" ht="15" hidden="1" customHeight="1">
      <c r="A308" s="32">
        <v>111</v>
      </c>
      <c r="B308" s="449">
        <f>+A308</f>
        <v>111</v>
      </c>
      <c r="C308" s="249" t="str">
        <f>+VLOOKUP(A308,bd_lista!$A$3:$C$590,3,FALSE)</f>
        <v>Instituto Boliviano de la Ceguera</v>
      </c>
      <c r="D308" s="451" t="str">
        <f>+C308</f>
        <v>Instituto Boliviano de la Ceguera</v>
      </c>
      <c r="E308" s="249" t="s">
        <v>1310</v>
      </c>
      <c r="F308" s="245">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5">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5">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5">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5">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5">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5">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5">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5">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5">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5">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5">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5">
        <f t="shared" ca="1" si="15"/>
        <v>0</v>
      </c>
      <c r="S308" s="245"/>
      <c r="T308" s="245">
        <f ca="1">+T309</f>
        <v>0</v>
      </c>
      <c r="U308" s="244">
        <f t="shared" si="16"/>
        <v>1</v>
      </c>
      <c r="V308" s="347" t="str">
        <f>+VLOOKUP(A308,bd_lista!$A$3:$E$590,5,FALSE)</f>
        <v>Instituciones Descentralizadas</v>
      </c>
      <c r="W308" s="453" t="str">
        <f>+V308</f>
        <v>Instituciones Descentralizadas</v>
      </c>
      <c r="X308" s="244">
        <f>+VLOOKUP(A308,[2]Sheet1!$A$13:$D$744,4,FALSE)</f>
        <v>46</v>
      </c>
      <c r="Y308" s="244" t="str">
        <f>+VLOOKUP(X308,bd_lista!$A$3:$C$590,3,FALSE)</f>
        <v>Ministerio de Salud y Deportes</v>
      </c>
      <c r="Z308" s="304">
        <f>+X308</f>
        <v>46</v>
      </c>
      <c r="AA308" s="305" t="str">
        <f>+Y308</f>
        <v>Ministerio de Salud y Deportes</v>
      </c>
    </row>
    <row r="309" spans="1:27" customFormat="1" ht="15" hidden="1" customHeight="1">
      <c r="A309" s="32">
        <v>111</v>
      </c>
      <c r="B309" s="450"/>
      <c r="C309" s="347" t="str">
        <f>+VLOOKUP(A309,bd_lista!$A$3:$C$590,3,FALSE)</f>
        <v>Instituto Boliviano de la Ceguera</v>
      </c>
      <c r="D309" s="452"/>
      <c r="E309" s="249" t="s">
        <v>1311</v>
      </c>
      <c r="F309" s="245">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5">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5">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5">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5">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5">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5">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5">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5">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5">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5">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5">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5">
        <f t="shared" ca="1" si="15"/>
        <v>0</v>
      </c>
      <c r="S309" s="245">
        <f ca="1">+R308+R309</f>
        <v>0</v>
      </c>
      <c r="T309" s="245">
        <f ca="1">+S309</f>
        <v>0</v>
      </c>
      <c r="U309" s="244">
        <f t="shared" si="16"/>
        <v>2</v>
      </c>
      <c r="V309" s="347" t="str">
        <f>+VLOOKUP(A309,bd_lista!$A$3:$E$590,5,FALSE)</f>
        <v>Instituciones Descentralizadas</v>
      </c>
      <c r="W309" s="454"/>
      <c r="X309" s="244">
        <f>+VLOOKUP(A309,[2]Sheet1!$A$13:$D$744,4,FALSE)</f>
        <v>46</v>
      </c>
      <c r="Y309" s="244" t="str">
        <f>+VLOOKUP(X309,bd_lista!$A$3:$C$590,3,FALSE)</f>
        <v>Ministerio de Salud y Deportes</v>
      </c>
      <c r="Z309" s="302"/>
      <c r="AA309" s="303"/>
    </row>
    <row r="310" spans="1:27" customFormat="1" ht="15" hidden="1" customHeight="1">
      <c r="A310" s="32">
        <v>385</v>
      </c>
      <c r="B310" s="449">
        <f>+A310</f>
        <v>385</v>
      </c>
      <c r="C310" s="249" t="str">
        <f>+VLOOKUP(A310,bd_lista!$A$3:$C$590,3,FALSE)</f>
        <v>Autoridad de Supervisión de la Seguridad Social de Corto Plazo</v>
      </c>
      <c r="D310" s="451" t="str">
        <f>+C310</f>
        <v>Autoridad de Supervisión de la Seguridad Social de Corto Plazo</v>
      </c>
      <c r="E310" s="249" t="s">
        <v>1310</v>
      </c>
      <c r="F310" s="245">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5">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5">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5">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5">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5">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5">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5">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5">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5">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5">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5">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5">
        <f t="shared" ca="1" si="15"/>
        <v>0</v>
      </c>
      <c r="S310" s="268"/>
      <c r="T310" s="245">
        <f ca="1">+T311</f>
        <v>0</v>
      </c>
      <c r="U310" s="244">
        <f t="shared" si="16"/>
        <v>1</v>
      </c>
      <c r="V310" s="347" t="str">
        <f>+VLOOKUP(A310,bd_lista!$A$3:$E$590,5,FALSE)</f>
        <v>Instituciones Descentralizadas</v>
      </c>
      <c r="W310" s="453" t="str">
        <f>+V310</f>
        <v>Instituciones Descentralizadas</v>
      </c>
      <c r="X310" s="244">
        <f>+VLOOKUP(A310,[2]Sheet1!$A$13:$D$744,4,FALSE)</f>
        <v>46</v>
      </c>
      <c r="Y310" s="244" t="str">
        <f>+VLOOKUP(X310,bd_lista!$A$3:$C$590,3,FALSE)</f>
        <v>Ministerio de Salud y Deportes</v>
      </c>
      <c r="Z310" s="304">
        <f>+X310</f>
        <v>46</v>
      </c>
      <c r="AA310" s="305" t="str">
        <f>+Y310</f>
        <v>Ministerio de Salud y Deportes</v>
      </c>
    </row>
    <row r="311" spans="1:27" customFormat="1" ht="15" hidden="1" customHeight="1">
      <c r="A311" s="32">
        <v>385</v>
      </c>
      <c r="B311" s="450"/>
      <c r="C311" s="347" t="str">
        <f>+VLOOKUP(A311,bd_lista!$A$3:$C$590,3,FALSE)</f>
        <v>Autoridad de Supervisión de la Seguridad Social de Corto Plazo</v>
      </c>
      <c r="D311" s="452"/>
      <c r="E311" s="249" t="s">
        <v>1311</v>
      </c>
      <c r="F311" s="245">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5">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5">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5">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5">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5">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5">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5">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5">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5">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5">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5">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5">
        <f t="shared" ca="1" si="15"/>
        <v>0</v>
      </c>
      <c r="S311" s="268">
        <f ca="1">+R310+R311</f>
        <v>0</v>
      </c>
      <c r="T311" s="245">
        <f ca="1">+S311</f>
        <v>0</v>
      </c>
      <c r="U311" s="244">
        <f t="shared" si="16"/>
        <v>2</v>
      </c>
      <c r="V311" s="347" t="str">
        <f>+VLOOKUP(A311,bd_lista!$A$3:$E$590,5,FALSE)</f>
        <v>Instituciones Descentralizadas</v>
      </c>
      <c r="W311" s="454"/>
      <c r="X311" s="244">
        <f>+VLOOKUP(A311,[2]Sheet1!$A$13:$D$744,4,FALSE)</f>
        <v>46</v>
      </c>
      <c r="Y311" s="244" t="str">
        <f>+VLOOKUP(X311,bd_lista!$A$3:$C$590,3,FALSE)</f>
        <v>Ministerio de Salud y Deportes</v>
      </c>
      <c r="Z311" s="302"/>
      <c r="AA311" s="303"/>
    </row>
    <row r="312" spans="1:27" customFormat="1" ht="15" customHeight="1">
      <c r="A312" s="32">
        <v>387</v>
      </c>
      <c r="B312" s="449">
        <f>+A312</f>
        <v>387</v>
      </c>
      <c r="C312" s="249" t="str">
        <f>+VLOOKUP(A312,bd_lista!$A$3:$C$590,3,FALSE)</f>
        <v>Agencia del Desarrollo del Cine y Audiovisual Bolivianos</v>
      </c>
      <c r="D312" s="451" t="str">
        <f>+C312</f>
        <v>Agencia del Desarrollo del Cine y Audiovisual Bolivianos</v>
      </c>
      <c r="E312" s="249" t="s">
        <v>1310</v>
      </c>
      <c r="F312" s="245">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5">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5">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5">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5">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5">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5">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5">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5">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5">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5">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5">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5">
        <f t="shared" ca="1" si="15"/>
        <v>0</v>
      </c>
      <c r="S312" s="268"/>
      <c r="T312" s="245">
        <f ca="1">+T313</f>
        <v>18047.099999999999</v>
      </c>
      <c r="U312" s="244">
        <f t="shared" si="16"/>
        <v>1</v>
      </c>
      <c r="V312" s="347" t="str">
        <f>+VLOOKUP(A312,bd_lista!$A$3:$E$590,5,FALSE)</f>
        <v>Instituciones Descentralizadas</v>
      </c>
      <c r="W312" s="453" t="str">
        <f>+V312</f>
        <v>Instituciones Descentralizadas</v>
      </c>
      <c r="X312" s="244">
        <f>+VLOOKUP(A312,[2]Sheet1!$A$13:$D$744,4,FALSE)</f>
        <v>52</v>
      </c>
      <c r="Y312" s="244" t="e">
        <f>+VLOOKUP(X312,bd_lista!$A$3:$C$590,3,FALSE)</f>
        <v>#N/A</v>
      </c>
      <c r="Z312" s="304">
        <f>+X312</f>
        <v>52</v>
      </c>
      <c r="AA312" s="305" t="e">
        <f>+Y312</f>
        <v>#N/A</v>
      </c>
    </row>
    <row r="313" spans="1:27" customFormat="1" ht="15" customHeight="1">
      <c r="A313" s="32">
        <v>387</v>
      </c>
      <c r="B313" s="450"/>
      <c r="C313" s="347" t="str">
        <f>+VLOOKUP(A313,bd_lista!$A$3:$C$590,3,FALSE)</f>
        <v>Agencia del Desarrollo del Cine y Audiovisual Bolivianos</v>
      </c>
      <c r="D313" s="452"/>
      <c r="E313" s="347" t="s">
        <v>1311</v>
      </c>
      <c r="F313" s="247">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7">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7">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18047.099999999999</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7">
        <f t="shared" ca="1" si="15"/>
        <v>18047.099999999999</v>
      </c>
      <c r="S313" s="267">
        <f ca="1">+R312+R313</f>
        <v>18047.099999999999</v>
      </c>
      <c r="T313" s="245">
        <f ca="1">+S313</f>
        <v>18047.099999999999</v>
      </c>
      <c r="U313" s="244">
        <f t="shared" si="16"/>
        <v>2</v>
      </c>
      <c r="V313" s="347" t="str">
        <f>+VLOOKUP(A313,bd_lista!$A$3:$E$590,5,FALSE)</f>
        <v>Instituciones Descentralizadas</v>
      </c>
      <c r="W313" s="454"/>
      <c r="X313" s="244">
        <f>+VLOOKUP(A313,[2]Sheet1!$A$13:$D$744,4,FALSE)</f>
        <v>52</v>
      </c>
      <c r="Y313" s="244" t="e">
        <f>+VLOOKUP(X313,bd_lista!$A$3:$C$590,3,FALSE)</f>
        <v>#N/A</v>
      </c>
      <c r="Z313" s="302"/>
      <c r="AA313" s="303"/>
    </row>
    <row r="314" spans="1:27" customFormat="1" ht="15" hidden="1" customHeight="1">
      <c r="A314" s="32">
        <v>124</v>
      </c>
      <c r="B314" s="449">
        <f>+A314</f>
        <v>124</v>
      </c>
      <c r="C314" s="249" t="str">
        <f>+VLOOKUP(A314,bd_lista!$A$3:$C$590,3,FALSE)</f>
        <v>Academia Nacional de Ciencias</v>
      </c>
      <c r="D314" s="451" t="str">
        <f>+C314</f>
        <v>Academia Nacional de Ciencias</v>
      </c>
      <c r="E314" s="249" t="s">
        <v>1310</v>
      </c>
      <c r="F314" s="245">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5">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5">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5">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5">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5">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5">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5">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5">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5">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5">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5">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5">
        <f t="shared" ca="1" si="15"/>
        <v>0</v>
      </c>
      <c r="S314" s="245"/>
      <c r="T314" s="245">
        <f ca="1">+T315</f>
        <v>0</v>
      </c>
      <c r="U314" s="244">
        <f t="shared" si="16"/>
        <v>1</v>
      </c>
      <c r="V314" s="347" t="str">
        <f>+VLOOKUP(A314,bd_lista!$A$3:$E$590,5,FALSE)</f>
        <v>Instituciones Descentralizadas</v>
      </c>
      <c r="W314" s="453" t="str">
        <f>+V314</f>
        <v>Instituciones Descentralizadas</v>
      </c>
      <c r="X314" s="244">
        <f>+VLOOKUP(A314,[2]Sheet1!$A$13:$D$744,4,FALSE)</f>
        <v>16</v>
      </c>
      <c r="Y314" s="244" t="str">
        <f>+VLOOKUP(X314,bd_lista!$A$3:$C$590,3,FALSE)</f>
        <v>Ministerio de Educación</v>
      </c>
      <c r="Z314" s="304">
        <f>+X314</f>
        <v>16</v>
      </c>
      <c r="AA314" s="305" t="str">
        <f>+Y314</f>
        <v>Ministerio de Educación</v>
      </c>
    </row>
    <row r="315" spans="1:27" customFormat="1" ht="15" hidden="1" customHeight="1">
      <c r="A315" s="32">
        <v>124</v>
      </c>
      <c r="B315" s="450"/>
      <c r="C315" s="347" t="str">
        <f>+VLOOKUP(A315,bd_lista!$A$3:$C$590,3,FALSE)</f>
        <v>Academia Nacional de Ciencias</v>
      </c>
      <c r="D315" s="452"/>
      <c r="E315" s="249" t="s">
        <v>1311</v>
      </c>
      <c r="F315" s="245">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5">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5">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5">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5">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5">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5">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5">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5">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5">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5">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5">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5">
        <f t="shared" ca="1" si="15"/>
        <v>0</v>
      </c>
      <c r="S315" s="245">
        <f ca="1">+R314+R315</f>
        <v>0</v>
      </c>
      <c r="T315" s="245">
        <f ca="1">+S315</f>
        <v>0</v>
      </c>
      <c r="U315" s="244">
        <f t="shared" si="16"/>
        <v>2</v>
      </c>
      <c r="V315" s="347" t="str">
        <f>+VLOOKUP(A315,bd_lista!$A$3:$E$590,5,FALSE)</f>
        <v>Instituciones Descentralizadas</v>
      </c>
      <c r="W315" s="454"/>
      <c r="X315" s="244">
        <f>+VLOOKUP(A315,[2]Sheet1!$A$13:$D$744,4,FALSE)</f>
        <v>16</v>
      </c>
      <c r="Y315" s="244" t="str">
        <f>+VLOOKUP(X315,bd_lista!$A$3:$C$590,3,FALSE)</f>
        <v>Ministerio de Educación</v>
      </c>
      <c r="Z315" s="302"/>
      <c r="AA315" s="303"/>
    </row>
    <row r="316" spans="1:27" customFormat="1" ht="27" customHeight="1">
      <c r="A316" s="32">
        <v>389</v>
      </c>
      <c r="B316" s="449">
        <f>+A316</f>
        <v>389</v>
      </c>
      <c r="C316" s="249" t="str">
        <f>+VLOOKUP(A316,bd_lista!$A$3:$C$590,3,FALSE)</f>
        <v>Navegación Aérea y Aeropuertos Bolivianos</v>
      </c>
      <c r="D316" s="451" t="str">
        <f>+C316</f>
        <v>Navegación Aérea y Aeropuertos Bolivianos</v>
      </c>
      <c r="E316" s="249" t="s">
        <v>1310</v>
      </c>
      <c r="F316" s="245">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5">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5">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5">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2098281.7141999998</v>
      </c>
      <c r="J316" s="245">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8753360</v>
      </c>
      <c r="K316" s="245">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10531119.163799999</v>
      </c>
      <c r="L316" s="245">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1250</v>
      </c>
      <c r="M316" s="245">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5">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5">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5">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5">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5">
        <f t="shared" ca="1" si="15"/>
        <v>21384010.877999999</v>
      </c>
      <c r="S316" s="245"/>
      <c r="T316" s="245">
        <f ca="1">+T317</f>
        <v>43064108.877999999</v>
      </c>
      <c r="U316" s="244">
        <f t="shared" si="16"/>
        <v>1</v>
      </c>
      <c r="V316" s="347" t="str">
        <f>+VLOOKUP(A316,bd_lista!$A$3:$E$590,5,FALSE)</f>
        <v>Instituciones Descentralizadas</v>
      </c>
      <c r="W316" s="453" t="str">
        <f>+V316</f>
        <v>Instituciones Descentralizadas</v>
      </c>
      <c r="X316" s="244" t="e">
        <f>+VLOOKUP(A316,[2]Sheet1!$A$13:$D$744,4,FALSE)</f>
        <v>#N/A</v>
      </c>
      <c r="Y316" s="244" t="e">
        <f>+VLOOKUP(X316,bd_lista!$A$3:$C$590,3,FALSE)</f>
        <v>#N/A</v>
      </c>
      <c r="Z316" s="304" t="e">
        <f>+X316</f>
        <v>#N/A</v>
      </c>
      <c r="AA316" s="305" t="e">
        <f>+Y316</f>
        <v>#N/A</v>
      </c>
    </row>
    <row r="317" spans="1:27" customFormat="1" ht="15" customHeight="1">
      <c r="A317" s="32">
        <v>389</v>
      </c>
      <c r="B317" s="450"/>
      <c r="C317" s="347" t="str">
        <f>+VLOOKUP(A317,bd_lista!$A$3:$C$590,3,FALSE)</f>
        <v>Navegación Aérea y Aeropuertos Bolivianos</v>
      </c>
      <c r="D317" s="452"/>
      <c r="E317" s="249" t="s">
        <v>1311</v>
      </c>
      <c r="F317" s="245">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5">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5">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15</v>
      </c>
      <c r="I317" s="245">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2098281.71</v>
      </c>
      <c r="J317" s="245">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8753360</v>
      </c>
      <c r="K317" s="245">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7012084.8799999999</v>
      </c>
      <c r="L317" s="245">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3816356.4099999997</v>
      </c>
      <c r="M317" s="245">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5">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5">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5">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5">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5">
        <f t="shared" ca="1" si="15"/>
        <v>21680098</v>
      </c>
      <c r="S317" s="245">
        <f ca="1">+R316+R317</f>
        <v>43064108.877999999</v>
      </c>
      <c r="T317" s="245">
        <f ca="1">+S317</f>
        <v>43064108.877999999</v>
      </c>
      <c r="U317" s="244">
        <f t="shared" si="16"/>
        <v>2</v>
      </c>
      <c r="V317" s="347" t="str">
        <f>+VLOOKUP(A317,bd_lista!$A$3:$E$590,5,FALSE)</f>
        <v>Instituciones Descentralizadas</v>
      </c>
      <c r="W317" s="454"/>
      <c r="X317" s="244" t="e">
        <f>+VLOOKUP(A317,[2]Sheet1!$A$13:$D$744,4,FALSE)</f>
        <v>#N/A</v>
      </c>
      <c r="Y317" s="244" t="e">
        <f>+VLOOKUP(X317,bd_lista!$A$3:$C$590,3,FALSE)</f>
        <v>#N/A</v>
      </c>
      <c r="Z317" s="302"/>
      <c r="AA317" s="303"/>
    </row>
    <row r="318" spans="1:27" customFormat="1" ht="15" hidden="1" customHeight="1">
      <c r="A318" s="32">
        <v>170</v>
      </c>
      <c r="B318" s="449">
        <f>+A318</f>
        <v>170</v>
      </c>
      <c r="C318" s="249" t="str">
        <f>+VLOOKUP(A318,bd_lista!$A$3:$C$590,3,FALSE)</f>
        <v>Escuela Militar de Ingeniería</v>
      </c>
      <c r="D318" s="451" t="str">
        <f>+C318</f>
        <v>Escuela Militar de Ingeniería</v>
      </c>
      <c r="E318" s="249" t="s">
        <v>1310</v>
      </c>
      <c r="F318" s="245">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5">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5">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5">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5">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5">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5">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5">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5">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5">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5">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5">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5">
        <f t="shared" ca="1" si="15"/>
        <v>0</v>
      </c>
      <c r="S318" s="245"/>
      <c r="T318" s="245">
        <f ca="1">+T319</f>
        <v>0</v>
      </c>
      <c r="U318" s="244">
        <f t="shared" si="16"/>
        <v>1</v>
      </c>
      <c r="V318" s="347" t="str">
        <f>+VLOOKUP(A318,bd_lista!$A$3:$E$590,5,FALSE)</f>
        <v>Instituciones Descentralizadas</v>
      </c>
      <c r="W318" s="453" t="str">
        <f>+V318</f>
        <v>Instituciones Descentralizadas</v>
      </c>
      <c r="X318" s="244">
        <f>+VLOOKUP(A318,[2]Sheet1!$A$13:$D$744,4,FALSE)</f>
        <v>20</v>
      </c>
      <c r="Y318" s="244" t="str">
        <f>+VLOOKUP(X318,bd_lista!$A$3:$C$590,3,FALSE)</f>
        <v>Ministerio de Defensa</v>
      </c>
      <c r="Z318" s="304">
        <f>+X318</f>
        <v>20</v>
      </c>
      <c r="AA318" s="305" t="str">
        <f>+Y318</f>
        <v>Ministerio de Defensa</v>
      </c>
    </row>
    <row r="319" spans="1:27" customFormat="1" ht="15" hidden="1" customHeight="1">
      <c r="A319" s="32">
        <v>170</v>
      </c>
      <c r="B319" s="450"/>
      <c r="C319" s="347" t="str">
        <f>+VLOOKUP(A319,bd_lista!$A$3:$C$590,3,FALSE)</f>
        <v>Escuela Militar de Ingeniería</v>
      </c>
      <c r="D319" s="452"/>
      <c r="E319" s="249" t="s">
        <v>1311</v>
      </c>
      <c r="F319" s="245">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5">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5">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5">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5">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5">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5">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5">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5">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5">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5">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5">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5">
        <f t="shared" ca="1" si="15"/>
        <v>0</v>
      </c>
      <c r="S319" s="245">
        <f ca="1">+R318+R319</f>
        <v>0</v>
      </c>
      <c r="T319" s="245">
        <f ca="1">+S319</f>
        <v>0</v>
      </c>
      <c r="U319" s="244">
        <f t="shared" si="16"/>
        <v>2</v>
      </c>
      <c r="V319" s="347" t="str">
        <f>+VLOOKUP(A319,bd_lista!$A$3:$E$590,5,FALSE)</f>
        <v>Instituciones Descentralizadas</v>
      </c>
      <c r="W319" s="454"/>
      <c r="X319" s="244">
        <f>+VLOOKUP(A319,[2]Sheet1!$A$13:$D$744,4,FALSE)</f>
        <v>20</v>
      </c>
      <c r="Y319" s="244" t="str">
        <f>+VLOOKUP(X319,bd_lista!$A$3:$C$590,3,FALSE)</f>
        <v>Ministerio de Defensa</v>
      </c>
      <c r="Z319" s="302"/>
      <c r="AA319" s="303"/>
    </row>
    <row r="320" spans="1:27" ht="15" customHeight="1">
      <c r="A320" s="32">
        <v>417</v>
      </c>
      <c r="B320" s="449">
        <f>+A320</f>
        <v>417</v>
      </c>
      <c r="C320" s="249" t="str">
        <f>+VLOOKUP(A320,bd_lista!$A$3:$C$590,3,FALSE)</f>
        <v>Caja Nacional de Salud</v>
      </c>
      <c r="D320" s="451" t="str">
        <f>+C320</f>
        <v>Caja Nacional de Salud</v>
      </c>
      <c r="E320" s="346" t="s">
        <v>1310</v>
      </c>
      <c r="F320" s="273">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3">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3">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3">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3">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3">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3">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3">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3">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3">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3">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3">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3">
        <f t="shared" ca="1" si="15"/>
        <v>0</v>
      </c>
      <c r="S320" s="275"/>
      <c r="T320" s="245">
        <f ca="1">+T321</f>
        <v>229306.21999999997</v>
      </c>
      <c r="U320" s="244">
        <f t="shared" si="16"/>
        <v>1</v>
      </c>
      <c r="V320" s="347" t="str">
        <f>+VLOOKUP(A320,bd_lista!$A$3:$E$590,5,FALSE)</f>
        <v>Instituciones de Seguridad Social</v>
      </c>
      <c r="W320" s="453" t="str">
        <f>+V320</f>
        <v>Instituciones de Seguridad Social</v>
      </c>
      <c r="X320" s="244">
        <f>+VLOOKUP(A320,[2]Sheet1!$A$13:$D$744,4,FALSE)</f>
        <v>46</v>
      </c>
      <c r="Y320" s="244" t="str">
        <f>+VLOOKUP(X320,bd_lista!$A$3:$C$590,3,FALSE)</f>
        <v>Ministerio de Salud y Deportes</v>
      </c>
      <c r="Z320" s="304">
        <f>+X320</f>
        <v>46</v>
      </c>
      <c r="AA320" s="333" t="str">
        <f>+Y320</f>
        <v>Ministerio de Salud y Deportes</v>
      </c>
    </row>
    <row r="321" spans="1:27" ht="15" customHeight="1">
      <c r="A321" s="32">
        <v>417</v>
      </c>
      <c r="B321" s="450"/>
      <c r="C321" s="347" t="str">
        <f>+VLOOKUP(A321,bd_lista!$A$3:$C$590,3,FALSE)</f>
        <v>Caja Nacional de Salud</v>
      </c>
      <c r="D321" s="452"/>
      <c r="E321" s="347" t="s">
        <v>1311</v>
      </c>
      <c r="F321" s="247">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61876.08</v>
      </c>
      <c r="G321" s="247">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13270.75</v>
      </c>
      <c r="H321" s="247">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31074.760000000002</v>
      </c>
      <c r="I321" s="247">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63.98</v>
      </c>
      <c r="J321" s="247">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12790.75</v>
      </c>
      <c r="K321" s="247">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43461.53</v>
      </c>
      <c r="L321" s="247">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66768.37</v>
      </c>
      <c r="M321" s="247">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7">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7">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7">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7">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7">
        <f t="shared" ca="1" si="15"/>
        <v>229306.21999999997</v>
      </c>
      <c r="S321" s="264">
        <f ca="1">+R320+R321</f>
        <v>229306.21999999997</v>
      </c>
      <c r="T321" s="247">
        <f ca="1">+S321</f>
        <v>229306.21999999997</v>
      </c>
      <c r="U321" s="246">
        <f t="shared" si="16"/>
        <v>2</v>
      </c>
      <c r="V321" s="347" t="str">
        <f>+VLOOKUP(A321,bd_lista!$A$3:$E$590,5,FALSE)</f>
        <v>Instituciones de Seguridad Social</v>
      </c>
      <c r="W321" s="454"/>
      <c r="X321" s="244">
        <f>+VLOOKUP(A321,[2]Sheet1!$A$13:$D$744,4,FALSE)</f>
        <v>46</v>
      </c>
      <c r="Y321" s="244" t="str">
        <f>+VLOOKUP(X321,bd_lista!$A$3:$C$590,3,FALSE)</f>
        <v>Ministerio de Salud y Deportes</v>
      </c>
      <c r="Z321" s="302"/>
      <c r="AA321" s="335"/>
    </row>
    <row r="322" spans="1:27" customFormat="1" ht="15" customHeight="1">
      <c r="A322" s="254">
        <v>418</v>
      </c>
      <c r="B322" s="449">
        <f>+A322</f>
        <v>418</v>
      </c>
      <c r="C322" s="249" t="str">
        <f>+VLOOKUP(A322,bd_lista!$A$3:$C$590,3,FALSE)</f>
        <v>Caja Petrolera de Salud</v>
      </c>
      <c r="D322" s="451" t="str">
        <f>+C322</f>
        <v>Caja Petrolera de Salud</v>
      </c>
      <c r="E322" s="249" t="s">
        <v>1310</v>
      </c>
      <c r="F322" s="245">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5">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5">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5">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5">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5">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5">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5">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5">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5">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5">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5">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5">
        <f t="shared" ca="1" si="15"/>
        <v>0</v>
      </c>
      <c r="S322" s="252"/>
      <c r="T322" s="245">
        <f ca="1">+T323</f>
        <v>400</v>
      </c>
      <c r="U322" s="244">
        <f t="shared" si="16"/>
        <v>1</v>
      </c>
      <c r="V322" s="347" t="str">
        <f>+VLOOKUP(A322,bd_lista!$A$3:$E$590,5,FALSE)</f>
        <v>Instituciones de Seguridad Social</v>
      </c>
      <c r="W322" s="453" t="str">
        <f>+V322</f>
        <v>Instituciones de Seguridad Social</v>
      </c>
      <c r="X322" s="244">
        <f>+VLOOKUP(A322,[2]Sheet1!$A$13:$D$744,4,FALSE)</f>
        <v>46</v>
      </c>
      <c r="Y322" s="244" t="str">
        <f>+VLOOKUP(X322,bd_lista!$A$3:$C$590,3,FALSE)</f>
        <v>Ministerio de Salud y Deportes</v>
      </c>
      <c r="Z322" s="304">
        <f>+X322</f>
        <v>46</v>
      </c>
      <c r="AA322" s="333" t="str">
        <f>+Y322</f>
        <v>Ministerio de Salud y Deportes</v>
      </c>
    </row>
    <row r="323" spans="1:27" customFormat="1" ht="15" customHeight="1">
      <c r="A323" s="32">
        <v>418</v>
      </c>
      <c r="B323" s="450"/>
      <c r="C323" s="347" t="str">
        <f>+VLOOKUP(A323,bd_lista!$A$3:$C$590,3,FALSE)</f>
        <v>Caja Petrolera de Salud</v>
      </c>
      <c r="D323" s="452"/>
      <c r="E323" s="249" t="s">
        <v>1311</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400</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5"/>
        <v>400</v>
      </c>
      <c r="S323" s="252">
        <f ca="1">+R322+R323</f>
        <v>400</v>
      </c>
      <c r="T323" s="245">
        <f ca="1">+S323</f>
        <v>400</v>
      </c>
      <c r="U323" s="244">
        <f t="shared" si="16"/>
        <v>2</v>
      </c>
      <c r="V323" s="347" t="str">
        <f>+VLOOKUP(A323,bd_lista!$A$3:$E$590,5,FALSE)</f>
        <v>Instituciones de Seguridad Social</v>
      </c>
      <c r="W323" s="454"/>
      <c r="X323" s="244">
        <f>+VLOOKUP(A323,[2]Sheet1!$A$13:$D$744,4,FALSE)</f>
        <v>46</v>
      </c>
      <c r="Y323" s="244" t="str">
        <f>+VLOOKUP(X323,bd_lista!$A$3:$C$590,3,FALSE)</f>
        <v>Ministerio de Salud y Deportes</v>
      </c>
      <c r="Z323" s="302"/>
      <c r="AA323" s="335"/>
    </row>
    <row r="324" spans="1:27" ht="15" hidden="1" customHeight="1">
      <c r="A324" s="32">
        <v>298</v>
      </c>
      <c r="B324" s="449">
        <f>+A324</f>
        <v>298</v>
      </c>
      <c r="C324" s="249" t="str">
        <f>+VLOOKUP(A324,bd_lista!$A$3:$C$590,3,FALSE)</f>
        <v>Servicio Departamental de Riego - Chuquisaca</v>
      </c>
      <c r="D324" s="451" t="str">
        <f>+C324</f>
        <v>Servicio Departamental de Riego - Chuquisaca</v>
      </c>
      <c r="E324" s="249" t="s">
        <v>1310</v>
      </c>
      <c r="F324" s="245">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5">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5">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5">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5">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5">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5">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5">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5">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5">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5">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5">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5">
        <f t="shared" ca="1" si="15"/>
        <v>0</v>
      </c>
      <c r="S324" s="245"/>
      <c r="T324" s="245">
        <f ca="1">+T325</f>
        <v>0</v>
      </c>
      <c r="U324" s="244">
        <f t="shared" si="16"/>
        <v>1</v>
      </c>
      <c r="V324" s="347" t="str">
        <f>+VLOOKUP(A324,bd_lista!$A$3:$E$590,5,FALSE)</f>
        <v>Instituciones Descentralizadas</v>
      </c>
      <c r="W324" s="453" t="str">
        <f>+V324</f>
        <v>Instituciones Descentralizadas</v>
      </c>
      <c r="X324" s="244">
        <f>+VLOOKUP(A324,[2]Sheet1!$A$13:$D$744,4,FALSE)</f>
        <v>86</v>
      </c>
      <c r="Y324" s="244" t="str">
        <f>+VLOOKUP(X324,bd_lista!$A$3:$C$590,3,FALSE)</f>
        <v>Ministerio de Medio Ambiente y Agua</v>
      </c>
      <c r="Z324" s="304">
        <f>+X324</f>
        <v>86</v>
      </c>
      <c r="AA324" s="305" t="str">
        <f>+Y324</f>
        <v>Ministerio de Medio Ambiente y Agua</v>
      </c>
    </row>
    <row r="325" spans="1:27" ht="15" hidden="1" customHeight="1">
      <c r="A325" s="32">
        <v>298</v>
      </c>
      <c r="B325" s="450"/>
      <c r="C325" s="347" t="str">
        <f>+VLOOKUP(A325,bd_lista!$A$3:$C$590,3,FALSE)</f>
        <v>Servicio Departamental de Riego - Chuquisaca</v>
      </c>
      <c r="D325" s="452"/>
      <c r="E325" s="347" t="s">
        <v>1311</v>
      </c>
      <c r="F325" s="247">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7">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7">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7">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7">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7">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7">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7">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7">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7">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7">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7">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7">
        <f t="shared" ca="1" si="15"/>
        <v>0</v>
      </c>
      <c r="S325" s="247">
        <f ca="1">+R324+R325</f>
        <v>0</v>
      </c>
      <c r="T325" s="247">
        <f ca="1">+S325</f>
        <v>0</v>
      </c>
      <c r="U325" s="246">
        <f t="shared" si="16"/>
        <v>2</v>
      </c>
      <c r="V325" s="347" t="str">
        <f>+VLOOKUP(A325,bd_lista!$A$3:$E$590,5,FALSE)</f>
        <v>Instituciones Descentralizadas</v>
      </c>
      <c r="W325" s="454"/>
      <c r="X325" s="244">
        <f>+VLOOKUP(A325,[2]Sheet1!$A$13:$D$744,4,FALSE)</f>
        <v>86</v>
      </c>
      <c r="Y325" s="244" t="str">
        <f>+VLOOKUP(X325,bd_lista!$A$3:$C$590,3,FALSE)</f>
        <v>Ministerio de Medio Ambiente y Agua</v>
      </c>
      <c r="Z325" s="302"/>
      <c r="AA325" s="303"/>
    </row>
    <row r="326" spans="1:27" customFormat="1" ht="15" hidden="1" customHeight="1">
      <c r="A326" s="254">
        <v>422</v>
      </c>
      <c r="B326" s="449">
        <f>+A326</f>
        <v>422</v>
      </c>
      <c r="C326" s="249" t="str">
        <f>+VLOOKUP(A326,bd_lista!$A$3:$C$590,3,FALSE)</f>
        <v>Caja Bancaria Estatal de Salud</v>
      </c>
      <c r="D326" s="451" t="str">
        <f>+C326</f>
        <v>Caja Bancaria Estatal de Salud</v>
      </c>
      <c r="E326" s="249" t="s">
        <v>1310</v>
      </c>
      <c r="F326" s="245">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5">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5">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5">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5">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5">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5">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5">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5">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5">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5">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5">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5">
        <f t="shared" ca="1" si="15"/>
        <v>0</v>
      </c>
      <c r="S326" s="252"/>
      <c r="T326" s="245">
        <f ca="1">+T327</f>
        <v>0</v>
      </c>
      <c r="U326" s="244">
        <f t="shared" si="16"/>
        <v>1</v>
      </c>
      <c r="V326" s="347" t="str">
        <f>+VLOOKUP(A326,bd_lista!$A$3:$E$590,5,FALSE)</f>
        <v>Instituciones de Seguridad Social</v>
      </c>
      <c r="W326" s="453" t="str">
        <f>+V326</f>
        <v>Instituciones de Seguridad Social</v>
      </c>
      <c r="X326" s="244">
        <v>78</v>
      </c>
      <c r="Y326" s="244" t="str">
        <f>+VLOOKUP(X326,bd_lista!$A$3:$C$590,3,FALSE)</f>
        <v>Ministerio de Hidrocarburos y Energías</v>
      </c>
      <c r="Z326" s="304">
        <f>+X326</f>
        <v>78</v>
      </c>
      <c r="AA326" s="333" t="str">
        <f>+Y326</f>
        <v>Ministerio de Hidrocarburos y Energías</v>
      </c>
    </row>
    <row r="327" spans="1:27" customFormat="1" ht="15" hidden="1" customHeight="1">
      <c r="A327" s="32">
        <v>422</v>
      </c>
      <c r="B327" s="450"/>
      <c r="C327" s="347" t="str">
        <f>+VLOOKUP(A327,bd_lista!$A$3:$C$590,3,FALSE)</f>
        <v>Caja Bancaria Estatal de Salud</v>
      </c>
      <c r="D327" s="452"/>
      <c r="E327" s="347" t="s">
        <v>1311</v>
      </c>
      <c r="F327" s="247">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7">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7">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7">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7">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7">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7">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7">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7">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7">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7">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7">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7">
        <f t="shared" ca="1" si="15"/>
        <v>0</v>
      </c>
      <c r="S327" s="264">
        <f ca="1">+R326+R327</f>
        <v>0</v>
      </c>
      <c r="T327" s="245">
        <f ca="1">+S327</f>
        <v>0</v>
      </c>
      <c r="U327" s="244">
        <f t="shared" si="16"/>
        <v>2</v>
      </c>
      <c r="V327" s="347" t="str">
        <f>+VLOOKUP(A327,bd_lista!$A$3:$E$590,5,FALSE)</f>
        <v>Instituciones de Seguridad Social</v>
      </c>
      <c r="W327" s="454"/>
      <c r="X327" s="244">
        <v>78</v>
      </c>
      <c r="Y327" s="244" t="str">
        <f>+VLOOKUP(X327,bd_lista!$A$3:$C$590,3,FALSE)</f>
        <v>Ministerio de Hidrocarburos y Energías</v>
      </c>
      <c r="Z327" s="302"/>
      <c r="AA327" s="335"/>
    </row>
    <row r="328" spans="1:27" ht="15" hidden="1" customHeight="1">
      <c r="A328" s="32">
        <v>349</v>
      </c>
      <c r="B328" s="449">
        <f>+A328</f>
        <v>349</v>
      </c>
      <c r="C328" s="249" t="str">
        <f>+VLOOKUP(A328,bd_lista!$A$3:$C$590,3,FALSE)</f>
        <v>Centro de Inv.Arqueológicas,Antropológicas y Adm.de Tiwanaku</v>
      </c>
      <c r="D328" s="451" t="str">
        <f>+C328</f>
        <v>Centro de Inv.Arqueológicas,Antropológicas y Adm.de Tiwanaku</v>
      </c>
      <c r="E328" s="249" t="s">
        <v>1310</v>
      </c>
      <c r="F328" s="245">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5">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5">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5">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5">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5">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5">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5">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5">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5">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5">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5">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5">
        <f t="shared" ca="1" si="15"/>
        <v>0</v>
      </c>
      <c r="S328" s="245"/>
      <c r="T328" s="245">
        <f ca="1">+T329</f>
        <v>0</v>
      </c>
      <c r="U328" s="244">
        <f t="shared" si="16"/>
        <v>1</v>
      </c>
      <c r="V328" s="347" t="str">
        <f>+VLOOKUP(A328,bd_lista!$A$3:$E$590,5,FALSE)</f>
        <v>Instituciones Descentralizadas</v>
      </c>
      <c r="W328" s="453" t="str">
        <f>+V328</f>
        <v>Instituciones Descentralizadas</v>
      </c>
      <c r="X328" s="244">
        <f>+VLOOKUP(A328,[2]Sheet1!$A$13:$D$744,4,FALSE)</f>
        <v>52</v>
      </c>
      <c r="Y328" s="244" t="e">
        <f>+VLOOKUP(X328,bd_lista!$A$3:$C$590,3,FALSE)</f>
        <v>#N/A</v>
      </c>
      <c r="Z328" s="304">
        <f>+X328</f>
        <v>52</v>
      </c>
      <c r="AA328" s="305" t="e">
        <f>+Y328</f>
        <v>#N/A</v>
      </c>
    </row>
    <row r="329" spans="1:27" ht="15" hidden="1" customHeight="1">
      <c r="A329" s="32">
        <v>349</v>
      </c>
      <c r="B329" s="450"/>
      <c r="C329" s="347" t="str">
        <f>+VLOOKUP(A329,bd_lista!$A$3:$C$590,3,FALSE)</f>
        <v>Centro de Inv.Arqueológicas,Antropológicas y Adm.de Tiwanaku</v>
      </c>
      <c r="D329" s="452"/>
      <c r="E329" s="347" t="s">
        <v>1311</v>
      </c>
      <c r="F329" s="247">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7">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7">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7">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7">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7">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7">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7">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7">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7">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7">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7">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7">
        <f t="shared" ca="1" si="15"/>
        <v>0</v>
      </c>
      <c r="S329" s="247">
        <f ca="1">+R328+R329</f>
        <v>0</v>
      </c>
      <c r="T329" s="247">
        <f ca="1">+S329</f>
        <v>0</v>
      </c>
      <c r="U329" s="246">
        <f t="shared" si="16"/>
        <v>2</v>
      </c>
      <c r="V329" s="347" t="str">
        <f>+VLOOKUP(A329,bd_lista!$A$3:$E$590,5,FALSE)</f>
        <v>Instituciones Descentralizadas</v>
      </c>
      <c r="W329" s="454"/>
      <c r="X329" s="244">
        <f>+VLOOKUP(A329,[2]Sheet1!$A$13:$D$744,4,FALSE)</f>
        <v>52</v>
      </c>
      <c r="Y329" s="244" t="e">
        <f>+VLOOKUP(X329,bd_lista!$A$3:$C$590,3,FALSE)</f>
        <v>#N/A</v>
      </c>
      <c r="Z329" s="302"/>
      <c r="AA329" s="303"/>
    </row>
    <row r="330" spans="1:27" ht="15" hidden="1" customHeight="1">
      <c r="A330" s="254">
        <v>171</v>
      </c>
      <c r="B330" s="449">
        <f>+A330</f>
        <v>171</v>
      </c>
      <c r="C330" s="249" t="str">
        <f>+VLOOKUP(A330,bd_lista!$A$3:$C$590,3,FALSE)</f>
        <v>Centro de Investigación Agrícola Tropical</v>
      </c>
      <c r="D330" s="451" t="str">
        <f>+C330</f>
        <v>Centro de Investigación Agrícola Tropical</v>
      </c>
      <c r="E330" s="249" t="s">
        <v>1310</v>
      </c>
      <c r="F330" s="273">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5">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5">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5">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5">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5">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5">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5">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5">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5">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5">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5">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5">
        <f t="shared" ca="1" si="15"/>
        <v>0</v>
      </c>
      <c r="S330" s="245"/>
      <c r="T330" s="273">
        <f ca="1">+T331</f>
        <v>0</v>
      </c>
      <c r="U330" s="280">
        <f t="shared" si="16"/>
        <v>1</v>
      </c>
      <c r="V330" s="347" t="str">
        <f>+VLOOKUP(A330,bd_lista!$A$3:$E$590,5,FALSE)</f>
        <v>Instituciones Descentralizadas</v>
      </c>
      <c r="W330" s="453" t="str">
        <f>+V330</f>
        <v>Instituciones Descentralizadas</v>
      </c>
      <c r="X330" s="244">
        <f>+VLOOKUP(A330,[2]Sheet1!$A$13:$D$744,4,FALSE)</f>
        <v>0</v>
      </c>
      <c r="Y330" s="244" t="e">
        <f>+VLOOKUP(X330,bd_lista!$A$3:$C$590,3,FALSE)</f>
        <v>#N/A</v>
      </c>
      <c r="Z330" s="304">
        <f>+X330</f>
        <v>0</v>
      </c>
      <c r="AA330" s="305" t="e">
        <f>+Y330</f>
        <v>#N/A</v>
      </c>
    </row>
    <row r="331" spans="1:27" ht="15" hidden="1" customHeight="1">
      <c r="A331" s="32">
        <v>171</v>
      </c>
      <c r="B331" s="450"/>
      <c r="C331" s="347" t="str">
        <f>+VLOOKUP(A331,bd_lista!$A$3:$C$590,3,FALSE)</f>
        <v>Centro de Investigación Agrícola Tropical</v>
      </c>
      <c r="D331" s="452"/>
      <c r="E331" s="347" t="s">
        <v>1311</v>
      </c>
      <c r="F331" s="247">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7">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7">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7">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7">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7">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7">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7">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7">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7">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7">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7">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7">
        <f t="shared" ca="1" si="15"/>
        <v>0</v>
      </c>
      <c r="S331" s="247">
        <f ca="1">+R330+R331</f>
        <v>0</v>
      </c>
      <c r="T331" s="247">
        <f ca="1">+S331</f>
        <v>0</v>
      </c>
      <c r="U331" s="246">
        <f t="shared" si="16"/>
        <v>2</v>
      </c>
      <c r="V331" s="347" t="str">
        <f>+VLOOKUP(A331,bd_lista!$A$3:$E$590,5,FALSE)</f>
        <v>Instituciones Descentralizadas</v>
      </c>
      <c r="W331" s="454"/>
      <c r="X331" s="244">
        <f>+VLOOKUP(A331,[2]Sheet1!$A$13:$D$744,4,FALSE)</f>
        <v>0</v>
      </c>
      <c r="Y331" s="244" t="e">
        <f>+VLOOKUP(X331,bd_lista!$A$3:$C$590,3,FALSE)</f>
        <v>#N/A</v>
      </c>
      <c r="Z331" s="302"/>
      <c r="AA331" s="303"/>
    </row>
    <row r="332" spans="1:27" ht="27" customHeight="1">
      <c r="A332" s="254">
        <v>423</v>
      </c>
      <c r="B332" s="449">
        <f>+A332</f>
        <v>423</v>
      </c>
      <c r="C332" s="249" t="str">
        <f>+VLOOKUP(A332,bd_lista!$A$3:$C$590,3,FALSE)</f>
        <v>Caja de Salud del Servicio Nal. de Caminos y Ramas Anexas</v>
      </c>
      <c r="D332" s="451" t="str">
        <f>+C332</f>
        <v>Caja de Salud del Servicio Nal. de Caminos y Ramas Anexas</v>
      </c>
      <c r="E332" s="249" t="s">
        <v>1310</v>
      </c>
      <c r="F332" s="245">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5">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5">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5">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5">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5">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5">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5">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5">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5">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5">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5">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5">
        <f t="shared" ca="1" si="15"/>
        <v>0</v>
      </c>
      <c r="S332" s="252"/>
      <c r="T332" s="245">
        <f ca="1">+T333</f>
        <v>14892.71</v>
      </c>
      <c r="U332" s="244">
        <f t="shared" si="16"/>
        <v>1</v>
      </c>
      <c r="V332" s="347" t="str">
        <f>+VLOOKUP(A332,bd_lista!$A$3:$E$590,5,FALSE)</f>
        <v>Instituciones de Seguridad Social</v>
      </c>
      <c r="W332" s="453" t="str">
        <f>+V332</f>
        <v>Instituciones de Seguridad Social</v>
      </c>
      <c r="X332" s="244">
        <f>+VLOOKUP(A332,[2]Sheet1!$A$13:$D$744,4,FALSE)</f>
        <v>46</v>
      </c>
      <c r="Y332" s="244" t="str">
        <f>+VLOOKUP(X332,bd_lista!$A$3:$C$590,3,FALSE)</f>
        <v>Ministerio de Salud y Deportes</v>
      </c>
      <c r="Z332" s="304">
        <f>+X332</f>
        <v>46</v>
      </c>
      <c r="AA332" s="333" t="str">
        <f>+Y332</f>
        <v>Ministerio de Salud y Deportes</v>
      </c>
    </row>
    <row r="333" spans="1:27" ht="15" customHeight="1">
      <c r="A333" s="32">
        <v>423</v>
      </c>
      <c r="B333" s="450"/>
      <c r="C333" s="347" t="str">
        <f>+VLOOKUP(A333,bd_lista!$A$3:$C$590,3,FALSE)</f>
        <v>Caja de Salud del Servicio Nal. de Caminos y Ramas Anexas</v>
      </c>
      <c r="D333" s="452"/>
      <c r="E333" s="347" t="s">
        <v>1311</v>
      </c>
      <c r="F333" s="247">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47">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0.99</v>
      </c>
      <c r="H333" s="247">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2333</v>
      </c>
      <c r="I333" s="247">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3584.58</v>
      </c>
      <c r="J333" s="247">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3549.77</v>
      </c>
      <c r="K333" s="247">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4808.9699999999993</v>
      </c>
      <c r="L333" s="247">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615.4</v>
      </c>
      <c r="M333" s="247">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7">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7">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7">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7">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7">
        <f t="shared" ca="1" si="15"/>
        <v>14892.71</v>
      </c>
      <c r="S333" s="264">
        <f ca="1">+R332+R333</f>
        <v>14892.71</v>
      </c>
      <c r="T333" s="247">
        <f ca="1">+S333</f>
        <v>14892.71</v>
      </c>
      <c r="U333" s="246">
        <f t="shared" si="16"/>
        <v>2</v>
      </c>
      <c r="V333" s="347" t="str">
        <f>+VLOOKUP(A333,bd_lista!$A$3:$E$590,5,FALSE)</f>
        <v>Instituciones de Seguridad Social</v>
      </c>
      <c r="W333" s="454"/>
      <c r="X333" s="244">
        <f>+VLOOKUP(A333,[2]Sheet1!$A$13:$D$744,4,FALSE)</f>
        <v>46</v>
      </c>
      <c r="Y333" s="244" t="str">
        <f>+VLOOKUP(X333,bd_lista!$A$3:$C$590,3,FALSE)</f>
        <v>Ministerio de Salud y Deportes</v>
      </c>
      <c r="Z333" s="302"/>
      <c r="AA333" s="335"/>
    </row>
    <row r="334" spans="1:27" customFormat="1" ht="15" customHeight="1">
      <c r="A334" s="254">
        <v>513</v>
      </c>
      <c r="B334" s="449">
        <f>+A334</f>
        <v>513</v>
      </c>
      <c r="C334" s="249" t="str">
        <f>+VLOOKUP(A334,bd_lista!$A$3:$C$590,3,FALSE)</f>
        <v>Yacimientos Petrolíferos Fiscales Bolivianos</v>
      </c>
      <c r="D334" s="451" t="str">
        <f>+C334</f>
        <v>Yacimientos Petrolíferos Fiscales Bolivianos</v>
      </c>
      <c r="E334" s="249" t="s">
        <v>1310</v>
      </c>
      <c r="F334" s="245">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5">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5">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5">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5">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5">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490517198.18000001</v>
      </c>
      <c r="L334" s="245">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436611000.76000005</v>
      </c>
      <c r="M334" s="245">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5">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5">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5">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5">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5">
        <f t="shared" ca="1" si="15"/>
        <v>927128198.94000006</v>
      </c>
      <c r="S334" s="268"/>
      <c r="T334" s="245">
        <f ca="1">+T335</f>
        <v>1884232367.9100001</v>
      </c>
      <c r="U334" s="244">
        <f t="shared" si="16"/>
        <v>1</v>
      </c>
      <c r="V334" s="347" t="str">
        <f>+VLOOKUP(A334,bd_lista!$A$3:$E$590,5,FALSE)</f>
        <v>Empresas Nacionales</v>
      </c>
      <c r="W334" s="453" t="str">
        <f>+V334</f>
        <v>Empresas Nacionales</v>
      </c>
      <c r="X334" s="244">
        <v>78</v>
      </c>
      <c r="Y334" s="244" t="str">
        <f>+VLOOKUP(X334,bd_lista!$A$3:$C$590,3,FALSE)</f>
        <v>Ministerio de Hidrocarburos y Energías</v>
      </c>
      <c r="Z334" s="304">
        <f>+X334</f>
        <v>78</v>
      </c>
      <c r="AA334" s="333" t="str">
        <f>+Y334</f>
        <v>Ministerio de Hidrocarburos y Energías</v>
      </c>
    </row>
    <row r="335" spans="1:27" customFormat="1" ht="15" customHeight="1">
      <c r="A335" s="32">
        <v>513</v>
      </c>
      <c r="B335" s="450"/>
      <c r="C335" s="347" t="str">
        <f>+VLOOKUP(A335,bd_lista!$A$3:$C$590,3,FALSE)</f>
        <v>Yacimientos Petrolíferos Fiscales Bolivianos</v>
      </c>
      <c r="D335" s="452"/>
      <c r="E335" s="347" t="s">
        <v>1311</v>
      </c>
      <c r="F335" s="247">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7">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7">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430128</v>
      </c>
      <c r="I335" s="247">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42790679.390000001</v>
      </c>
      <c r="J335" s="247">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21638.36</v>
      </c>
      <c r="K335" s="247">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483510400.72000003</v>
      </c>
      <c r="L335" s="247">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430351322.5</v>
      </c>
      <c r="M335" s="247">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7">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7">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7">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7">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7">
        <f t="shared" ca="1" si="15"/>
        <v>957104168.97000003</v>
      </c>
      <c r="S335" s="267">
        <f ca="1">+R334+R335</f>
        <v>1884232367.9100001</v>
      </c>
      <c r="T335" s="245">
        <f ca="1">+S335</f>
        <v>1884232367.9100001</v>
      </c>
      <c r="U335" s="244">
        <f t="shared" si="16"/>
        <v>2</v>
      </c>
      <c r="V335" s="347" t="str">
        <f>+VLOOKUP(A335,bd_lista!$A$3:$E$590,5,FALSE)</f>
        <v>Empresas Nacionales</v>
      </c>
      <c r="W335" s="454"/>
      <c r="X335" s="244">
        <v>78</v>
      </c>
      <c r="Y335" s="244" t="str">
        <f>+VLOOKUP(X335,bd_lista!$A$3:$C$590,3,FALSE)</f>
        <v>Ministerio de Hidrocarburos y Energías</v>
      </c>
      <c r="Z335" s="302"/>
      <c r="AA335" s="335"/>
    </row>
    <row r="336" spans="1:27" customFormat="1" ht="15" hidden="1" customHeight="1">
      <c r="A336" s="32">
        <v>517</v>
      </c>
      <c r="B336" s="449">
        <f>+A336</f>
        <v>517</v>
      </c>
      <c r="C336" s="249" t="str">
        <f>+VLOOKUP(A336,bd_lista!$A$3:$C$590,3,FALSE)</f>
        <v>Corporación Minera de Bolivia</v>
      </c>
      <c r="D336" s="451" t="str">
        <f>+C336</f>
        <v>Corporación Minera de Bolivia</v>
      </c>
      <c r="E336" s="249" t="s">
        <v>1310</v>
      </c>
      <c r="F336" s="245">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5">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5">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5">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5">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5">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5">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5">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5">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5">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5">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5">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5">
        <f t="shared" ca="1" si="15"/>
        <v>0</v>
      </c>
      <c r="S336" s="252"/>
      <c r="T336" s="245">
        <f ca="1">+T337</f>
        <v>0</v>
      </c>
      <c r="U336" s="244">
        <f t="shared" si="16"/>
        <v>1</v>
      </c>
      <c r="V336" s="347" t="str">
        <f>+VLOOKUP(A336,bd_lista!$A$3:$E$590,5,FALSE)</f>
        <v>Empresas Nacionales</v>
      </c>
      <c r="W336" s="453" t="str">
        <f>+V336</f>
        <v>Empresas Nacionales</v>
      </c>
      <c r="X336" s="244">
        <f>+VLOOKUP(A336,[2]Sheet1!$A$13:$D$744,4,FALSE)</f>
        <v>76</v>
      </c>
      <c r="Y336" s="244" t="str">
        <f>+VLOOKUP(X336,bd_lista!$A$3:$C$590,3,FALSE)</f>
        <v>Ministerio de Minería y Metalurgia</v>
      </c>
      <c r="Z336" s="304">
        <f>+X336</f>
        <v>76</v>
      </c>
      <c r="AA336" s="333" t="str">
        <f>+Y336</f>
        <v>Ministerio de Minería y Metalurgia</v>
      </c>
    </row>
    <row r="337" spans="1:27" customFormat="1" ht="15" hidden="1" customHeight="1">
      <c r="A337" s="32">
        <v>517</v>
      </c>
      <c r="B337" s="450"/>
      <c r="C337" s="347" t="str">
        <f>+VLOOKUP(A337,bd_lista!$A$3:$C$590,3,FALSE)</f>
        <v>Corporación Minera de Bolivia</v>
      </c>
      <c r="D337" s="452"/>
      <c r="E337" s="347" t="s">
        <v>1311</v>
      </c>
      <c r="F337" s="247">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7">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7">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7">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7">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7">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7">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7">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7">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7">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7">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7">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7">
        <f t="shared" ca="1" si="15"/>
        <v>0</v>
      </c>
      <c r="S337" s="264">
        <f ca="1">+R336+R337</f>
        <v>0</v>
      </c>
      <c r="T337" s="245">
        <f ca="1">+S337</f>
        <v>0</v>
      </c>
      <c r="U337" s="244">
        <f t="shared" si="16"/>
        <v>2</v>
      </c>
      <c r="V337" s="347" t="str">
        <f>+VLOOKUP(A337,bd_lista!$A$3:$E$590,5,FALSE)</f>
        <v>Empresas Nacionales</v>
      </c>
      <c r="W337" s="454"/>
      <c r="X337" s="244">
        <f>+VLOOKUP(A337,[2]Sheet1!$A$13:$D$744,4,FALSE)</f>
        <v>76</v>
      </c>
      <c r="Y337" s="244" t="str">
        <f>+VLOOKUP(X337,bd_lista!$A$3:$C$590,3,FALSE)</f>
        <v>Ministerio de Minería y Metalurgia</v>
      </c>
      <c r="Z337" s="302"/>
      <c r="AA337" s="335"/>
    </row>
    <row r="338" spans="1:27" customFormat="1" ht="15" customHeight="1">
      <c r="A338" s="32">
        <v>309</v>
      </c>
      <c r="B338" s="449">
        <f>+A338</f>
        <v>309</v>
      </c>
      <c r="C338" s="249" t="str">
        <f>+VLOOKUP(A338,bd_lista!$A$3:$C$590,3,FALSE)</f>
        <v>Autoridad de Fiscalización del Juego</v>
      </c>
      <c r="D338" s="451" t="str">
        <f>+C338</f>
        <v>Autoridad de Fiscalización del Juego</v>
      </c>
      <c r="E338" s="249" t="s">
        <v>1310</v>
      </c>
      <c r="F338" s="245">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5">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5">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5">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5">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5">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5">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5">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5">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5">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5">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5">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5">
        <f t="shared" ca="1" si="15"/>
        <v>0</v>
      </c>
      <c r="S338" s="245"/>
      <c r="T338" s="245">
        <f ca="1">+T339</f>
        <v>26781.3</v>
      </c>
      <c r="U338" s="244">
        <f t="shared" si="16"/>
        <v>1</v>
      </c>
      <c r="V338" s="347" t="str">
        <f>+VLOOKUP(A338,bd_lista!$A$3:$E$590,5,FALSE)</f>
        <v>Instituciones Descentralizadas</v>
      </c>
      <c r="W338" s="453" t="str">
        <f>+V338</f>
        <v>Instituciones Descentralizadas</v>
      </c>
      <c r="X338" s="244">
        <f>+VLOOKUP(A338,[2]Sheet1!$A$13:$D$744,4,FALSE)</f>
        <v>35</v>
      </c>
      <c r="Y338" s="244" t="str">
        <f>+VLOOKUP(X338,bd_lista!$A$3:$C$590,3,FALSE)</f>
        <v>Ministerio de Economía y Finanzas Públicas</v>
      </c>
      <c r="Z338" s="304">
        <f>+X338</f>
        <v>35</v>
      </c>
      <c r="AA338" s="333" t="str">
        <f>+Y338</f>
        <v>Ministerio de Economía y Finanzas Públicas</v>
      </c>
    </row>
    <row r="339" spans="1:27" customFormat="1" ht="15" customHeight="1">
      <c r="A339" s="32">
        <v>309</v>
      </c>
      <c r="B339" s="450"/>
      <c r="C339" s="347" t="str">
        <f>+VLOOKUP(A339,bd_lista!$A$3:$C$590,3,FALSE)</f>
        <v>Autoridad de Fiscalización del Juego</v>
      </c>
      <c r="D339" s="452"/>
      <c r="E339" s="347" t="s">
        <v>1311</v>
      </c>
      <c r="F339" s="247">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7">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7">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7">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7">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7">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7">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26781.3</v>
      </c>
      <c r="M339" s="247">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7">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7">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7">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7">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7">
        <f t="shared" ca="1" si="15"/>
        <v>26781.3</v>
      </c>
      <c r="S339" s="247">
        <f ca="1">+R338+R339</f>
        <v>26781.3</v>
      </c>
      <c r="T339" s="245">
        <f ca="1">+S339</f>
        <v>26781.3</v>
      </c>
      <c r="U339" s="244">
        <f t="shared" si="16"/>
        <v>2</v>
      </c>
      <c r="V339" s="347" t="str">
        <f>+VLOOKUP(A339,bd_lista!$A$3:$E$590,5,FALSE)</f>
        <v>Instituciones Descentralizadas</v>
      </c>
      <c r="W339" s="454"/>
      <c r="X339" s="244">
        <f>+VLOOKUP(A339,[2]Sheet1!$A$13:$D$744,4,FALSE)</f>
        <v>35</v>
      </c>
      <c r="Y339" s="244" t="str">
        <f>+VLOOKUP(X339,bd_lista!$A$3:$C$590,3,FALSE)</f>
        <v>Ministerio de Economía y Finanzas Públicas</v>
      </c>
      <c r="Z339" s="302"/>
      <c r="AA339" s="335"/>
    </row>
    <row r="340" spans="1:27" customFormat="1" ht="15" customHeight="1">
      <c r="A340" s="32">
        <v>514</v>
      </c>
      <c r="B340" s="449">
        <f>+A340</f>
        <v>514</v>
      </c>
      <c r="C340" s="249" t="str">
        <f>+VLOOKUP(A340,bd_lista!$A$3:$C$590,3,FALSE)</f>
        <v>Empresa Nacional de Electricidad</v>
      </c>
      <c r="D340" s="451" t="str">
        <f>+C340</f>
        <v>Empresa Nacional de Electricidad</v>
      </c>
      <c r="E340" s="244" t="s">
        <v>1310</v>
      </c>
      <c r="F340" s="245">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5">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5">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5">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5">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5">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5">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50</v>
      </c>
      <c r="M340" s="245">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5">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5">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5">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5">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5">
        <f t="shared" ca="1" si="15"/>
        <v>50</v>
      </c>
      <c r="S340" s="268"/>
      <c r="T340" s="245">
        <f ca="1">+T341</f>
        <v>7930282.75</v>
      </c>
      <c r="U340" s="244">
        <f t="shared" si="16"/>
        <v>1</v>
      </c>
      <c r="V340" s="347" t="str">
        <f>+VLOOKUP(A340,bd_lista!$A$3:$E$590,5,FALSE)</f>
        <v>Empresas Nacionales</v>
      </c>
      <c r="W340" s="453" t="str">
        <f>+V340</f>
        <v>Empresas Nacionales</v>
      </c>
      <c r="X340" s="244">
        <f>+VLOOKUP(A340,[2]Sheet1!$A$13:$D$744,4,FALSE)</f>
        <v>85</v>
      </c>
      <c r="Y340" s="244" t="e">
        <f>+VLOOKUP(X340,bd_lista!$A$3:$C$590,3,FALSE)</f>
        <v>#N/A</v>
      </c>
      <c r="Z340" s="304">
        <f>+X340</f>
        <v>85</v>
      </c>
      <c r="AA340" s="305" t="e">
        <f>+Y340</f>
        <v>#N/A</v>
      </c>
    </row>
    <row r="341" spans="1:27" customFormat="1" ht="15" customHeight="1">
      <c r="A341" s="32">
        <v>514</v>
      </c>
      <c r="B341" s="450"/>
      <c r="C341" s="347" t="str">
        <f>+VLOOKUP(A341,bd_lista!$A$3:$C$590,3,FALSE)</f>
        <v>Empresa Nacional de Electricidad</v>
      </c>
      <c r="D341" s="452"/>
      <c r="E341" s="246" t="s">
        <v>1311</v>
      </c>
      <c r="F341" s="247">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7">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7">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7">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7">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7">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7">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7930232.75</v>
      </c>
      <c r="M341" s="247">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7">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7">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7">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7">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7">
        <f t="shared" ca="1" si="15"/>
        <v>7930232.75</v>
      </c>
      <c r="S341" s="267">
        <f ca="1">+R340+R341</f>
        <v>7930282.75</v>
      </c>
      <c r="T341" s="247">
        <f ca="1">+S341</f>
        <v>7930282.75</v>
      </c>
      <c r="U341" s="244">
        <f t="shared" si="16"/>
        <v>2</v>
      </c>
      <c r="V341" s="347" t="str">
        <f>+VLOOKUP(A341,bd_lista!$A$3:$E$590,5,FALSE)</f>
        <v>Empresas Nacionales</v>
      </c>
      <c r="W341" s="454"/>
      <c r="X341" s="244">
        <f>+VLOOKUP(A341,[2]Sheet1!$A$13:$D$744,4,FALSE)</f>
        <v>85</v>
      </c>
      <c r="Y341" s="244" t="e">
        <f>+VLOOKUP(X341,bd_lista!$A$3:$C$590,3,FALSE)</f>
        <v>#N/A</v>
      </c>
      <c r="Z341" s="302"/>
      <c r="AA341" s="303"/>
    </row>
    <row r="342" spans="1:27" customFormat="1" ht="15" customHeight="1">
      <c r="A342" s="32">
        <v>520</v>
      </c>
      <c r="B342" s="449">
        <f>+A342</f>
        <v>520</v>
      </c>
      <c r="C342" s="249" t="str">
        <f>+VLOOKUP(A342,bd_lista!$A$3:$C$590,3,FALSE)</f>
        <v>Empresa Metalúrgica VINTO - Nacionalizada</v>
      </c>
      <c r="D342" s="451" t="str">
        <f>+C342</f>
        <v>Empresa Metalúrgica VINTO - Nacionalizada</v>
      </c>
      <c r="E342" s="249" t="s">
        <v>1310</v>
      </c>
      <c r="F342" s="245">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5">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5">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5">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5">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5">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5">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5">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5">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5">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5">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5">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5">
        <f t="shared" ca="1" si="15"/>
        <v>0</v>
      </c>
      <c r="S342" s="252"/>
      <c r="T342" s="245">
        <f ca="1">+T343</f>
        <v>100</v>
      </c>
      <c r="U342" s="280">
        <f t="shared" si="16"/>
        <v>1</v>
      </c>
      <c r="V342" s="347" t="str">
        <f>+VLOOKUP(A342,bd_lista!$A$3:$E$590,5,FALSE)</f>
        <v>Empresas Nacionales</v>
      </c>
      <c r="W342" s="453" t="str">
        <f>+V342</f>
        <v>Empresas Nacionales</v>
      </c>
      <c r="X342" s="244">
        <f>+VLOOKUP(A342,[2]Sheet1!$A$13:$D$744,4,FALSE)</f>
        <v>76</v>
      </c>
      <c r="Y342" s="244" t="str">
        <f>+VLOOKUP(X342,bd_lista!$A$3:$C$590,3,FALSE)</f>
        <v>Ministerio de Minería y Metalurgia</v>
      </c>
      <c r="Z342" s="304">
        <f>+X342</f>
        <v>76</v>
      </c>
      <c r="AA342" s="305" t="str">
        <f>+Y342</f>
        <v>Ministerio de Minería y Metalurgia</v>
      </c>
    </row>
    <row r="343" spans="1:27" customFormat="1" ht="15" customHeight="1">
      <c r="A343" s="32">
        <v>520</v>
      </c>
      <c r="B343" s="450"/>
      <c r="C343" s="347" t="str">
        <f>+VLOOKUP(A343,bd_lista!$A$3:$C$590,3,FALSE)</f>
        <v>Empresa Metalúrgica VINTO - Nacionalizada</v>
      </c>
      <c r="D343" s="452"/>
      <c r="E343" s="249" t="s">
        <v>1311</v>
      </c>
      <c r="F343" s="247">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5">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100</v>
      </c>
      <c r="H343" s="247">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7">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7">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7">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7">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7">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7">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7">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7">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7">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7">
        <f t="shared" ca="1" si="15"/>
        <v>100</v>
      </c>
      <c r="S343" s="245">
        <f ca="1">+R342+R343</f>
        <v>100</v>
      </c>
      <c r="T343" s="247">
        <f ca="1">+S343</f>
        <v>100</v>
      </c>
      <c r="U343" s="246">
        <f t="shared" si="16"/>
        <v>2</v>
      </c>
      <c r="V343" s="347" t="str">
        <f>+VLOOKUP(A343,bd_lista!$A$3:$E$590,5,FALSE)</f>
        <v>Empresas Nacionales</v>
      </c>
      <c r="W343" s="454"/>
      <c r="X343" s="244">
        <f>+VLOOKUP(A343,[2]Sheet1!$A$13:$D$744,4,FALSE)</f>
        <v>76</v>
      </c>
      <c r="Y343" s="244" t="str">
        <f>+VLOOKUP(X343,bd_lista!$A$3:$C$590,3,FALSE)</f>
        <v>Ministerio de Minería y Metalurgia</v>
      </c>
      <c r="Z343" s="302"/>
      <c r="AA343" s="303"/>
    </row>
    <row r="344" spans="1:27" customFormat="1" ht="15" hidden="1" customHeight="1">
      <c r="A344" s="32">
        <v>386</v>
      </c>
      <c r="B344" s="449">
        <f>+A344</f>
        <v>386</v>
      </c>
      <c r="C344" s="249" t="str">
        <f>+VLOOKUP(A344,bd_lista!$A$3:$C$590,3,FALSE)</f>
        <v>Servicio Plurinacional de la Mujer y de la Despatriarcalización Ana María Romero</v>
      </c>
      <c r="D344" s="451" t="str">
        <f>+C344</f>
        <v>Servicio Plurinacional de la Mujer y de la Despatriarcalización Ana María Romero</v>
      </c>
      <c r="E344" s="249" t="s">
        <v>1310</v>
      </c>
      <c r="F344" s="245">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5">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5">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5">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5">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5">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5">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5">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5">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5">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5">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5">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5">
        <f t="shared" ca="1" si="15"/>
        <v>0</v>
      </c>
      <c r="S344" s="268"/>
      <c r="T344" s="245">
        <f ca="1">+T345</f>
        <v>0</v>
      </c>
      <c r="U344" s="244">
        <f t="shared" si="16"/>
        <v>1</v>
      </c>
      <c r="V344" s="347" t="str">
        <f>+VLOOKUP(A344,bd_lista!$A$3:$E$590,5,FALSE)</f>
        <v>Instituciones Descentralizadas</v>
      </c>
      <c r="W344" s="453" t="str">
        <f>+V344</f>
        <v>Instituciones Descentralizadas</v>
      </c>
      <c r="X344" s="244">
        <f>+VLOOKUP(A344,[2]Sheet1!$A$13:$D$744,4,FALSE)</f>
        <v>30</v>
      </c>
      <c r="Y344" s="244" t="str">
        <f>+VLOOKUP(X344,bd_lista!$A$3:$C$590,3,FALSE)</f>
        <v>Ministerio de Justicia y Transparencia Institucional</v>
      </c>
      <c r="Z344" s="304">
        <f>+X344</f>
        <v>30</v>
      </c>
      <c r="AA344" s="333" t="str">
        <f>+Y344</f>
        <v>Ministerio de Justicia y Transparencia Institucional</v>
      </c>
    </row>
    <row r="345" spans="1:27" customFormat="1" ht="15" hidden="1" customHeight="1">
      <c r="A345" s="32">
        <v>386</v>
      </c>
      <c r="B345" s="450"/>
      <c r="C345" s="347" t="str">
        <f>+VLOOKUP(A345,bd_lista!$A$3:$C$590,3,FALSE)</f>
        <v>Servicio Plurinacional de la Mujer y de la Despatriarcalización Ana María Romero</v>
      </c>
      <c r="D345" s="452"/>
      <c r="E345" s="249" t="s">
        <v>1311</v>
      </c>
      <c r="F345" s="247">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7">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7">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7">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7">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7">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7">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7">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7">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7">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7">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7">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7">
        <f t="shared" ca="1" si="15"/>
        <v>0</v>
      </c>
      <c r="S345" s="268">
        <f ca="1">+R344+R345</f>
        <v>0</v>
      </c>
      <c r="T345" s="245">
        <f ca="1">+S345</f>
        <v>0</v>
      </c>
      <c r="U345" s="244">
        <f t="shared" si="16"/>
        <v>2</v>
      </c>
      <c r="V345" s="347" t="str">
        <f>+VLOOKUP(A345,bd_lista!$A$3:$E$590,5,FALSE)</f>
        <v>Instituciones Descentralizadas</v>
      </c>
      <c r="W345" s="454"/>
      <c r="X345" s="244">
        <f>+VLOOKUP(A345,[2]Sheet1!$A$13:$D$744,4,FALSE)</f>
        <v>30</v>
      </c>
      <c r="Y345" s="244" t="str">
        <f>+VLOOKUP(X345,bd_lista!$A$3:$C$590,3,FALSE)</f>
        <v>Ministerio de Justicia y Transparencia Institucional</v>
      </c>
      <c r="Z345" s="302"/>
      <c r="AA345" s="335"/>
    </row>
    <row r="346" spans="1:27" customFormat="1" ht="27" customHeight="1">
      <c r="A346" s="32">
        <v>137</v>
      </c>
      <c r="B346" s="449">
        <f>+A346</f>
        <v>137</v>
      </c>
      <c r="C346" s="249" t="str">
        <f>+VLOOKUP(A346,bd_lista!$A$3:$C$590,3,FALSE)</f>
        <v>Comité Ejecutivo de la Universidad Boliviana</v>
      </c>
      <c r="D346" s="451" t="str">
        <f>+C346</f>
        <v>Comité Ejecutivo de la Universidad Boliviana</v>
      </c>
      <c r="E346" s="249" t="s">
        <v>1310</v>
      </c>
      <c r="F346" s="245">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5">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5">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5">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5">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5">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5">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5">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5">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5">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5">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5">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5">
        <f t="shared" ca="1" si="15"/>
        <v>0</v>
      </c>
      <c r="S346" s="245"/>
      <c r="T346" s="245">
        <f ca="1">+T347</f>
        <v>371</v>
      </c>
      <c r="U346" s="244">
        <f t="shared" si="16"/>
        <v>1</v>
      </c>
      <c r="V346" s="347" t="str">
        <f>+VLOOKUP(A346,bd_lista!$A$3:$E$590,5,FALSE)</f>
        <v>Instituciones Descentralizadas</v>
      </c>
      <c r="W346" s="453" t="str">
        <f>+V346</f>
        <v>Instituciones Descentralizadas</v>
      </c>
      <c r="X346" s="244">
        <f>+VLOOKUP(A346,[2]Sheet1!$A$13:$D$744,4,FALSE)</f>
        <v>0</v>
      </c>
      <c r="Y346" s="244" t="e">
        <f>+VLOOKUP(X346,bd_lista!$A$3:$C$590,3,FALSE)</f>
        <v>#N/A</v>
      </c>
      <c r="Z346" s="304">
        <f>+X346</f>
        <v>0</v>
      </c>
      <c r="AA346" s="305" t="e">
        <f>+Y346</f>
        <v>#N/A</v>
      </c>
    </row>
    <row r="347" spans="1:27" customFormat="1" ht="15" customHeight="1">
      <c r="A347" s="32">
        <v>137</v>
      </c>
      <c r="B347" s="450"/>
      <c r="C347" s="347" t="str">
        <f>+VLOOKUP(A347,bd_lista!$A$3:$C$590,3,FALSE)</f>
        <v>Comité Ejecutivo de la Universidad Boliviana</v>
      </c>
      <c r="D347" s="452"/>
      <c r="E347" s="347" t="s">
        <v>1311</v>
      </c>
      <c r="F347" s="247">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7">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7">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7">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7">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7">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7">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371</v>
      </c>
      <c r="M347" s="247">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7">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7">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7">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7">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7">
        <f t="shared" ca="1" si="15"/>
        <v>371</v>
      </c>
      <c r="S347" s="247">
        <f ca="1">+R346+R347</f>
        <v>371</v>
      </c>
      <c r="T347" s="245">
        <f ca="1">+S347</f>
        <v>371</v>
      </c>
      <c r="U347" s="244">
        <f t="shared" si="16"/>
        <v>2</v>
      </c>
      <c r="V347" s="347" t="str">
        <f>+VLOOKUP(A347,bd_lista!$A$3:$E$590,5,FALSE)</f>
        <v>Instituciones Descentralizadas</v>
      </c>
      <c r="W347" s="454"/>
      <c r="X347" s="244">
        <f>+VLOOKUP(A347,[2]Sheet1!$A$13:$D$744,4,FALSE)</f>
        <v>0</v>
      </c>
      <c r="Y347" s="244" t="e">
        <f>+VLOOKUP(X347,bd_lista!$A$3:$C$590,3,FALSE)</f>
        <v>#N/A</v>
      </c>
      <c r="Z347" s="302"/>
      <c r="AA347" s="303"/>
    </row>
    <row r="348" spans="1:27" ht="15" hidden="1" customHeight="1">
      <c r="A348" s="32">
        <v>210</v>
      </c>
      <c r="B348" s="449">
        <f>+A348</f>
        <v>210</v>
      </c>
      <c r="C348" s="249" t="str">
        <f>+VLOOKUP(A348,bd_lista!$A$3:$C$590,3,FALSE)</f>
        <v>Unidad de Análisis de Políticas Sociales y Económicas</v>
      </c>
      <c r="D348" s="451" t="str">
        <f>+C348</f>
        <v>Unidad de Análisis de Políticas Sociales y Económicas</v>
      </c>
      <c r="E348" s="249" t="s">
        <v>1310</v>
      </c>
      <c r="F348" s="245">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5">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5">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5">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5">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5">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5">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5">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5">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5">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5">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5">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5">
        <f t="shared" ca="1" si="15"/>
        <v>0</v>
      </c>
      <c r="S348" s="245"/>
      <c r="T348" s="245">
        <f ca="1">+T349</f>
        <v>0</v>
      </c>
      <c r="U348" s="244">
        <f t="shared" si="16"/>
        <v>1</v>
      </c>
      <c r="V348" s="347" t="str">
        <f>+VLOOKUP(A348,bd_lista!$A$3:$E$590,5,FALSE)</f>
        <v>Instituciones Descentralizadas</v>
      </c>
      <c r="W348" s="453" t="str">
        <f>+V348</f>
        <v>Instituciones Descentralizadas</v>
      </c>
      <c r="X348" s="244">
        <f>+VLOOKUP(A348,[2]Sheet1!$A$13:$D$744,4,FALSE)</f>
        <v>66</v>
      </c>
      <c r="Y348" s="244" t="str">
        <f>+VLOOKUP(X348,bd_lista!$A$3:$C$590,3,FALSE)</f>
        <v>Ministerio de Planificación del Desarrollo</v>
      </c>
      <c r="Z348" s="304">
        <f>+X348</f>
        <v>66</v>
      </c>
      <c r="AA348" s="333" t="str">
        <f>+Y348</f>
        <v>Ministerio de Planificación del Desarrollo</v>
      </c>
    </row>
    <row r="349" spans="1:27" ht="15" hidden="1" customHeight="1">
      <c r="A349" s="32">
        <v>210</v>
      </c>
      <c r="B349" s="450"/>
      <c r="C349" s="347" t="str">
        <f>+VLOOKUP(A349,bd_lista!$A$3:$C$590,3,FALSE)</f>
        <v>Unidad de Análisis de Políticas Sociales y Económicas</v>
      </c>
      <c r="D349" s="452"/>
      <c r="E349" s="347" t="s">
        <v>1311</v>
      </c>
      <c r="F349" s="247">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7">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7">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7">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7">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7">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7">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7">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7">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7">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7">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7">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7">
        <f t="shared" ca="1" si="15"/>
        <v>0</v>
      </c>
      <c r="S349" s="247">
        <f ca="1">+R348+R349</f>
        <v>0</v>
      </c>
      <c r="T349" s="247">
        <f ca="1">+S349</f>
        <v>0</v>
      </c>
      <c r="U349" s="246">
        <f t="shared" si="16"/>
        <v>2</v>
      </c>
      <c r="V349" s="347" t="str">
        <f>+VLOOKUP(A349,bd_lista!$A$3:$E$590,5,FALSE)</f>
        <v>Instituciones Descentralizadas</v>
      </c>
      <c r="W349" s="454"/>
      <c r="X349" s="244">
        <f>+VLOOKUP(A349,[2]Sheet1!$A$13:$D$744,4,FALSE)</f>
        <v>66</v>
      </c>
      <c r="Y349" s="244" t="str">
        <f>+VLOOKUP(X349,bd_lista!$A$3:$C$590,3,FALSE)</f>
        <v>Ministerio de Planificación del Desarrollo</v>
      </c>
      <c r="Z349" s="302"/>
      <c r="AA349" s="335"/>
    </row>
    <row r="350" spans="1:27" customFormat="1" ht="15" customHeight="1">
      <c r="A350" s="254">
        <v>525</v>
      </c>
      <c r="B350" s="449">
        <f>+A350</f>
        <v>525</v>
      </c>
      <c r="C350" s="249" t="str">
        <f>+VLOOKUP(A350,bd_lista!$A$3:$C$590,3,FALSE)</f>
        <v>Transportes Aéreos Bolivianos</v>
      </c>
      <c r="D350" s="451" t="str">
        <f>+C350</f>
        <v>Transportes Aéreos Bolivianos</v>
      </c>
      <c r="E350" s="249" t="s">
        <v>1310</v>
      </c>
      <c r="F350" s="245">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5">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5">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5">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5">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5">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5">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5">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5">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5">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5">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5">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5">
        <f t="shared" ref="R350:R413" ca="1" si="17">+SUM(F350:Q350)</f>
        <v>0</v>
      </c>
      <c r="S350" s="268"/>
      <c r="T350" s="245">
        <f ca="1">+T351</f>
        <v>221674.15</v>
      </c>
      <c r="U350" s="244">
        <f t="shared" ref="U350:U413" si="18">+IF(E350="Débitos",1,2)</f>
        <v>1</v>
      </c>
      <c r="V350" s="347" t="str">
        <f>+VLOOKUP(A350,bd_lista!$A$3:$E$590,5,FALSE)</f>
        <v>Empresas Nacionales</v>
      </c>
      <c r="W350" s="453" t="str">
        <f>+V350</f>
        <v>Empresas Nacionales</v>
      </c>
      <c r="X350" s="244">
        <f>+VLOOKUP(A350,[2]Sheet1!$A$13:$D$744,4,FALSE)</f>
        <v>20</v>
      </c>
      <c r="Y350" s="244" t="str">
        <f>+VLOOKUP(X350,bd_lista!$A$3:$C$590,3,FALSE)</f>
        <v>Ministerio de Defensa</v>
      </c>
      <c r="Z350" s="304">
        <f>+X350</f>
        <v>20</v>
      </c>
      <c r="AA350" s="333" t="str">
        <f>+Y350</f>
        <v>Ministerio de Defensa</v>
      </c>
    </row>
    <row r="351" spans="1:27" customFormat="1" ht="15" customHeight="1">
      <c r="A351" s="32">
        <v>525</v>
      </c>
      <c r="B351" s="450"/>
      <c r="C351" s="347" t="str">
        <f>+VLOOKUP(A351,bd_lista!$A$3:$C$590,3,FALSE)</f>
        <v>Transportes Aéreos Bolivianos</v>
      </c>
      <c r="D351" s="452"/>
      <c r="E351" s="347" t="s">
        <v>1311</v>
      </c>
      <c r="F351" s="247">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7">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7">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7">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7">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7">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198641.18</v>
      </c>
      <c r="L351" s="247">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23032.97</v>
      </c>
      <c r="M351" s="247">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7">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7">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7">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7">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7">
        <f t="shared" ca="1" si="17"/>
        <v>221674.15</v>
      </c>
      <c r="S351" s="267">
        <f ca="1">+R350+R351</f>
        <v>221674.15</v>
      </c>
      <c r="T351" s="245">
        <f ca="1">+S351</f>
        <v>221674.15</v>
      </c>
      <c r="U351" s="244">
        <f t="shared" si="18"/>
        <v>2</v>
      </c>
      <c r="V351" s="347" t="str">
        <f>+VLOOKUP(A351,bd_lista!$A$3:$E$590,5,FALSE)</f>
        <v>Empresas Nacionales</v>
      </c>
      <c r="W351" s="454"/>
      <c r="X351" s="244">
        <f>+VLOOKUP(A351,[2]Sheet1!$A$13:$D$744,4,FALSE)</f>
        <v>20</v>
      </c>
      <c r="Y351" s="244" t="str">
        <f>+VLOOKUP(X351,bd_lista!$A$3:$C$590,3,FALSE)</f>
        <v>Ministerio de Defensa</v>
      </c>
      <c r="Z351" s="302"/>
      <c r="AA351" s="335"/>
    </row>
    <row r="352" spans="1:27" customFormat="1" ht="27" customHeight="1">
      <c r="A352" s="32">
        <v>526</v>
      </c>
      <c r="B352" s="449">
        <f>+A352</f>
        <v>526</v>
      </c>
      <c r="C352" s="249" t="str">
        <f>+VLOOKUP(A352,bd_lista!$A$3:$C$590,3,FALSE)</f>
        <v>Bolivia TV</v>
      </c>
      <c r="D352" s="451" t="str">
        <f>+C352</f>
        <v>Bolivia TV</v>
      </c>
      <c r="E352" s="249" t="s">
        <v>1310</v>
      </c>
      <c r="F352" s="245">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5">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5">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5">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5">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5">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5">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5">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5">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5">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5">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5">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5">
        <f t="shared" ca="1" si="17"/>
        <v>0</v>
      </c>
      <c r="S352" s="268"/>
      <c r="T352" s="245">
        <f ca="1">+T353</f>
        <v>1026567.2</v>
      </c>
      <c r="U352" s="244">
        <f t="shared" si="18"/>
        <v>1</v>
      </c>
      <c r="V352" s="347" t="str">
        <f>+VLOOKUP(A352,bd_lista!$A$3:$E$590,5,FALSE)</f>
        <v>Empresas Nacionales</v>
      </c>
      <c r="W352" s="453" t="str">
        <f>+V352</f>
        <v>Empresas Nacionales</v>
      </c>
      <c r="X352" s="244">
        <v>25</v>
      </c>
      <c r="Y352" s="244" t="str">
        <f>+VLOOKUP(X352,bd_lista!$A$3:$C$590,3,FALSE)</f>
        <v>Ministerio de la Presidencia</v>
      </c>
      <c r="Z352" s="304">
        <f>+X352</f>
        <v>25</v>
      </c>
      <c r="AA352" s="333" t="str">
        <f>+Y352</f>
        <v>Ministerio de la Presidencia</v>
      </c>
    </row>
    <row r="353" spans="1:27" customFormat="1" ht="15" customHeight="1">
      <c r="A353" s="32">
        <v>526</v>
      </c>
      <c r="B353" s="450"/>
      <c r="C353" s="347" t="str">
        <f>+VLOOKUP(A353,bd_lista!$A$3:$C$590,3,FALSE)</f>
        <v>Bolivia TV</v>
      </c>
      <c r="D353" s="452"/>
      <c r="E353" s="249" t="s">
        <v>1311</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82.19</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1026485.01</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7"/>
        <v>1026567.2</v>
      </c>
      <c r="S353" s="268">
        <f ca="1">+R352+R353</f>
        <v>1026567.2</v>
      </c>
      <c r="T353" s="245">
        <f ca="1">+S353</f>
        <v>1026567.2</v>
      </c>
      <c r="U353" s="244">
        <f t="shared" si="18"/>
        <v>2</v>
      </c>
      <c r="V353" s="347" t="str">
        <f>+VLOOKUP(A353,bd_lista!$A$3:$E$590,5,FALSE)</f>
        <v>Empresas Nacionales</v>
      </c>
      <c r="W353" s="454"/>
      <c r="X353" s="244">
        <v>25</v>
      </c>
      <c r="Y353" s="244" t="str">
        <f>+VLOOKUP(X353,bd_lista!$A$3:$C$590,3,FALSE)</f>
        <v>Ministerio de la Presidencia</v>
      </c>
      <c r="Z353" s="302"/>
      <c r="AA353" s="335"/>
    </row>
    <row r="354" spans="1:27" customFormat="1" ht="15" customHeight="1">
      <c r="A354" s="32">
        <v>548</v>
      </c>
      <c r="B354" s="449">
        <f>+A354</f>
        <v>548</v>
      </c>
      <c r="C354" s="249" t="str">
        <f>+VLOOKUP(A354,bd_lista!$A$3:$C$590,3,FALSE)</f>
        <v>Corporación de las Fuerzas Armadas p/ el Des. Nacional</v>
      </c>
      <c r="D354" s="451" t="str">
        <f>+C354</f>
        <v>Corporación de las Fuerzas Armadas p/ el Des. Nacional</v>
      </c>
      <c r="E354" s="249" t="s">
        <v>1310</v>
      </c>
      <c r="F354" s="245">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5">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5">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5">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5">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5">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5">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5">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5">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5">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5">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5">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5">
        <f t="shared" ca="1" si="17"/>
        <v>0</v>
      </c>
      <c r="S354" s="268"/>
      <c r="T354" s="245">
        <f ca="1">+T355</f>
        <v>1551139.78</v>
      </c>
      <c r="U354" s="244">
        <f t="shared" si="18"/>
        <v>1</v>
      </c>
      <c r="V354" s="347" t="str">
        <f>+VLOOKUP(A354,bd_lista!$A$3:$E$590,5,FALSE)</f>
        <v>Empresas Nacionales</v>
      </c>
      <c r="W354" s="453" t="str">
        <f>+V354</f>
        <v>Empresas Nacionales</v>
      </c>
      <c r="X354" s="244">
        <f>+VLOOKUP(A354,[2]Sheet1!$A$13:$D$744,4,FALSE)</f>
        <v>20</v>
      </c>
      <c r="Y354" s="244" t="str">
        <f>+VLOOKUP(X354,bd_lista!$A$3:$C$590,3,FALSE)</f>
        <v>Ministerio de Defensa</v>
      </c>
      <c r="Z354" s="304">
        <f>+X354</f>
        <v>20</v>
      </c>
      <c r="AA354" s="333" t="str">
        <f>+Y354</f>
        <v>Ministerio de Defensa</v>
      </c>
    </row>
    <row r="355" spans="1:27" customFormat="1" ht="15" customHeight="1">
      <c r="A355" s="32">
        <v>548</v>
      </c>
      <c r="B355" s="450"/>
      <c r="C355" s="347" t="str">
        <f>+VLOOKUP(A355,bd_lista!$A$3:$C$590,3,FALSE)</f>
        <v>Corporación de las Fuerzas Armadas p/ el Des. Nacional</v>
      </c>
      <c r="D355" s="452"/>
      <c r="E355" s="347" t="s">
        <v>1311</v>
      </c>
      <c r="F355" s="247">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7">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7">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28</v>
      </c>
      <c r="I355" s="247">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1614</v>
      </c>
      <c r="J355" s="247">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14061.98</v>
      </c>
      <c r="K355" s="247">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1192</v>
      </c>
      <c r="L355" s="247">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1534243.8</v>
      </c>
      <c r="M355" s="247">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7">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7">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7">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5">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7">
        <f t="shared" ca="1" si="17"/>
        <v>1551139.78</v>
      </c>
      <c r="S355" s="267">
        <f ca="1">+R354+R355</f>
        <v>1551139.78</v>
      </c>
      <c r="T355" s="247">
        <f ca="1">+S355</f>
        <v>1551139.78</v>
      </c>
      <c r="U355" s="246">
        <f t="shared" si="18"/>
        <v>2</v>
      </c>
      <c r="V355" s="347" t="str">
        <f>+VLOOKUP(A355,bd_lista!$A$3:$E$590,5,FALSE)</f>
        <v>Empresas Nacionales</v>
      </c>
      <c r="W355" s="454"/>
      <c r="X355" s="244">
        <f>+VLOOKUP(A355,[2]Sheet1!$A$13:$D$744,4,FALSE)</f>
        <v>20</v>
      </c>
      <c r="Y355" s="244" t="str">
        <f>+VLOOKUP(X355,bd_lista!$A$3:$C$590,3,FALSE)</f>
        <v>Ministerio de Defensa</v>
      </c>
      <c r="Z355" s="302"/>
      <c r="AA355" s="335"/>
    </row>
    <row r="356" spans="1:27" ht="15" hidden="1" customHeight="1">
      <c r="A356" s="32">
        <v>551</v>
      </c>
      <c r="B356" s="449">
        <f>+A356</f>
        <v>551</v>
      </c>
      <c r="C356" s="249" t="str">
        <f>+VLOOKUP(A356,bd_lista!$A$3:$C$590,3,FALSE)</f>
        <v>Empresa Naviera Boliviana</v>
      </c>
      <c r="D356" s="451" t="str">
        <f>+C356</f>
        <v>Empresa Naviera Boliviana</v>
      </c>
      <c r="E356" s="249" t="s">
        <v>1310</v>
      </c>
      <c r="F356" s="245">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5">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5">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5">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5">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5">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5">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5">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5">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5">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5">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3">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5">
        <f t="shared" ca="1" si="17"/>
        <v>0</v>
      </c>
      <c r="S356" s="268"/>
      <c r="T356" s="245">
        <f ca="1">+T357</f>
        <v>0</v>
      </c>
      <c r="U356" s="244">
        <f t="shared" si="18"/>
        <v>1</v>
      </c>
      <c r="V356" s="347" t="str">
        <f>+VLOOKUP(A356,bd_lista!$A$3:$E$590,5,FALSE)</f>
        <v>Empresas Nacionales</v>
      </c>
      <c r="W356" s="453" t="str">
        <f>+V356</f>
        <v>Empresas Nacionales</v>
      </c>
      <c r="X356" s="244">
        <f>+VLOOKUP(A356,[2]Sheet1!$A$13:$D$744,4,FALSE)</f>
        <v>20</v>
      </c>
      <c r="Y356" s="244" t="str">
        <f>+VLOOKUP(X356,bd_lista!$A$3:$C$590,3,FALSE)</f>
        <v>Ministerio de Defensa</v>
      </c>
      <c r="Z356" s="304">
        <f>+X356</f>
        <v>20</v>
      </c>
      <c r="AA356" s="333" t="str">
        <f>+Y356</f>
        <v>Ministerio de Defensa</v>
      </c>
    </row>
    <row r="357" spans="1:27" ht="15" hidden="1" customHeight="1">
      <c r="A357" s="32">
        <v>551</v>
      </c>
      <c r="B357" s="450"/>
      <c r="C357" s="347" t="str">
        <f>+VLOOKUP(A357,bd_lista!$A$3:$C$590,3,FALSE)</f>
        <v>Empresa Naviera Boliviana</v>
      </c>
      <c r="D357" s="452"/>
      <c r="E357" s="347" t="s">
        <v>1311</v>
      </c>
      <c r="F357" s="247">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7">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7">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7">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7">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7">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7">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7">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7">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7">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7">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7">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7">
        <f t="shared" ca="1" si="17"/>
        <v>0</v>
      </c>
      <c r="S357" s="267">
        <f ca="1">+R356+R357</f>
        <v>0</v>
      </c>
      <c r="T357" s="247">
        <f ca="1">+S357</f>
        <v>0</v>
      </c>
      <c r="U357" s="246">
        <f t="shared" si="18"/>
        <v>2</v>
      </c>
      <c r="V357" s="347" t="str">
        <f>+VLOOKUP(A357,bd_lista!$A$3:$E$590,5,FALSE)</f>
        <v>Empresas Nacionales</v>
      </c>
      <c r="W357" s="454"/>
      <c r="X357" s="244">
        <f>+VLOOKUP(A357,[2]Sheet1!$A$13:$D$744,4,FALSE)</f>
        <v>20</v>
      </c>
      <c r="Y357" s="244" t="str">
        <f>+VLOOKUP(X357,bd_lista!$A$3:$C$590,3,FALSE)</f>
        <v>Ministerio de Defensa</v>
      </c>
      <c r="Z357" s="302"/>
      <c r="AA357" s="335"/>
    </row>
    <row r="358" spans="1:27" ht="15" hidden="1" customHeight="1">
      <c r="A358" s="254">
        <v>424</v>
      </c>
      <c r="B358" s="449">
        <f>+A358</f>
        <v>424</v>
      </c>
      <c r="C358" s="249" t="str">
        <f>+VLOOKUP(A358,bd_lista!$A$3:$C$590,3,FALSE)</f>
        <v>Caja de Salud CORDES</v>
      </c>
      <c r="D358" s="451" t="str">
        <f>+C358</f>
        <v>Caja de Salud CORDES</v>
      </c>
      <c r="E358" s="249" t="s">
        <v>1310</v>
      </c>
      <c r="F358" s="245">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5">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5">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5">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5">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5">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5">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5">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5">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5">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5">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5">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5">
        <f t="shared" ca="1" si="17"/>
        <v>0</v>
      </c>
      <c r="S358" s="252"/>
      <c r="T358" s="245">
        <f ca="1">+T359</f>
        <v>0</v>
      </c>
      <c r="U358" s="244">
        <f t="shared" si="18"/>
        <v>1</v>
      </c>
      <c r="V358" s="347" t="str">
        <f>+VLOOKUP(A358,bd_lista!$A$3:$E$590,5,FALSE)</f>
        <v>Instituciones de Seguridad Social</v>
      </c>
      <c r="W358" s="453" t="str">
        <f>+V358</f>
        <v>Instituciones de Seguridad Social</v>
      </c>
      <c r="X358" s="244">
        <f>+VLOOKUP(A358,[2]Sheet1!$A$13:$D$744,4,FALSE)</f>
        <v>46</v>
      </c>
      <c r="Y358" s="244" t="str">
        <f>+VLOOKUP(X358,bd_lista!$A$3:$C$590,3,FALSE)</f>
        <v>Ministerio de Salud y Deportes</v>
      </c>
      <c r="Z358" s="304">
        <f>+X358</f>
        <v>46</v>
      </c>
      <c r="AA358" s="305" t="str">
        <f>+Y358</f>
        <v>Ministerio de Salud y Deportes</v>
      </c>
    </row>
    <row r="359" spans="1:27" ht="15" hidden="1" customHeight="1">
      <c r="A359" s="32">
        <v>424</v>
      </c>
      <c r="B359" s="450"/>
      <c r="C359" s="347" t="str">
        <f>+VLOOKUP(A359,bd_lista!$A$3:$C$590,3,FALSE)</f>
        <v>Caja de Salud CORDES</v>
      </c>
      <c r="D359" s="452"/>
      <c r="E359" s="347" t="s">
        <v>1311</v>
      </c>
      <c r="F359" s="247">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7">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7">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7">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7">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7">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7">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7">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7">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7">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7">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7">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7">
        <f t="shared" ca="1" si="17"/>
        <v>0</v>
      </c>
      <c r="S359" s="264">
        <f ca="1">+R358+R359</f>
        <v>0</v>
      </c>
      <c r="T359" s="247">
        <f ca="1">+S359</f>
        <v>0</v>
      </c>
      <c r="U359" s="246">
        <f t="shared" si="18"/>
        <v>2</v>
      </c>
      <c r="V359" s="347" t="str">
        <f>+VLOOKUP(A359,bd_lista!$A$3:$E$590,5,FALSE)</f>
        <v>Instituciones de Seguridad Social</v>
      </c>
      <c r="W359" s="454"/>
      <c r="X359" s="244">
        <f>+VLOOKUP(A359,[2]Sheet1!$A$13:$D$744,4,FALSE)</f>
        <v>46</v>
      </c>
      <c r="Y359" s="244" t="str">
        <f>+VLOOKUP(X359,bd_lista!$A$3:$C$590,3,FALSE)</f>
        <v>Ministerio de Salud y Deportes</v>
      </c>
      <c r="Z359" s="302"/>
      <c r="AA359" s="303"/>
    </row>
    <row r="360" spans="1:27" ht="15" hidden="1" customHeight="1">
      <c r="A360" s="254">
        <v>425</v>
      </c>
      <c r="B360" s="449">
        <f>+A360</f>
        <v>425</v>
      </c>
      <c r="C360" s="249" t="str">
        <f>+VLOOKUP(A360,bd_lista!$A$3:$C$590,3,FALSE)</f>
        <v>Seguro Social Universitario de Cochabamba</v>
      </c>
      <c r="D360" s="451" t="str">
        <f>+C360</f>
        <v>Seguro Social Universitario de Cochabamba</v>
      </c>
      <c r="E360" s="249" t="s">
        <v>1310</v>
      </c>
      <c r="F360" s="245">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5">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5">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5">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5">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5">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5">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5">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5">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5">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5">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5">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5">
        <f t="shared" ca="1" si="17"/>
        <v>0</v>
      </c>
      <c r="S360" s="252"/>
      <c r="T360" s="245">
        <f ca="1">+T361</f>
        <v>0</v>
      </c>
      <c r="U360" s="244">
        <f t="shared" si="18"/>
        <v>1</v>
      </c>
      <c r="V360" s="347" t="str">
        <f>+VLOOKUP(A360,bd_lista!$A$3:$E$590,5,FALSE)</f>
        <v>Instituciones de Seguridad Social</v>
      </c>
      <c r="W360" s="453" t="str">
        <f>+V360</f>
        <v>Instituciones de Seguridad Social</v>
      </c>
      <c r="X360" s="244">
        <f>+VLOOKUP(A360,[2]Sheet1!$A$13:$D$744,4,FALSE)</f>
        <v>46</v>
      </c>
      <c r="Y360" s="244" t="str">
        <f>+VLOOKUP(X360,bd_lista!$A$3:$C$590,3,FALSE)</f>
        <v>Ministerio de Salud y Deportes</v>
      </c>
      <c r="Z360" s="304">
        <f>+X360</f>
        <v>46</v>
      </c>
      <c r="AA360" s="305" t="str">
        <f>+Y360</f>
        <v>Ministerio de Salud y Deportes</v>
      </c>
    </row>
    <row r="361" spans="1:27" ht="15" hidden="1" customHeight="1">
      <c r="A361" s="32">
        <v>425</v>
      </c>
      <c r="B361" s="450"/>
      <c r="C361" s="347" t="str">
        <f>+VLOOKUP(A361,bd_lista!$A$3:$C$590,3,FALSE)</f>
        <v>Seguro Social Universitario de Cochabamba</v>
      </c>
      <c r="D361" s="452"/>
      <c r="E361" s="347" t="s">
        <v>1311</v>
      </c>
      <c r="F361" s="247">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7">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7">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7">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7">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7">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7">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7">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7">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7">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7">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7">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7">
        <f t="shared" ca="1" si="17"/>
        <v>0</v>
      </c>
      <c r="S361" s="264">
        <f ca="1">+R360+R361</f>
        <v>0</v>
      </c>
      <c r="T361" s="247">
        <f ca="1">+S361</f>
        <v>0</v>
      </c>
      <c r="U361" s="246">
        <f t="shared" si="18"/>
        <v>2</v>
      </c>
      <c r="V361" s="347" t="str">
        <f>+VLOOKUP(A361,bd_lista!$A$3:$E$590,5,FALSE)</f>
        <v>Instituciones de Seguridad Social</v>
      </c>
      <c r="W361" s="454"/>
      <c r="X361" s="244">
        <f>+VLOOKUP(A361,[2]Sheet1!$A$13:$D$744,4,FALSE)</f>
        <v>46</v>
      </c>
      <c r="Y361" s="244" t="str">
        <f>+VLOOKUP(X361,bd_lista!$A$3:$C$590,3,FALSE)</f>
        <v>Ministerio de Salud y Deportes</v>
      </c>
      <c r="Z361" s="302"/>
      <c r="AA361" s="303"/>
    </row>
    <row r="362" spans="1:27" ht="15" hidden="1" customHeight="1">
      <c r="A362" s="254">
        <v>426</v>
      </c>
      <c r="B362" s="449">
        <f>+A362</f>
        <v>426</v>
      </c>
      <c r="C362" s="249" t="str">
        <f>+VLOOKUP(A362,bd_lista!$A$3:$C$590,3,FALSE)</f>
        <v>Seguro Social Universitario de Oruro</v>
      </c>
      <c r="D362" s="451" t="str">
        <f>+C362</f>
        <v>Seguro Social Universitario de Oruro</v>
      </c>
      <c r="E362" s="249" t="s">
        <v>1310</v>
      </c>
      <c r="F362" s="245">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5">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5">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5">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5">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5">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5">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5">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5">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5">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5">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5">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5">
        <f t="shared" ca="1" si="17"/>
        <v>0</v>
      </c>
      <c r="S362" s="252"/>
      <c r="T362" s="245">
        <f ca="1">+T363</f>
        <v>0</v>
      </c>
      <c r="U362" s="244">
        <f t="shared" si="18"/>
        <v>1</v>
      </c>
      <c r="V362" s="347" t="str">
        <f>+VLOOKUP(A362,bd_lista!$A$3:$E$590,5,FALSE)</f>
        <v>Instituciones de Seguridad Social</v>
      </c>
      <c r="W362" s="453" t="str">
        <f>+V362</f>
        <v>Instituciones de Seguridad Social</v>
      </c>
      <c r="X362" s="244">
        <f>+VLOOKUP(A362,[2]Sheet1!$A$13:$D$744,4,FALSE)</f>
        <v>46</v>
      </c>
      <c r="Y362" s="244" t="str">
        <f>+VLOOKUP(X362,bd_lista!$A$3:$C$590,3,FALSE)</f>
        <v>Ministerio de Salud y Deportes</v>
      </c>
      <c r="Z362" s="304">
        <f>+X362</f>
        <v>46</v>
      </c>
      <c r="AA362" s="305" t="str">
        <f>+Y362</f>
        <v>Ministerio de Salud y Deportes</v>
      </c>
    </row>
    <row r="363" spans="1:27" ht="15" hidden="1" customHeight="1">
      <c r="A363" s="32">
        <v>426</v>
      </c>
      <c r="B363" s="450"/>
      <c r="C363" s="347" t="str">
        <f>+VLOOKUP(A363,bd_lista!$A$3:$C$590,3,FALSE)</f>
        <v>Seguro Social Universitario de Oruro</v>
      </c>
      <c r="D363" s="452"/>
      <c r="E363" s="347" t="s">
        <v>1311</v>
      </c>
      <c r="F363" s="247">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7">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7">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7">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7">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7">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7">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7">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7">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7">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7">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7">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7">
        <f t="shared" ca="1" si="17"/>
        <v>0</v>
      </c>
      <c r="S363" s="264">
        <f ca="1">+R362+R363</f>
        <v>0</v>
      </c>
      <c r="T363" s="247">
        <f ca="1">+S363</f>
        <v>0</v>
      </c>
      <c r="U363" s="246">
        <f t="shared" si="18"/>
        <v>2</v>
      </c>
      <c r="V363" s="347" t="str">
        <f>+VLOOKUP(A363,bd_lista!$A$3:$E$590,5,FALSE)</f>
        <v>Instituciones de Seguridad Social</v>
      </c>
      <c r="W363" s="454"/>
      <c r="X363" s="244">
        <f>+VLOOKUP(A363,[2]Sheet1!$A$13:$D$744,4,FALSE)</f>
        <v>46</v>
      </c>
      <c r="Y363" s="244" t="str">
        <f>+VLOOKUP(X363,bd_lista!$A$3:$C$590,3,FALSE)</f>
        <v>Ministerio de Salud y Deportes</v>
      </c>
      <c r="Z363" s="302"/>
      <c r="AA363" s="303"/>
    </row>
    <row r="364" spans="1:27" ht="15" hidden="1" customHeight="1">
      <c r="A364" s="254">
        <v>427</v>
      </c>
      <c r="B364" s="449">
        <f>+A364</f>
        <v>427</v>
      </c>
      <c r="C364" s="249" t="str">
        <f>+VLOOKUP(A364,bd_lista!$A$3:$C$590,3,FALSE)</f>
        <v>Seguro Social Universitario de Santa Cruz</v>
      </c>
      <c r="D364" s="451" t="str">
        <f>+C364</f>
        <v>Seguro Social Universitario de Santa Cruz</v>
      </c>
      <c r="E364" s="249" t="s">
        <v>1310</v>
      </c>
      <c r="F364" s="245">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5">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5">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5">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5">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5">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5">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5">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5">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5">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5">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5">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5">
        <f t="shared" ca="1" si="17"/>
        <v>0</v>
      </c>
      <c r="S364" s="252"/>
      <c r="T364" s="245">
        <f ca="1">+T365</f>
        <v>0</v>
      </c>
      <c r="U364" s="244">
        <f t="shared" si="18"/>
        <v>1</v>
      </c>
      <c r="V364" s="347" t="str">
        <f>+VLOOKUP(A364,bd_lista!$A$3:$E$590,5,FALSE)</f>
        <v>Instituciones de Seguridad Social</v>
      </c>
      <c r="W364" s="453" t="str">
        <f>+V364</f>
        <v>Instituciones de Seguridad Social</v>
      </c>
      <c r="X364" s="244">
        <f>+VLOOKUP(A364,[2]Sheet1!$A$13:$D$744,4,FALSE)</f>
        <v>46</v>
      </c>
      <c r="Y364" s="244" t="str">
        <f>+VLOOKUP(X364,bd_lista!$A$3:$C$590,3,FALSE)</f>
        <v>Ministerio de Salud y Deportes</v>
      </c>
      <c r="Z364" s="304">
        <f>+X364</f>
        <v>46</v>
      </c>
      <c r="AA364" s="305" t="str">
        <f>+Y364</f>
        <v>Ministerio de Salud y Deportes</v>
      </c>
    </row>
    <row r="365" spans="1:27" ht="15" hidden="1" customHeight="1">
      <c r="A365" s="32">
        <v>427</v>
      </c>
      <c r="B365" s="450"/>
      <c r="C365" s="347" t="str">
        <f>+VLOOKUP(A365,bd_lista!$A$3:$C$590,3,FALSE)</f>
        <v>Seguro Social Universitario de Santa Cruz</v>
      </c>
      <c r="D365" s="452"/>
      <c r="E365" s="347" t="s">
        <v>1311</v>
      </c>
      <c r="F365" s="247">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7">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7">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7">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7">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7">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7">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7">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7">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7">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7">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7">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7">
        <f t="shared" ca="1" si="17"/>
        <v>0</v>
      </c>
      <c r="S365" s="264">
        <f ca="1">+R364+R365</f>
        <v>0</v>
      </c>
      <c r="T365" s="247">
        <f ca="1">+S365</f>
        <v>0</v>
      </c>
      <c r="U365" s="246">
        <f t="shared" si="18"/>
        <v>2</v>
      </c>
      <c r="V365" s="347" t="str">
        <f>+VLOOKUP(A365,bd_lista!$A$3:$E$590,5,FALSE)</f>
        <v>Instituciones de Seguridad Social</v>
      </c>
      <c r="W365" s="454"/>
      <c r="X365" s="244">
        <f>+VLOOKUP(A365,[2]Sheet1!$A$13:$D$744,4,FALSE)</f>
        <v>46</v>
      </c>
      <c r="Y365" s="244" t="str">
        <f>+VLOOKUP(X365,bd_lista!$A$3:$C$590,3,FALSE)</f>
        <v>Ministerio de Salud y Deportes</v>
      </c>
      <c r="Z365" s="302"/>
      <c r="AA365" s="303"/>
    </row>
    <row r="366" spans="1:27" ht="15" hidden="1" customHeight="1">
      <c r="A366" s="254">
        <v>428</v>
      </c>
      <c r="B366" s="449">
        <f>+A366</f>
        <v>428</v>
      </c>
      <c r="C366" s="249" t="str">
        <f>+VLOOKUP(A366,bd_lista!$A$3:$C$590,3,FALSE)</f>
        <v>Seguro Social Universitario de Sucre</v>
      </c>
      <c r="D366" s="451" t="str">
        <f>+C366</f>
        <v>Seguro Social Universitario de Sucre</v>
      </c>
      <c r="E366" s="249" t="s">
        <v>1310</v>
      </c>
      <c r="F366" s="245">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5">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5">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5">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5">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5">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5">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5">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5">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5">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5">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5">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5">
        <f t="shared" ca="1" si="17"/>
        <v>0</v>
      </c>
      <c r="S366" s="252"/>
      <c r="T366" s="245">
        <f ca="1">+T367</f>
        <v>0</v>
      </c>
      <c r="U366" s="244">
        <f t="shared" si="18"/>
        <v>1</v>
      </c>
      <c r="V366" s="347" t="str">
        <f>+VLOOKUP(A366,bd_lista!$A$3:$E$590,5,FALSE)</f>
        <v>Instituciones de Seguridad Social</v>
      </c>
      <c r="W366" s="453" t="str">
        <f>+V366</f>
        <v>Instituciones de Seguridad Social</v>
      </c>
      <c r="X366" s="244">
        <f>+VLOOKUP(A366,[2]Sheet1!$A$13:$D$744,4,FALSE)</f>
        <v>46</v>
      </c>
      <c r="Y366" s="244" t="str">
        <f>+VLOOKUP(X366,bd_lista!$A$3:$C$590,3,FALSE)</f>
        <v>Ministerio de Salud y Deportes</v>
      </c>
      <c r="Z366" s="304">
        <f>+X366</f>
        <v>46</v>
      </c>
      <c r="AA366" s="305" t="str">
        <f>+Y366</f>
        <v>Ministerio de Salud y Deportes</v>
      </c>
    </row>
    <row r="367" spans="1:27" ht="15" hidden="1" customHeight="1">
      <c r="A367" s="32">
        <v>428</v>
      </c>
      <c r="B367" s="450"/>
      <c r="C367" s="347" t="str">
        <f>+VLOOKUP(A367,bd_lista!$A$3:$C$590,3,FALSE)</f>
        <v>Seguro Social Universitario de Sucre</v>
      </c>
      <c r="D367" s="452"/>
      <c r="E367" s="347" t="s">
        <v>1311</v>
      </c>
      <c r="F367" s="247">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7">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7">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7">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7">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7">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7">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7">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7">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7">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7">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7">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7">
        <f t="shared" ca="1" si="17"/>
        <v>0</v>
      </c>
      <c r="S367" s="264">
        <f ca="1">+R366+R367</f>
        <v>0</v>
      </c>
      <c r="T367" s="247">
        <f ca="1">+S367</f>
        <v>0</v>
      </c>
      <c r="U367" s="246">
        <f t="shared" si="18"/>
        <v>2</v>
      </c>
      <c r="V367" s="347" t="str">
        <f>+VLOOKUP(A367,bd_lista!$A$3:$E$590,5,FALSE)</f>
        <v>Instituciones de Seguridad Social</v>
      </c>
      <c r="W367" s="454"/>
      <c r="X367" s="244">
        <f>+VLOOKUP(A367,[2]Sheet1!$A$13:$D$744,4,FALSE)</f>
        <v>46</v>
      </c>
      <c r="Y367" s="244" t="str">
        <f>+VLOOKUP(X367,bd_lista!$A$3:$C$590,3,FALSE)</f>
        <v>Ministerio de Salud y Deportes</v>
      </c>
      <c r="Z367" s="302"/>
      <c r="AA367" s="303"/>
    </row>
    <row r="368" spans="1:27" ht="15" hidden="1" customHeight="1">
      <c r="A368" s="254">
        <v>429</v>
      </c>
      <c r="B368" s="449">
        <f>+A368</f>
        <v>429</v>
      </c>
      <c r="C368" s="249" t="str">
        <f>+VLOOKUP(A368,bd_lista!$A$3:$C$590,3,FALSE)</f>
        <v>Seguro Social Universitario de La Paz</v>
      </c>
      <c r="D368" s="451" t="str">
        <f>+C368</f>
        <v>Seguro Social Universitario de La Paz</v>
      </c>
      <c r="E368" s="249" t="s">
        <v>1310</v>
      </c>
      <c r="F368" s="245">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5">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5">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5">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5">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5">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5">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5">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5">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5">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5">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5">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5">
        <f t="shared" ca="1" si="17"/>
        <v>0</v>
      </c>
      <c r="S368" s="252"/>
      <c r="T368" s="245">
        <f ca="1">+T369</f>
        <v>0</v>
      </c>
      <c r="U368" s="244">
        <f t="shared" si="18"/>
        <v>1</v>
      </c>
      <c r="V368" s="347" t="str">
        <f>+VLOOKUP(A368,bd_lista!$A$3:$E$590,5,FALSE)</f>
        <v>Instituciones de Seguridad Social</v>
      </c>
      <c r="W368" s="453" t="str">
        <f>+V368</f>
        <v>Instituciones de Seguridad Social</v>
      </c>
      <c r="X368" s="244">
        <f>+VLOOKUP(A368,[2]Sheet1!$A$13:$D$744,4,FALSE)</f>
        <v>46</v>
      </c>
      <c r="Y368" s="244" t="str">
        <f>+VLOOKUP(X368,bd_lista!$A$3:$C$590,3,FALSE)</f>
        <v>Ministerio de Salud y Deportes</v>
      </c>
      <c r="Z368" s="304">
        <f>+X368</f>
        <v>46</v>
      </c>
      <c r="AA368" s="305" t="str">
        <f>+Y368</f>
        <v>Ministerio de Salud y Deportes</v>
      </c>
    </row>
    <row r="369" spans="1:27" ht="15" hidden="1" customHeight="1">
      <c r="A369" s="32">
        <v>429</v>
      </c>
      <c r="B369" s="450"/>
      <c r="C369" s="347" t="str">
        <f>+VLOOKUP(A369,bd_lista!$A$3:$C$590,3,FALSE)</f>
        <v>Seguro Social Universitario de La Paz</v>
      </c>
      <c r="D369" s="452"/>
      <c r="E369" s="347" t="s">
        <v>1311</v>
      </c>
      <c r="F369" s="247">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7">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7">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7">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7">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7">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7">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7">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7">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7">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7">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7">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7">
        <f t="shared" ca="1" si="17"/>
        <v>0</v>
      </c>
      <c r="S369" s="264">
        <f ca="1">+R368+R369</f>
        <v>0</v>
      </c>
      <c r="T369" s="247">
        <f ca="1">+S369</f>
        <v>0</v>
      </c>
      <c r="U369" s="246">
        <f t="shared" si="18"/>
        <v>2</v>
      </c>
      <c r="V369" s="347" t="str">
        <f>+VLOOKUP(A369,bd_lista!$A$3:$E$590,5,FALSE)</f>
        <v>Instituciones de Seguridad Social</v>
      </c>
      <c r="W369" s="454"/>
      <c r="X369" s="244">
        <f>+VLOOKUP(A369,[2]Sheet1!$A$13:$D$744,4,FALSE)</f>
        <v>46</v>
      </c>
      <c r="Y369" s="244" t="str">
        <f>+VLOOKUP(X369,bd_lista!$A$3:$C$590,3,FALSE)</f>
        <v>Ministerio de Salud y Deportes</v>
      </c>
      <c r="Z369" s="302"/>
      <c r="AA369" s="303"/>
    </row>
    <row r="370" spans="1:27" ht="15" hidden="1" customHeight="1">
      <c r="A370" s="254">
        <v>432</v>
      </c>
      <c r="B370" s="449">
        <f>+A370</f>
        <v>432</v>
      </c>
      <c r="C370" s="249" t="str">
        <f>+VLOOKUP(A370,bd_lista!$A$3:$C$590,3,FALSE)</f>
        <v>Seguro Social Universitario de Tarija</v>
      </c>
      <c r="D370" s="451" t="str">
        <f>+C370</f>
        <v>Seguro Social Universitario de Tarija</v>
      </c>
      <c r="E370" s="249" t="s">
        <v>1310</v>
      </c>
      <c r="F370" s="245">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5">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5">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5">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5">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5">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5">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5">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5">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5">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5">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5">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5">
        <f t="shared" ca="1" si="17"/>
        <v>0</v>
      </c>
      <c r="S370" s="252"/>
      <c r="T370" s="245">
        <f ca="1">+T371</f>
        <v>0</v>
      </c>
      <c r="U370" s="244">
        <f t="shared" si="18"/>
        <v>1</v>
      </c>
      <c r="V370" s="347" t="str">
        <f>+VLOOKUP(A370,bd_lista!$A$3:$E$590,5,FALSE)</f>
        <v>Instituciones de Seguridad Social</v>
      </c>
      <c r="W370" s="453" t="str">
        <f>+V370</f>
        <v>Instituciones de Seguridad Social</v>
      </c>
      <c r="X370" s="244">
        <f>+VLOOKUP(A370,[2]Sheet1!$A$13:$D$744,4,FALSE)</f>
        <v>46</v>
      </c>
      <c r="Y370" s="244" t="str">
        <f>+VLOOKUP(X370,bd_lista!$A$3:$C$590,3,FALSE)</f>
        <v>Ministerio de Salud y Deportes</v>
      </c>
      <c r="Z370" s="304">
        <f>+X370</f>
        <v>46</v>
      </c>
      <c r="AA370" s="305" t="str">
        <f>+Y370</f>
        <v>Ministerio de Salud y Deportes</v>
      </c>
    </row>
    <row r="371" spans="1:27" ht="15" hidden="1" customHeight="1">
      <c r="A371" s="32">
        <v>432</v>
      </c>
      <c r="B371" s="450"/>
      <c r="C371" s="347" t="str">
        <f>+VLOOKUP(A371,bd_lista!$A$3:$C$590,3,FALSE)</f>
        <v>Seguro Social Universitario de Tarija</v>
      </c>
      <c r="D371" s="452"/>
      <c r="E371" s="347" t="s">
        <v>1311</v>
      </c>
      <c r="F371" s="247">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7">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7">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7">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7">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7">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7">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7">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7">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7">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7">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7">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7">
        <f t="shared" ca="1" si="17"/>
        <v>0</v>
      </c>
      <c r="S371" s="264">
        <f ca="1">+R370+R371</f>
        <v>0</v>
      </c>
      <c r="T371" s="247">
        <f ca="1">+S371</f>
        <v>0</v>
      </c>
      <c r="U371" s="246">
        <f t="shared" si="18"/>
        <v>2</v>
      </c>
      <c r="V371" s="347" t="str">
        <f>+VLOOKUP(A371,bd_lista!$A$3:$E$590,5,FALSE)</f>
        <v>Instituciones de Seguridad Social</v>
      </c>
      <c r="W371" s="454"/>
      <c r="X371" s="244">
        <f>+VLOOKUP(A371,[2]Sheet1!$A$13:$D$744,4,FALSE)</f>
        <v>46</v>
      </c>
      <c r="Y371" s="244" t="str">
        <f>+VLOOKUP(X371,bd_lista!$A$3:$C$590,3,FALSE)</f>
        <v>Ministerio de Salud y Deportes</v>
      </c>
      <c r="Z371" s="302"/>
      <c r="AA371" s="303"/>
    </row>
    <row r="372" spans="1:27" ht="15" hidden="1" customHeight="1">
      <c r="A372" s="254">
        <v>433</v>
      </c>
      <c r="B372" s="449">
        <f>+A372</f>
        <v>433</v>
      </c>
      <c r="C372" s="249" t="str">
        <f>+VLOOKUP(A372,bd_lista!$A$3:$C$590,3,FALSE)</f>
        <v>Seguro Social Universitario de Potosí</v>
      </c>
      <c r="D372" s="451" t="str">
        <f>+C372</f>
        <v>Seguro Social Universitario de Potosí</v>
      </c>
      <c r="E372" s="249" t="s">
        <v>1310</v>
      </c>
      <c r="F372" s="245">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5">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5">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5">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5">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5">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5">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5">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5">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5">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5">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5">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5">
        <f t="shared" ca="1" si="17"/>
        <v>0</v>
      </c>
      <c r="S372" s="252"/>
      <c r="T372" s="245">
        <f ca="1">+T373</f>
        <v>0</v>
      </c>
      <c r="U372" s="244">
        <f t="shared" si="18"/>
        <v>1</v>
      </c>
      <c r="V372" s="347" t="str">
        <f>+VLOOKUP(A372,bd_lista!$A$3:$E$590,5,FALSE)</f>
        <v>Instituciones de Seguridad Social</v>
      </c>
      <c r="W372" s="453" t="str">
        <f>+V372</f>
        <v>Instituciones de Seguridad Social</v>
      </c>
      <c r="X372" s="244">
        <f>+VLOOKUP(A372,[2]Sheet1!$A$13:$D$744,4,FALSE)</f>
        <v>46</v>
      </c>
      <c r="Y372" s="244" t="str">
        <f>+VLOOKUP(X372,bd_lista!$A$3:$C$590,3,FALSE)</f>
        <v>Ministerio de Salud y Deportes</v>
      </c>
      <c r="Z372" s="304">
        <f>+X372</f>
        <v>46</v>
      </c>
      <c r="AA372" s="305" t="str">
        <f>+Y372</f>
        <v>Ministerio de Salud y Deportes</v>
      </c>
    </row>
    <row r="373" spans="1:27" ht="15" hidden="1" customHeight="1">
      <c r="A373" s="32">
        <v>433</v>
      </c>
      <c r="B373" s="450"/>
      <c r="C373" s="347" t="str">
        <f>+VLOOKUP(A373,bd_lista!$A$3:$C$590,3,FALSE)</f>
        <v>Seguro Social Universitario de Potosí</v>
      </c>
      <c r="D373" s="452"/>
      <c r="E373" s="347" t="s">
        <v>1311</v>
      </c>
      <c r="F373" s="247">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7">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7">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7">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7">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7">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7">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7">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7">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7">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7">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7">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7">
        <f t="shared" ca="1" si="17"/>
        <v>0</v>
      </c>
      <c r="S373" s="264">
        <f ca="1">+R372+R373</f>
        <v>0</v>
      </c>
      <c r="T373" s="247">
        <f ca="1">+S373</f>
        <v>0</v>
      </c>
      <c r="U373" s="246">
        <f t="shared" si="18"/>
        <v>2</v>
      </c>
      <c r="V373" s="347" t="str">
        <f>+VLOOKUP(A373,bd_lista!$A$3:$E$590,5,FALSE)</f>
        <v>Instituciones de Seguridad Social</v>
      </c>
      <c r="W373" s="454"/>
      <c r="X373" s="244">
        <f>+VLOOKUP(A373,[2]Sheet1!$A$13:$D$744,4,FALSE)</f>
        <v>46</v>
      </c>
      <c r="Y373" s="244" t="str">
        <f>+VLOOKUP(X373,bd_lista!$A$3:$C$590,3,FALSE)</f>
        <v>Ministerio de Salud y Deportes</v>
      </c>
      <c r="Z373" s="302"/>
      <c r="AA373" s="303"/>
    </row>
    <row r="374" spans="1:27" ht="15" hidden="1" customHeight="1">
      <c r="A374" s="254">
        <v>434</v>
      </c>
      <c r="B374" s="449">
        <f>+A374</f>
        <v>434</v>
      </c>
      <c r="C374" s="249" t="str">
        <f>+VLOOKUP(A374,bd_lista!$A$3:$C$590,3,FALSE)</f>
        <v>Seguro Social Universitario de Beni</v>
      </c>
      <c r="D374" s="451" t="str">
        <f>+C374</f>
        <v>Seguro Social Universitario de Beni</v>
      </c>
      <c r="E374" s="249" t="s">
        <v>1310</v>
      </c>
      <c r="F374" s="245">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5">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5">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5">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5">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5">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5">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5">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5">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5">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5">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5">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5">
        <f t="shared" ca="1" si="17"/>
        <v>0</v>
      </c>
      <c r="S374" s="252"/>
      <c r="T374" s="245">
        <f ca="1">+T375</f>
        <v>0</v>
      </c>
      <c r="U374" s="244">
        <f t="shared" si="18"/>
        <v>1</v>
      </c>
      <c r="V374" s="347" t="str">
        <f>+VLOOKUP(A374,bd_lista!$A$3:$E$590,5,FALSE)</f>
        <v>Instituciones de Seguridad Social</v>
      </c>
      <c r="W374" s="453" t="str">
        <f>+V374</f>
        <v>Instituciones de Seguridad Social</v>
      </c>
      <c r="X374" s="244">
        <f>+VLOOKUP(A374,[2]Sheet1!$A$13:$D$744,4,FALSE)</f>
        <v>46</v>
      </c>
      <c r="Y374" s="244" t="str">
        <f>+VLOOKUP(X374,bd_lista!$A$3:$C$590,3,FALSE)</f>
        <v>Ministerio de Salud y Deportes</v>
      </c>
      <c r="Z374" s="304">
        <f>+X374</f>
        <v>46</v>
      </c>
      <c r="AA374" s="305" t="str">
        <f>+Y374</f>
        <v>Ministerio de Salud y Deportes</v>
      </c>
    </row>
    <row r="375" spans="1:27" ht="15" hidden="1" customHeight="1">
      <c r="A375" s="32">
        <v>434</v>
      </c>
      <c r="B375" s="450"/>
      <c r="C375" s="347" t="str">
        <f>+VLOOKUP(A375,bd_lista!$A$3:$C$590,3,FALSE)</f>
        <v>Seguro Social Universitario de Beni</v>
      </c>
      <c r="D375" s="452"/>
      <c r="E375" s="347" t="s">
        <v>1311</v>
      </c>
      <c r="F375" s="247">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7">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7">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7">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7">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7">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7">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7">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7">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7">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7">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7">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7">
        <f t="shared" ca="1" si="17"/>
        <v>0</v>
      </c>
      <c r="S375" s="264">
        <f ca="1">+R374+R375</f>
        <v>0</v>
      </c>
      <c r="T375" s="247">
        <f ca="1">+S375</f>
        <v>0</v>
      </c>
      <c r="U375" s="246">
        <f t="shared" si="18"/>
        <v>2</v>
      </c>
      <c r="V375" s="347" t="str">
        <f>+VLOOKUP(A375,bd_lista!$A$3:$E$590,5,FALSE)</f>
        <v>Instituciones de Seguridad Social</v>
      </c>
      <c r="W375" s="454"/>
      <c r="X375" s="244">
        <f>+VLOOKUP(A375,[2]Sheet1!$A$13:$D$744,4,FALSE)</f>
        <v>46</v>
      </c>
      <c r="Y375" s="244" t="str">
        <f>+VLOOKUP(X375,bd_lista!$A$3:$C$590,3,FALSE)</f>
        <v>Ministerio de Salud y Deportes</v>
      </c>
      <c r="Z375" s="302"/>
      <c r="AA375" s="303"/>
    </row>
    <row r="376" spans="1:27" ht="15" hidden="1" customHeight="1">
      <c r="A376" s="254">
        <v>435</v>
      </c>
      <c r="B376" s="449">
        <f>+A376</f>
        <v>435</v>
      </c>
      <c r="C376" s="249" t="str">
        <f>+VLOOKUP(A376,bd_lista!$A$3:$C$590,3,FALSE)</f>
        <v>Seguro Integral de Salud</v>
      </c>
      <c r="D376" s="451" t="str">
        <f>+C376</f>
        <v>Seguro Integral de Salud</v>
      </c>
      <c r="E376" s="249" t="s">
        <v>1310</v>
      </c>
      <c r="F376" s="245">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5">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5">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5">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5">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5">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5">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5">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5">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5">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5">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5">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5">
        <f t="shared" ca="1" si="17"/>
        <v>0</v>
      </c>
      <c r="S376" s="252"/>
      <c r="T376" s="245">
        <f ca="1">+T377</f>
        <v>0</v>
      </c>
      <c r="U376" s="244">
        <f t="shared" si="18"/>
        <v>1</v>
      </c>
      <c r="V376" s="347" t="str">
        <f>+VLOOKUP(A376,bd_lista!$A$3:$E$590,5,FALSE)</f>
        <v>Instituciones de Seguridad Social</v>
      </c>
      <c r="W376" s="453" t="str">
        <f>+V376</f>
        <v>Instituciones de Seguridad Social</v>
      </c>
      <c r="X376" s="244">
        <f>+VLOOKUP(A376,[2]Sheet1!$A$13:$D$744,4,FALSE)</f>
        <v>46</v>
      </c>
      <c r="Y376" s="244" t="str">
        <f>+VLOOKUP(X376,bd_lista!$A$3:$C$590,3,FALSE)</f>
        <v>Ministerio de Salud y Deportes</v>
      </c>
      <c r="Z376" s="304">
        <f>+X376</f>
        <v>46</v>
      </c>
      <c r="AA376" s="305" t="str">
        <f>+Y376</f>
        <v>Ministerio de Salud y Deportes</v>
      </c>
    </row>
    <row r="377" spans="1:27" ht="15" hidden="1" customHeight="1">
      <c r="A377" s="32">
        <v>435</v>
      </c>
      <c r="B377" s="450"/>
      <c r="C377" s="347" t="str">
        <f>+VLOOKUP(A377,bd_lista!$A$3:$C$590,3,FALSE)</f>
        <v>Seguro Integral de Salud</v>
      </c>
      <c r="D377" s="452"/>
      <c r="E377" s="347" t="s">
        <v>1311</v>
      </c>
      <c r="F377" s="247">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7">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7">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7">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7">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7">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7">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7">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7">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7">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7">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7">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7">
        <f t="shared" ca="1" si="17"/>
        <v>0</v>
      </c>
      <c r="S377" s="264">
        <f ca="1">+R376+R377</f>
        <v>0</v>
      </c>
      <c r="T377" s="247">
        <f ca="1">+S377</f>
        <v>0</v>
      </c>
      <c r="U377" s="246">
        <f t="shared" si="18"/>
        <v>2</v>
      </c>
      <c r="V377" s="347" t="str">
        <f>+VLOOKUP(A377,bd_lista!$A$3:$E$590,5,FALSE)</f>
        <v>Instituciones de Seguridad Social</v>
      </c>
      <c r="W377" s="454"/>
      <c r="X377" s="244">
        <f>+VLOOKUP(A377,[2]Sheet1!$A$13:$D$744,4,FALSE)</f>
        <v>46</v>
      </c>
      <c r="Y377" s="244" t="str">
        <f>+VLOOKUP(X377,bd_lista!$A$3:$C$590,3,FALSE)</f>
        <v>Ministerio de Salud y Deportes</v>
      </c>
      <c r="Z377" s="302"/>
      <c r="AA377" s="303"/>
    </row>
    <row r="378" spans="1:27" customFormat="1" ht="27" hidden="1" customHeight="1">
      <c r="A378" s="254">
        <v>4601</v>
      </c>
      <c r="B378" s="449">
        <f>+A378</f>
        <v>4601</v>
      </c>
      <c r="C378" s="249" t="str">
        <f>+VLOOKUP(A378,bd_lista!$A$3:$C$590,3,FALSE)</f>
        <v>Gobierno Autónomo Regional del Gran Chaco</v>
      </c>
      <c r="D378" s="451" t="str">
        <f>+C378</f>
        <v>Gobierno Autónomo Regional del Gran Chaco</v>
      </c>
      <c r="E378" s="244" t="s">
        <v>1310</v>
      </c>
      <c r="F378" s="245">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5">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5">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5">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5">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5">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5">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5">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5">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5">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5">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5">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5">
        <f t="shared" ca="1" si="17"/>
        <v>0</v>
      </c>
      <c r="S378" s="252"/>
      <c r="T378" s="245">
        <f ca="1">+T379</f>
        <v>0</v>
      </c>
      <c r="U378" s="244">
        <f t="shared" si="18"/>
        <v>1</v>
      </c>
      <c r="V378" s="347" t="str">
        <f>+VLOOKUP(A378,bd_lista!$A$3:$E$590,5,FALSE)</f>
        <v>Gobiernos Autónomos Regionales</v>
      </c>
      <c r="W378" s="453" t="str">
        <f>+V378</f>
        <v>Gobiernos Autónomos Regionales</v>
      </c>
      <c r="X378" s="244">
        <f>+VLOOKUP(A378,[2]Sheet1!$A$13:$D$744,4,FALSE)</f>
        <v>0</v>
      </c>
      <c r="Y378" s="244" t="e">
        <f>+VLOOKUP(X378,bd_lista!$A$3:$C$590,3,FALSE)</f>
        <v>#N/A</v>
      </c>
      <c r="Z378" s="304">
        <f>+X378</f>
        <v>0</v>
      </c>
      <c r="AA378" s="305" t="e">
        <f>+Y378</f>
        <v>#N/A</v>
      </c>
    </row>
    <row r="379" spans="1:27" customFormat="1" ht="15" hidden="1" customHeight="1">
      <c r="A379" s="32">
        <v>4601</v>
      </c>
      <c r="B379" s="450"/>
      <c r="C379" s="347" t="str">
        <f>+VLOOKUP(A379,bd_lista!$A$3:$C$590,3,FALSE)</f>
        <v>Gobierno Autónomo Regional del Gran Chaco</v>
      </c>
      <c r="D379" s="452"/>
      <c r="E379" s="244" t="s">
        <v>1311</v>
      </c>
      <c r="F379" s="245">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5">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5">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5">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5">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5">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5">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5">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5">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5">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5">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5">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5">
        <f t="shared" ca="1" si="17"/>
        <v>0</v>
      </c>
      <c r="S379" s="252">
        <f ca="1">+R378+R379</f>
        <v>0</v>
      </c>
      <c r="T379" s="245">
        <f ca="1">+S379</f>
        <v>0</v>
      </c>
      <c r="U379" s="244">
        <f t="shared" si="18"/>
        <v>2</v>
      </c>
      <c r="V379" s="347" t="str">
        <f>+VLOOKUP(A379,bd_lista!$A$3:$E$590,5,FALSE)</f>
        <v>Gobiernos Autónomos Regionales</v>
      </c>
      <c r="W379" s="454"/>
      <c r="X379" s="244">
        <f>+VLOOKUP(A379,[2]Sheet1!$A$13:$D$744,4,FALSE)</f>
        <v>0</v>
      </c>
      <c r="Y379" s="244" t="e">
        <f>+VLOOKUP(X379,bd_lista!$A$3:$C$590,3,FALSE)</f>
        <v>#N/A</v>
      </c>
      <c r="Z379" s="302"/>
      <c r="AA379" s="303"/>
    </row>
    <row r="380" spans="1:27" ht="15" hidden="1" customHeight="1">
      <c r="A380" s="32">
        <v>1519</v>
      </c>
      <c r="B380" s="449">
        <f>+A380</f>
        <v>1519</v>
      </c>
      <c r="C380" s="249" t="str">
        <f>+VLOOKUP(A380,bd_lista!$A$3:$C$590,3,FALSE)</f>
        <v>Gobierno Autónomo Municipal de Tupiza</v>
      </c>
      <c r="D380" s="451" t="str">
        <f>+C380</f>
        <v>Gobierno Autónomo Municipal de Tupiza</v>
      </c>
      <c r="E380" s="244" t="s">
        <v>1310</v>
      </c>
      <c r="F380" s="245">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5">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5">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5">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5">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5">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5">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5">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5">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5">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5">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5">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5">
        <f t="shared" ca="1" si="17"/>
        <v>0</v>
      </c>
      <c r="S380" s="252"/>
      <c r="T380" s="245">
        <f ca="1">+T381</f>
        <v>0</v>
      </c>
      <c r="U380" s="244">
        <f t="shared" si="18"/>
        <v>1</v>
      </c>
      <c r="V380" s="347" t="str">
        <f>+VLOOKUP(A380,bd_lista!$A$3:$E$590,5,FALSE)</f>
        <v>Gobiernos Autonomos Municipales</v>
      </c>
      <c r="W380" s="453" t="str">
        <f>+V380</f>
        <v>Gobiernos Autonomos Municipales</v>
      </c>
      <c r="X380" s="244">
        <f>+VLOOKUP(A380,[2]Sheet1!$A$13:$D$744,4,FALSE)</f>
        <v>0</v>
      </c>
      <c r="Y380" s="244" t="e">
        <f>+VLOOKUP(X380,bd_lista!$A$3:$C$590,3,FALSE)</f>
        <v>#N/A</v>
      </c>
      <c r="Z380" s="304">
        <f>+X380</f>
        <v>0</v>
      </c>
      <c r="AA380" s="305" t="e">
        <f>+Y380</f>
        <v>#N/A</v>
      </c>
    </row>
    <row r="381" spans="1:27" ht="15" hidden="1" customHeight="1">
      <c r="A381" s="32">
        <v>1519</v>
      </c>
      <c r="B381" s="450"/>
      <c r="C381" s="347" t="str">
        <f>+VLOOKUP(A381,bd_lista!$A$3:$C$590,3,FALSE)</f>
        <v>Gobierno Autónomo Municipal de Tupiza</v>
      </c>
      <c r="D381" s="452"/>
      <c r="E381" s="246" t="s">
        <v>1311</v>
      </c>
      <c r="F381" s="247">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7">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7">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7">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7">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7">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7">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7">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7">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7">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7">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7">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7">
        <f t="shared" ca="1" si="17"/>
        <v>0</v>
      </c>
      <c r="S381" s="264">
        <f ca="1">+R380+R381</f>
        <v>0</v>
      </c>
      <c r="T381" s="247">
        <f ca="1">+S381</f>
        <v>0</v>
      </c>
      <c r="U381" s="246">
        <f t="shared" si="18"/>
        <v>2</v>
      </c>
      <c r="V381" s="347" t="str">
        <f>+VLOOKUP(A381,bd_lista!$A$3:$E$590,5,FALSE)</f>
        <v>Gobiernos Autonomos Municipales</v>
      </c>
      <c r="W381" s="454"/>
      <c r="X381" s="244">
        <f>+VLOOKUP(A381,[2]Sheet1!$A$13:$D$744,4,FALSE)</f>
        <v>0</v>
      </c>
      <c r="Y381" s="244" t="e">
        <f>+VLOOKUP(X381,bd_lista!$A$3:$C$590,3,FALSE)</f>
        <v>#N/A</v>
      </c>
      <c r="Z381" s="302"/>
      <c r="AA381" s="303"/>
    </row>
    <row r="382" spans="1:27" ht="15" hidden="1" customHeight="1">
      <c r="A382" s="254">
        <v>1236</v>
      </c>
      <c r="B382" s="449">
        <f>+A382</f>
        <v>1236</v>
      </c>
      <c r="C382" s="249" t="str">
        <f>+VLOOKUP(A382,bd_lista!$A$3:$C$590,3,FALSE)</f>
        <v>Gobierno Autónomo Municipal de Ayata</v>
      </c>
      <c r="D382" s="451" t="str">
        <f>+C382</f>
        <v>Gobierno Autónomo Municipal de Ayata</v>
      </c>
      <c r="E382" s="244" t="s">
        <v>1310</v>
      </c>
      <c r="F382" s="245">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5">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5">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5">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5">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5">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5">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5">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5">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5">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5">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5">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5">
        <f t="shared" ca="1" si="17"/>
        <v>0</v>
      </c>
      <c r="S382" s="252"/>
      <c r="T382" s="245">
        <f ca="1">+T383</f>
        <v>0</v>
      </c>
      <c r="U382" s="244">
        <f t="shared" si="18"/>
        <v>1</v>
      </c>
      <c r="V382" s="347" t="str">
        <f>+VLOOKUP(A382,bd_lista!$A$3:$E$590,5,FALSE)</f>
        <v>Gobiernos Autonomos Municipales</v>
      </c>
      <c r="W382" s="453" t="str">
        <f>+V382</f>
        <v>Gobiernos Autonomos Municipales</v>
      </c>
      <c r="X382" s="244">
        <f>+VLOOKUP(A382,[2]Sheet1!$A$13:$D$744,4,FALSE)</f>
        <v>0</v>
      </c>
      <c r="Y382" s="244" t="e">
        <f>+VLOOKUP(X382,bd_lista!$A$3:$C$590,3,FALSE)</f>
        <v>#N/A</v>
      </c>
      <c r="Z382" s="304">
        <f>+X382</f>
        <v>0</v>
      </c>
      <c r="AA382" s="305" t="e">
        <f>+Y382</f>
        <v>#N/A</v>
      </c>
    </row>
    <row r="383" spans="1:27" ht="15" hidden="1" customHeight="1">
      <c r="A383" s="32">
        <v>1236</v>
      </c>
      <c r="B383" s="450"/>
      <c r="C383" s="347" t="str">
        <f>+VLOOKUP(A383,bd_lista!$A$3:$C$590,3,FALSE)</f>
        <v>Gobierno Autónomo Municipal de Ayata</v>
      </c>
      <c r="D383" s="452"/>
      <c r="E383" s="246" t="s">
        <v>1311</v>
      </c>
      <c r="F383" s="247">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7">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7">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7">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7">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7">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7">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7">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7">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7">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7">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7">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7">
        <f t="shared" ca="1" si="17"/>
        <v>0</v>
      </c>
      <c r="S383" s="264">
        <f ca="1">+R382+R383</f>
        <v>0</v>
      </c>
      <c r="T383" s="247">
        <f ca="1">+S383</f>
        <v>0</v>
      </c>
      <c r="U383" s="246">
        <f t="shared" si="18"/>
        <v>2</v>
      </c>
      <c r="V383" s="347" t="str">
        <f>+VLOOKUP(A383,bd_lista!$A$3:$E$590,5,FALSE)</f>
        <v>Gobiernos Autonomos Municipales</v>
      </c>
      <c r="W383" s="454"/>
      <c r="X383" s="244">
        <f>+VLOOKUP(A383,[2]Sheet1!$A$13:$D$744,4,FALSE)</f>
        <v>0</v>
      </c>
      <c r="Y383" s="244" t="e">
        <f>+VLOOKUP(X383,bd_lista!$A$3:$C$590,3,FALSE)</f>
        <v>#N/A</v>
      </c>
      <c r="Z383" s="302"/>
      <c r="AA383" s="303"/>
    </row>
    <row r="384" spans="1:27" ht="15" hidden="1" customHeight="1">
      <c r="A384" s="254">
        <v>1250</v>
      </c>
      <c r="B384" s="449">
        <f>+A384</f>
        <v>1250</v>
      </c>
      <c r="C384" s="249" t="str">
        <f>+VLOOKUP(A384,bd_lista!$A$3:$C$590,3,FALSE)</f>
        <v>Gobierno Autónomo Municipal de Pelechuco</v>
      </c>
      <c r="D384" s="451" t="str">
        <f>+C384</f>
        <v>Gobierno Autónomo Municipal de Pelechuco</v>
      </c>
      <c r="E384" s="244" t="s">
        <v>1310</v>
      </c>
      <c r="F384" s="245">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5">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5">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5">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5">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5">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5">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5">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5">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5">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5">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5">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5">
        <f t="shared" ca="1" si="17"/>
        <v>0</v>
      </c>
      <c r="S384" s="252"/>
      <c r="T384" s="245">
        <f ca="1">+T385</f>
        <v>0</v>
      </c>
      <c r="U384" s="244">
        <f t="shared" si="18"/>
        <v>1</v>
      </c>
      <c r="V384" s="347" t="str">
        <f>+VLOOKUP(A384,bd_lista!$A$3:$E$590,5,FALSE)</f>
        <v>Gobiernos Autonomos Municipales</v>
      </c>
      <c r="W384" s="453" t="str">
        <f>+V384</f>
        <v>Gobiernos Autonomos Municipales</v>
      </c>
      <c r="X384" s="244">
        <f>+VLOOKUP(A384,[2]Sheet1!$A$13:$D$744,4,FALSE)</f>
        <v>0</v>
      </c>
      <c r="Y384" s="244" t="e">
        <f>+VLOOKUP(X384,bd_lista!$A$3:$C$590,3,FALSE)</f>
        <v>#N/A</v>
      </c>
      <c r="Z384" s="304">
        <f>+X384</f>
        <v>0</v>
      </c>
      <c r="AA384" s="305" t="e">
        <f>+Y384</f>
        <v>#N/A</v>
      </c>
    </row>
    <row r="385" spans="1:27" ht="15" hidden="1" customHeight="1">
      <c r="A385" s="32">
        <v>1250</v>
      </c>
      <c r="B385" s="450"/>
      <c r="C385" s="347" t="str">
        <f>+VLOOKUP(A385,bd_lista!$A$3:$C$590,3,FALSE)</f>
        <v>Gobierno Autónomo Municipal de Pelechuco</v>
      </c>
      <c r="D385" s="452"/>
      <c r="E385" s="246" t="s">
        <v>1311</v>
      </c>
      <c r="F385" s="247">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7">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7">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7">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7">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7">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7">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7">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7">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7">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7">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7">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7">
        <f t="shared" ca="1" si="17"/>
        <v>0</v>
      </c>
      <c r="S385" s="264">
        <f ca="1">+R384+R385</f>
        <v>0</v>
      </c>
      <c r="T385" s="247">
        <f ca="1">+S385</f>
        <v>0</v>
      </c>
      <c r="U385" s="246">
        <f t="shared" si="18"/>
        <v>2</v>
      </c>
      <c r="V385" s="347" t="str">
        <f>+VLOOKUP(A385,bd_lista!$A$3:$E$590,5,FALSE)</f>
        <v>Gobiernos Autonomos Municipales</v>
      </c>
      <c r="W385" s="454"/>
      <c r="X385" s="244">
        <f>+VLOOKUP(A385,[2]Sheet1!$A$13:$D$744,4,FALSE)</f>
        <v>0</v>
      </c>
      <c r="Y385" s="244" t="e">
        <f>+VLOOKUP(X385,bd_lista!$A$3:$C$590,3,FALSE)</f>
        <v>#N/A</v>
      </c>
      <c r="Z385" s="302"/>
      <c r="AA385" s="303"/>
    </row>
    <row r="386" spans="1:27" ht="15" hidden="1" customHeight="1">
      <c r="A386" s="254">
        <v>1513</v>
      </c>
      <c r="B386" s="449">
        <f>+A386</f>
        <v>1513</v>
      </c>
      <c r="C386" s="249" t="str">
        <f>+VLOOKUP(A386,bd_lista!$A$3:$C$590,3,FALSE)</f>
        <v>Gobierno Autónomo Municipal de Pocoata</v>
      </c>
      <c r="D386" s="451" t="str">
        <f>+C386</f>
        <v>Gobierno Autónomo Municipal de Pocoata</v>
      </c>
      <c r="E386" s="244" t="s">
        <v>1310</v>
      </c>
      <c r="F386" s="245">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5">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5">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5">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5">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5">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5">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5">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5">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5">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5">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5">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5">
        <f t="shared" ca="1" si="17"/>
        <v>0</v>
      </c>
      <c r="S386" s="252"/>
      <c r="T386" s="245">
        <f ca="1">+T387</f>
        <v>1</v>
      </c>
      <c r="U386" s="244">
        <f t="shared" si="18"/>
        <v>1</v>
      </c>
      <c r="V386" s="347" t="str">
        <f>+VLOOKUP(A386,bd_lista!$A$3:$E$590,5,FALSE)</f>
        <v>Gobiernos Autonomos Municipales</v>
      </c>
      <c r="W386" s="453" t="str">
        <f>+V386</f>
        <v>Gobiernos Autonomos Municipales</v>
      </c>
      <c r="X386" s="244">
        <f>+VLOOKUP(A386,[2]Sheet1!$A$13:$D$744,4,FALSE)</f>
        <v>0</v>
      </c>
      <c r="Y386" s="244" t="e">
        <f>+VLOOKUP(X386,bd_lista!$A$3:$C$590,3,FALSE)</f>
        <v>#N/A</v>
      </c>
      <c r="Z386" s="304">
        <f>+X386</f>
        <v>0</v>
      </c>
      <c r="AA386" s="305" t="e">
        <f>+Y386</f>
        <v>#N/A</v>
      </c>
    </row>
    <row r="387" spans="1:27" ht="15" hidden="1" customHeight="1">
      <c r="A387" s="32">
        <v>1513</v>
      </c>
      <c r="B387" s="450"/>
      <c r="C387" s="347" t="str">
        <f>+VLOOKUP(A387,bd_lista!$A$3:$C$590,3,FALSE)</f>
        <v>Gobierno Autónomo Municipal de Pocoata</v>
      </c>
      <c r="D387" s="452"/>
      <c r="E387" s="246" t="s">
        <v>1311</v>
      </c>
      <c r="F387" s="247">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7">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7">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7">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7">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1</v>
      </c>
      <c r="K387" s="247">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7">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7">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7">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7">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7">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7">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7">
        <f t="shared" ca="1" si="17"/>
        <v>1</v>
      </c>
      <c r="S387" s="264">
        <f ca="1">+R386+R387</f>
        <v>1</v>
      </c>
      <c r="T387" s="247">
        <f ca="1">+S387</f>
        <v>1</v>
      </c>
      <c r="U387" s="246">
        <f t="shared" si="18"/>
        <v>2</v>
      </c>
      <c r="V387" s="347" t="str">
        <f>+VLOOKUP(A387,bd_lista!$A$3:$E$590,5,FALSE)</f>
        <v>Gobiernos Autonomos Municipales</v>
      </c>
      <c r="W387" s="454"/>
      <c r="X387" s="244">
        <f>+VLOOKUP(A387,[2]Sheet1!$A$13:$D$744,4,FALSE)</f>
        <v>0</v>
      </c>
      <c r="Y387" s="244" t="e">
        <f>+VLOOKUP(X387,bd_lista!$A$3:$C$590,3,FALSE)</f>
        <v>#N/A</v>
      </c>
      <c r="Z387" s="302"/>
      <c r="AA387" s="303"/>
    </row>
    <row r="388" spans="1:27" ht="15" customHeight="1">
      <c r="A388" s="254">
        <v>572</v>
      </c>
      <c r="B388" s="449">
        <f>+A388</f>
        <v>572</v>
      </c>
      <c r="C388" s="249" t="str">
        <f>+VLOOKUP(A388,bd_lista!$A$3:$C$590,3,FALSE)</f>
        <v>Empresa de Apoyo a la Producción de Alimentos</v>
      </c>
      <c r="D388" s="451" t="str">
        <f>+C388</f>
        <v>Empresa de Apoyo a la Producción de Alimentos</v>
      </c>
      <c r="E388" s="249" t="s">
        <v>1310</v>
      </c>
      <c r="F388" s="245">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5">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5">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5">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5">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5">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5">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5">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5">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5">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5">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5">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5">
        <f t="shared" ca="1" si="17"/>
        <v>0</v>
      </c>
      <c r="S388" s="268"/>
      <c r="T388" s="245">
        <f ca="1">+T389</f>
        <v>22819849.710000001</v>
      </c>
      <c r="U388" s="244">
        <f t="shared" si="18"/>
        <v>1</v>
      </c>
      <c r="V388" s="347" t="str">
        <f>+VLOOKUP(A388,bd_lista!$A$3:$E$590,5,FALSE)</f>
        <v>Empresas Nacionales</v>
      </c>
      <c r="W388" s="453" t="str">
        <f>+V388</f>
        <v>Empresas Nacionales</v>
      </c>
      <c r="X388" s="244">
        <f>+VLOOKUP(A388,[2]Sheet1!$A$13:$D$744,4,FALSE)</f>
        <v>41</v>
      </c>
      <c r="Y388" s="244" t="str">
        <f>+VLOOKUP(X388,bd_lista!$A$3:$C$590,3,FALSE)</f>
        <v>Ministerio de Desarrollo Productivo y Economía Plural</v>
      </c>
      <c r="Z388" s="304">
        <f>+X388</f>
        <v>41</v>
      </c>
      <c r="AA388" s="333" t="str">
        <f>+Y388</f>
        <v>Ministerio de Desarrollo Productivo y Economía Plural</v>
      </c>
    </row>
    <row r="389" spans="1:27" ht="15" customHeight="1">
      <c r="A389" s="32">
        <v>572</v>
      </c>
      <c r="B389" s="450"/>
      <c r="C389" s="347" t="str">
        <f>+VLOOKUP(A389,bd_lista!$A$3:$C$590,3,FALSE)</f>
        <v>Empresa de Apoyo a la Producción de Alimentos</v>
      </c>
      <c r="D389" s="452"/>
      <c r="E389" s="347" t="s">
        <v>1311</v>
      </c>
      <c r="F389" s="247">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7">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7">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7">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7">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7">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7">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22819849.710000001</v>
      </c>
      <c r="M389" s="247">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7">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7">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7">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7">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7">
        <f t="shared" ca="1" si="17"/>
        <v>22819849.710000001</v>
      </c>
      <c r="S389" s="267">
        <f ca="1">+R388+R389</f>
        <v>22819849.710000001</v>
      </c>
      <c r="T389" s="247">
        <f ca="1">+S389</f>
        <v>22819849.710000001</v>
      </c>
      <c r="U389" s="246">
        <f t="shared" si="18"/>
        <v>2</v>
      </c>
      <c r="V389" s="347" t="str">
        <f>+VLOOKUP(A389,bd_lista!$A$3:$E$590,5,FALSE)</f>
        <v>Empresas Nacionales</v>
      </c>
      <c r="W389" s="454"/>
      <c r="X389" s="244">
        <f>+VLOOKUP(A389,[2]Sheet1!$A$13:$D$744,4,FALSE)</f>
        <v>41</v>
      </c>
      <c r="Y389" s="244" t="str">
        <f>+VLOOKUP(X389,bd_lista!$A$3:$C$590,3,FALSE)</f>
        <v>Ministerio de Desarrollo Productivo y Economía Plural</v>
      </c>
      <c r="Z389" s="302"/>
      <c r="AA389" s="335"/>
    </row>
    <row r="390" spans="1:27" ht="15" hidden="1" customHeight="1">
      <c r="A390" s="254">
        <v>1302</v>
      </c>
      <c r="B390" s="449">
        <f>+A390</f>
        <v>1302</v>
      </c>
      <c r="C390" s="249" t="str">
        <f>+VLOOKUP(A390,bd_lista!$A$3:$C$590,3,FALSE)</f>
        <v>Gobierno Autónomo Municipal de Quillacollo</v>
      </c>
      <c r="D390" s="451" t="str">
        <f>+C390</f>
        <v>Gobierno Autónomo Municipal de Quillacollo</v>
      </c>
      <c r="E390" s="244" t="s">
        <v>1310</v>
      </c>
      <c r="F390" s="245">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5">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5">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5">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5">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5">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5">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5">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5">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5">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5">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5">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5">
        <f t="shared" ca="1" si="17"/>
        <v>0</v>
      </c>
      <c r="S390" s="252"/>
      <c r="T390" s="245">
        <f ca="1">+T391</f>
        <v>0</v>
      </c>
      <c r="U390" s="244">
        <f t="shared" si="18"/>
        <v>1</v>
      </c>
      <c r="V390" s="347" t="str">
        <f>+VLOOKUP(A390,bd_lista!$A$3:$E$590,5,FALSE)</f>
        <v>Gobiernos Autonomos Municipales</v>
      </c>
      <c r="W390" s="453" t="str">
        <f>+V390</f>
        <v>Gobiernos Autonomos Municipales</v>
      </c>
      <c r="X390" s="244">
        <f>+VLOOKUP(A390,[2]Sheet1!$A$13:$D$744,4,FALSE)</f>
        <v>0</v>
      </c>
      <c r="Y390" s="244" t="e">
        <f>+VLOOKUP(X390,bd_lista!$A$3:$C$590,3,FALSE)</f>
        <v>#N/A</v>
      </c>
      <c r="Z390" s="304">
        <f>+X390</f>
        <v>0</v>
      </c>
      <c r="AA390" s="305" t="e">
        <f>+Y390</f>
        <v>#N/A</v>
      </c>
    </row>
    <row r="391" spans="1:27" ht="15" hidden="1" customHeight="1">
      <c r="A391" s="32">
        <v>1302</v>
      </c>
      <c r="B391" s="450"/>
      <c r="C391" s="347" t="str">
        <f>+VLOOKUP(A391,bd_lista!$A$3:$C$590,3,FALSE)</f>
        <v>Gobierno Autónomo Municipal de Quillacollo</v>
      </c>
      <c r="D391" s="452"/>
      <c r="E391" s="246" t="s">
        <v>1311</v>
      </c>
      <c r="F391" s="247">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7">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7">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7">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7">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7">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7">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7">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7">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7">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7">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7">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7">
        <f t="shared" ca="1" si="17"/>
        <v>0</v>
      </c>
      <c r="S391" s="264">
        <f ca="1">+R390+R391</f>
        <v>0</v>
      </c>
      <c r="T391" s="247">
        <f ca="1">+S391</f>
        <v>0</v>
      </c>
      <c r="U391" s="246">
        <f t="shared" si="18"/>
        <v>2</v>
      </c>
      <c r="V391" s="347" t="str">
        <f>+VLOOKUP(A391,bd_lista!$A$3:$E$590,5,FALSE)</f>
        <v>Gobiernos Autonomos Municipales</v>
      </c>
      <c r="W391" s="454"/>
      <c r="X391" s="244">
        <f>+VLOOKUP(A391,[2]Sheet1!$A$13:$D$744,4,FALSE)</f>
        <v>0</v>
      </c>
      <c r="Y391" s="244" t="e">
        <f>+VLOOKUP(X391,bd_lista!$A$3:$C$590,3,FALSE)</f>
        <v>#N/A</v>
      </c>
      <c r="Z391" s="302"/>
      <c r="AA391" s="303"/>
    </row>
    <row r="392" spans="1:27" ht="15" hidden="1" customHeight="1">
      <c r="A392" s="254">
        <v>1301</v>
      </c>
      <c r="B392" s="449">
        <f>+A392</f>
        <v>1301</v>
      </c>
      <c r="C392" s="249" t="str">
        <f>+VLOOKUP(A392,bd_lista!$A$3:$C$590,3,FALSE)</f>
        <v>Gobierno Autónomo Municipal de Cochabamba</v>
      </c>
      <c r="D392" s="451" t="str">
        <f>+C392</f>
        <v>Gobierno Autónomo Municipal de Cochabamba</v>
      </c>
      <c r="E392" s="244" t="s">
        <v>1310</v>
      </c>
      <c r="F392" s="245">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5">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5">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5">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5">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5">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5">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5">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5">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5">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5">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5">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5">
        <f t="shared" ca="1" si="17"/>
        <v>0</v>
      </c>
      <c r="S392" s="252"/>
      <c r="T392" s="245">
        <f ca="1">+T393</f>
        <v>0</v>
      </c>
      <c r="U392" s="244">
        <f t="shared" si="18"/>
        <v>1</v>
      </c>
      <c r="V392" s="347" t="str">
        <f>+VLOOKUP(A392,bd_lista!$A$3:$E$590,5,FALSE)</f>
        <v>Gobiernos Autonomos Municipales</v>
      </c>
      <c r="W392" s="453" t="str">
        <f>+V392</f>
        <v>Gobiernos Autonomos Municipales</v>
      </c>
      <c r="X392" s="244">
        <f>+VLOOKUP(A392,[2]Sheet1!$A$13:$D$744,4,FALSE)</f>
        <v>0</v>
      </c>
      <c r="Y392" s="244" t="e">
        <f>+VLOOKUP(X392,bd_lista!$A$3:$C$590,3,FALSE)</f>
        <v>#N/A</v>
      </c>
      <c r="Z392" s="304">
        <f>+X392</f>
        <v>0</v>
      </c>
      <c r="AA392" s="305" t="e">
        <f>+Y392</f>
        <v>#N/A</v>
      </c>
    </row>
    <row r="393" spans="1:27" ht="15" hidden="1" customHeight="1">
      <c r="A393" s="32">
        <v>1301</v>
      </c>
      <c r="B393" s="450"/>
      <c r="C393" s="347" t="str">
        <f>+VLOOKUP(A393,bd_lista!$A$3:$C$590,3,FALSE)</f>
        <v>Gobierno Autónomo Municipal de Cochabamba</v>
      </c>
      <c r="D393" s="452"/>
      <c r="E393" s="246" t="s">
        <v>1311</v>
      </c>
      <c r="F393" s="247">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7">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7">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7">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7">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7">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7">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7">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7">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7">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7">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7">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7">
        <f t="shared" ca="1" si="17"/>
        <v>0</v>
      </c>
      <c r="S393" s="264">
        <f ca="1">+R392+R393</f>
        <v>0</v>
      </c>
      <c r="T393" s="247">
        <f ca="1">+S393</f>
        <v>0</v>
      </c>
      <c r="U393" s="246">
        <f t="shared" si="18"/>
        <v>2</v>
      </c>
      <c r="V393" s="347" t="str">
        <f>+VLOOKUP(A393,bd_lista!$A$3:$E$590,5,FALSE)</f>
        <v>Gobiernos Autonomos Municipales</v>
      </c>
      <c r="W393" s="454"/>
      <c r="X393" s="244">
        <f>+VLOOKUP(A393,[2]Sheet1!$A$13:$D$744,4,FALSE)</f>
        <v>0</v>
      </c>
      <c r="Y393" s="244" t="e">
        <f>+VLOOKUP(X393,bd_lista!$A$3:$C$590,3,FALSE)</f>
        <v>#N/A</v>
      </c>
      <c r="Z393" s="302"/>
      <c r="AA393" s="303"/>
    </row>
    <row r="394" spans="1:27" ht="15" hidden="1" customHeight="1">
      <c r="A394" s="254">
        <v>1915</v>
      </c>
      <c r="B394" s="449">
        <f>+A394</f>
        <v>1915</v>
      </c>
      <c r="C394" s="249" t="str">
        <f>+VLOOKUP(A394,bd_lista!$A$3:$C$590,3,FALSE)</f>
        <v>Gobierno Autónomo Municipal de Santos Mercado</v>
      </c>
      <c r="D394" s="451" t="str">
        <f>+C394</f>
        <v>Gobierno Autónomo Municipal de Santos Mercado</v>
      </c>
      <c r="E394" s="244" t="s">
        <v>1310</v>
      </c>
      <c r="F394" s="245">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5">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5">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5">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5">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5">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5">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5">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5">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5">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5">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5">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5">
        <f t="shared" ca="1" si="17"/>
        <v>0</v>
      </c>
      <c r="S394" s="252"/>
      <c r="T394" s="245">
        <f ca="1">+T395</f>
        <v>0</v>
      </c>
      <c r="U394" s="244">
        <f t="shared" si="18"/>
        <v>1</v>
      </c>
      <c r="V394" s="347" t="str">
        <f>+VLOOKUP(A394,bd_lista!$A$3:$E$590,5,FALSE)</f>
        <v>Gobiernos Autonomos Municipales</v>
      </c>
      <c r="W394" s="453" t="str">
        <f>+V394</f>
        <v>Gobiernos Autonomos Municipales</v>
      </c>
      <c r="X394" s="244">
        <f>+VLOOKUP(A394,[2]Sheet1!$A$13:$D$744,4,FALSE)</f>
        <v>0</v>
      </c>
      <c r="Y394" s="244" t="e">
        <f>+VLOOKUP(X394,bd_lista!$A$3:$C$590,3,FALSE)</f>
        <v>#N/A</v>
      </c>
      <c r="Z394" s="304">
        <f>+X394</f>
        <v>0</v>
      </c>
      <c r="AA394" s="333" t="e">
        <f>+Y394</f>
        <v>#N/A</v>
      </c>
    </row>
    <row r="395" spans="1:27" ht="15" hidden="1" customHeight="1">
      <c r="A395" s="32">
        <v>1915</v>
      </c>
      <c r="B395" s="450"/>
      <c r="C395" s="347" t="str">
        <f>+VLOOKUP(A395,bd_lista!$A$3:$C$590,3,FALSE)</f>
        <v>Gobierno Autónomo Municipal de Santos Mercado</v>
      </c>
      <c r="D395" s="452"/>
      <c r="E395" s="246" t="s">
        <v>1311</v>
      </c>
      <c r="F395" s="247">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7">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7">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7">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7">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7">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7">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7">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7">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7">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7">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7">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7">
        <f t="shared" ca="1" si="17"/>
        <v>0</v>
      </c>
      <c r="S395" s="264">
        <f ca="1">+R394+R395</f>
        <v>0</v>
      </c>
      <c r="T395" s="247">
        <f ca="1">+S395</f>
        <v>0</v>
      </c>
      <c r="U395" s="246">
        <f t="shared" si="18"/>
        <v>2</v>
      </c>
      <c r="V395" s="347" t="str">
        <f>+VLOOKUP(A395,bd_lista!$A$3:$E$590,5,FALSE)</f>
        <v>Gobiernos Autonomos Municipales</v>
      </c>
      <c r="W395" s="454"/>
      <c r="X395" s="244">
        <f>+VLOOKUP(A395,[2]Sheet1!$A$13:$D$744,4,FALSE)</f>
        <v>0</v>
      </c>
      <c r="Y395" s="244" t="e">
        <f>+VLOOKUP(X395,bd_lista!$A$3:$C$590,3,FALSE)</f>
        <v>#N/A</v>
      </c>
      <c r="Z395" s="302"/>
      <c r="AA395" s="335"/>
    </row>
    <row r="396" spans="1:27" ht="15" hidden="1" customHeight="1">
      <c r="A396" s="254">
        <v>1101</v>
      </c>
      <c r="B396" s="449">
        <f>+A396</f>
        <v>1101</v>
      </c>
      <c r="C396" s="249" t="str">
        <f>+VLOOKUP(A396,bd_lista!$A$3:$C$590,3,FALSE)</f>
        <v>Gobierno Autónomo Municipal de Sucre</v>
      </c>
      <c r="D396" s="451" t="str">
        <f>+C396</f>
        <v>Gobierno Autónomo Municipal de Sucre</v>
      </c>
      <c r="E396" s="244" t="s">
        <v>1310</v>
      </c>
      <c r="F396" s="245">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5">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5">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5">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5">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5">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5">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5">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5">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5">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5">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5">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5">
        <f t="shared" ca="1" si="17"/>
        <v>0</v>
      </c>
      <c r="S396" s="252"/>
      <c r="T396" s="245">
        <f ca="1">+T397</f>
        <v>0</v>
      </c>
      <c r="U396" s="244">
        <f t="shared" si="18"/>
        <v>1</v>
      </c>
      <c r="V396" s="347" t="str">
        <f>+VLOOKUP(A396,bd_lista!$A$3:$E$590,5,FALSE)</f>
        <v>Gobiernos Autonomos Municipales</v>
      </c>
      <c r="W396" s="453" t="str">
        <f>+V396</f>
        <v>Gobiernos Autonomos Municipales</v>
      </c>
      <c r="X396" s="244">
        <f>+VLOOKUP(A396,[2]Sheet1!$A$13:$D$744,4,FALSE)</f>
        <v>0</v>
      </c>
      <c r="Y396" s="244" t="e">
        <f>+VLOOKUP(X396,bd_lista!$A$3:$C$590,3,FALSE)</f>
        <v>#N/A</v>
      </c>
      <c r="Z396" s="304">
        <f>+X396</f>
        <v>0</v>
      </c>
      <c r="AA396" s="305" t="e">
        <f>+Y396</f>
        <v>#N/A</v>
      </c>
    </row>
    <row r="397" spans="1:27" ht="15" hidden="1" customHeight="1">
      <c r="A397" s="32">
        <v>1101</v>
      </c>
      <c r="B397" s="450"/>
      <c r="C397" s="347" t="str">
        <f>+VLOOKUP(A397,bd_lista!$A$3:$C$590,3,FALSE)</f>
        <v>Gobierno Autónomo Municipal de Sucre</v>
      </c>
      <c r="D397" s="452"/>
      <c r="E397" s="246" t="s">
        <v>1311</v>
      </c>
      <c r="F397" s="247">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7">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7">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7">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7">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7">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7">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7">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7">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7">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7">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7">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7">
        <f t="shared" ca="1" si="17"/>
        <v>0</v>
      </c>
      <c r="S397" s="264">
        <f ca="1">+R396+R397</f>
        <v>0</v>
      </c>
      <c r="T397" s="247">
        <f ca="1">+S397</f>
        <v>0</v>
      </c>
      <c r="U397" s="246">
        <f t="shared" si="18"/>
        <v>2</v>
      </c>
      <c r="V397" s="347" t="str">
        <f>+VLOOKUP(A397,bd_lista!$A$3:$E$590,5,FALSE)</f>
        <v>Gobiernos Autonomos Municipales</v>
      </c>
      <c r="W397" s="454"/>
      <c r="X397" s="244">
        <f>+VLOOKUP(A397,[2]Sheet1!$A$13:$D$744,4,FALSE)</f>
        <v>0</v>
      </c>
      <c r="Y397" s="244" t="e">
        <f>+VLOOKUP(X397,bd_lista!$A$3:$C$590,3,FALSE)</f>
        <v>#N/A</v>
      </c>
      <c r="Z397" s="302"/>
      <c r="AA397" s="303"/>
    </row>
    <row r="398" spans="1:27" customFormat="1" ht="27" hidden="1" customHeight="1">
      <c r="A398" s="254">
        <v>1102</v>
      </c>
      <c r="B398" s="449">
        <f>+A398</f>
        <v>1102</v>
      </c>
      <c r="C398" s="249" t="str">
        <f>+VLOOKUP(A398,bd_lista!$A$3:$C$590,3,FALSE)</f>
        <v>Gobierno Autónomo Municipal de Yotala</v>
      </c>
      <c r="D398" s="451" t="str">
        <f>+C398</f>
        <v>Gobierno Autónomo Municipal de Yotala</v>
      </c>
      <c r="E398" s="244" t="s">
        <v>1310</v>
      </c>
      <c r="F398" s="245">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5">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5">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5">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5">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5">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5">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5">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5">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5">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5">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5">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5">
        <f t="shared" ca="1" si="17"/>
        <v>0</v>
      </c>
      <c r="S398" s="252"/>
      <c r="T398" s="245">
        <f ca="1">+T399</f>
        <v>0</v>
      </c>
      <c r="U398" s="244">
        <f t="shared" si="18"/>
        <v>1</v>
      </c>
      <c r="V398" s="347" t="str">
        <f>+VLOOKUP(A398,bd_lista!$A$3:$E$590,5,FALSE)</f>
        <v>Gobiernos Autonomos Municipales</v>
      </c>
      <c r="W398" s="453" t="str">
        <f>+V398</f>
        <v>Gobiernos Autonomos Municipales</v>
      </c>
      <c r="X398" s="244">
        <f>+VLOOKUP(A398,[2]Sheet1!$A$13:$D$744,4,FALSE)</f>
        <v>0</v>
      </c>
      <c r="Y398" s="244" t="e">
        <f>+VLOOKUP(X398,bd_lista!$A$3:$C$590,3,FALSE)</f>
        <v>#N/A</v>
      </c>
      <c r="Z398" s="304">
        <f>+X398</f>
        <v>0</v>
      </c>
      <c r="AA398" s="305" t="e">
        <f>+Y398</f>
        <v>#N/A</v>
      </c>
    </row>
    <row r="399" spans="1:27" customFormat="1" ht="27" hidden="1" customHeight="1">
      <c r="A399" s="32">
        <v>1102</v>
      </c>
      <c r="B399" s="450"/>
      <c r="C399" s="347" t="str">
        <f>+VLOOKUP(A399,bd_lista!$A$3:$C$590,3,FALSE)</f>
        <v>Gobierno Autónomo Municipal de Yotala</v>
      </c>
      <c r="D399" s="452"/>
      <c r="E399" s="246" t="s">
        <v>1311</v>
      </c>
      <c r="F399" s="245">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5">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5">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5">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5">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5">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5">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5">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5">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5">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5">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5">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5">
        <f t="shared" ca="1" si="17"/>
        <v>0</v>
      </c>
      <c r="S399" s="252">
        <f ca="1">+R398+R399</f>
        <v>0</v>
      </c>
      <c r="T399" s="245">
        <f ca="1">+S399</f>
        <v>0</v>
      </c>
      <c r="U399" s="244">
        <f t="shared" si="18"/>
        <v>2</v>
      </c>
      <c r="V399" s="347" t="str">
        <f>+VLOOKUP(A399,bd_lista!$A$3:$E$590,5,FALSE)</f>
        <v>Gobiernos Autonomos Municipales</v>
      </c>
      <c r="W399" s="454"/>
      <c r="X399" s="244">
        <f>+VLOOKUP(A399,[2]Sheet1!$A$13:$D$744,4,FALSE)</f>
        <v>0</v>
      </c>
      <c r="Y399" s="244" t="e">
        <f>+VLOOKUP(X399,bd_lista!$A$3:$C$590,3,FALSE)</f>
        <v>#N/A</v>
      </c>
      <c r="Z399" s="302"/>
      <c r="AA399" s="303"/>
    </row>
    <row r="400" spans="1:27" customFormat="1" ht="15" hidden="1" customHeight="1">
      <c r="A400" s="32">
        <v>1103</v>
      </c>
      <c r="B400" s="449">
        <f>+A400</f>
        <v>1103</v>
      </c>
      <c r="C400" s="249" t="str">
        <f>+VLOOKUP(A400,bd_lista!$A$3:$C$590,3,FALSE)</f>
        <v>Gobierno Autónomo Municipal de Poroma</v>
      </c>
      <c r="D400" s="451" t="str">
        <f>+C400</f>
        <v>Gobierno Autónomo Municipal de Poroma</v>
      </c>
      <c r="E400" s="244" t="s">
        <v>1310</v>
      </c>
      <c r="F400" s="245">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5">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5">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5">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5">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5">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5">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5">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5">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5">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5">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5">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5">
        <f t="shared" ca="1" si="17"/>
        <v>0</v>
      </c>
      <c r="S400" s="252"/>
      <c r="T400" s="245">
        <f ca="1">+T401</f>
        <v>0</v>
      </c>
      <c r="U400" s="244">
        <f t="shared" si="18"/>
        <v>1</v>
      </c>
      <c r="V400" s="347" t="str">
        <f>+VLOOKUP(A400,bd_lista!$A$3:$E$590,5,FALSE)</f>
        <v>Gobiernos Autonomos Municipales</v>
      </c>
      <c r="W400" s="453" t="str">
        <f>+V400</f>
        <v>Gobiernos Autonomos Municipales</v>
      </c>
      <c r="X400" s="244">
        <f>+VLOOKUP(A400,[2]Sheet1!$A$13:$D$744,4,FALSE)</f>
        <v>0</v>
      </c>
      <c r="Y400" s="244" t="e">
        <f>+VLOOKUP(X400,bd_lista!$A$3:$C$590,3,FALSE)</f>
        <v>#N/A</v>
      </c>
      <c r="Z400" s="304">
        <f>+X400</f>
        <v>0</v>
      </c>
      <c r="AA400" s="305" t="e">
        <f>+Y400</f>
        <v>#N/A</v>
      </c>
    </row>
    <row r="401" spans="1:27" customFormat="1" ht="15" hidden="1" customHeight="1">
      <c r="A401" s="32">
        <v>1103</v>
      </c>
      <c r="B401" s="450"/>
      <c r="C401" s="347" t="str">
        <f>+VLOOKUP(A401,bd_lista!$A$3:$C$590,3,FALSE)</f>
        <v>Gobierno Autónomo Municipal de Poroma</v>
      </c>
      <c r="D401" s="452"/>
      <c r="E401" s="246" t="s">
        <v>1311</v>
      </c>
      <c r="F401" s="245">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5">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5">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5">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5">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5">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5">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5">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5">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5">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5">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5">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5">
        <f t="shared" ca="1" si="17"/>
        <v>0</v>
      </c>
      <c r="S401" s="252">
        <f ca="1">+R400+R401</f>
        <v>0</v>
      </c>
      <c r="T401" s="245">
        <f ca="1">+S401</f>
        <v>0</v>
      </c>
      <c r="U401" s="244">
        <f t="shared" si="18"/>
        <v>2</v>
      </c>
      <c r="V401" s="347" t="str">
        <f>+VLOOKUP(A401,bd_lista!$A$3:$E$590,5,FALSE)</f>
        <v>Gobiernos Autonomos Municipales</v>
      </c>
      <c r="W401" s="454"/>
      <c r="X401" s="244">
        <f>+VLOOKUP(A401,[2]Sheet1!$A$13:$D$744,4,FALSE)</f>
        <v>0</v>
      </c>
      <c r="Y401" s="244" t="e">
        <f>+VLOOKUP(X401,bd_lista!$A$3:$C$590,3,FALSE)</f>
        <v>#N/A</v>
      </c>
      <c r="Z401" s="302"/>
      <c r="AA401" s="303"/>
    </row>
    <row r="402" spans="1:27" customFormat="1" ht="27" hidden="1" customHeight="1">
      <c r="A402" s="32">
        <v>1104</v>
      </c>
      <c r="B402" s="449">
        <f>+A402</f>
        <v>1104</v>
      </c>
      <c r="C402" s="249" t="str">
        <f>+VLOOKUP(A402,bd_lista!$A$3:$C$590,3,FALSE)</f>
        <v>Gobierno Autónomo Municipal de Villa Azurduy</v>
      </c>
      <c r="D402" s="451" t="str">
        <f>+C402</f>
        <v>Gobierno Autónomo Municipal de Villa Azurduy</v>
      </c>
      <c r="E402" s="244" t="s">
        <v>1310</v>
      </c>
      <c r="F402" s="245">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5">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5">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5">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5">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5">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5">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5">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5">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5">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5">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5">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5">
        <f t="shared" ca="1" si="17"/>
        <v>0</v>
      </c>
      <c r="S402" s="252"/>
      <c r="T402" s="245">
        <f ca="1">+T403</f>
        <v>0</v>
      </c>
      <c r="U402" s="244">
        <f t="shared" si="18"/>
        <v>1</v>
      </c>
      <c r="V402" s="347" t="str">
        <f>+VLOOKUP(A402,bd_lista!$A$3:$E$590,5,FALSE)</f>
        <v>Gobiernos Autonomos Municipales</v>
      </c>
      <c r="W402" s="453" t="str">
        <f>+V402</f>
        <v>Gobiernos Autonomos Municipales</v>
      </c>
      <c r="X402" s="244">
        <f>+VLOOKUP(A402,[2]Sheet1!$A$13:$D$744,4,FALSE)</f>
        <v>0</v>
      </c>
      <c r="Y402" s="244" t="e">
        <f>+VLOOKUP(X402,bd_lista!$A$3:$C$590,3,FALSE)</f>
        <v>#N/A</v>
      </c>
      <c r="Z402" s="304">
        <f>+X402</f>
        <v>0</v>
      </c>
      <c r="AA402" s="305" t="e">
        <f>+Y402</f>
        <v>#N/A</v>
      </c>
    </row>
    <row r="403" spans="1:27" customFormat="1" ht="27" hidden="1" customHeight="1">
      <c r="A403" s="32">
        <v>1104</v>
      </c>
      <c r="B403" s="450"/>
      <c r="C403" s="347" t="str">
        <f>+VLOOKUP(A403,bd_lista!$A$3:$C$590,3,FALSE)</f>
        <v>Gobierno Autónomo Municipal de Villa Azurduy</v>
      </c>
      <c r="D403" s="452"/>
      <c r="E403" s="246" t="s">
        <v>1311</v>
      </c>
      <c r="F403" s="245">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5">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5">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5">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5">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5">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5">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5">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5">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5">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5">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5">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5">
        <f t="shared" ca="1" si="17"/>
        <v>0</v>
      </c>
      <c r="S403" s="252">
        <f ca="1">+R402+R403</f>
        <v>0</v>
      </c>
      <c r="T403" s="245">
        <f ca="1">+S403</f>
        <v>0</v>
      </c>
      <c r="U403" s="244">
        <f t="shared" si="18"/>
        <v>2</v>
      </c>
      <c r="V403" s="347" t="str">
        <f>+VLOOKUP(A403,bd_lista!$A$3:$E$590,5,FALSE)</f>
        <v>Gobiernos Autonomos Municipales</v>
      </c>
      <c r="W403" s="454"/>
      <c r="X403" s="244">
        <f>+VLOOKUP(A403,[2]Sheet1!$A$13:$D$744,4,FALSE)</f>
        <v>0</v>
      </c>
      <c r="Y403" s="244" t="e">
        <f>+VLOOKUP(X403,bd_lista!$A$3:$C$590,3,FALSE)</f>
        <v>#N/A</v>
      </c>
      <c r="Z403" s="302"/>
      <c r="AA403" s="303"/>
    </row>
    <row r="404" spans="1:27" customFormat="1" ht="27" hidden="1" customHeight="1">
      <c r="A404" s="32">
        <v>1105</v>
      </c>
      <c r="B404" s="449">
        <f>+A404</f>
        <v>1105</v>
      </c>
      <c r="C404" s="249" t="str">
        <f>+VLOOKUP(A404,bd_lista!$A$3:$C$590,3,FALSE)</f>
        <v>Gobierno Autónomo Municipal de Tarvita (Villa Orías)</v>
      </c>
      <c r="D404" s="451" t="str">
        <f>+C404</f>
        <v>Gobierno Autónomo Municipal de Tarvita (Villa Orías)</v>
      </c>
      <c r="E404" s="244" t="s">
        <v>1310</v>
      </c>
      <c r="F404" s="245">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5">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5">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5">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5">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5">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5">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5">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5">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5">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5">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5">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5">
        <f t="shared" ca="1" si="17"/>
        <v>0</v>
      </c>
      <c r="S404" s="252"/>
      <c r="T404" s="245">
        <f ca="1">+T405</f>
        <v>0</v>
      </c>
      <c r="U404" s="244">
        <f t="shared" si="18"/>
        <v>1</v>
      </c>
      <c r="V404" s="347" t="str">
        <f>+VLOOKUP(A404,bd_lista!$A$3:$E$590,5,FALSE)</f>
        <v>Gobiernos Autonomos Municipales</v>
      </c>
      <c r="W404" s="453" t="str">
        <f>+V404</f>
        <v>Gobiernos Autonomos Municipales</v>
      </c>
      <c r="X404" s="244">
        <f>+VLOOKUP(A404,[2]Sheet1!$A$13:$D$744,4,FALSE)</f>
        <v>0</v>
      </c>
      <c r="Y404" s="244" t="e">
        <f>+VLOOKUP(X404,bd_lista!$A$3:$C$590,3,FALSE)</f>
        <v>#N/A</v>
      </c>
      <c r="Z404" s="304">
        <f>+X404</f>
        <v>0</v>
      </c>
      <c r="AA404" s="305" t="e">
        <f>+Y404</f>
        <v>#N/A</v>
      </c>
    </row>
    <row r="405" spans="1:27" customFormat="1" ht="27" hidden="1" customHeight="1">
      <c r="A405" s="32">
        <v>1105</v>
      </c>
      <c r="B405" s="450"/>
      <c r="C405" s="347" t="str">
        <f>+VLOOKUP(A405,bd_lista!$A$3:$C$590,3,FALSE)</f>
        <v>Gobierno Autónomo Municipal de Tarvita (Villa Orías)</v>
      </c>
      <c r="D405" s="452"/>
      <c r="E405" s="246" t="s">
        <v>1311</v>
      </c>
      <c r="F405" s="245">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5">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5">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5">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5">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5">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5">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5">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5">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5">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5">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5">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5">
        <f t="shared" ca="1" si="17"/>
        <v>0</v>
      </c>
      <c r="S405" s="252">
        <f ca="1">+R404+R405</f>
        <v>0</v>
      </c>
      <c r="T405" s="245">
        <f ca="1">+S405</f>
        <v>0</v>
      </c>
      <c r="U405" s="244">
        <f t="shared" si="18"/>
        <v>2</v>
      </c>
      <c r="V405" s="347" t="str">
        <f>+VLOOKUP(A405,bd_lista!$A$3:$E$590,5,FALSE)</f>
        <v>Gobiernos Autonomos Municipales</v>
      </c>
      <c r="W405" s="454"/>
      <c r="X405" s="244">
        <f>+VLOOKUP(A405,[2]Sheet1!$A$13:$D$744,4,FALSE)</f>
        <v>0</v>
      </c>
      <c r="Y405" s="244" t="e">
        <f>+VLOOKUP(X405,bd_lista!$A$3:$C$590,3,FALSE)</f>
        <v>#N/A</v>
      </c>
      <c r="Z405" s="302"/>
      <c r="AA405" s="303"/>
    </row>
    <row r="406" spans="1:27" customFormat="1" ht="15" hidden="1" customHeight="1">
      <c r="A406" s="32">
        <v>1106</v>
      </c>
      <c r="B406" s="449">
        <f>+A406</f>
        <v>1106</v>
      </c>
      <c r="C406" s="249" t="str">
        <f>+VLOOKUP(A406,bd_lista!$A$3:$C$590,3,FALSE)</f>
        <v>Gobierno Autónomo Municipal de Villa Zudañez (Tacopaya)</v>
      </c>
      <c r="D406" s="451" t="str">
        <f>+C406</f>
        <v>Gobierno Autónomo Municipal de Villa Zudañez (Tacopaya)</v>
      </c>
      <c r="E406" s="244" t="s">
        <v>1310</v>
      </c>
      <c r="F406" s="245">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5">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5">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5">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5">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5">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5">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5">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5">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5">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5">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5">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5">
        <f t="shared" ca="1" si="17"/>
        <v>0</v>
      </c>
      <c r="S406" s="252"/>
      <c r="T406" s="245">
        <f ca="1">+T407</f>
        <v>0</v>
      </c>
      <c r="U406" s="244">
        <f t="shared" si="18"/>
        <v>1</v>
      </c>
      <c r="V406" s="347" t="str">
        <f>+VLOOKUP(A406,bd_lista!$A$3:$E$590,5,FALSE)</f>
        <v>Gobiernos Autonomos Municipales</v>
      </c>
      <c r="W406" s="453" t="str">
        <f>+V406</f>
        <v>Gobiernos Autonomos Municipales</v>
      </c>
      <c r="X406" s="244">
        <f>+VLOOKUP(A406,[2]Sheet1!$A$13:$D$744,4,FALSE)</f>
        <v>0</v>
      </c>
      <c r="Y406" s="244" t="e">
        <f>+VLOOKUP(X406,bd_lista!$A$3:$C$590,3,FALSE)</f>
        <v>#N/A</v>
      </c>
      <c r="Z406" s="304">
        <f>+X406</f>
        <v>0</v>
      </c>
      <c r="AA406" s="305" t="e">
        <f>+Y406</f>
        <v>#N/A</v>
      </c>
    </row>
    <row r="407" spans="1:27" customFormat="1" ht="15" hidden="1" customHeight="1">
      <c r="A407" s="32">
        <v>1106</v>
      </c>
      <c r="B407" s="450"/>
      <c r="C407" s="347" t="str">
        <f>+VLOOKUP(A407,bd_lista!$A$3:$C$590,3,FALSE)</f>
        <v>Gobierno Autónomo Municipal de Villa Zudañez (Tacopaya)</v>
      </c>
      <c r="D407" s="452"/>
      <c r="E407" s="246" t="s">
        <v>1311</v>
      </c>
      <c r="F407" s="245">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5">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5">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5">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5">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5">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5">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5">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5">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5">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5">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5">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5">
        <f t="shared" ca="1" si="17"/>
        <v>0</v>
      </c>
      <c r="S407" s="252">
        <f ca="1">+R406+R407</f>
        <v>0</v>
      </c>
      <c r="T407" s="245">
        <f ca="1">+S407</f>
        <v>0</v>
      </c>
      <c r="U407" s="244">
        <f t="shared" si="18"/>
        <v>2</v>
      </c>
      <c r="V407" s="347" t="str">
        <f>+VLOOKUP(A407,bd_lista!$A$3:$E$590,5,FALSE)</f>
        <v>Gobiernos Autonomos Municipales</v>
      </c>
      <c r="W407" s="454"/>
      <c r="X407" s="244">
        <f>+VLOOKUP(A407,[2]Sheet1!$A$13:$D$744,4,FALSE)</f>
        <v>0</v>
      </c>
      <c r="Y407" s="244" t="e">
        <f>+VLOOKUP(X407,bd_lista!$A$3:$C$590,3,FALSE)</f>
        <v>#N/A</v>
      </c>
      <c r="Z407" s="302"/>
      <c r="AA407" s="303"/>
    </row>
    <row r="408" spans="1:27" customFormat="1" ht="15" hidden="1" customHeight="1">
      <c r="A408" s="32">
        <v>1107</v>
      </c>
      <c r="B408" s="449">
        <f>+A408</f>
        <v>1107</v>
      </c>
      <c r="C408" s="249" t="str">
        <f>+VLOOKUP(A408,bd_lista!$A$3:$C$590,3,FALSE)</f>
        <v>Gobierno Autónomo Municipal de Presto</v>
      </c>
      <c r="D408" s="451" t="str">
        <f>+C408</f>
        <v>Gobierno Autónomo Municipal de Presto</v>
      </c>
      <c r="E408" s="244" t="s">
        <v>1310</v>
      </c>
      <c r="F408" s="245">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5">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5">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5">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5">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5">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5">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5">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5">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5">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5">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5">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5">
        <f t="shared" ca="1" si="17"/>
        <v>0</v>
      </c>
      <c r="S408" s="252"/>
      <c r="T408" s="245">
        <f ca="1">+T409</f>
        <v>0</v>
      </c>
      <c r="U408" s="244">
        <f t="shared" si="18"/>
        <v>1</v>
      </c>
      <c r="V408" s="347" t="str">
        <f>+VLOOKUP(A408,bd_lista!$A$3:$E$590,5,FALSE)</f>
        <v>Gobiernos Autonomos Municipales</v>
      </c>
      <c r="W408" s="453" t="str">
        <f>+V408</f>
        <v>Gobiernos Autonomos Municipales</v>
      </c>
      <c r="X408" s="244">
        <f>+VLOOKUP(A408,[2]Sheet1!$A$13:$D$744,4,FALSE)</f>
        <v>0</v>
      </c>
      <c r="Y408" s="244" t="e">
        <f>+VLOOKUP(X408,bd_lista!$A$3:$C$590,3,FALSE)</f>
        <v>#N/A</v>
      </c>
      <c r="Z408" s="304">
        <f>+X408</f>
        <v>0</v>
      </c>
      <c r="AA408" s="305" t="e">
        <f>+Y408</f>
        <v>#N/A</v>
      </c>
    </row>
    <row r="409" spans="1:27" customFormat="1" ht="15" hidden="1" customHeight="1">
      <c r="A409" s="32">
        <v>1107</v>
      </c>
      <c r="B409" s="450"/>
      <c r="C409" s="347" t="str">
        <f>+VLOOKUP(A409,bd_lista!$A$3:$C$590,3,FALSE)</f>
        <v>Gobierno Autónomo Municipal de Presto</v>
      </c>
      <c r="D409" s="452"/>
      <c r="E409" s="246" t="s">
        <v>1311</v>
      </c>
      <c r="F409" s="247">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7">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7">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7">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7">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7">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7">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7">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7">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7">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7">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7">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7">
        <f t="shared" ca="1" si="17"/>
        <v>0</v>
      </c>
      <c r="S409" s="252">
        <f ca="1">+R408+R409</f>
        <v>0</v>
      </c>
      <c r="T409" s="245">
        <f ca="1">+S409</f>
        <v>0</v>
      </c>
      <c r="U409" s="244">
        <f t="shared" si="18"/>
        <v>2</v>
      </c>
      <c r="V409" s="347" t="str">
        <f>+VLOOKUP(A409,bd_lista!$A$3:$E$590,5,FALSE)</f>
        <v>Gobiernos Autonomos Municipales</v>
      </c>
      <c r="W409" s="454"/>
      <c r="X409" s="244">
        <f>+VLOOKUP(A409,[2]Sheet1!$A$13:$D$744,4,FALSE)</f>
        <v>0</v>
      </c>
      <c r="Y409" s="244" t="e">
        <f>+VLOOKUP(X409,bd_lista!$A$3:$C$590,3,FALSE)</f>
        <v>#N/A</v>
      </c>
      <c r="Z409" s="302"/>
      <c r="AA409" s="303"/>
    </row>
    <row r="410" spans="1:27" customFormat="1" ht="27" hidden="1" customHeight="1">
      <c r="A410" s="32">
        <v>1108</v>
      </c>
      <c r="B410" s="449">
        <f>+A410</f>
        <v>1108</v>
      </c>
      <c r="C410" s="249" t="str">
        <f>+VLOOKUP(A410,bd_lista!$A$3:$C$590,3,FALSE)</f>
        <v>Gobierno Autónomo Municipal de Villa Mojocoya</v>
      </c>
      <c r="D410" s="451" t="str">
        <f>+C410</f>
        <v>Gobierno Autónomo Municipal de Villa Mojocoya</v>
      </c>
      <c r="E410" s="244" t="s">
        <v>1310</v>
      </c>
      <c r="F410" s="245">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5">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5">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5">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5">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5">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5">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5">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5">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5">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5">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5">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5">
        <f t="shared" ca="1" si="17"/>
        <v>0</v>
      </c>
      <c r="S410" s="252"/>
      <c r="T410" s="245">
        <f ca="1">+T411</f>
        <v>0</v>
      </c>
      <c r="U410" s="244">
        <f t="shared" si="18"/>
        <v>1</v>
      </c>
      <c r="V410" s="347" t="str">
        <f>+VLOOKUP(A410,bd_lista!$A$3:$E$590,5,FALSE)</f>
        <v>Gobiernos Autonomos Municipales</v>
      </c>
      <c r="W410" s="453" t="str">
        <f>+V410</f>
        <v>Gobiernos Autonomos Municipales</v>
      </c>
      <c r="X410" s="244">
        <f>+VLOOKUP(A410,[2]Sheet1!$A$13:$D$744,4,FALSE)</f>
        <v>0</v>
      </c>
      <c r="Y410" s="244" t="e">
        <f>+VLOOKUP(X410,bd_lista!$A$3:$C$590,3,FALSE)</f>
        <v>#N/A</v>
      </c>
      <c r="Z410" s="304">
        <f>+X410</f>
        <v>0</v>
      </c>
      <c r="AA410" s="305" t="e">
        <f>+Y410</f>
        <v>#N/A</v>
      </c>
    </row>
    <row r="411" spans="1:27" customFormat="1" ht="27" hidden="1" customHeight="1">
      <c r="A411" s="32">
        <v>1108</v>
      </c>
      <c r="B411" s="450"/>
      <c r="C411" s="347" t="str">
        <f>+VLOOKUP(A411,bd_lista!$A$3:$C$590,3,FALSE)</f>
        <v>Gobierno Autónomo Municipal de Villa Mojocoya</v>
      </c>
      <c r="D411" s="452"/>
      <c r="E411" s="246" t="s">
        <v>1311</v>
      </c>
      <c r="F411" s="245">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5">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5">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5">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5">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5">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5">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5">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5">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5">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5">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5">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5">
        <f t="shared" ca="1" si="17"/>
        <v>0</v>
      </c>
      <c r="S411" s="252">
        <f ca="1">+R410+R411</f>
        <v>0</v>
      </c>
      <c r="T411" s="245">
        <f ca="1">+S411</f>
        <v>0</v>
      </c>
      <c r="U411" s="244">
        <f t="shared" si="18"/>
        <v>2</v>
      </c>
      <c r="V411" s="347" t="str">
        <f>+VLOOKUP(A411,bd_lista!$A$3:$E$590,5,FALSE)</f>
        <v>Gobiernos Autonomos Municipales</v>
      </c>
      <c r="W411" s="454"/>
      <c r="X411" s="244">
        <f>+VLOOKUP(A411,[2]Sheet1!$A$13:$D$744,4,FALSE)</f>
        <v>0</v>
      </c>
      <c r="Y411" s="244" t="e">
        <f>+VLOOKUP(X411,bd_lista!$A$3:$C$590,3,FALSE)</f>
        <v>#N/A</v>
      </c>
      <c r="Z411" s="302"/>
      <c r="AA411" s="303"/>
    </row>
    <row r="412" spans="1:27" ht="15" hidden="1" customHeight="1">
      <c r="A412" s="32">
        <v>1109</v>
      </c>
      <c r="B412" s="449">
        <f>+A412</f>
        <v>1109</v>
      </c>
      <c r="C412" s="249" t="str">
        <f>+VLOOKUP(A412,bd_lista!$A$3:$C$590,3,FALSE)</f>
        <v>Gobierno Autónomo Municipal de Icla</v>
      </c>
      <c r="D412" s="451" t="str">
        <f>+C412</f>
        <v>Gobierno Autónomo Municipal de Icla</v>
      </c>
      <c r="E412" s="244" t="s">
        <v>1310</v>
      </c>
      <c r="F412" s="245">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5">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5">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5">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5">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5">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5">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5">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5">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5">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5">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5">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5">
        <f t="shared" ca="1" si="17"/>
        <v>0</v>
      </c>
      <c r="S412" s="275"/>
      <c r="T412" s="273">
        <f ca="1">+T413</f>
        <v>0</v>
      </c>
      <c r="U412" s="280">
        <f t="shared" si="18"/>
        <v>1</v>
      </c>
      <c r="V412" s="347" t="str">
        <f>+VLOOKUP(A412,bd_lista!$A$3:$E$590,5,FALSE)</f>
        <v>Gobiernos Autonomos Municipales</v>
      </c>
      <c r="W412" s="453" t="str">
        <f>+V412</f>
        <v>Gobiernos Autonomos Municipales</v>
      </c>
      <c r="X412" s="244">
        <f>+VLOOKUP(A412,[2]Sheet1!$A$13:$D$744,4,FALSE)</f>
        <v>0</v>
      </c>
      <c r="Y412" s="244" t="e">
        <f>+VLOOKUP(X412,bd_lista!$A$3:$C$590,3,FALSE)</f>
        <v>#N/A</v>
      </c>
      <c r="Z412" s="304">
        <f>+X412</f>
        <v>0</v>
      </c>
      <c r="AA412" s="305" t="e">
        <f>+Y412</f>
        <v>#N/A</v>
      </c>
    </row>
    <row r="413" spans="1:27" ht="15" hidden="1" customHeight="1">
      <c r="A413" s="32">
        <v>1109</v>
      </c>
      <c r="B413" s="450"/>
      <c r="C413" s="347" t="str">
        <f>+VLOOKUP(A413,bd_lista!$A$3:$C$590,3,FALSE)</f>
        <v>Gobierno Autónomo Municipal de Icla</v>
      </c>
      <c r="D413" s="452"/>
      <c r="E413" s="246" t="s">
        <v>1311</v>
      </c>
      <c r="F413" s="247">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7">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7">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7">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7">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7">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7">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7">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7">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7">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7">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7">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7">
        <f t="shared" ca="1" si="17"/>
        <v>0</v>
      </c>
      <c r="S413" s="264">
        <f ca="1">+R412+R413</f>
        <v>0</v>
      </c>
      <c r="T413" s="247">
        <f ca="1">+S413</f>
        <v>0</v>
      </c>
      <c r="U413" s="246">
        <f t="shared" si="18"/>
        <v>2</v>
      </c>
      <c r="V413" s="347" t="str">
        <f>+VLOOKUP(A413,bd_lista!$A$3:$E$590,5,FALSE)</f>
        <v>Gobiernos Autonomos Municipales</v>
      </c>
      <c r="W413" s="454"/>
      <c r="X413" s="244">
        <f>+VLOOKUP(A413,[2]Sheet1!$A$13:$D$744,4,FALSE)</f>
        <v>0</v>
      </c>
      <c r="Y413" s="244" t="e">
        <f>+VLOOKUP(X413,bd_lista!$A$3:$C$590,3,FALSE)</f>
        <v>#N/A</v>
      </c>
      <c r="Z413" s="302"/>
      <c r="AA413" s="303"/>
    </row>
    <row r="414" spans="1:27" ht="15" hidden="1" customHeight="1">
      <c r="A414" s="254">
        <v>1110</v>
      </c>
      <c r="B414" s="449">
        <f>+A414</f>
        <v>1110</v>
      </c>
      <c r="C414" s="249" t="str">
        <f>+VLOOKUP(A414,bd_lista!$A$3:$C$590,3,FALSE)</f>
        <v>Gobierno Autónomo Municipal de Padilla</v>
      </c>
      <c r="D414" s="451" t="str">
        <f>+C414</f>
        <v>Gobierno Autónomo Municipal de Padilla</v>
      </c>
      <c r="E414" s="244" t="s">
        <v>1310</v>
      </c>
      <c r="F414" s="245">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5">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5">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5">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5">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5">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5">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5">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5">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5">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5">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5">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5">
        <f t="shared" ref="R414:R477" ca="1" si="19">+SUM(F414:Q414)</f>
        <v>0</v>
      </c>
      <c r="S414" s="252"/>
      <c r="T414" s="245">
        <f ca="1">+T415</f>
        <v>0</v>
      </c>
      <c r="U414" s="244">
        <f t="shared" ref="U414:U477" si="20">+IF(E414="Débitos",1,2)</f>
        <v>1</v>
      </c>
      <c r="V414" s="347" t="str">
        <f>+VLOOKUP(A414,bd_lista!$A$3:$E$590,5,FALSE)</f>
        <v>Gobiernos Autonomos Municipales</v>
      </c>
      <c r="W414" s="453" t="str">
        <f>+V414</f>
        <v>Gobiernos Autonomos Municipales</v>
      </c>
      <c r="X414" s="244">
        <f>+VLOOKUP(A414,[2]Sheet1!$A$13:$D$744,4,FALSE)</f>
        <v>0</v>
      </c>
      <c r="Y414" s="244" t="e">
        <f>+VLOOKUP(X414,bd_lista!$A$3:$C$590,3,FALSE)</f>
        <v>#N/A</v>
      </c>
      <c r="Z414" s="304">
        <f>+X414</f>
        <v>0</v>
      </c>
      <c r="AA414" s="305" t="e">
        <f>+Y414</f>
        <v>#N/A</v>
      </c>
    </row>
    <row r="415" spans="1:27" ht="15" hidden="1" customHeight="1">
      <c r="A415" s="254">
        <v>1110</v>
      </c>
      <c r="B415" s="450"/>
      <c r="C415" s="347" t="str">
        <f>+VLOOKUP(A415,bd_lista!$A$3:$C$590,3,FALSE)</f>
        <v>Gobierno Autónomo Municipal de Padilla</v>
      </c>
      <c r="D415" s="452"/>
      <c r="E415" s="246" t="s">
        <v>1311</v>
      </c>
      <c r="F415" s="247">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7">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7">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7">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7">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7">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7">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7">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7">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7">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7">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7">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7">
        <f t="shared" ca="1" si="19"/>
        <v>0</v>
      </c>
      <c r="S415" s="264">
        <f ca="1">+R414+R415</f>
        <v>0</v>
      </c>
      <c r="T415" s="247">
        <f ca="1">+S415</f>
        <v>0</v>
      </c>
      <c r="U415" s="246">
        <f t="shared" si="20"/>
        <v>2</v>
      </c>
      <c r="V415" s="347" t="str">
        <f>+VLOOKUP(A415,bd_lista!$A$3:$E$590,5,FALSE)</f>
        <v>Gobiernos Autonomos Municipales</v>
      </c>
      <c r="W415" s="454"/>
      <c r="X415" s="244">
        <f>+VLOOKUP(A415,[2]Sheet1!$A$13:$D$744,4,FALSE)</f>
        <v>0</v>
      </c>
      <c r="Y415" s="244" t="e">
        <f>+VLOOKUP(X415,bd_lista!$A$3:$C$590,3,FALSE)</f>
        <v>#N/A</v>
      </c>
      <c r="Z415" s="302"/>
      <c r="AA415" s="303"/>
    </row>
    <row r="416" spans="1:27" ht="15" hidden="1" customHeight="1">
      <c r="A416" s="254">
        <v>1111</v>
      </c>
      <c r="B416" s="449">
        <f>+A416</f>
        <v>1111</v>
      </c>
      <c r="C416" s="249" t="str">
        <f>+VLOOKUP(A416,bd_lista!$A$3:$C$590,3,FALSE)</f>
        <v>Gobierno Autónomo Municipal de Tomina</v>
      </c>
      <c r="D416" s="451" t="str">
        <f>+C416</f>
        <v>Gobierno Autónomo Municipal de Tomina</v>
      </c>
      <c r="E416" s="244" t="s">
        <v>1310</v>
      </c>
      <c r="F416" s="245">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5">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5">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5">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5">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5">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5">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5">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5">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5">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5">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5">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5">
        <f t="shared" ca="1" si="19"/>
        <v>0</v>
      </c>
      <c r="S416" s="252"/>
      <c r="T416" s="245">
        <f ca="1">+T417</f>
        <v>0</v>
      </c>
      <c r="U416" s="244">
        <f t="shared" si="20"/>
        <v>1</v>
      </c>
      <c r="V416" s="347" t="str">
        <f>+VLOOKUP(A416,bd_lista!$A$3:$E$590,5,FALSE)</f>
        <v>Gobiernos Autonomos Municipales</v>
      </c>
      <c r="W416" s="453" t="str">
        <f>+V416</f>
        <v>Gobiernos Autonomos Municipales</v>
      </c>
      <c r="X416" s="244">
        <f>+VLOOKUP(A416,[2]Sheet1!$A$13:$D$744,4,FALSE)</f>
        <v>0</v>
      </c>
      <c r="Y416" s="244" t="e">
        <f>+VLOOKUP(X416,bd_lista!$A$3:$C$590,3,FALSE)</f>
        <v>#N/A</v>
      </c>
      <c r="Z416" s="304">
        <f>+X416</f>
        <v>0</v>
      </c>
      <c r="AA416" s="305" t="e">
        <f>+Y416</f>
        <v>#N/A</v>
      </c>
    </row>
    <row r="417" spans="1:27" ht="15" hidden="1" customHeight="1">
      <c r="A417" s="254">
        <v>1111</v>
      </c>
      <c r="B417" s="450"/>
      <c r="C417" s="347" t="str">
        <f>+VLOOKUP(A417,bd_lista!$A$3:$C$590,3,FALSE)</f>
        <v>Gobierno Autónomo Municipal de Tomina</v>
      </c>
      <c r="D417" s="452"/>
      <c r="E417" s="246" t="s">
        <v>1311</v>
      </c>
      <c r="F417" s="247">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7">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7">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7">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7">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7">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7">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7">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7">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7">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7">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7">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7">
        <f t="shared" ca="1" si="19"/>
        <v>0</v>
      </c>
      <c r="S417" s="264">
        <f ca="1">+R416+R417</f>
        <v>0</v>
      </c>
      <c r="T417" s="247">
        <f ca="1">+S417</f>
        <v>0</v>
      </c>
      <c r="U417" s="246">
        <f t="shared" si="20"/>
        <v>2</v>
      </c>
      <c r="V417" s="347" t="str">
        <f>+VLOOKUP(A417,bd_lista!$A$3:$E$590,5,FALSE)</f>
        <v>Gobiernos Autonomos Municipales</v>
      </c>
      <c r="W417" s="454"/>
      <c r="X417" s="244">
        <f>+VLOOKUP(A417,[2]Sheet1!$A$13:$D$744,4,FALSE)</f>
        <v>0</v>
      </c>
      <c r="Y417" s="244" t="e">
        <f>+VLOOKUP(X417,bd_lista!$A$3:$C$590,3,FALSE)</f>
        <v>#N/A</v>
      </c>
      <c r="Z417" s="302"/>
      <c r="AA417" s="303"/>
    </row>
    <row r="418" spans="1:27" ht="15" hidden="1" customHeight="1">
      <c r="A418" s="254">
        <v>1112</v>
      </c>
      <c r="B418" s="449">
        <f>+A418</f>
        <v>1112</v>
      </c>
      <c r="C418" s="249" t="str">
        <f>+VLOOKUP(A418,bd_lista!$A$3:$C$590,3,FALSE)</f>
        <v>Gobierno Autónomo Municipal de Sopachuy</v>
      </c>
      <c r="D418" s="451" t="str">
        <f>+C418</f>
        <v>Gobierno Autónomo Municipal de Sopachuy</v>
      </c>
      <c r="E418" s="244" t="s">
        <v>1310</v>
      </c>
      <c r="F418" s="245">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5">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5">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5">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5">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5">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5">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5">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5">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5">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5">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5">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5">
        <f t="shared" ca="1" si="19"/>
        <v>0</v>
      </c>
      <c r="S418" s="252"/>
      <c r="T418" s="245">
        <f ca="1">+T419</f>
        <v>0</v>
      </c>
      <c r="U418" s="244">
        <f t="shared" si="20"/>
        <v>1</v>
      </c>
      <c r="V418" s="347" t="str">
        <f>+VLOOKUP(A418,bd_lista!$A$3:$E$590,5,FALSE)</f>
        <v>Gobiernos Autonomos Municipales</v>
      </c>
      <c r="W418" s="453" t="str">
        <f>+V418</f>
        <v>Gobiernos Autonomos Municipales</v>
      </c>
      <c r="X418" s="244">
        <f>+VLOOKUP(A418,[2]Sheet1!$A$13:$D$744,4,FALSE)</f>
        <v>0</v>
      </c>
      <c r="Y418" s="244" t="e">
        <f>+VLOOKUP(X418,bd_lista!$A$3:$C$590,3,FALSE)</f>
        <v>#N/A</v>
      </c>
      <c r="Z418" s="304">
        <f>+X418</f>
        <v>0</v>
      </c>
      <c r="AA418" s="305" t="e">
        <f>+Y418</f>
        <v>#N/A</v>
      </c>
    </row>
    <row r="419" spans="1:27" ht="15" hidden="1" customHeight="1">
      <c r="A419" s="254">
        <v>1112</v>
      </c>
      <c r="B419" s="450"/>
      <c r="C419" s="347" t="str">
        <f>+VLOOKUP(A419,bd_lista!$A$3:$C$590,3,FALSE)</f>
        <v>Gobierno Autónomo Municipal de Sopachuy</v>
      </c>
      <c r="D419" s="452"/>
      <c r="E419" s="246" t="s">
        <v>1311</v>
      </c>
      <c r="F419" s="247">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7">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7">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7">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7">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7">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7">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7">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7">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7">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7">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7">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7">
        <f t="shared" ca="1" si="19"/>
        <v>0</v>
      </c>
      <c r="S419" s="264">
        <f ca="1">+R418+R419</f>
        <v>0</v>
      </c>
      <c r="T419" s="247">
        <f ca="1">+S419</f>
        <v>0</v>
      </c>
      <c r="U419" s="246">
        <f t="shared" si="20"/>
        <v>2</v>
      </c>
      <c r="V419" s="347" t="str">
        <f>+VLOOKUP(A419,bd_lista!$A$3:$E$590,5,FALSE)</f>
        <v>Gobiernos Autonomos Municipales</v>
      </c>
      <c r="W419" s="454"/>
      <c r="X419" s="244">
        <f>+VLOOKUP(A419,[2]Sheet1!$A$13:$D$744,4,FALSE)</f>
        <v>0</v>
      </c>
      <c r="Y419" s="244" t="e">
        <f>+VLOOKUP(X419,bd_lista!$A$3:$C$590,3,FALSE)</f>
        <v>#N/A</v>
      </c>
      <c r="Z419" s="302"/>
      <c r="AA419" s="303"/>
    </row>
    <row r="420" spans="1:27" ht="15" hidden="1" customHeight="1">
      <c r="A420" s="254">
        <v>1113</v>
      </c>
      <c r="B420" s="449">
        <f>+A420</f>
        <v>1113</v>
      </c>
      <c r="C420" s="249" t="str">
        <f>+VLOOKUP(A420,bd_lista!$A$3:$C$590,3,FALSE)</f>
        <v>Gobierno Autónomo Municipal de Villa Alcalá</v>
      </c>
      <c r="D420" s="451" t="str">
        <f>+C420</f>
        <v>Gobierno Autónomo Municipal de Villa Alcalá</v>
      </c>
      <c r="E420" s="244" t="s">
        <v>1310</v>
      </c>
      <c r="F420" s="245">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5">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5">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5">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5">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5">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5">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5">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5">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5">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5">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5">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5">
        <f t="shared" ca="1" si="19"/>
        <v>0</v>
      </c>
      <c r="S420" s="252"/>
      <c r="T420" s="245">
        <f ca="1">+T421</f>
        <v>0</v>
      </c>
      <c r="U420" s="244">
        <f t="shared" si="20"/>
        <v>1</v>
      </c>
      <c r="V420" s="347" t="str">
        <f>+VLOOKUP(A420,bd_lista!$A$3:$E$590,5,FALSE)</f>
        <v>Gobiernos Autonomos Municipales</v>
      </c>
      <c r="W420" s="453" t="str">
        <f>+V420</f>
        <v>Gobiernos Autonomos Municipales</v>
      </c>
      <c r="X420" s="244">
        <f>+VLOOKUP(A420,[2]Sheet1!$A$13:$D$744,4,FALSE)</f>
        <v>0</v>
      </c>
      <c r="Y420" s="244" t="e">
        <f>+VLOOKUP(X420,bd_lista!$A$3:$C$590,3,FALSE)</f>
        <v>#N/A</v>
      </c>
      <c r="Z420" s="304">
        <f>+X420</f>
        <v>0</v>
      </c>
      <c r="AA420" s="305" t="e">
        <f>+Y420</f>
        <v>#N/A</v>
      </c>
    </row>
    <row r="421" spans="1:27" ht="15" hidden="1" customHeight="1">
      <c r="A421" s="254">
        <v>1113</v>
      </c>
      <c r="B421" s="450"/>
      <c r="C421" s="347" t="str">
        <f>+VLOOKUP(A421,bd_lista!$A$3:$C$590,3,FALSE)</f>
        <v>Gobierno Autónomo Municipal de Villa Alcalá</v>
      </c>
      <c r="D421" s="452"/>
      <c r="E421" s="246" t="s">
        <v>1311</v>
      </c>
      <c r="F421" s="247">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7">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7">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7">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7">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7">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7">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7">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7">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7">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7">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7">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7">
        <f t="shared" ca="1" si="19"/>
        <v>0</v>
      </c>
      <c r="S421" s="264">
        <f ca="1">+R420+R421</f>
        <v>0</v>
      </c>
      <c r="T421" s="247">
        <f ca="1">+S421</f>
        <v>0</v>
      </c>
      <c r="U421" s="246">
        <f t="shared" si="20"/>
        <v>2</v>
      </c>
      <c r="V421" s="347" t="str">
        <f>+VLOOKUP(A421,bd_lista!$A$3:$E$590,5,FALSE)</f>
        <v>Gobiernos Autonomos Municipales</v>
      </c>
      <c r="W421" s="454"/>
      <c r="X421" s="244">
        <f>+VLOOKUP(A421,[2]Sheet1!$A$13:$D$744,4,FALSE)</f>
        <v>0</v>
      </c>
      <c r="Y421" s="244" t="e">
        <f>+VLOOKUP(X421,bd_lista!$A$3:$C$590,3,FALSE)</f>
        <v>#N/A</v>
      </c>
      <c r="Z421" s="302"/>
      <c r="AA421" s="303"/>
    </row>
    <row r="422" spans="1:27" customFormat="1" ht="27" hidden="1" customHeight="1">
      <c r="A422" s="254">
        <v>1114</v>
      </c>
      <c r="B422" s="449">
        <f>+A422</f>
        <v>1114</v>
      </c>
      <c r="C422" s="249" t="str">
        <f>+VLOOKUP(A422,bd_lista!$A$3:$C$590,3,FALSE)</f>
        <v>Gobierno Autónomo Municipal de El Villar</v>
      </c>
      <c r="D422" s="451" t="str">
        <f>+C422</f>
        <v>Gobierno Autónomo Municipal de El Villar</v>
      </c>
      <c r="E422" s="244" t="s">
        <v>1310</v>
      </c>
      <c r="F422" s="245">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5">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5">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5">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5">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5">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5">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5">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5">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5">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5">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5">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5">
        <f t="shared" ca="1" si="19"/>
        <v>0</v>
      </c>
      <c r="S422" s="252"/>
      <c r="T422" s="245">
        <f ca="1">+T423</f>
        <v>0</v>
      </c>
      <c r="U422" s="244">
        <f t="shared" si="20"/>
        <v>1</v>
      </c>
      <c r="V422" s="347" t="str">
        <f>+VLOOKUP(A422,bd_lista!$A$3:$E$590,5,FALSE)</f>
        <v>Gobiernos Autonomos Municipales</v>
      </c>
      <c r="W422" s="453" t="str">
        <f>+V422</f>
        <v>Gobiernos Autonomos Municipales</v>
      </c>
      <c r="X422" s="244">
        <f>+VLOOKUP(A422,[2]Sheet1!$A$13:$D$744,4,FALSE)</f>
        <v>0</v>
      </c>
      <c r="Y422" s="244" t="e">
        <f>+VLOOKUP(X422,bd_lista!$A$3:$C$590,3,FALSE)</f>
        <v>#N/A</v>
      </c>
      <c r="Z422" s="304">
        <f>+X422</f>
        <v>0</v>
      </c>
      <c r="AA422" s="305" t="e">
        <f>+Y422</f>
        <v>#N/A</v>
      </c>
    </row>
    <row r="423" spans="1:27" customFormat="1" ht="27" hidden="1" customHeight="1">
      <c r="A423" s="32">
        <v>1114</v>
      </c>
      <c r="B423" s="450"/>
      <c r="C423" s="249" t="str">
        <f>+VLOOKUP(A423,bd_lista!$A$3:$C$590,3,FALSE)</f>
        <v>Gobierno Autónomo Municipal de El Villar</v>
      </c>
      <c r="D423" s="452"/>
      <c r="E423" s="246" t="s">
        <v>1311</v>
      </c>
      <c r="F423" s="245">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5">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5">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5">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5">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5">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5">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5">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5">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5">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5">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5">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5">
        <f t="shared" ca="1" si="19"/>
        <v>0</v>
      </c>
      <c r="S423" s="252">
        <f ca="1">+R422+R423</f>
        <v>0</v>
      </c>
      <c r="T423" s="245">
        <f ca="1">+S423</f>
        <v>0</v>
      </c>
      <c r="U423" s="244">
        <f t="shared" si="20"/>
        <v>2</v>
      </c>
      <c r="V423" s="347" t="str">
        <f>+VLOOKUP(A423,bd_lista!$A$3:$E$590,5,FALSE)</f>
        <v>Gobiernos Autonomos Municipales</v>
      </c>
      <c r="W423" s="454"/>
      <c r="X423" s="244">
        <f>+VLOOKUP(A423,[2]Sheet1!$A$13:$D$744,4,FALSE)</f>
        <v>0</v>
      </c>
      <c r="Y423" s="244" t="e">
        <f>+VLOOKUP(X423,bd_lista!$A$3:$C$590,3,FALSE)</f>
        <v>#N/A</v>
      </c>
      <c r="Z423" s="302"/>
      <c r="AA423" s="303"/>
    </row>
    <row r="424" spans="1:27" customFormat="1" ht="15" hidden="1" customHeight="1">
      <c r="A424" s="32">
        <v>1115</v>
      </c>
      <c r="B424" s="449">
        <f>+A424</f>
        <v>1115</v>
      </c>
      <c r="C424" s="249" t="str">
        <f>+VLOOKUP(A424,bd_lista!$A$3:$C$590,3,FALSE)</f>
        <v>Gobierno Autónomo Municipal de Monteagudo</v>
      </c>
      <c r="D424" s="451" t="str">
        <f>+C424</f>
        <v>Gobierno Autónomo Municipal de Monteagudo</v>
      </c>
      <c r="E424" s="244" t="s">
        <v>1310</v>
      </c>
      <c r="F424" s="245">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5">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5">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5">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5">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5">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5">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5">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5">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5">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5">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5">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5">
        <f t="shared" ca="1" si="19"/>
        <v>0</v>
      </c>
      <c r="S424" s="252"/>
      <c r="T424" s="245">
        <f ca="1">+T425</f>
        <v>0</v>
      </c>
      <c r="U424" s="244">
        <f t="shared" si="20"/>
        <v>1</v>
      </c>
      <c r="V424" s="347" t="str">
        <f>+VLOOKUP(A424,bd_lista!$A$3:$E$590,5,FALSE)</f>
        <v>Gobiernos Autonomos Municipales</v>
      </c>
      <c r="W424" s="453" t="str">
        <f>+V424</f>
        <v>Gobiernos Autonomos Municipales</v>
      </c>
      <c r="X424" s="244">
        <f>+VLOOKUP(A424,[2]Sheet1!$A$13:$D$744,4,FALSE)</f>
        <v>0</v>
      </c>
      <c r="Y424" s="244" t="e">
        <f>+VLOOKUP(X424,bd_lista!$A$3:$C$590,3,FALSE)</f>
        <v>#N/A</v>
      </c>
      <c r="Z424" s="304">
        <f>+X424</f>
        <v>0</v>
      </c>
      <c r="AA424" s="305" t="e">
        <f>+Y424</f>
        <v>#N/A</v>
      </c>
    </row>
    <row r="425" spans="1:27" customFormat="1" ht="15" hidden="1" customHeight="1">
      <c r="A425" s="32">
        <v>1115</v>
      </c>
      <c r="B425" s="450"/>
      <c r="C425" s="347" t="str">
        <f>+VLOOKUP(A425,bd_lista!$A$3:$C$590,3,FALSE)</f>
        <v>Gobierno Autónomo Municipal de Monteagudo</v>
      </c>
      <c r="D425" s="452"/>
      <c r="E425" s="246" t="s">
        <v>1311</v>
      </c>
      <c r="F425" s="247">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7">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7">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7">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7">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7">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7">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7">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7">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7">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7">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7">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7">
        <f t="shared" ca="1" si="19"/>
        <v>0</v>
      </c>
      <c r="S425" s="264">
        <f ca="1">+R424+R425</f>
        <v>0</v>
      </c>
      <c r="T425" s="247">
        <f ca="1">+S425</f>
        <v>0</v>
      </c>
      <c r="U425" s="246">
        <f t="shared" si="20"/>
        <v>2</v>
      </c>
      <c r="V425" s="347" t="str">
        <f>+VLOOKUP(A425,bd_lista!$A$3:$E$590,5,FALSE)</f>
        <v>Gobiernos Autonomos Municipales</v>
      </c>
      <c r="W425" s="454"/>
      <c r="X425" s="244">
        <f>+VLOOKUP(A425,[2]Sheet1!$A$13:$D$744,4,FALSE)</f>
        <v>0</v>
      </c>
      <c r="Y425" s="244" t="e">
        <f>+VLOOKUP(X425,bd_lista!$A$3:$C$590,3,FALSE)</f>
        <v>#N/A</v>
      </c>
      <c r="Z425" s="302"/>
      <c r="AA425" s="303"/>
    </row>
    <row r="426" spans="1:27" customFormat="1" ht="27" hidden="1" customHeight="1">
      <c r="A426" s="32">
        <v>1116</v>
      </c>
      <c r="B426" s="449">
        <f>+A426</f>
        <v>1116</v>
      </c>
      <c r="C426" s="249" t="str">
        <f>+VLOOKUP(A426,bd_lista!$A$3:$C$590,3,FALSE)</f>
        <v>Gobierno Autónomo Municipal de San Pablo de Huacareta</v>
      </c>
      <c r="D426" s="451" t="str">
        <f>+C426</f>
        <v>Gobierno Autónomo Municipal de San Pablo de Huacareta</v>
      </c>
      <c r="E426" s="244" t="s">
        <v>1310</v>
      </c>
      <c r="F426" s="245">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5">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5">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5">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5">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5">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5">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5">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5">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5">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5">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5">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5">
        <f t="shared" ca="1" si="19"/>
        <v>0</v>
      </c>
      <c r="S426" s="252"/>
      <c r="T426" s="245">
        <f ca="1">+T427</f>
        <v>0</v>
      </c>
      <c r="U426" s="244">
        <f t="shared" si="20"/>
        <v>1</v>
      </c>
      <c r="V426" s="347" t="str">
        <f>+VLOOKUP(A426,bd_lista!$A$3:$E$590,5,FALSE)</f>
        <v>Gobiernos Autonomos Municipales</v>
      </c>
      <c r="W426" s="453" t="str">
        <f>+V426</f>
        <v>Gobiernos Autonomos Municipales</v>
      </c>
      <c r="X426" s="244">
        <f>+VLOOKUP(A426,[2]Sheet1!$A$13:$D$744,4,FALSE)</f>
        <v>0</v>
      </c>
      <c r="Y426" s="244" t="e">
        <f>+VLOOKUP(X426,bd_lista!$A$3:$C$590,3,FALSE)</f>
        <v>#N/A</v>
      </c>
      <c r="Z426" s="304">
        <f>+X426</f>
        <v>0</v>
      </c>
      <c r="AA426" s="305" t="e">
        <f>+Y426</f>
        <v>#N/A</v>
      </c>
    </row>
    <row r="427" spans="1:27" customFormat="1" ht="27" hidden="1" customHeight="1">
      <c r="A427" s="32">
        <v>1116</v>
      </c>
      <c r="B427" s="450"/>
      <c r="C427" s="249" t="str">
        <f>+VLOOKUP(A427,bd_lista!$A$3:$C$590,3,FALSE)</f>
        <v>Gobierno Autónomo Municipal de San Pablo de Huacareta</v>
      </c>
      <c r="D427" s="452"/>
      <c r="E427" s="246" t="s">
        <v>1311</v>
      </c>
      <c r="F427" s="245">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5">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5">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5">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5">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5">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5">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5">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5">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5">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5">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5">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5">
        <f t="shared" ca="1" si="19"/>
        <v>0</v>
      </c>
      <c r="S427" s="252">
        <f ca="1">+R426+R427</f>
        <v>0</v>
      </c>
      <c r="T427" s="245">
        <f ca="1">+S427</f>
        <v>0</v>
      </c>
      <c r="U427" s="244">
        <f t="shared" si="20"/>
        <v>2</v>
      </c>
      <c r="V427" s="347" t="str">
        <f>+VLOOKUP(A427,bd_lista!$A$3:$E$590,5,FALSE)</f>
        <v>Gobiernos Autonomos Municipales</v>
      </c>
      <c r="W427" s="454"/>
      <c r="X427" s="244">
        <f>+VLOOKUP(A427,[2]Sheet1!$A$13:$D$744,4,FALSE)</f>
        <v>0</v>
      </c>
      <c r="Y427" s="244" t="e">
        <f>+VLOOKUP(X427,bd_lista!$A$3:$C$590,3,FALSE)</f>
        <v>#N/A</v>
      </c>
      <c r="Z427" s="302"/>
      <c r="AA427" s="303"/>
    </row>
    <row r="428" spans="1:27" customFormat="1" ht="27" hidden="1" customHeight="1">
      <c r="A428" s="32">
        <v>1117</v>
      </c>
      <c r="B428" s="449">
        <f>+A428</f>
        <v>1117</v>
      </c>
      <c r="C428" s="249" t="str">
        <f>+VLOOKUP(A428,bd_lista!$A$3:$C$590,3,FALSE)</f>
        <v>Gobierno Autónomo Municipal de Tarabuco</v>
      </c>
      <c r="D428" s="451" t="str">
        <f>+C428</f>
        <v>Gobierno Autónomo Municipal de Tarabuco</v>
      </c>
      <c r="E428" s="244" t="s">
        <v>1310</v>
      </c>
      <c r="F428" s="245">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5">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5">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5">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5">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5">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5">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5">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5">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5">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5">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5">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5">
        <f t="shared" ca="1" si="19"/>
        <v>0</v>
      </c>
      <c r="S428" s="252"/>
      <c r="T428" s="245">
        <f ca="1">+T429</f>
        <v>0</v>
      </c>
      <c r="U428" s="244">
        <f t="shared" si="20"/>
        <v>1</v>
      </c>
      <c r="V428" s="347" t="str">
        <f>+VLOOKUP(A428,bd_lista!$A$3:$E$590,5,FALSE)</f>
        <v>Gobiernos Autonomos Municipales</v>
      </c>
      <c r="W428" s="453" t="str">
        <f>+V428</f>
        <v>Gobiernos Autonomos Municipales</v>
      </c>
      <c r="X428" s="244">
        <f>+VLOOKUP(A428,[2]Sheet1!$A$13:$D$744,4,FALSE)</f>
        <v>0</v>
      </c>
      <c r="Y428" s="244" t="e">
        <f>+VLOOKUP(X428,bd_lista!$A$3:$C$590,3,FALSE)</f>
        <v>#N/A</v>
      </c>
      <c r="Z428" s="304">
        <f>+X428</f>
        <v>0</v>
      </c>
      <c r="AA428" s="305" t="e">
        <f>+Y428</f>
        <v>#N/A</v>
      </c>
    </row>
    <row r="429" spans="1:27" customFormat="1" ht="27" hidden="1" customHeight="1">
      <c r="A429" s="32">
        <v>1117</v>
      </c>
      <c r="B429" s="450"/>
      <c r="C429" s="249" t="str">
        <f>+VLOOKUP(A429,bd_lista!$A$3:$C$590,3,FALSE)</f>
        <v>Gobierno Autónomo Municipal de Tarabuco</v>
      </c>
      <c r="D429" s="452"/>
      <c r="E429" s="246" t="s">
        <v>1311</v>
      </c>
      <c r="F429" s="245">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5">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5">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5">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5">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5">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5">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5">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5">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5">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5">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5">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5">
        <f t="shared" ca="1" si="19"/>
        <v>0</v>
      </c>
      <c r="S429" s="252">
        <f ca="1">+R428+R429</f>
        <v>0</v>
      </c>
      <c r="T429" s="245">
        <f ca="1">+S429</f>
        <v>0</v>
      </c>
      <c r="U429" s="244">
        <f t="shared" si="20"/>
        <v>2</v>
      </c>
      <c r="V429" s="347" t="str">
        <f>+VLOOKUP(A429,bd_lista!$A$3:$E$590,5,FALSE)</f>
        <v>Gobiernos Autonomos Municipales</v>
      </c>
      <c r="W429" s="454"/>
      <c r="X429" s="244">
        <f>+VLOOKUP(A429,[2]Sheet1!$A$13:$D$744,4,FALSE)</f>
        <v>0</v>
      </c>
      <c r="Y429" s="244" t="e">
        <f>+VLOOKUP(X429,bd_lista!$A$3:$C$590,3,FALSE)</f>
        <v>#N/A</v>
      </c>
      <c r="Z429" s="302"/>
      <c r="AA429" s="303"/>
    </row>
    <row r="430" spans="1:27" customFormat="1" ht="27" hidden="1" customHeight="1">
      <c r="A430" s="32">
        <v>1118</v>
      </c>
      <c r="B430" s="449">
        <f>+A430</f>
        <v>1118</v>
      </c>
      <c r="C430" s="249" t="str">
        <f>+VLOOKUP(A430,bd_lista!$A$3:$C$590,3,FALSE)</f>
        <v>Gobierno Autónomo Municipal de Yamparáez</v>
      </c>
      <c r="D430" s="451" t="str">
        <f>+C430</f>
        <v>Gobierno Autónomo Municipal de Yamparáez</v>
      </c>
      <c r="E430" s="244" t="s">
        <v>1310</v>
      </c>
      <c r="F430" s="245">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5">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5">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5">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5">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5">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5">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5">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5">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5">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5">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5">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5">
        <f t="shared" ca="1" si="19"/>
        <v>0</v>
      </c>
      <c r="S430" s="252"/>
      <c r="T430" s="245">
        <f ca="1">+T431</f>
        <v>0</v>
      </c>
      <c r="U430" s="244">
        <f t="shared" si="20"/>
        <v>1</v>
      </c>
      <c r="V430" s="347" t="str">
        <f>+VLOOKUP(A430,bd_lista!$A$3:$E$590,5,FALSE)</f>
        <v>Gobiernos Autonomos Municipales</v>
      </c>
      <c r="W430" s="453" t="str">
        <f>+V430</f>
        <v>Gobiernos Autonomos Municipales</v>
      </c>
      <c r="X430" s="244">
        <f>+VLOOKUP(A430,[2]Sheet1!$A$13:$D$744,4,FALSE)</f>
        <v>0</v>
      </c>
      <c r="Y430" s="244" t="e">
        <f>+VLOOKUP(X430,bd_lista!$A$3:$C$590,3,FALSE)</f>
        <v>#N/A</v>
      </c>
      <c r="Z430" s="304">
        <f>+X430</f>
        <v>0</v>
      </c>
      <c r="AA430" s="305" t="e">
        <f>+Y430</f>
        <v>#N/A</v>
      </c>
    </row>
    <row r="431" spans="1:27" customFormat="1" ht="27" hidden="1" customHeight="1">
      <c r="A431" s="32">
        <v>1118</v>
      </c>
      <c r="B431" s="450"/>
      <c r="C431" s="249" t="str">
        <f>+VLOOKUP(A431,bd_lista!$A$3:$C$590,3,FALSE)</f>
        <v>Gobierno Autónomo Municipal de Yamparáez</v>
      </c>
      <c r="D431" s="452"/>
      <c r="E431" s="246" t="s">
        <v>1311</v>
      </c>
      <c r="F431" s="245">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5">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5">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5">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5">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5">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5">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5">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5">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5">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5">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5">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5">
        <f t="shared" ca="1" si="19"/>
        <v>0</v>
      </c>
      <c r="S431" s="252">
        <f ca="1">+R430+R431</f>
        <v>0</v>
      </c>
      <c r="T431" s="245">
        <f ca="1">+S431</f>
        <v>0</v>
      </c>
      <c r="U431" s="244">
        <f t="shared" si="20"/>
        <v>2</v>
      </c>
      <c r="V431" s="347" t="str">
        <f>+VLOOKUP(A431,bd_lista!$A$3:$E$590,5,FALSE)</f>
        <v>Gobiernos Autonomos Municipales</v>
      </c>
      <c r="W431" s="454"/>
      <c r="X431" s="244">
        <f>+VLOOKUP(A431,[2]Sheet1!$A$13:$D$744,4,FALSE)</f>
        <v>0</v>
      </c>
      <c r="Y431" s="244" t="e">
        <f>+VLOOKUP(X431,bd_lista!$A$3:$C$590,3,FALSE)</f>
        <v>#N/A</v>
      </c>
      <c r="Z431" s="302"/>
      <c r="AA431" s="303"/>
    </row>
    <row r="432" spans="1:27" customFormat="1" ht="27" hidden="1" customHeight="1">
      <c r="A432" s="32">
        <v>1119</v>
      </c>
      <c r="B432" s="449">
        <f>+A432</f>
        <v>1119</v>
      </c>
      <c r="C432" s="249" t="str">
        <f>+VLOOKUP(A432,bd_lista!$A$3:$C$590,3,FALSE)</f>
        <v>Gobierno Autónomo Municipal de Camargo</v>
      </c>
      <c r="D432" s="451" t="str">
        <f>+C432</f>
        <v>Gobierno Autónomo Municipal de Camargo</v>
      </c>
      <c r="E432" s="244" t="s">
        <v>1310</v>
      </c>
      <c r="F432" s="245">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5">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5">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5">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5">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5">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5">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5">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5">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5">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5">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5">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5">
        <f t="shared" ca="1" si="19"/>
        <v>0</v>
      </c>
      <c r="S432" s="252"/>
      <c r="T432" s="245">
        <f ca="1">+T433</f>
        <v>0</v>
      </c>
      <c r="U432" s="244">
        <f t="shared" si="20"/>
        <v>1</v>
      </c>
      <c r="V432" s="347" t="str">
        <f>+VLOOKUP(A432,bd_lista!$A$3:$E$590,5,FALSE)</f>
        <v>Gobiernos Autonomos Municipales</v>
      </c>
      <c r="W432" s="453" t="str">
        <f>+V432</f>
        <v>Gobiernos Autonomos Municipales</v>
      </c>
      <c r="X432" s="244">
        <f>+VLOOKUP(A432,[2]Sheet1!$A$13:$D$744,4,FALSE)</f>
        <v>0</v>
      </c>
      <c r="Y432" s="244" t="e">
        <f>+VLOOKUP(X432,bd_lista!$A$3:$C$590,3,FALSE)</f>
        <v>#N/A</v>
      </c>
      <c r="Z432" s="304">
        <f>+X432</f>
        <v>0</v>
      </c>
      <c r="AA432" s="305" t="e">
        <f>+Y432</f>
        <v>#N/A</v>
      </c>
    </row>
    <row r="433" spans="1:27" customFormat="1" ht="27" hidden="1" customHeight="1">
      <c r="A433" s="32">
        <v>1119</v>
      </c>
      <c r="B433" s="450"/>
      <c r="C433" s="249" t="str">
        <f>+VLOOKUP(A433,bd_lista!$A$3:$C$590,3,FALSE)</f>
        <v>Gobierno Autónomo Municipal de Camargo</v>
      </c>
      <c r="D433" s="452"/>
      <c r="E433" s="246" t="s">
        <v>1311</v>
      </c>
      <c r="F433" s="245">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5">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5">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5">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5">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5">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5">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5">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5">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5">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5">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5">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5">
        <f t="shared" ca="1" si="19"/>
        <v>0</v>
      </c>
      <c r="S433" s="252">
        <f ca="1">+R432+R433</f>
        <v>0</v>
      </c>
      <c r="T433" s="245">
        <f ca="1">+S433</f>
        <v>0</v>
      </c>
      <c r="U433" s="244">
        <f t="shared" si="20"/>
        <v>2</v>
      </c>
      <c r="V433" s="347" t="str">
        <f>+VLOOKUP(A433,bd_lista!$A$3:$E$590,5,FALSE)</f>
        <v>Gobiernos Autonomos Municipales</v>
      </c>
      <c r="W433" s="454"/>
      <c r="X433" s="244">
        <f>+VLOOKUP(A433,[2]Sheet1!$A$13:$D$744,4,FALSE)</f>
        <v>0</v>
      </c>
      <c r="Y433" s="244" t="e">
        <f>+VLOOKUP(X433,bd_lista!$A$3:$C$590,3,FALSE)</f>
        <v>#N/A</v>
      </c>
      <c r="Z433" s="302"/>
      <c r="AA433" s="303"/>
    </row>
    <row r="434" spans="1:27" customFormat="1" ht="15" hidden="1" customHeight="1">
      <c r="A434" s="32">
        <v>1120</v>
      </c>
      <c r="B434" s="449">
        <f>+A434</f>
        <v>1120</v>
      </c>
      <c r="C434" s="249" t="str">
        <f>+VLOOKUP(A434,bd_lista!$A$3:$C$590,3,FALSE)</f>
        <v>Gobierno Autónomo Municipal de San Lucas</v>
      </c>
      <c r="D434" s="451" t="str">
        <f>+C434</f>
        <v>Gobierno Autónomo Municipal de San Lucas</v>
      </c>
      <c r="E434" s="244" t="s">
        <v>1310</v>
      </c>
      <c r="F434" s="245">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5">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5">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5">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5">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5">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5">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5">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5">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5">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5">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5">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5">
        <f t="shared" ca="1" si="19"/>
        <v>0</v>
      </c>
      <c r="S434" s="252"/>
      <c r="T434" s="245">
        <f ca="1">+T435</f>
        <v>0</v>
      </c>
      <c r="U434" s="244">
        <f t="shared" si="20"/>
        <v>1</v>
      </c>
      <c r="V434" s="347" t="str">
        <f>+VLOOKUP(A434,bd_lista!$A$3:$E$590,5,FALSE)</f>
        <v>Gobiernos Autonomos Municipales</v>
      </c>
      <c r="W434" s="453" t="str">
        <f>+V434</f>
        <v>Gobiernos Autonomos Municipales</v>
      </c>
      <c r="X434" s="244">
        <f>+VLOOKUP(A434,[2]Sheet1!$A$13:$D$744,4,FALSE)</f>
        <v>0</v>
      </c>
      <c r="Y434" s="244" t="e">
        <f>+VLOOKUP(X434,bd_lista!$A$3:$C$590,3,FALSE)</f>
        <v>#N/A</v>
      </c>
      <c r="Z434" s="304">
        <f>+X434</f>
        <v>0</v>
      </c>
      <c r="AA434" s="305" t="e">
        <f>+Y434</f>
        <v>#N/A</v>
      </c>
    </row>
    <row r="435" spans="1:27" customFormat="1" ht="15" hidden="1" customHeight="1">
      <c r="A435" s="32">
        <v>1120</v>
      </c>
      <c r="B435" s="450"/>
      <c r="C435" s="347" t="str">
        <f>+VLOOKUP(A435,bd_lista!$A$3:$C$590,3,FALSE)</f>
        <v>Gobierno Autónomo Municipal de San Lucas</v>
      </c>
      <c r="D435" s="452"/>
      <c r="E435" s="246" t="s">
        <v>1311</v>
      </c>
      <c r="F435" s="245">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5">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5">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5">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5">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5">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5">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5">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5">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5">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5">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5">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7">
        <f t="shared" ca="1" si="19"/>
        <v>0</v>
      </c>
      <c r="S435" s="264">
        <f ca="1">+R434+R435</f>
        <v>0</v>
      </c>
      <c r="T435" s="247">
        <f ca="1">+S435</f>
        <v>0</v>
      </c>
      <c r="U435" s="246">
        <f t="shared" si="20"/>
        <v>2</v>
      </c>
      <c r="V435" s="347" t="str">
        <f>+VLOOKUP(A435,bd_lista!$A$3:$E$590,5,FALSE)</f>
        <v>Gobiernos Autonomos Municipales</v>
      </c>
      <c r="W435" s="454"/>
      <c r="X435" s="244">
        <f>+VLOOKUP(A435,[2]Sheet1!$A$13:$D$744,4,FALSE)</f>
        <v>0</v>
      </c>
      <c r="Y435" s="244" t="e">
        <f>+VLOOKUP(X435,bd_lista!$A$3:$C$590,3,FALSE)</f>
        <v>#N/A</v>
      </c>
      <c r="Z435" s="302"/>
      <c r="AA435" s="303"/>
    </row>
    <row r="436" spans="1:27" customFormat="1" ht="27" hidden="1" customHeight="1">
      <c r="A436" s="32">
        <v>1121</v>
      </c>
      <c r="B436" s="449">
        <f>+A436</f>
        <v>1121</v>
      </c>
      <c r="C436" s="249" t="str">
        <f>+VLOOKUP(A436,bd_lista!$A$3:$C$590,3,FALSE)</f>
        <v>Gobierno Autónomo Municipal de Incahuasi</v>
      </c>
      <c r="D436" s="451" t="str">
        <f>+C436</f>
        <v>Gobierno Autónomo Municipal de Incahuasi</v>
      </c>
      <c r="E436" s="244" t="s">
        <v>1310</v>
      </c>
      <c r="F436" s="245">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5">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5">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5">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5">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5">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5">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5">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5">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5">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5">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5">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5">
        <f t="shared" ca="1" si="19"/>
        <v>0</v>
      </c>
      <c r="S436" s="252"/>
      <c r="T436" s="245">
        <f ca="1">+T437</f>
        <v>0</v>
      </c>
      <c r="U436" s="244">
        <f t="shared" si="20"/>
        <v>1</v>
      </c>
      <c r="V436" s="347" t="str">
        <f>+VLOOKUP(A436,bd_lista!$A$3:$E$590,5,FALSE)</f>
        <v>Gobiernos Autonomos Municipales</v>
      </c>
      <c r="W436" s="453" t="str">
        <f>+V436</f>
        <v>Gobiernos Autonomos Municipales</v>
      </c>
      <c r="X436" s="244">
        <f>+VLOOKUP(A436,[2]Sheet1!$A$13:$D$744,4,FALSE)</f>
        <v>0</v>
      </c>
      <c r="Y436" s="244" t="e">
        <f>+VLOOKUP(X436,bd_lista!$A$3:$C$590,3,FALSE)</f>
        <v>#N/A</v>
      </c>
      <c r="Z436" s="304">
        <f>+X436</f>
        <v>0</v>
      </c>
      <c r="AA436" s="305" t="e">
        <f>+Y436</f>
        <v>#N/A</v>
      </c>
    </row>
    <row r="437" spans="1:27" customFormat="1" ht="27" hidden="1" customHeight="1">
      <c r="A437" s="32">
        <v>1121</v>
      </c>
      <c r="B437" s="450"/>
      <c r="C437" s="249" t="str">
        <f>+VLOOKUP(A437,bd_lista!$A$3:$C$590,3,FALSE)</f>
        <v>Gobierno Autónomo Municipal de Incahuasi</v>
      </c>
      <c r="D437" s="452"/>
      <c r="E437" s="246" t="s">
        <v>1311</v>
      </c>
      <c r="F437" s="245">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5">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5">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5">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5">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5">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5">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5">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5">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5">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5">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5">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5">
        <f t="shared" ca="1" si="19"/>
        <v>0</v>
      </c>
      <c r="S437" s="252">
        <f ca="1">+R436+R437</f>
        <v>0</v>
      </c>
      <c r="T437" s="245">
        <f ca="1">+S437</f>
        <v>0</v>
      </c>
      <c r="U437" s="244">
        <f t="shared" si="20"/>
        <v>2</v>
      </c>
      <c r="V437" s="347" t="str">
        <f>+VLOOKUP(A437,bd_lista!$A$3:$E$590,5,FALSE)</f>
        <v>Gobiernos Autonomos Municipales</v>
      </c>
      <c r="W437" s="454"/>
      <c r="X437" s="244">
        <f>+VLOOKUP(A437,[2]Sheet1!$A$13:$D$744,4,FALSE)</f>
        <v>0</v>
      </c>
      <c r="Y437" s="244" t="e">
        <f>+VLOOKUP(X437,bd_lista!$A$3:$C$590,3,FALSE)</f>
        <v>#N/A</v>
      </c>
      <c r="Z437" s="302"/>
      <c r="AA437" s="303"/>
    </row>
    <row r="438" spans="1:27" customFormat="1" ht="27" hidden="1" customHeight="1">
      <c r="A438" s="32">
        <v>1122</v>
      </c>
      <c r="B438" s="449">
        <f>+A438</f>
        <v>1122</v>
      </c>
      <c r="C438" s="249" t="str">
        <f>+VLOOKUP(A438,bd_lista!$A$3:$C$590,3,FALSE)</f>
        <v>Gobierno Autónomo Municipal de Villa Serrano</v>
      </c>
      <c r="D438" s="451" t="str">
        <f>+C438</f>
        <v>Gobierno Autónomo Municipal de Villa Serrano</v>
      </c>
      <c r="E438" s="244" t="s">
        <v>1310</v>
      </c>
      <c r="F438" s="245">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5">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5">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5">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5">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5">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5">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5">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5">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5">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5">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5">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5">
        <f t="shared" ca="1" si="19"/>
        <v>0</v>
      </c>
      <c r="S438" s="252"/>
      <c r="T438" s="245">
        <f ca="1">+T439</f>
        <v>0</v>
      </c>
      <c r="U438" s="244">
        <f t="shared" si="20"/>
        <v>1</v>
      </c>
      <c r="V438" s="347" t="str">
        <f>+VLOOKUP(A438,bd_lista!$A$3:$E$590,5,FALSE)</f>
        <v>Gobiernos Autonomos Municipales</v>
      </c>
      <c r="W438" s="453" t="str">
        <f>+V438</f>
        <v>Gobiernos Autonomos Municipales</v>
      </c>
      <c r="X438" s="244">
        <f>+VLOOKUP(A438,[2]Sheet1!$A$13:$D$744,4,FALSE)</f>
        <v>0</v>
      </c>
      <c r="Y438" s="244" t="e">
        <f>+VLOOKUP(X438,bd_lista!$A$3:$C$590,3,FALSE)</f>
        <v>#N/A</v>
      </c>
      <c r="Z438" s="304">
        <f>+X438</f>
        <v>0</v>
      </c>
      <c r="AA438" s="305" t="e">
        <f>+Y438</f>
        <v>#N/A</v>
      </c>
    </row>
    <row r="439" spans="1:27" customFormat="1" ht="27" hidden="1" customHeight="1">
      <c r="A439" s="32">
        <v>1122</v>
      </c>
      <c r="B439" s="450"/>
      <c r="C439" s="249" t="str">
        <f>+VLOOKUP(A439,bd_lista!$A$3:$C$590,3,FALSE)</f>
        <v>Gobierno Autónomo Municipal de Villa Serrano</v>
      </c>
      <c r="D439" s="452"/>
      <c r="E439" s="246" t="s">
        <v>1311</v>
      </c>
      <c r="F439" s="245">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5">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5">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5">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5">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5">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5">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5">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5">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5">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5">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5">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5">
        <f t="shared" ca="1" si="19"/>
        <v>0</v>
      </c>
      <c r="S439" s="252">
        <f ca="1">+R438+R439</f>
        <v>0</v>
      </c>
      <c r="T439" s="245">
        <f ca="1">+S439</f>
        <v>0</v>
      </c>
      <c r="U439" s="244">
        <f t="shared" si="20"/>
        <v>2</v>
      </c>
      <c r="V439" s="347" t="str">
        <f>+VLOOKUP(A439,bd_lista!$A$3:$E$590,5,FALSE)</f>
        <v>Gobiernos Autonomos Municipales</v>
      </c>
      <c r="W439" s="454"/>
      <c r="X439" s="244">
        <f>+VLOOKUP(A439,[2]Sheet1!$A$13:$D$744,4,FALSE)</f>
        <v>0</v>
      </c>
      <c r="Y439" s="244" t="e">
        <f>+VLOOKUP(X439,bd_lista!$A$3:$C$590,3,FALSE)</f>
        <v>#N/A</v>
      </c>
      <c r="Z439" s="302"/>
      <c r="AA439" s="303"/>
    </row>
    <row r="440" spans="1:27" customFormat="1" ht="27" hidden="1" customHeight="1">
      <c r="A440" s="32">
        <v>1123</v>
      </c>
      <c r="B440" s="449">
        <f>+A440</f>
        <v>1123</v>
      </c>
      <c r="C440" s="249" t="str">
        <f>+VLOOKUP(A440,bd_lista!$A$3:$C$590,3,FALSE)</f>
        <v>Gobierno Autónomo Municipal de Camataqui (Villa Abecia)</v>
      </c>
      <c r="D440" s="451" t="str">
        <f>+C440</f>
        <v>Gobierno Autónomo Municipal de Camataqui (Villa Abecia)</v>
      </c>
      <c r="E440" s="244" t="s">
        <v>1310</v>
      </c>
      <c r="F440" s="245">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5">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5">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5">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5">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5">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5">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5">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5">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5">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5">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5">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5">
        <f t="shared" ca="1" si="19"/>
        <v>0</v>
      </c>
      <c r="S440" s="252"/>
      <c r="T440" s="245">
        <f ca="1">+T441</f>
        <v>0</v>
      </c>
      <c r="U440" s="244">
        <f t="shared" si="20"/>
        <v>1</v>
      </c>
      <c r="V440" s="347" t="str">
        <f>+VLOOKUP(A440,bd_lista!$A$3:$E$590,5,FALSE)</f>
        <v>Gobiernos Autonomos Municipales</v>
      </c>
      <c r="W440" s="453" t="str">
        <f>+V440</f>
        <v>Gobiernos Autonomos Municipales</v>
      </c>
      <c r="X440" s="244">
        <f>+VLOOKUP(A440,[2]Sheet1!$A$13:$D$744,4,FALSE)</f>
        <v>0</v>
      </c>
      <c r="Y440" s="244" t="e">
        <f>+VLOOKUP(X440,bd_lista!$A$3:$C$590,3,FALSE)</f>
        <v>#N/A</v>
      </c>
      <c r="Z440" s="304">
        <f>+X440</f>
        <v>0</v>
      </c>
      <c r="AA440" s="305" t="e">
        <f>+Y440</f>
        <v>#N/A</v>
      </c>
    </row>
    <row r="441" spans="1:27" customFormat="1" ht="27" hidden="1" customHeight="1">
      <c r="A441" s="32">
        <v>1123</v>
      </c>
      <c r="B441" s="450"/>
      <c r="C441" s="249" t="str">
        <f>+VLOOKUP(A441,bd_lista!$A$3:$C$590,3,FALSE)</f>
        <v>Gobierno Autónomo Municipal de Camataqui (Villa Abecia)</v>
      </c>
      <c r="D441" s="452"/>
      <c r="E441" s="246" t="s">
        <v>1311</v>
      </c>
      <c r="F441" s="245">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5">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5">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5">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5">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5">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5">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5">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5">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5">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5">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5">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5">
        <f t="shared" ca="1" si="19"/>
        <v>0</v>
      </c>
      <c r="S441" s="252">
        <f ca="1">+R440+R441</f>
        <v>0</v>
      </c>
      <c r="T441" s="245">
        <f ca="1">+S441</f>
        <v>0</v>
      </c>
      <c r="U441" s="244">
        <f t="shared" si="20"/>
        <v>2</v>
      </c>
      <c r="V441" s="347" t="str">
        <f>+VLOOKUP(A441,bd_lista!$A$3:$E$590,5,FALSE)</f>
        <v>Gobiernos Autonomos Municipales</v>
      </c>
      <c r="W441" s="454"/>
      <c r="X441" s="244">
        <f>+VLOOKUP(A441,[2]Sheet1!$A$13:$D$744,4,FALSE)</f>
        <v>0</v>
      </c>
      <c r="Y441" s="244" t="e">
        <f>+VLOOKUP(X441,bd_lista!$A$3:$C$590,3,FALSE)</f>
        <v>#N/A</v>
      </c>
      <c r="Z441" s="302"/>
      <c r="AA441" s="303"/>
    </row>
    <row r="442" spans="1:27" customFormat="1" ht="15" hidden="1" customHeight="1">
      <c r="A442" s="32">
        <v>1124</v>
      </c>
      <c r="B442" s="449">
        <f>+A442</f>
        <v>1124</v>
      </c>
      <c r="C442" s="249" t="str">
        <f>+VLOOKUP(A442,bd_lista!$A$3:$C$590,3,FALSE)</f>
        <v>Gobierno Autónomo Municipal de Culpina</v>
      </c>
      <c r="D442" s="451" t="str">
        <f>+C442</f>
        <v>Gobierno Autónomo Municipal de Culpina</v>
      </c>
      <c r="E442" s="244" t="s">
        <v>1310</v>
      </c>
      <c r="F442" s="245">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5">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5">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5">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5">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5">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5">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5">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5">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5">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5">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5">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5">
        <f t="shared" ca="1" si="19"/>
        <v>0</v>
      </c>
      <c r="S442" s="252"/>
      <c r="T442" s="245">
        <f ca="1">+T443</f>
        <v>0</v>
      </c>
      <c r="U442" s="244">
        <f t="shared" si="20"/>
        <v>1</v>
      </c>
      <c r="V442" s="347" t="str">
        <f>+VLOOKUP(A442,bd_lista!$A$3:$E$590,5,FALSE)</f>
        <v>Gobiernos Autonomos Municipales</v>
      </c>
      <c r="W442" s="453" t="str">
        <f>+V442</f>
        <v>Gobiernos Autonomos Municipales</v>
      </c>
      <c r="X442" s="244">
        <f>+VLOOKUP(A442,[2]Sheet1!$A$13:$D$744,4,FALSE)</f>
        <v>0</v>
      </c>
      <c r="Y442" s="244" t="e">
        <f>+VLOOKUP(X442,bd_lista!$A$3:$C$590,3,FALSE)</f>
        <v>#N/A</v>
      </c>
      <c r="Z442" s="304">
        <f>+X442</f>
        <v>0</v>
      </c>
      <c r="AA442" s="305" t="e">
        <f>+Y442</f>
        <v>#N/A</v>
      </c>
    </row>
    <row r="443" spans="1:27" customFormat="1" ht="15" hidden="1" customHeight="1">
      <c r="A443" s="32">
        <v>1124</v>
      </c>
      <c r="B443" s="450"/>
      <c r="C443" s="249" t="str">
        <f>+VLOOKUP(A443,bd_lista!$A$3:$C$590,3,FALSE)</f>
        <v>Gobierno Autónomo Municipal de Culpina</v>
      </c>
      <c r="D443" s="452"/>
      <c r="E443" s="246" t="s">
        <v>1311</v>
      </c>
      <c r="F443" s="245">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5">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5">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5">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5">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5">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5">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5">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5">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5">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5">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5">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5">
        <f t="shared" ca="1" si="19"/>
        <v>0</v>
      </c>
      <c r="S443" s="252">
        <f ca="1">+R442+R443</f>
        <v>0</v>
      </c>
      <c r="T443" s="245">
        <f ca="1">+S443</f>
        <v>0</v>
      </c>
      <c r="U443" s="244">
        <f t="shared" si="20"/>
        <v>2</v>
      </c>
      <c r="V443" s="347" t="str">
        <f>+VLOOKUP(A443,bd_lista!$A$3:$E$590,5,FALSE)</f>
        <v>Gobiernos Autonomos Municipales</v>
      </c>
      <c r="W443" s="454"/>
      <c r="X443" s="244">
        <f>+VLOOKUP(A443,[2]Sheet1!$A$13:$D$744,4,FALSE)</f>
        <v>0</v>
      </c>
      <c r="Y443" s="244" t="e">
        <f>+VLOOKUP(X443,bd_lista!$A$3:$C$590,3,FALSE)</f>
        <v>#N/A</v>
      </c>
      <c r="Z443" s="302"/>
      <c r="AA443" s="303"/>
    </row>
    <row r="444" spans="1:27" customFormat="1" ht="15" hidden="1" customHeight="1">
      <c r="A444" s="32">
        <v>1125</v>
      </c>
      <c r="B444" s="449">
        <f>+A444</f>
        <v>1125</v>
      </c>
      <c r="C444" s="249" t="str">
        <f>+VLOOKUP(A444,bd_lista!$A$3:$C$590,3,FALSE)</f>
        <v>Gobierno Autónomo Municipal de Las Carreras</v>
      </c>
      <c r="D444" s="451" t="str">
        <f>+C444</f>
        <v>Gobierno Autónomo Municipal de Las Carreras</v>
      </c>
      <c r="E444" s="244" t="s">
        <v>1310</v>
      </c>
      <c r="F444" s="245">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5">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5">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5">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5">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5">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5">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5">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5">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5">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5">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5">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5">
        <f t="shared" ca="1" si="19"/>
        <v>0</v>
      </c>
      <c r="S444" s="252"/>
      <c r="T444" s="245">
        <f ca="1">+T445</f>
        <v>0</v>
      </c>
      <c r="U444" s="244">
        <f t="shared" si="20"/>
        <v>1</v>
      </c>
      <c r="V444" s="347" t="str">
        <f>+VLOOKUP(A444,bd_lista!$A$3:$E$590,5,FALSE)</f>
        <v>Gobiernos Autonomos Municipales</v>
      </c>
      <c r="W444" s="453" t="str">
        <f>+V444</f>
        <v>Gobiernos Autonomos Municipales</v>
      </c>
      <c r="X444" s="244">
        <f>+VLOOKUP(A444,[2]Sheet1!$A$13:$D$744,4,FALSE)</f>
        <v>0</v>
      </c>
      <c r="Y444" s="244" t="e">
        <f>+VLOOKUP(X444,bd_lista!$A$3:$C$590,3,FALSE)</f>
        <v>#N/A</v>
      </c>
      <c r="Z444" s="304">
        <f>+X444</f>
        <v>0</v>
      </c>
      <c r="AA444" s="305" t="e">
        <f>+Y444</f>
        <v>#N/A</v>
      </c>
    </row>
    <row r="445" spans="1:27" customFormat="1" ht="15" hidden="1" customHeight="1">
      <c r="A445" s="32">
        <v>1125</v>
      </c>
      <c r="B445" s="450"/>
      <c r="C445" s="249" t="str">
        <f>+VLOOKUP(A445,bd_lista!$A$3:$C$590,3,FALSE)</f>
        <v>Gobierno Autónomo Municipal de Las Carreras</v>
      </c>
      <c r="D445" s="452"/>
      <c r="E445" s="246" t="s">
        <v>1311</v>
      </c>
      <c r="F445" s="245">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5">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5">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5">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5">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5">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5">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5">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5">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5">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5">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5">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5">
        <f t="shared" ca="1" si="19"/>
        <v>0</v>
      </c>
      <c r="S445" s="252">
        <f ca="1">+R444+R445</f>
        <v>0</v>
      </c>
      <c r="T445" s="245">
        <f ca="1">+S445</f>
        <v>0</v>
      </c>
      <c r="U445" s="244">
        <f t="shared" si="20"/>
        <v>2</v>
      </c>
      <c r="V445" s="347" t="str">
        <f>+VLOOKUP(A445,bd_lista!$A$3:$E$590,5,FALSE)</f>
        <v>Gobiernos Autonomos Municipales</v>
      </c>
      <c r="W445" s="454"/>
      <c r="X445" s="244">
        <f>+VLOOKUP(A445,[2]Sheet1!$A$13:$D$744,4,FALSE)</f>
        <v>0</v>
      </c>
      <c r="Y445" s="244" t="e">
        <f>+VLOOKUP(X445,bd_lista!$A$3:$C$590,3,FALSE)</f>
        <v>#N/A</v>
      </c>
      <c r="Z445" s="302"/>
      <c r="AA445" s="303"/>
    </row>
    <row r="446" spans="1:27" customFormat="1" ht="15" hidden="1" customHeight="1">
      <c r="A446" s="32">
        <v>1126</v>
      </c>
      <c r="B446" s="449">
        <f>+A446</f>
        <v>1126</v>
      </c>
      <c r="C446" s="249" t="str">
        <f>+VLOOKUP(A446,bd_lista!$A$3:$C$590,3,FALSE)</f>
        <v>Gobierno Autónomo Municipal de Villa Vaca Guzmán</v>
      </c>
      <c r="D446" s="451" t="str">
        <f>+C446</f>
        <v>Gobierno Autónomo Municipal de Villa Vaca Guzmán</v>
      </c>
      <c r="E446" s="244" t="s">
        <v>1310</v>
      </c>
      <c r="F446" s="245">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5">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5">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5">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5">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5">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5">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5">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5">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5">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5">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5">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5">
        <f t="shared" ca="1" si="19"/>
        <v>0</v>
      </c>
      <c r="S446" s="252"/>
      <c r="T446" s="245">
        <f ca="1">+T447</f>
        <v>0</v>
      </c>
      <c r="U446" s="244">
        <f t="shared" si="20"/>
        <v>1</v>
      </c>
      <c r="V446" s="347" t="str">
        <f>+VLOOKUP(A446,bd_lista!$A$3:$E$590,5,FALSE)</f>
        <v>Gobiernos Autonomos Municipales</v>
      </c>
      <c r="W446" s="453" t="str">
        <f>+V446</f>
        <v>Gobiernos Autonomos Municipales</v>
      </c>
      <c r="X446" s="244">
        <f>+VLOOKUP(A446,[2]Sheet1!$A$13:$D$744,4,FALSE)</f>
        <v>0</v>
      </c>
      <c r="Y446" s="244" t="e">
        <f>+VLOOKUP(X446,bd_lista!$A$3:$C$590,3,FALSE)</f>
        <v>#N/A</v>
      </c>
      <c r="Z446" s="304">
        <f>+X446</f>
        <v>0</v>
      </c>
      <c r="AA446" s="305" t="e">
        <f>+Y446</f>
        <v>#N/A</v>
      </c>
    </row>
    <row r="447" spans="1:27" customFormat="1" ht="15" hidden="1" customHeight="1">
      <c r="A447" s="32">
        <v>1126</v>
      </c>
      <c r="B447" s="450"/>
      <c r="C447" s="249" t="str">
        <f>+VLOOKUP(A447,bd_lista!$A$3:$C$590,3,FALSE)</f>
        <v>Gobierno Autónomo Municipal de Villa Vaca Guzmán</v>
      </c>
      <c r="D447" s="452"/>
      <c r="E447" s="246" t="s">
        <v>1311</v>
      </c>
      <c r="F447" s="245">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5">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5">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5">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5">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5">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5">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5">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5">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5">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5">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5">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5">
        <f t="shared" ca="1" si="19"/>
        <v>0</v>
      </c>
      <c r="S447" s="252">
        <f ca="1">+R446+R447</f>
        <v>0</v>
      </c>
      <c r="T447" s="245">
        <f ca="1">+S447</f>
        <v>0</v>
      </c>
      <c r="U447" s="244">
        <f t="shared" si="20"/>
        <v>2</v>
      </c>
      <c r="V447" s="347" t="str">
        <f>+VLOOKUP(A447,bd_lista!$A$3:$E$590,5,FALSE)</f>
        <v>Gobiernos Autonomos Municipales</v>
      </c>
      <c r="W447" s="454"/>
      <c r="X447" s="244">
        <f>+VLOOKUP(A447,[2]Sheet1!$A$13:$D$744,4,FALSE)</f>
        <v>0</v>
      </c>
      <c r="Y447" s="244" t="e">
        <f>+VLOOKUP(X447,bd_lista!$A$3:$C$590,3,FALSE)</f>
        <v>#N/A</v>
      </c>
      <c r="Z447" s="302"/>
      <c r="AA447" s="303"/>
    </row>
    <row r="448" spans="1:27" customFormat="1" ht="15" hidden="1" customHeight="1">
      <c r="A448" s="32">
        <v>1127</v>
      </c>
      <c r="B448" s="449">
        <f>+A448</f>
        <v>1127</v>
      </c>
      <c r="C448" s="249" t="str">
        <f>+VLOOKUP(A448,bd_lista!$A$3:$C$590,3,FALSE)</f>
        <v>Gobierno Autónomo Municipal de Villa de Huacaya</v>
      </c>
      <c r="D448" s="451" t="str">
        <f>+C448</f>
        <v>Gobierno Autónomo Municipal de Villa de Huacaya</v>
      </c>
      <c r="E448" s="244" t="s">
        <v>1310</v>
      </c>
      <c r="F448" s="245">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5">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5">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5">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5">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5">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5">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5">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5">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5">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5">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5">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5">
        <f t="shared" ca="1" si="19"/>
        <v>0</v>
      </c>
      <c r="S448" s="252"/>
      <c r="T448" s="245">
        <f ca="1">+T449</f>
        <v>0</v>
      </c>
      <c r="U448" s="244">
        <f t="shared" si="20"/>
        <v>1</v>
      </c>
      <c r="V448" s="347" t="str">
        <f>+VLOOKUP(A448,bd_lista!$A$3:$E$590,5,FALSE)</f>
        <v>Gobiernos Autonomos Municipales</v>
      </c>
      <c r="W448" s="453" t="str">
        <f>+V448</f>
        <v>Gobiernos Autonomos Municipales</v>
      </c>
      <c r="X448" s="244">
        <f>+VLOOKUP(A448,[2]Sheet1!$A$13:$D$744,4,FALSE)</f>
        <v>0</v>
      </c>
      <c r="Y448" s="244" t="e">
        <f>+VLOOKUP(X448,bd_lista!$A$3:$C$590,3,FALSE)</f>
        <v>#N/A</v>
      </c>
      <c r="Z448" s="304">
        <f>+X448</f>
        <v>0</v>
      </c>
      <c r="AA448" s="305" t="e">
        <f>+Y448</f>
        <v>#N/A</v>
      </c>
    </row>
    <row r="449" spans="1:27" customFormat="1" ht="15" hidden="1" customHeight="1">
      <c r="A449" s="32">
        <v>1127</v>
      </c>
      <c r="B449" s="450"/>
      <c r="C449" s="249" t="str">
        <f>+VLOOKUP(A449,bd_lista!$A$3:$C$590,3,FALSE)</f>
        <v>Gobierno Autónomo Municipal de Villa de Huacaya</v>
      </c>
      <c r="D449" s="452"/>
      <c r="E449" s="246" t="s">
        <v>1311</v>
      </c>
      <c r="F449" s="245">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5">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5">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5">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5">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5">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5">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5">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5">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5">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5">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5">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5">
        <f t="shared" ca="1" si="19"/>
        <v>0</v>
      </c>
      <c r="S449" s="252">
        <f ca="1">+R448+R449</f>
        <v>0</v>
      </c>
      <c r="T449" s="245">
        <f ca="1">+S449</f>
        <v>0</v>
      </c>
      <c r="U449" s="244">
        <f t="shared" si="20"/>
        <v>2</v>
      </c>
      <c r="V449" s="347" t="str">
        <f>+VLOOKUP(A449,bd_lista!$A$3:$E$590,5,FALSE)</f>
        <v>Gobiernos Autonomos Municipales</v>
      </c>
      <c r="W449" s="454"/>
      <c r="X449" s="244">
        <f>+VLOOKUP(A449,[2]Sheet1!$A$13:$D$744,4,FALSE)</f>
        <v>0</v>
      </c>
      <c r="Y449" s="244" t="e">
        <f>+VLOOKUP(X449,bd_lista!$A$3:$C$590,3,FALSE)</f>
        <v>#N/A</v>
      </c>
      <c r="Z449" s="302"/>
      <c r="AA449" s="303"/>
    </row>
    <row r="450" spans="1:27" customFormat="1" ht="15" hidden="1" customHeight="1">
      <c r="A450" s="32">
        <v>1128</v>
      </c>
      <c r="B450" s="449">
        <f>+A450</f>
        <v>1128</v>
      </c>
      <c r="C450" s="249" t="str">
        <f>+VLOOKUP(A450,bd_lista!$A$3:$C$590,3,FALSE)</f>
        <v>Gobierno Autónomo Municipal de Machareti</v>
      </c>
      <c r="D450" s="451" t="str">
        <f>+C450</f>
        <v>Gobierno Autónomo Municipal de Machareti</v>
      </c>
      <c r="E450" s="244" t="s">
        <v>1310</v>
      </c>
      <c r="F450" s="245">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5">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5">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5">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5">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5">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5">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5">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5">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5">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5">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5">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5">
        <f t="shared" ca="1" si="19"/>
        <v>0</v>
      </c>
      <c r="S450" s="252"/>
      <c r="T450" s="245">
        <f ca="1">+T451</f>
        <v>0</v>
      </c>
      <c r="U450" s="244">
        <f t="shared" si="20"/>
        <v>1</v>
      </c>
      <c r="V450" s="347" t="str">
        <f>+VLOOKUP(A450,bd_lista!$A$3:$E$590,5,FALSE)</f>
        <v>Gobiernos Autonomos Municipales</v>
      </c>
      <c r="W450" s="453" t="str">
        <f>+V450</f>
        <v>Gobiernos Autonomos Municipales</v>
      </c>
      <c r="X450" s="244">
        <f>+VLOOKUP(A450,[2]Sheet1!$A$13:$D$744,4,FALSE)</f>
        <v>0</v>
      </c>
      <c r="Y450" s="244" t="e">
        <f>+VLOOKUP(X450,bd_lista!$A$3:$C$590,3,FALSE)</f>
        <v>#N/A</v>
      </c>
      <c r="Z450" s="304">
        <f>+X450</f>
        <v>0</v>
      </c>
      <c r="AA450" s="305" t="e">
        <f>+Y450</f>
        <v>#N/A</v>
      </c>
    </row>
    <row r="451" spans="1:27" customFormat="1" ht="15" hidden="1" customHeight="1">
      <c r="A451" s="32">
        <v>1128</v>
      </c>
      <c r="B451" s="450"/>
      <c r="C451" s="249" t="str">
        <f>+VLOOKUP(A451,bd_lista!$A$3:$C$590,3,FALSE)</f>
        <v>Gobierno Autónomo Municipal de Machareti</v>
      </c>
      <c r="D451" s="452"/>
      <c r="E451" s="246" t="s">
        <v>1311</v>
      </c>
      <c r="F451" s="245">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5">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5">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5">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5">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5">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5">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5">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5">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5">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5">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5">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5">
        <f t="shared" ca="1" si="19"/>
        <v>0</v>
      </c>
      <c r="S451" s="252">
        <f ca="1">+R450+R451</f>
        <v>0</v>
      </c>
      <c r="T451" s="245">
        <f ca="1">+S451</f>
        <v>0</v>
      </c>
      <c r="U451" s="244">
        <f t="shared" si="20"/>
        <v>2</v>
      </c>
      <c r="V451" s="347" t="str">
        <f>+VLOOKUP(A451,bd_lista!$A$3:$E$590,5,FALSE)</f>
        <v>Gobiernos Autonomos Municipales</v>
      </c>
      <c r="W451" s="454"/>
      <c r="X451" s="244">
        <f>+VLOOKUP(A451,[2]Sheet1!$A$13:$D$744,4,FALSE)</f>
        <v>0</v>
      </c>
      <c r="Y451" s="244" t="e">
        <f>+VLOOKUP(X451,bd_lista!$A$3:$C$590,3,FALSE)</f>
        <v>#N/A</v>
      </c>
      <c r="Z451" s="302"/>
      <c r="AA451" s="303"/>
    </row>
    <row r="452" spans="1:27" customFormat="1" ht="27" hidden="1" customHeight="1">
      <c r="A452" s="32">
        <v>1129</v>
      </c>
      <c r="B452" s="449">
        <f>+A452</f>
        <v>1129</v>
      </c>
      <c r="C452" s="249" t="str">
        <f>+VLOOKUP(A452,bd_lista!$A$3:$C$590,3,FALSE)</f>
        <v>Gobierno Autónomo Municipal de Villa Charcas</v>
      </c>
      <c r="D452" s="451" t="str">
        <f>+C452</f>
        <v>Gobierno Autónomo Municipal de Villa Charcas</v>
      </c>
      <c r="E452" s="244" t="s">
        <v>1310</v>
      </c>
      <c r="F452" s="245">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5">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5">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5">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5">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5">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5">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5">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5">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5">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5">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5">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5">
        <f t="shared" ca="1" si="19"/>
        <v>0</v>
      </c>
      <c r="S452" s="252"/>
      <c r="T452" s="245">
        <f ca="1">+T453</f>
        <v>0</v>
      </c>
      <c r="U452" s="244">
        <f t="shared" si="20"/>
        <v>1</v>
      </c>
      <c r="V452" s="347" t="str">
        <f>+VLOOKUP(A452,bd_lista!$A$3:$E$590,5,FALSE)</f>
        <v>Gobiernos Autonomos Municipales</v>
      </c>
      <c r="W452" s="453" t="str">
        <f>+V452</f>
        <v>Gobiernos Autonomos Municipales</v>
      </c>
      <c r="X452" s="244">
        <f>+VLOOKUP(A452,[2]Sheet1!$A$13:$D$744,4,FALSE)</f>
        <v>0</v>
      </c>
      <c r="Y452" s="244" t="e">
        <f>+VLOOKUP(X452,bd_lista!$A$3:$C$590,3,FALSE)</f>
        <v>#N/A</v>
      </c>
      <c r="Z452" s="304">
        <f>+X452</f>
        <v>0</v>
      </c>
      <c r="AA452" s="305" t="e">
        <f>+Y452</f>
        <v>#N/A</v>
      </c>
    </row>
    <row r="453" spans="1:27" customFormat="1" ht="27" hidden="1" customHeight="1">
      <c r="A453" s="32">
        <v>1129</v>
      </c>
      <c r="B453" s="450"/>
      <c r="C453" s="249" t="str">
        <f>+VLOOKUP(A453,bd_lista!$A$3:$C$590,3,FALSE)</f>
        <v>Gobierno Autónomo Municipal de Villa Charcas</v>
      </c>
      <c r="D453" s="452"/>
      <c r="E453" s="246" t="s">
        <v>1311</v>
      </c>
      <c r="F453" s="245">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5">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5">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5">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5">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5">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5">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5">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5">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5">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5">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5">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5">
        <f t="shared" ca="1" si="19"/>
        <v>0</v>
      </c>
      <c r="S453" s="252">
        <f ca="1">+R452+R453</f>
        <v>0</v>
      </c>
      <c r="T453" s="245">
        <f ca="1">+S453</f>
        <v>0</v>
      </c>
      <c r="U453" s="244">
        <f t="shared" si="20"/>
        <v>2</v>
      </c>
      <c r="V453" s="347" t="str">
        <f>+VLOOKUP(A453,bd_lista!$A$3:$E$590,5,FALSE)</f>
        <v>Gobiernos Autonomos Municipales</v>
      </c>
      <c r="W453" s="454"/>
      <c r="X453" s="244">
        <f>+VLOOKUP(A453,[2]Sheet1!$A$13:$D$744,4,FALSE)</f>
        <v>0</v>
      </c>
      <c r="Y453" s="244" t="e">
        <f>+VLOOKUP(X453,bd_lista!$A$3:$C$590,3,FALSE)</f>
        <v>#N/A</v>
      </c>
      <c r="Z453" s="302"/>
      <c r="AA453" s="303"/>
    </row>
    <row r="454" spans="1:27" customFormat="1" ht="27" hidden="1" customHeight="1">
      <c r="A454" s="32">
        <v>1202</v>
      </c>
      <c r="B454" s="449">
        <f>+A454</f>
        <v>1202</v>
      </c>
      <c r="C454" s="249" t="str">
        <f>+VLOOKUP(A454,bd_lista!$A$3:$C$590,3,FALSE)</f>
        <v>Gobierno Autónomo Municipal de Palca</v>
      </c>
      <c r="D454" s="451" t="str">
        <f>+C454</f>
        <v>Gobierno Autónomo Municipal de Palca</v>
      </c>
      <c r="E454" s="244" t="s">
        <v>1310</v>
      </c>
      <c r="F454" s="245">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5">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5">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5">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5">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5">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5">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5">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5">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5">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5">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5">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5">
        <f t="shared" ca="1" si="19"/>
        <v>0</v>
      </c>
      <c r="S454" s="252"/>
      <c r="T454" s="245">
        <f ca="1">+T455</f>
        <v>0</v>
      </c>
      <c r="U454" s="244">
        <f t="shared" si="20"/>
        <v>1</v>
      </c>
      <c r="V454" s="347" t="str">
        <f>+VLOOKUP(A454,bd_lista!$A$3:$E$590,5,FALSE)</f>
        <v>Gobiernos Autonomos Municipales</v>
      </c>
      <c r="W454" s="453" t="str">
        <f>+V454</f>
        <v>Gobiernos Autonomos Municipales</v>
      </c>
      <c r="X454" s="244">
        <f>+VLOOKUP(A454,[2]Sheet1!$A$13:$D$744,4,FALSE)</f>
        <v>0</v>
      </c>
      <c r="Y454" s="244" t="e">
        <f>+VLOOKUP(X454,bd_lista!$A$3:$C$590,3,FALSE)</f>
        <v>#N/A</v>
      </c>
      <c r="Z454" s="304">
        <f>+X454</f>
        <v>0</v>
      </c>
      <c r="AA454" s="305" t="e">
        <f>+Y454</f>
        <v>#N/A</v>
      </c>
    </row>
    <row r="455" spans="1:27" customFormat="1" ht="27" hidden="1" customHeight="1">
      <c r="A455" s="32">
        <v>1202</v>
      </c>
      <c r="B455" s="450"/>
      <c r="C455" s="249" t="str">
        <f>+VLOOKUP(A455,bd_lista!$A$3:$C$590,3,FALSE)</f>
        <v>Gobierno Autónomo Municipal de Palca</v>
      </c>
      <c r="D455" s="452"/>
      <c r="E455" s="246" t="s">
        <v>1311</v>
      </c>
      <c r="F455" s="245">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5">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5">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5">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5">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5">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5">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5">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5">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5">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5">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5">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5">
        <f t="shared" ca="1" si="19"/>
        <v>0</v>
      </c>
      <c r="S455" s="252">
        <f ca="1">+R454+R455</f>
        <v>0</v>
      </c>
      <c r="T455" s="245">
        <f ca="1">+S455</f>
        <v>0</v>
      </c>
      <c r="U455" s="244">
        <f t="shared" si="20"/>
        <v>2</v>
      </c>
      <c r="V455" s="347" t="str">
        <f>+VLOOKUP(A455,bd_lista!$A$3:$E$590,5,FALSE)</f>
        <v>Gobiernos Autonomos Municipales</v>
      </c>
      <c r="W455" s="454"/>
      <c r="X455" s="244">
        <f>+VLOOKUP(A455,[2]Sheet1!$A$13:$D$744,4,FALSE)</f>
        <v>0</v>
      </c>
      <c r="Y455" s="244" t="e">
        <f>+VLOOKUP(X455,bd_lista!$A$3:$C$590,3,FALSE)</f>
        <v>#N/A</v>
      </c>
      <c r="Z455" s="302"/>
      <c r="AA455" s="303"/>
    </row>
    <row r="456" spans="1:27" customFormat="1" ht="15" hidden="1" customHeight="1">
      <c r="A456" s="32">
        <v>1203</v>
      </c>
      <c r="B456" s="449">
        <f>+A456</f>
        <v>1203</v>
      </c>
      <c r="C456" s="249" t="str">
        <f>+VLOOKUP(A456,bd_lista!$A$3:$C$590,3,FALSE)</f>
        <v>Gobierno Autónomo Municipal de Mecapaca</v>
      </c>
      <c r="D456" s="451" t="str">
        <f>+C456</f>
        <v>Gobierno Autónomo Municipal de Mecapaca</v>
      </c>
      <c r="E456" s="244" t="s">
        <v>1310</v>
      </c>
      <c r="F456" s="245">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5">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5">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5">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5">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5">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5">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5">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5">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5">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5">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5">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5">
        <f t="shared" ca="1" si="19"/>
        <v>0</v>
      </c>
      <c r="S456" s="252"/>
      <c r="T456" s="245">
        <f ca="1">+T457</f>
        <v>0</v>
      </c>
      <c r="U456" s="244">
        <f t="shared" si="20"/>
        <v>1</v>
      </c>
      <c r="V456" s="347" t="str">
        <f>+VLOOKUP(A456,bd_lista!$A$3:$E$590,5,FALSE)</f>
        <v>Gobiernos Autonomos Municipales</v>
      </c>
      <c r="W456" s="453" t="str">
        <f>+V456</f>
        <v>Gobiernos Autonomos Municipales</v>
      </c>
      <c r="X456" s="244">
        <f>+VLOOKUP(A456,[2]Sheet1!$A$13:$D$744,4,FALSE)</f>
        <v>0</v>
      </c>
      <c r="Y456" s="244" t="e">
        <f>+VLOOKUP(X456,bd_lista!$A$3:$C$590,3,FALSE)</f>
        <v>#N/A</v>
      </c>
      <c r="Z456" s="304">
        <f>+X456</f>
        <v>0</v>
      </c>
      <c r="AA456" s="305" t="e">
        <f>+Y456</f>
        <v>#N/A</v>
      </c>
    </row>
    <row r="457" spans="1:27" customFormat="1" ht="15" hidden="1" customHeight="1">
      <c r="A457" s="32">
        <v>1203</v>
      </c>
      <c r="B457" s="450"/>
      <c r="C457" s="249" t="str">
        <f>+VLOOKUP(A457,bd_lista!$A$3:$C$590,3,FALSE)</f>
        <v>Gobierno Autónomo Municipal de Mecapaca</v>
      </c>
      <c r="D457" s="452"/>
      <c r="E457" s="246" t="s">
        <v>1311</v>
      </c>
      <c r="F457" s="245">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5">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5">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5">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5">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5">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5">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5">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5">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5">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5">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5">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5">
        <f t="shared" ca="1" si="19"/>
        <v>0</v>
      </c>
      <c r="S457" s="252">
        <f ca="1">+R456+R457</f>
        <v>0</v>
      </c>
      <c r="T457" s="245">
        <f ca="1">+S457</f>
        <v>0</v>
      </c>
      <c r="U457" s="244">
        <f t="shared" si="20"/>
        <v>2</v>
      </c>
      <c r="V457" s="347" t="str">
        <f>+VLOOKUP(A457,bd_lista!$A$3:$E$590,5,FALSE)</f>
        <v>Gobiernos Autonomos Municipales</v>
      </c>
      <c r="W457" s="454"/>
      <c r="X457" s="244">
        <f>+VLOOKUP(A457,[2]Sheet1!$A$13:$D$744,4,FALSE)</f>
        <v>0</v>
      </c>
      <c r="Y457" s="244" t="e">
        <f>+VLOOKUP(X457,bd_lista!$A$3:$C$590,3,FALSE)</f>
        <v>#N/A</v>
      </c>
      <c r="Z457" s="302"/>
      <c r="AA457" s="303"/>
    </row>
    <row r="458" spans="1:27" customFormat="1" ht="15" hidden="1" customHeight="1">
      <c r="A458" s="32">
        <v>1204</v>
      </c>
      <c r="B458" s="449">
        <f>+A458</f>
        <v>1204</v>
      </c>
      <c r="C458" s="249" t="str">
        <f>+VLOOKUP(A458,bd_lista!$A$3:$C$590,3,FALSE)</f>
        <v>Gobierno Autónomo Municipal de Achocalla</v>
      </c>
      <c r="D458" s="451" t="str">
        <f>+C458</f>
        <v>Gobierno Autónomo Municipal de Achocalla</v>
      </c>
      <c r="E458" s="244" t="s">
        <v>1310</v>
      </c>
      <c r="F458" s="245">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5">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5">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5">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5">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5">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5">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5">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5">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5">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5">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5">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5">
        <f t="shared" ca="1" si="19"/>
        <v>0</v>
      </c>
      <c r="S458" s="252"/>
      <c r="T458" s="245">
        <f ca="1">+T459</f>
        <v>0</v>
      </c>
      <c r="U458" s="244">
        <f t="shared" si="20"/>
        <v>1</v>
      </c>
      <c r="V458" s="347" t="str">
        <f>+VLOOKUP(A458,bd_lista!$A$3:$E$590,5,FALSE)</f>
        <v>Gobiernos Autonomos Municipales</v>
      </c>
      <c r="W458" s="453" t="str">
        <f>+V458</f>
        <v>Gobiernos Autonomos Municipales</v>
      </c>
      <c r="X458" s="244">
        <f>+VLOOKUP(A458,[2]Sheet1!$A$13:$D$744,4,FALSE)</f>
        <v>0</v>
      </c>
      <c r="Y458" s="244" t="e">
        <f>+VLOOKUP(X458,bd_lista!$A$3:$C$590,3,FALSE)</f>
        <v>#N/A</v>
      </c>
      <c r="Z458" s="304">
        <f>+X458</f>
        <v>0</v>
      </c>
      <c r="AA458" s="305" t="e">
        <f>+Y458</f>
        <v>#N/A</v>
      </c>
    </row>
    <row r="459" spans="1:27" customFormat="1" ht="15" hidden="1" customHeight="1">
      <c r="A459" s="32">
        <v>1204</v>
      </c>
      <c r="B459" s="450"/>
      <c r="C459" s="249" t="str">
        <f>+VLOOKUP(A459,bd_lista!$A$3:$C$590,3,FALSE)</f>
        <v>Gobierno Autónomo Municipal de Achocalla</v>
      </c>
      <c r="D459" s="452"/>
      <c r="E459" s="246" t="s">
        <v>1311</v>
      </c>
      <c r="F459" s="245">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5">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5">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5">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5">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5">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5">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5">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5">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5">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5">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5">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5">
        <f t="shared" ca="1" si="19"/>
        <v>0</v>
      </c>
      <c r="S459" s="252">
        <f ca="1">+R458+R459</f>
        <v>0</v>
      </c>
      <c r="T459" s="245">
        <f ca="1">+S459</f>
        <v>0</v>
      </c>
      <c r="U459" s="244">
        <f t="shared" si="20"/>
        <v>2</v>
      </c>
      <c r="V459" s="347" t="str">
        <f>+VLOOKUP(A459,bd_lista!$A$3:$E$590,5,FALSE)</f>
        <v>Gobiernos Autonomos Municipales</v>
      </c>
      <c r="W459" s="454"/>
      <c r="X459" s="244">
        <f>+VLOOKUP(A459,[2]Sheet1!$A$13:$D$744,4,FALSE)</f>
        <v>0</v>
      </c>
      <c r="Y459" s="244" t="e">
        <f>+VLOOKUP(X459,bd_lista!$A$3:$C$590,3,FALSE)</f>
        <v>#N/A</v>
      </c>
      <c r="Z459" s="302"/>
      <c r="AA459" s="303"/>
    </row>
    <row r="460" spans="1:27" customFormat="1" ht="15" hidden="1" customHeight="1">
      <c r="A460" s="32">
        <v>1205</v>
      </c>
      <c r="B460" s="449">
        <f>+A460</f>
        <v>1205</v>
      </c>
      <c r="C460" s="249" t="str">
        <f>+VLOOKUP(A460,bd_lista!$A$3:$C$590,3,FALSE)</f>
        <v>Gobierno Autónomo Municipal de El Alto de La Paz</v>
      </c>
      <c r="D460" s="451" t="str">
        <f>+C460</f>
        <v>Gobierno Autónomo Municipal de El Alto de La Paz</v>
      </c>
      <c r="E460" s="244" t="s">
        <v>1310</v>
      </c>
      <c r="F460" s="245">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5">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5">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5">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5">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5">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5">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5">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5">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5">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5">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5">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5">
        <f t="shared" ca="1" si="19"/>
        <v>0</v>
      </c>
      <c r="S460" s="252"/>
      <c r="T460" s="245">
        <f ca="1">+T461</f>
        <v>0</v>
      </c>
      <c r="U460" s="244">
        <f t="shared" si="20"/>
        <v>1</v>
      </c>
      <c r="V460" s="347" t="str">
        <f>+VLOOKUP(A460,bd_lista!$A$3:$E$590,5,FALSE)</f>
        <v>Gobiernos Autonomos Municipales</v>
      </c>
      <c r="W460" s="453" t="str">
        <f>+V460</f>
        <v>Gobiernos Autonomos Municipales</v>
      </c>
      <c r="X460" s="244">
        <f>+VLOOKUP(A460,[2]Sheet1!$A$13:$D$744,4,FALSE)</f>
        <v>0</v>
      </c>
      <c r="Y460" s="244" t="e">
        <f>+VLOOKUP(X460,bd_lista!$A$3:$C$590,3,FALSE)</f>
        <v>#N/A</v>
      </c>
      <c r="Z460" s="304">
        <f>+X460</f>
        <v>0</v>
      </c>
      <c r="AA460" s="305" t="e">
        <f>+Y460</f>
        <v>#N/A</v>
      </c>
    </row>
    <row r="461" spans="1:27" customFormat="1" ht="15" hidden="1" customHeight="1">
      <c r="A461" s="32">
        <v>1205</v>
      </c>
      <c r="B461" s="450"/>
      <c r="C461" s="249" t="str">
        <f>+VLOOKUP(A461,bd_lista!$A$3:$C$590,3,FALSE)</f>
        <v>Gobierno Autónomo Municipal de El Alto de La Paz</v>
      </c>
      <c r="D461" s="452"/>
      <c r="E461" s="246" t="s">
        <v>1311</v>
      </c>
      <c r="F461" s="245">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5">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5">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5">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5">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5">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5">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5">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5">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5">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5">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5">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5">
        <f t="shared" ca="1" si="19"/>
        <v>0</v>
      </c>
      <c r="S461" s="252">
        <f ca="1">+R460+R461</f>
        <v>0</v>
      </c>
      <c r="T461" s="245">
        <f ca="1">+S461</f>
        <v>0</v>
      </c>
      <c r="U461" s="244">
        <f t="shared" si="20"/>
        <v>2</v>
      </c>
      <c r="V461" s="347" t="str">
        <f>+VLOOKUP(A461,bd_lista!$A$3:$E$590,5,FALSE)</f>
        <v>Gobiernos Autonomos Municipales</v>
      </c>
      <c r="W461" s="454"/>
      <c r="X461" s="244">
        <f>+VLOOKUP(A461,[2]Sheet1!$A$13:$D$744,4,FALSE)</f>
        <v>0</v>
      </c>
      <c r="Y461" s="244" t="e">
        <f>+VLOOKUP(X461,bd_lista!$A$3:$C$590,3,FALSE)</f>
        <v>#N/A</v>
      </c>
      <c r="Z461" s="302"/>
      <c r="AA461" s="303"/>
    </row>
    <row r="462" spans="1:27" customFormat="1" ht="15" hidden="1" customHeight="1">
      <c r="A462" s="32">
        <v>1206</v>
      </c>
      <c r="B462" s="449">
        <f>+A462</f>
        <v>1206</v>
      </c>
      <c r="C462" s="249" t="str">
        <f>+VLOOKUP(A462,bd_lista!$A$3:$C$590,3,FALSE)</f>
        <v>Gobierno Autónomo Municipal de Viacha</v>
      </c>
      <c r="D462" s="451" t="str">
        <f>+C462</f>
        <v>Gobierno Autónomo Municipal de Viacha</v>
      </c>
      <c r="E462" s="244" t="s">
        <v>1310</v>
      </c>
      <c r="F462" s="245">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5">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5">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5">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5">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5">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5">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5">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5">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5">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5">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5">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5">
        <f t="shared" ca="1" si="19"/>
        <v>0</v>
      </c>
      <c r="S462" s="252"/>
      <c r="T462" s="245">
        <f ca="1">+T463</f>
        <v>0</v>
      </c>
      <c r="U462" s="244">
        <f t="shared" si="20"/>
        <v>1</v>
      </c>
      <c r="V462" s="347" t="str">
        <f>+VLOOKUP(A462,bd_lista!$A$3:$E$590,5,FALSE)</f>
        <v>Gobiernos Autonomos Municipales</v>
      </c>
      <c r="W462" s="453" t="str">
        <f>+V462</f>
        <v>Gobiernos Autonomos Municipales</v>
      </c>
      <c r="X462" s="244">
        <f>+VLOOKUP(A462,[2]Sheet1!$A$13:$D$744,4,FALSE)</f>
        <v>0</v>
      </c>
      <c r="Y462" s="244" t="e">
        <f>+VLOOKUP(X462,bd_lista!$A$3:$C$590,3,FALSE)</f>
        <v>#N/A</v>
      </c>
      <c r="Z462" s="304">
        <f>+X462</f>
        <v>0</v>
      </c>
      <c r="AA462" s="305" t="e">
        <f>+Y462</f>
        <v>#N/A</v>
      </c>
    </row>
    <row r="463" spans="1:27" customFormat="1" ht="15" hidden="1" customHeight="1">
      <c r="A463" s="32">
        <v>1206</v>
      </c>
      <c r="B463" s="450"/>
      <c r="C463" s="249" t="str">
        <f>+VLOOKUP(A463,bd_lista!$A$3:$C$590,3,FALSE)</f>
        <v>Gobierno Autónomo Municipal de Viacha</v>
      </c>
      <c r="D463" s="452"/>
      <c r="E463" s="246" t="s">
        <v>1311</v>
      </c>
      <c r="F463" s="245">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5">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5">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5">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5">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5">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5">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5">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5">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5">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5">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5">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5">
        <f t="shared" ca="1" si="19"/>
        <v>0</v>
      </c>
      <c r="S463" s="252">
        <f ca="1">+R462+R463</f>
        <v>0</v>
      </c>
      <c r="T463" s="245">
        <f ca="1">+S463</f>
        <v>0</v>
      </c>
      <c r="U463" s="244">
        <f t="shared" si="20"/>
        <v>2</v>
      </c>
      <c r="V463" s="347" t="str">
        <f>+VLOOKUP(A463,bd_lista!$A$3:$E$590,5,FALSE)</f>
        <v>Gobiernos Autonomos Municipales</v>
      </c>
      <c r="W463" s="454"/>
      <c r="X463" s="244">
        <f>+VLOOKUP(A463,[2]Sheet1!$A$13:$D$744,4,FALSE)</f>
        <v>0</v>
      </c>
      <c r="Y463" s="244" t="e">
        <f>+VLOOKUP(X463,bd_lista!$A$3:$C$590,3,FALSE)</f>
        <v>#N/A</v>
      </c>
      <c r="Z463" s="302"/>
      <c r="AA463" s="303"/>
    </row>
    <row r="464" spans="1:27" customFormat="1" ht="15" hidden="1" customHeight="1">
      <c r="A464" s="32">
        <v>1207</v>
      </c>
      <c r="B464" s="449">
        <f>+A464</f>
        <v>1207</v>
      </c>
      <c r="C464" s="249" t="str">
        <f>+VLOOKUP(A464,bd_lista!$A$3:$C$590,3,FALSE)</f>
        <v>Gobierno Autónomo Municipal de Guaqui</v>
      </c>
      <c r="D464" s="451" t="str">
        <f>+C464</f>
        <v>Gobierno Autónomo Municipal de Guaqui</v>
      </c>
      <c r="E464" s="244" t="s">
        <v>1310</v>
      </c>
      <c r="F464" s="245">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5">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5">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5">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5">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5">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5">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5">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5">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5">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5">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5">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5">
        <f t="shared" ca="1" si="19"/>
        <v>0</v>
      </c>
      <c r="S464" s="252"/>
      <c r="T464" s="245">
        <f ca="1">+T465</f>
        <v>0</v>
      </c>
      <c r="U464" s="244">
        <f t="shared" si="20"/>
        <v>1</v>
      </c>
      <c r="V464" s="347" t="str">
        <f>+VLOOKUP(A464,bd_lista!$A$3:$E$590,5,FALSE)</f>
        <v>Gobiernos Autonomos Municipales</v>
      </c>
      <c r="W464" s="453" t="str">
        <f>+V464</f>
        <v>Gobiernos Autonomos Municipales</v>
      </c>
      <c r="X464" s="244">
        <f>+VLOOKUP(A464,[2]Sheet1!$A$13:$D$744,4,FALSE)</f>
        <v>0</v>
      </c>
      <c r="Y464" s="244" t="e">
        <f>+VLOOKUP(X464,bd_lista!$A$3:$C$590,3,FALSE)</f>
        <v>#N/A</v>
      </c>
      <c r="Z464" s="304">
        <f>+X464</f>
        <v>0</v>
      </c>
      <c r="AA464" s="305" t="e">
        <f>+Y464</f>
        <v>#N/A</v>
      </c>
    </row>
    <row r="465" spans="1:27" customFormat="1" ht="15" hidden="1" customHeight="1">
      <c r="A465" s="32">
        <v>1207</v>
      </c>
      <c r="B465" s="450"/>
      <c r="C465" s="249" t="str">
        <f>+VLOOKUP(A465,bd_lista!$A$3:$C$590,3,FALSE)</f>
        <v>Gobierno Autónomo Municipal de Guaqui</v>
      </c>
      <c r="D465" s="452"/>
      <c r="E465" s="246" t="s">
        <v>1311</v>
      </c>
      <c r="F465" s="245">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5">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5">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5">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5">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5">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5">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5">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5">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5">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5">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5">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5">
        <f t="shared" ca="1" si="19"/>
        <v>0</v>
      </c>
      <c r="S465" s="252">
        <f ca="1">+R464+R465</f>
        <v>0</v>
      </c>
      <c r="T465" s="245">
        <f ca="1">+S465</f>
        <v>0</v>
      </c>
      <c r="U465" s="244">
        <f t="shared" si="20"/>
        <v>2</v>
      </c>
      <c r="V465" s="347" t="str">
        <f>+VLOOKUP(A465,bd_lista!$A$3:$E$590,5,FALSE)</f>
        <v>Gobiernos Autonomos Municipales</v>
      </c>
      <c r="W465" s="454"/>
      <c r="X465" s="244">
        <f>+VLOOKUP(A465,[2]Sheet1!$A$13:$D$744,4,FALSE)</f>
        <v>0</v>
      </c>
      <c r="Y465" s="244" t="e">
        <f>+VLOOKUP(X465,bd_lista!$A$3:$C$590,3,FALSE)</f>
        <v>#N/A</v>
      </c>
      <c r="Z465" s="302"/>
      <c r="AA465" s="303"/>
    </row>
    <row r="466" spans="1:27" customFormat="1" ht="15" hidden="1" customHeight="1">
      <c r="A466" s="32">
        <v>1208</v>
      </c>
      <c r="B466" s="449">
        <f>+A466</f>
        <v>1208</v>
      </c>
      <c r="C466" s="249" t="str">
        <f>+VLOOKUP(A466,bd_lista!$A$3:$C$590,3,FALSE)</f>
        <v>Gobierno Autónomo Municipal de Tiahuanacu</v>
      </c>
      <c r="D466" s="451" t="str">
        <f>+C466</f>
        <v>Gobierno Autónomo Municipal de Tiahuanacu</v>
      </c>
      <c r="E466" s="244" t="s">
        <v>1310</v>
      </c>
      <c r="F466" s="245">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5">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5">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5">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5">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5">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5">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5">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5">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5">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5">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5">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5">
        <f t="shared" ca="1" si="19"/>
        <v>0</v>
      </c>
      <c r="S466" s="252"/>
      <c r="T466" s="245">
        <f ca="1">+T467</f>
        <v>0</v>
      </c>
      <c r="U466" s="244">
        <f t="shared" si="20"/>
        <v>1</v>
      </c>
      <c r="V466" s="347" t="str">
        <f>+VLOOKUP(A466,bd_lista!$A$3:$E$590,5,FALSE)</f>
        <v>Gobiernos Autonomos Municipales</v>
      </c>
      <c r="W466" s="453" t="str">
        <f>+V466</f>
        <v>Gobiernos Autonomos Municipales</v>
      </c>
      <c r="X466" s="244">
        <f>+VLOOKUP(A466,[2]Sheet1!$A$13:$D$744,4,FALSE)</f>
        <v>0</v>
      </c>
      <c r="Y466" s="244" t="e">
        <f>+VLOOKUP(X466,bd_lista!$A$3:$C$590,3,FALSE)</f>
        <v>#N/A</v>
      </c>
      <c r="Z466" s="304">
        <f>+X466</f>
        <v>0</v>
      </c>
      <c r="AA466" s="305" t="e">
        <f>+Y466</f>
        <v>#N/A</v>
      </c>
    </row>
    <row r="467" spans="1:27" customFormat="1" ht="15" hidden="1" customHeight="1">
      <c r="A467" s="32">
        <v>1208</v>
      </c>
      <c r="B467" s="450"/>
      <c r="C467" s="249" t="str">
        <f>+VLOOKUP(A467,bd_lista!$A$3:$C$590,3,FALSE)</f>
        <v>Gobierno Autónomo Municipal de Tiahuanacu</v>
      </c>
      <c r="D467" s="452"/>
      <c r="E467" s="246" t="s">
        <v>1311</v>
      </c>
      <c r="F467" s="245">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5">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5">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5">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5">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5">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5">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5">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5">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5">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5">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5">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5">
        <f t="shared" ca="1" si="19"/>
        <v>0</v>
      </c>
      <c r="S467" s="252">
        <f ca="1">+R466+R467</f>
        <v>0</v>
      </c>
      <c r="T467" s="245">
        <f ca="1">+S467</f>
        <v>0</v>
      </c>
      <c r="U467" s="244">
        <f t="shared" si="20"/>
        <v>2</v>
      </c>
      <c r="V467" s="347" t="str">
        <f>+VLOOKUP(A467,bd_lista!$A$3:$E$590,5,FALSE)</f>
        <v>Gobiernos Autonomos Municipales</v>
      </c>
      <c r="W467" s="454"/>
      <c r="X467" s="244">
        <f>+VLOOKUP(A467,[2]Sheet1!$A$13:$D$744,4,FALSE)</f>
        <v>0</v>
      </c>
      <c r="Y467" s="244" t="e">
        <f>+VLOOKUP(X467,bd_lista!$A$3:$C$590,3,FALSE)</f>
        <v>#N/A</v>
      </c>
      <c r="Z467" s="302"/>
      <c r="AA467" s="303"/>
    </row>
    <row r="468" spans="1:27" customFormat="1" ht="15" hidden="1" customHeight="1">
      <c r="A468" s="32">
        <v>1209</v>
      </c>
      <c r="B468" s="449">
        <f>+A468</f>
        <v>1209</v>
      </c>
      <c r="C468" s="249" t="str">
        <f>+VLOOKUP(A468,bd_lista!$A$3:$C$590,3,FALSE)</f>
        <v>Gobierno Autónomo Municipal de Desaguadero</v>
      </c>
      <c r="D468" s="451" t="str">
        <f>+C468</f>
        <v>Gobierno Autónomo Municipal de Desaguadero</v>
      </c>
      <c r="E468" s="244" t="s">
        <v>1310</v>
      </c>
      <c r="F468" s="245">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5">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5">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5">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5">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5">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5">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5">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5">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5">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5">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5">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5">
        <f t="shared" ca="1" si="19"/>
        <v>0</v>
      </c>
      <c r="S468" s="252"/>
      <c r="T468" s="245">
        <f ca="1">+T469</f>
        <v>0</v>
      </c>
      <c r="U468" s="244">
        <f t="shared" si="20"/>
        <v>1</v>
      </c>
      <c r="V468" s="347" t="str">
        <f>+VLOOKUP(A468,bd_lista!$A$3:$E$590,5,FALSE)</f>
        <v>Gobiernos Autonomos Municipales</v>
      </c>
      <c r="W468" s="453" t="str">
        <f>+V468</f>
        <v>Gobiernos Autonomos Municipales</v>
      </c>
      <c r="X468" s="244">
        <f>+VLOOKUP(A468,[2]Sheet1!$A$13:$D$744,4,FALSE)</f>
        <v>0</v>
      </c>
      <c r="Y468" s="244" t="e">
        <f>+VLOOKUP(X468,bd_lista!$A$3:$C$590,3,FALSE)</f>
        <v>#N/A</v>
      </c>
      <c r="Z468" s="304">
        <f>+X468</f>
        <v>0</v>
      </c>
      <c r="AA468" s="305" t="e">
        <f>+Y468</f>
        <v>#N/A</v>
      </c>
    </row>
    <row r="469" spans="1:27" customFormat="1" ht="15" hidden="1" customHeight="1">
      <c r="A469" s="32">
        <v>1209</v>
      </c>
      <c r="B469" s="450"/>
      <c r="C469" s="249" t="str">
        <f>+VLOOKUP(A469,bd_lista!$A$3:$C$590,3,FALSE)</f>
        <v>Gobierno Autónomo Municipal de Desaguadero</v>
      </c>
      <c r="D469" s="452"/>
      <c r="E469" s="246" t="s">
        <v>1311</v>
      </c>
      <c r="F469" s="245">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5">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5">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5">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5">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5">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5">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5">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5">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5">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5">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5">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5">
        <f t="shared" ca="1" si="19"/>
        <v>0</v>
      </c>
      <c r="S469" s="252">
        <f ca="1">+R468+R469</f>
        <v>0</v>
      </c>
      <c r="T469" s="245">
        <f ca="1">+S469</f>
        <v>0</v>
      </c>
      <c r="U469" s="244">
        <f t="shared" si="20"/>
        <v>2</v>
      </c>
      <c r="V469" s="347" t="str">
        <f>+VLOOKUP(A469,bd_lista!$A$3:$E$590,5,FALSE)</f>
        <v>Gobiernos Autonomos Municipales</v>
      </c>
      <c r="W469" s="454"/>
      <c r="X469" s="244">
        <f>+VLOOKUP(A469,[2]Sheet1!$A$13:$D$744,4,FALSE)</f>
        <v>0</v>
      </c>
      <c r="Y469" s="244" t="e">
        <f>+VLOOKUP(X469,bd_lista!$A$3:$C$590,3,FALSE)</f>
        <v>#N/A</v>
      </c>
      <c r="Z469" s="302"/>
      <c r="AA469" s="303"/>
    </row>
    <row r="470" spans="1:27" customFormat="1" ht="15" hidden="1" customHeight="1">
      <c r="A470" s="32">
        <v>1210</v>
      </c>
      <c r="B470" s="449">
        <f>+A470</f>
        <v>1210</v>
      </c>
      <c r="C470" s="249" t="str">
        <f>+VLOOKUP(A470,bd_lista!$A$3:$C$590,3,FALSE)</f>
        <v>Gobierno Autónomo Municipal de Caranavi</v>
      </c>
      <c r="D470" s="451" t="str">
        <f>+C470</f>
        <v>Gobierno Autónomo Municipal de Caranavi</v>
      </c>
      <c r="E470" s="244" t="s">
        <v>1310</v>
      </c>
      <c r="F470" s="245">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5">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5">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5">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5">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5">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5">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5">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5">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5">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5">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5">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5">
        <f t="shared" ca="1" si="19"/>
        <v>0</v>
      </c>
      <c r="S470" s="252"/>
      <c r="T470" s="245">
        <f ca="1">+T471</f>
        <v>0</v>
      </c>
      <c r="U470" s="244">
        <f t="shared" si="20"/>
        <v>1</v>
      </c>
      <c r="V470" s="347" t="str">
        <f>+VLOOKUP(A470,bd_lista!$A$3:$E$590,5,FALSE)</f>
        <v>Gobiernos Autonomos Municipales</v>
      </c>
      <c r="W470" s="453" t="str">
        <f>+V470</f>
        <v>Gobiernos Autonomos Municipales</v>
      </c>
      <c r="X470" s="244">
        <f>+VLOOKUP(A470,[2]Sheet1!$A$13:$D$744,4,FALSE)</f>
        <v>0</v>
      </c>
      <c r="Y470" s="244" t="e">
        <f>+VLOOKUP(X470,bd_lista!$A$3:$C$590,3,FALSE)</f>
        <v>#N/A</v>
      </c>
      <c r="Z470" s="304">
        <f>+X470</f>
        <v>0</v>
      </c>
      <c r="AA470" s="305" t="e">
        <f>+Y470</f>
        <v>#N/A</v>
      </c>
    </row>
    <row r="471" spans="1:27" customFormat="1" ht="15" hidden="1" customHeight="1">
      <c r="A471" s="32">
        <v>1210</v>
      </c>
      <c r="B471" s="450"/>
      <c r="C471" s="249" t="str">
        <f>+VLOOKUP(A471,bd_lista!$A$3:$C$590,3,FALSE)</f>
        <v>Gobierno Autónomo Municipal de Caranavi</v>
      </c>
      <c r="D471" s="452"/>
      <c r="E471" s="246" t="s">
        <v>1311</v>
      </c>
      <c r="F471" s="245">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5">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5">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5">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5">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5">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5">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5">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5">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5">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5">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5">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5">
        <f t="shared" ca="1" si="19"/>
        <v>0</v>
      </c>
      <c r="S471" s="252">
        <f ca="1">+R470+R471</f>
        <v>0</v>
      </c>
      <c r="T471" s="245">
        <f ca="1">+S471</f>
        <v>0</v>
      </c>
      <c r="U471" s="244">
        <f t="shared" si="20"/>
        <v>2</v>
      </c>
      <c r="V471" s="347" t="str">
        <f>+VLOOKUP(A471,bd_lista!$A$3:$E$590,5,FALSE)</f>
        <v>Gobiernos Autonomos Municipales</v>
      </c>
      <c r="W471" s="454"/>
      <c r="X471" s="244">
        <f>+VLOOKUP(A471,[2]Sheet1!$A$13:$D$744,4,FALSE)</f>
        <v>0</v>
      </c>
      <c r="Y471" s="244" t="e">
        <f>+VLOOKUP(X471,bd_lista!$A$3:$C$590,3,FALSE)</f>
        <v>#N/A</v>
      </c>
      <c r="Z471" s="302"/>
      <c r="AA471" s="303"/>
    </row>
    <row r="472" spans="1:27" customFormat="1" ht="15" hidden="1" customHeight="1">
      <c r="A472" s="32">
        <v>1211</v>
      </c>
      <c r="B472" s="449">
        <f>+A472</f>
        <v>1211</v>
      </c>
      <c r="C472" s="249" t="str">
        <f>+VLOOKUP(A472,bd_lista!$A$3:$C$590,3,FALSE)</f>
        <v>Gobierno Autónomo Municipal de Sica Sica (Villa Aroma)</v>
      </c>
      <c r="D472" s="451" t="str">
        <f>+C472</f>
        <v>Gobierno Autónomo Municipal de Sica Sica (Villa Aroma)</v>
      </c>
      <c r="E472" s="244" t="s">
        <v>1310</v>
      </c>
      <c r="F472" s="245">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5">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5">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5">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5">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5">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5">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5">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5">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5">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5">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5">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5">
        <f t="shared" ca="1" si="19"/>
        <v>0</v>
      </c>
      <c r="S472" s="252"/>
      <c r="T472" s="245">
        <f ca="1">+T473</f>
        <v>0</v>
      </c>
      <c r="U472" s="244">
        <f t="shared" si="20"/>
        <v>1</v>
      </c>
      <c r="V472" s="347" t="str">
        <f>+VLOOKUP(A472,bd_lista!$A$3:$E$590,5,FALSE)</f>
        <v>Gobiernos Autonomos Municipales</v>
      </c>
      <c r="W472" s="453" t="str">
        <f>+V472</f>
        <v>Gobiernos Autonomos Municipales</v>
      </c>
      <c r="X472" s="244">
        <f>+VLOOKUP(A472,[2]Sheet1!$A$13:$D$744,4,FALSE)</f>
        <v>0</v>
      </c>
      <c r="Y472" s="244" t="e">
        <f>+VLOOKUP(X472,bd_lista!$A$3:$C$590,3,FALSE)</f>
        <v>#N/A</v>
      </c>
      <c r="Z472" s="304">
        <f>+X472</f>
        <v>0</v>
      </c>
      <c r="AA472" s="305" t="e">
        <f>+Y472</f>
        <v>#N/A</v>
      </c>
    </row>
    <row r="473" spans="1:27" customFormat="1" ht="15" hidden="1" customHeight="1">
      <c r="A473" s="32">
        <v>1211</v>
      </c>
      <c r="B473" s="450"/>
      <c r="C473" s="249" t="str">
        <f>+VLOOKUP(A473,bd_lista!$A$3:$C$590,3,FALSE)</f>
        <v>Gobierno Autónomo Municipal de Sica Sica (Villa Aroma)</v>
      </c>
      <c r="D473" s="452"/>
      <c r="E473" s="246" t="s">
        <v>1311</v>
      </c>
      <c r="F473" s="245">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5">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5">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5">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5">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5">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5">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5">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5">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5">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5">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5">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5">
        <f t="shared" ca="1" si="19"/>
        <v>0</v>
      </c>
      <c r="S473" s="252">
        <f ca="1">+R472+R473</f>
        <v>0</v>
      </c>
      <c r="T473" s="245">
        <f ca="1">+S473</f>
        <v>0</v>
      </c>
      <c r="U473" s="244">
        <f t="shared" si="20"/>
        <v>2</v>
      </c>
      <c r="V473" s="347" t="str">
        <f>+VLOOKUP(A473,bd_lista!$A$3:$E$590,5,FALSE)</f>
        <v>Gobiernos Autonomos Municipales</v>
      </c>
      <c r="W473" s="454"/>
      <c r="X473" s="244">
        <f>+VLOOKUP(A473,[2]Sheet1!$A$13:$D$744,4,FALSE)</f>
        <v>0</v>
      </c>
      <c r="Y473" s="244" t="e">
        <f>+VLOOKUP(X473,bd_lista!$A$3:$C$590,3,FALSE)</f>
        <v>#N/A</v>
      </c>
      <c r="Z473" s="302"/>
      <c r="AA473" s="303"/>
    </row>
    <row r="474" spans="1:27" customFormat="1" ht="27" hidden="1" customHeight="1">
      <c r="A474" s="32">
        <v>1212</v>
      </c>
      <c r="B474" s="449">
        <f>+A474</f>
        <v>1212</v>
      </c>
      <c r="C474" s="249" t="str">
        <f>+VLOOKUP(A474,bd_lista!$A$3:$C$590,3,FALSE)</f>
        <v>Gobierno Autónomo Municipal de Umala</v>
      </c>
      <c r="D474" s="451" t="str">
        <f>+C474</f>
        <v>Gobierno Autónomo Municipal de Umala</v>
      </c>
      <c r="E474" s="244" t="s">
        <v>1310</v>
      </c>
      <c r="F474" s="245">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5">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5">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5">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5">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5">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5">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5">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5">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5">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5">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5">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5">
        <f t="shared" ca="1" si="19"/>
        <v>0</v>
      </c>
      <c r="S474" s="252"/>
      <c r="T474" s="245">
        <f ca="1">+T475</f>
        <v>0</v>
      </c>
      <c r="U474" s="244">
        <f t="shared" si="20"/>
        <v>1</v>
      </c>
      <c r="V474" s="347" t="str">
        <f>+VLOOKUP(A474,bd_lista!$A$3:$E$590,5,FALSE)</f>
        <v>Gobiernos Autonomos Municipales</v>
      </c>
      <c r="W474" s="453" t="str">
        <f>+V474</f>
        <v>Gobiernos Autonomos Municipales</v>
      </c>
      <c r="X474" s="244">
        <f>+VLOOKUP(A474,[2]Sheet1!$A$13:$D$744,4,FALSE)</f>
        <v>0</v>
      </c>
      <c r="Y474" s="244" t="e">
        <f>+VLOOKUP(X474,bd_lista!$A$3:$C$590,3,FALSE)</f>
        <v>#N/A</v>
      </c>
      <c r="Z474" s="304">
        <f>+X474</f>
        <v>0</v>
      </c>
      <c r="AA474" s="305" t="e">
        <f>+Y474</f>
        <v>#N/A</v>
      </c>
    </row>
    <row r="475" spans="1:27" customFormat="1" ht="27" hidden="1" customHeight="1">
      <c r="A475" s="32">
        <v>1212</v>
      </c>
      <c r="B475" s="450"/>
      <c r="C475" s="249" t="str">
        <f>+VLOOKUP(A475,bd_lista!$A$3:$C$590,3,FALSE)</f>
        <v>Gobierno Autónomo Municipal de Umala</v>
      </c>
      <c r="D475" s="452"/>
      <c r="E475" s="246" t="s">
        <v>1311</v>
      </c>
      <c r="F475" s="245">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5">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5">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5">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5">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5">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5">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5">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5">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5">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5">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5">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5">
        <f t="shared" ca="1" si="19"/>
        <v>0</v>
      </c>
      <c r="S475" s="252">
        <f ca="1">+R474+R475</f>
        <v>0</v>
      </c>
      <c r="T475" s="245">
        <f ca="1">+S475</f>
        <v>0</v>
      </c>
      <c r="U475" s="244">
        <f t="shared" si="20"/>
        <v>2</v>
      </c>
      <c r="V475" s="347" t="str">
        <f>+VLOOKUP(A475,bd_lista!$A$3:$E$590,5,FALSE)</f>
        <v>Gobiernos Autonomos Municipales</v>
      </c>
      <c r="W475" s="454"/>
      <c r="X475" s="244">
        <f>+VLOOKUP(A475,[2]Sheet1!$A$13:$D$744,4,FALSE)</f>
        <v>0</v>
      </c>
      <c r="Y475" s="244" t="e">
        <f>+VLOOKUP(X475,bd_lista!$A$3:$C$590,3,FALSE)</f>
        <v>#N/A</v>
      </c>
      <c r="Z475" s="302"/>
      <c r="AA475" s="303"/>
    </row>
    <row r="476" spans="1:27" customFormat="1" ht="15" hidden="1" customHeight="1">
      <c r="A476" s="32">
        <v>1213</v>
      </c>
      <c r="B476" s="449">
        <f>+A476</f>
        <v>1213</v>
      </c>
      <c r="C476" s="249" t="str">
        <f>+VLOOKUP(A476,bd_lista!$A$3:$C$590,3,FALSE)</f>
        <v>Gobierno Autónomo Municipal de Ayo Ayo</v>
      </c>
      <c r="D476" s="451" t="str">
        <f>+C476</f>
        <v>Gobierno Autónomo Municipal de Ayo Ayo</v>
      </c>
      <c r="E476" s="244" t="s">
        <v>1310</v>
      </c>
      <c r="F476" s="245">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5">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5">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5">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5">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5">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5">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5">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5">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5">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5">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5">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5">
        <f t="shared" ca="1" si="19"/>
        <v>0</v>
      </c>
      <c r="S476" s="252"/>
      <c r="T476" s="245">
        <f ca="1">+T477</f>
        <v>0</v>
      </c>
      <c r="U476" s="244">
        <f t="shared" si="20"/>
        <v>1</v>
      </c>
      <c r="V476" s="347" t="str">
        <f>+VLOOKUP(A476,bd_lista!$A$3:$E$590,5,FALSE)</f>
        <v>Gobiernos Autonomos Municipales</v>
      </c>
      <c r="W476" s="453" t="str">
        <f>+V476</f>
        <v>Gobiernos Autonomos Municipales</v>
      </c>
      <c r="X476" s="244">
        <f>+VLOOKUP(A476,[2]Sheet1!$A$13:$D$744,4,FALSE)</f>
        <v>0</v>
      </c>
      <c r="Y476" s="244" t="e">
        <f>+VLOOKUP(X476,bd_lista!$A$3:$C$590,3,FALSE)</f>
        <v>#N/A</v>
      </c>
      <c r="Z476" s="304">
        <f>+X476</f>
        <v>0</v>
      </c>
      <c r="AA476" s="305" t="e">
        <f>+Y476</f>
        <v>#N/A</v>
      </c>
    </row>
    <row r="477" spans="1:27" customFormat="1" ht="15" hidden="1" customHeight="1">
      <c r="A477" s="32">
        <v>1213</v>
      </c>
      <c r="B477" s="450"/>
      <c r="C477" s="249" t="str">
        <f>+VLOOKUP(A477,bd_lista!$A$3:$C$590,3,FALSE)</f>
        <v>Gobierno Autónomo Municipal de Ayo Ayo</v>
      </c>
      <c r="D477" s="452"/>
      <c r="E477" s="246" t="s">
        <v>1311</v>
      </c>
      <c r="F477" s="245">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5">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5">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5">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5">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5">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5">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5">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5">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5">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5">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5">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5">
        <f t="shared" ca="1" si="19"/>
        <v>0</v>
      </c>
      <c r="S477" s="252">
        <f ca="1">+R476+R477</f>
        <v>0</v>
      </c>
      <c r="T477" s="245">
        <f ca="1">+S477</f>
        <v>0</v>
      </c>
      <c r="U477" s="244">
        <f t="shared" si="20"/>
        <v>2</v>
      </c>
      <c r="V477" s="347" t="str">
        <f>+VLOOKUP(A477,bd_lista!$A$3:$E$590,5,FALSE)</f>
        <v>Gobiernos Autonomos Municipales</v>
      </c>
      <c r="W477" s="454"/>
      <c r="X477" s="244">
        <f>+VLOOKUP(A477,[2]Sheet1!$A$13:$D$744,4,FALSE)</f>
        <v>0</v>
      </c>
      <c r="Y477" s="244" t="e">
        <f>+VLOOKUP(X477,bd_lista!$A$3:$C$590,3,FALSE)</f>
        <v>#N/A</v>
      </c>
      <c r="Z477" s="302"/>
      <c r="AA477" s="303"/>
    </row>
    <row r="478" spans="1:27" customFormat="1" ht="15" hidden="1" customHeight="1">
      <c r="A478" s="32">
        <v>1214</v>
      </c>
      <c r="B478" s="449">
        <f>+A478</f>
        <v>1214</v>
      </c>
      <c r="C478" s="249" t="str">
        <f>+VLOOKUP(A478,bd_lista!$A$3:$C$590,3,FALSE)</f>
        <v>Gobierno Autónomo Municipal de Calamarca</v>
      </c>
      <c r="D478" s="451" t="str">
        <f>+C478</f>
        <v>Gobierno Autónomo Municipal de Calamarca</v>
      </c>
      <c r="E478" s="244" t="s">
        <v>1310</v>
      </c>
      <c r="F478" s="245">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5">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5">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5">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5">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5">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5">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5">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5">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5">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5">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5">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5">
        <f t="shared" ref="R478:R541" ca="1" si="21">+SUM(F478:Q478)</f>
        <v>0</v>
      </c>
      <c r="S478" s="252"/>
      <c r="T478" s="245">
        <f ca="1">+T479</f>
        <v>0</v>
      </c>
      <c r="U478" s="244">
        <f t="shared" ref="U478:U541" si="22">+IF(E478="Débitos",1,2)</f>
        <v>1</v>
      </c>
      <c r="V478" s="347" t="str">
        <f>+VLOOKUP(A478,bd_lista!$A$3:$E$590,5,FALSE)</f>
        <v>Gobiernos Autonomos Municipales</v>
      </c>
      <c r="W478" s="453" t="str">
        <f>+V478</f>
        <v>Gobiernos Autonomos Municipales</v>
      </c>
      <c r="X478" s="244">
        <f>+VLOOKUP(A478,[2]Sheet1!$A$13:$D$744,4,FALSE)</f>
        <v>0</v>
      </c>
      <c r="Y478" s="244" t="e">
        <f>+VLOOKUP(X478,bd_lista!$A$3:$C$590,3,FALSE)</f>
        <v>#N/A</v>
      </c>
      <c r="Z478" s="304">
        <f>+X478</f>
        <v>0</v>
      </c>
      <c r="AA478" s="305" t="e">
        <f>+Y478</f>
        <v>#N/A</v>
      </c>
    </row>
    <row r="479" spans="1:27" customFormat="1" ht="15" hidden="1" customHeight="1">
      <c r="A479" s="32">
        <v>1214</v>
      </c>
      <c r="B479" s="450"/>
      <c r="C479" s="249" t="str">
        <f>+VLOOKUP(A479,bd_lista!$A$3:$C$590,3,FALSE)</f>
        <v>Gobierno Autónomo Municipal de Calamarca</v>
      </c>
      <c r="D479" s="452"/>
      <c r="E479" s="246" t="s">
        <v>1311</v>
      </c>
      <c r="F479" s="245">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5">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5">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5">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5">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5">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5">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5">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5">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5">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5">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5">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5">
        <f t="shared" ca="1" si="21"/>
        <v>0</v>
      </c>
      <c r="S479" s="252">
        <f ca="1">+R478+R479</f>
        <v>0</v>
      </c>
      <c r="T479" s="245">
        <f ca="1">+S479</f>
        <v>0</v>
      </c>
      <c r="U479" s="244">
        <f t="shared" si="22"/>
        <v>2</v>
      </c>
      <c r="V479" s="347" t="str">
        <f>+VLOOKUP(A479,bd_lista!$A$3:$E$590,5,FALSE)</f>
        <v>Gobiernos Autonomos Municipales</v>
      </c>
      <c r="W479" s="454"/>
      <c r="X479" s="244">
        <f>+VLOOKUP(A479,[2]Sheet1!$A$13:$D$744,4,FALSE)</f>
        <v>0</v>
      </c>
      <c r="Y479" s="244" t="e">
        <f>+VLOOKUP(X479,bd_lista!$A$3:$C$590,3,FALSE)</f>
        <v>#N/A</v>
      </c>
      <c r="Z479" s="302"/>
      <c r="AA479" s="303"/>
    </row>
    <row r="480" spans="1:27" customFormat="1" ht="15" hidden="1" customHeight="1">
      <c r="A480" s="32">
        <v>1215</v>
      </c>
      <c r="B480" s="449">
        <f>+A480</f>
        <v>1215</v>
      </c>
      <c r="C480" s="249" t="str">
        <f>+VLOOKUP(A480,bd_lista!$A$3:$C$590,3,FALSE)</f>
        <v>Gobierno Autónomo Municipal de Patacamaya</v>
      </c>
      <c r="D480" s="451" t="str">
        <f>+C480</f>
        <v>Gobierno Autónomo Municipal de Patacamaya</v>
      </c>
      <c r="E480" s="244" t="s">
        <v>1310</v>
      </c>
      <c r="F480" s="245">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5">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5">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5">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5">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5">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5">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5">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5">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5">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5">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5">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5">
        <f t="shared" ca="1" si="21"/>
        <v>0</v>
      </c>
      <c r="S480" s="252"/>
      <c r="T480" s="245">
        <f ca="1">+T481</f>
        <v>0</v>
      </c>
      <c r="U480" s="244">
        <f t="shared" si="22"/>
        <v>1</v>
      </c>
      <c r="V480" s="347" t="str">
        <f>+VLOOKUP(A480,bd_lista!$A$3:$E$590,5,FALSE)</f>
        <v>Gobiernos Autonomos Municipales</v>
      </c>
      <c r="W480" s="453" t="str">
        <f>+V480</f>
        <v>Gobiernos Autonomos Municipales</v>
      </c>
      <c r="X480" s="244">
        <f>+VLOOKUP(A480,[2]Sheet1!$A$13:$D$744,4,FALSE)</f>
        <v>0</v>
      </c>
      <c r="Y480" s="244" t="e">
        <f>+VLOOKUP(X480,bd_lista!$A$3:$C$590,3,FALSE)</f>
        <v>#N/A</v>
      </c>
      <c r="Z480" s="304">
        <f>+X480</f>
        <v>0</v>
      </c>
      <c r="AA480" s="305" t="e">
        <f>+Y480</f>
        <v>#N/A</v>
      </c>
    </row>
    <row r="481" spans="1:27" customFormat="1" ht="15" hidden="1" customHeight="1">
      <c r="A481" s="32">
        <v>1215</v>
      </c>
      <c r="B481" s="450"/>
      <c r="C481" s="249" t="str">
        <f>+VLOOKUP(A481,bd_lista!$A$3:$C$590,3,FALSE)</f>
        <v>Gobierno Autónomo Municipal de Patacamaya</v>
      </c>
      <c r="D481" s="452"/>
      <c r="E481" s="246" t="s">
        <v>1311</v>
      </c>
      <c r="F481" s="245">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5">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5">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5">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5">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5">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5">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5">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5">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5">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5">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5">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5">
        <f t="shared" ca="1" si="21"/>
        <v>0</v>
      </c>
      <c r="S481" s="252">
        <f ca="1">+R480+R481</f>
        <v>0</v>
      </c>
      <c r="T481" s="245">
        <f ca="1">+S481</f>
        <v>0</v>
      </c>
      <c r="U481" s="244">
        <f t="shared" si="22"/>
        <v>2</v>
      </c>
      <c r="V481" s="347" t="str">
        <f>+VLOOKUP(A481,bd_lista!$A$3:$E$590,5,FALSE)</f>
        <v>Gobiernos Autonomos Municipales</v>
      </c>
      <c r="W481" s="454"/>
      <c r="X481" s="244">
        <f>+VLOOKUP(A481,[2]Sheet1!$A$13:$D$744,4,FALSE)</f>
        <v>0</v>
      </c>
      <c r="Y481" s="244" t="e">
        <f>+VLOOKUP(X481,bd_lista!$A$3:$C$590,3,FALSE)</f>
        <v>#N/A</v>
      </c>
      <c r="Z481" s="302"/>
      <c r="AA481" s="303"/>
    </row>
    <row r="482" spans="1:27" customFormat="1" ht="15" hidden="1" customHeight="1">
      <c r="A482" s="32">
        <v>1216</v>
      </c>
      <c r="B482" s="449">
        <f>+A482</f>
        <v>1216</v>
      </c>
      <c r="C482" s="249" t="str">
        <f>+VLOOKUP(A482,bd_lista!$A$3:$C$590,3,FALSE)</f>
        <v>Gobierno Autónomo Municipal de Colquencha</v>
      </c>
      <c r="D482" s="451" t="str">
        <f>+C482</f>
        <v>Gobierno Autónomo Municipal de Colquencha</v>
      </c>
      <c r="E482" s="244" t="s">
        <v>1310</v>
      </c>
      <c r="F482" s="245">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5">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5">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5">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5">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5">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5">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5">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5">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5">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5">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5">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5">
        <f t="shared" ca="1" si="21"/>
        <v>0</v>
      </c>
      <c r="S482" s="252"/>
      <c r="T482" s="245">
        <f ca="1">+T483</f>
        <v>0</v>
      </c>
      <c r="U482" s="244">
        <f t="shared" si="22"/>
        <v>1</v>
      </c>
      <c r="V482" s="347" t="str">
        <f>+VLOOKUP(A482,bd_lista!$A$3:$E$590,5,FALSE)</f>
        <v>Gobiernos Autonomos Municipales</v>
      </c>
      <c r="W482" s="453" t="str">
        <f>+V482</f>
        <v>Gobiernos Autonomos Municipales</v>
      </c>
      <c r="X482" s="244">
        <f>+VLOOKUP(A482,[2]Sheet1!$A$13:$D$744,4,FALSE)</f>
        <v>0</v>
      </c>
      <c r="Y482" s="244" t="e">
        <f>+VLOOKUP(X482,bd_lista!$A$3:$C$590,3,FALSE)</f>
        <v>#N/A</v>
      </c>
      <c r="Z482" s="304">
        <f>+X482</f>
        <v>0</v>
      </c>
      <c r="AA482" s="305" t="e">
        <f>+Y482</f>
        <v>#N/A</v>
      </c>
    </row>
    <row r="483" spans="1:27" customFormat="1" ht="15" hidden="1" customHeight="1">
      <c r="A483" s="32">
        <v>1216</v>
      </c>
      <c r="B483" s="450"/>
      <c r="C483" s="249" t="str">
        <f>+VLOOKUP(A483,bd_lista!$A$3:$C$590,3,FALSE)</f>
        <v>Gobierno Autónomo Municipal de Colquencha</v>
      </c>
      <c r="D483" s="452"/>
      <c r="E483" s="246" t="s">
        <v>1311</v>
      </c>
      <c r="F483" s="245">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5">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5">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5">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5">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5">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5">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5">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5">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5">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5">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5">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5">
        <f t="shared" ca="1" si="21"/>
        <v>0</v>
      </c>
      <c r="S483" s="252">
        <f ca="1">+R482+R483</f>
        <v>0</v>
      </c>
      <c r="T483" s="245">
        <f ca="1">+S483</f>
        <v>0</v>
      </c>
      <c r="U483" s="244">
        <f t="shared" si="22"/>
        <v>2</v>
      </c>
      <c r="V483" s="347" t="str">
        <f>+VLOOKUP(A483,bd_lista!$A$3:$E$590,5,FALSE)</f>
        <v>Gobiernos Autonomos Municipales</v>
      </c>
      <c r="W483" s="454"/>
      <c r="X483" s="244">
        <f>+VLOOKUP(A483,[2]Sheet1!$A$13:$D$744,4,FALSE)</f>
        <v>0</v>
      </c>
      <c r="Y483" s="244" t="e">
        <f>+VLOOKUP(X483,bd_lista!$A$3:$C$590,3,FALSE)</f>
        <v>#N/A</v>
      </c>
      <c r="Z483" s="302"/>
      <c r="AA483" s="303"/>
    </row>
    <row r="484" spans="1:27" customFormat="1" ht="15" hidden="1" customHeight="1">
      <c r="A484" s="32">
        <v>1217</v>
      </c>
      <c r="B484" s="449">
        <f>+A484</f>
        <v>1217</v>
      </c>
      <c r="C484" s="249" t="str">
        <f>+VLOOKUP(A484,bd_lista!$A$3:$C$590,3,FALSE)</f>
        <v>Gobierno Autónomo Municipal de Collana</v>
      </c>
      <c r="D484" s="451" t="str">
        <f>+C484</f>
        <v>Gobierno Autónomo Municipal de Collana</v>
      </c>
      <c r="E484" s="244" t="s">
        <v>1310</v>
      </c>
      <c r="F484" s="245">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5">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5">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5">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5">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5">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5">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5">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5">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5">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5">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5">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5">
        <f t="shared" ca="1" si="21"/>
        <v>0</v>
      </c>
      <c r="S484" s="252"/>
      <c r="T484" s="245">
        <f ca="1">+T485</f>
        <v>0</v>
      </c>
      <c r="U484" s="244">
        <f t="shared" si="22"/>
        <v>1</v>
      </c>
      <c r="V484" s="347" t="str">
        <f>+VLOOKUP(A484,bd_lista!$A$3:$E$590,5,FALSE)</f>
        <v>Gobiernos Autonomos Municipales</v>
      </c>
      <c r="W484" s="453" t="str">
        <f>+V484</f>
        <v>Gobiernos Autonomos Municipales</v>
      </c>
      <c r="X484" s="244">
        <f>+VLOOKUP(A484,[2]Sheet1!$A$13:$D$744,4,FALSE)</f>
        <v>0</v>
      </c>
      <c r="Y484" s="244" t="e">
        <f>+VLOOKUP(X484,bd_lista!$A$3:$C$590,3,FALSE)</f>
        <v>#N/A</v>
      </c>
      <c r="Z484" s="304">
        <f>+X484</f>
        <v>0</v>
      </c>
      <c r="AA484" s="305" t="e">
        <f>+Y484</f>
        <v>#N/A</v>
      </c>
    </row>
    <row r="485" spans="1:27" customFormat="1" ht="15" hidden="1" customHeight="1">
      <c r="A485" s="32">
        <v>1217</v>
      </c>
      <c r="B485" s="450"/>
      <c r="C485" s="249" t="str">
        <f>+VLOOKUP(A485,bd_lista!$A$3:$C$590,3,FALSE)</f>
        <v>Gobierno Autónomo Municipal de Collana</v>
      </c>
      <c r="D485" s="452"/>
      <c r="E485" s="246" t="s">
        <v>1311</v>
      </c>
      <c r="F485" s="245">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5">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5">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5">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5">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5">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5">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5">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5">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5">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5">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5">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5">
        <f t="shared" ca="1" si="21"/>
        <v>0</v>
      </c>
      <c r="S485" s="252">
        <f ca="1">+R484+R485</f>
        <v>0</v>
      </c>
      <c r="T485" s="245">
        <f ca="1">+S485</f>
        <v>0</v>
      </c>
      <c r="U485" s="244">
        <f t="shared" si="22"/>
        <v>2</v>
      </c>
      <c r="V485" s="347" t="str">
        <f>+VLOOKUP(A485,bd_lista!$A$3:$E$590,5,FALSE)</f>
        <v>Gobiernos Autonomos Municipales</v>
      </c>
      <c r="W485" s="454"/>
      <c r="X485" s="244">
        <f>+VLOOKUP(A485,[2]Sheet1!$A$13:$D$744,4,FALSE)</f>
        <v>0</v>
      </c>
      <c r="Y485" s="244" t="e">
        <f>+VLOOKUP(X485,bd_lista!$A$3:$C$590,3,FALSE)</f>
        <v>#N/A</v>
      </c>
      <c r="Z485" s="302"/>
      <c r="AA485" s="303"/>
    </row>
    <row r="486" spans="1:27" customFormat="1" ht="15" hidden="1" customHeight="1">
      <c r="A486" s="32">
        <v>1218</v>
      </c>
      <c r="B486" s="449">
        <f>+A486</f>
        <v>1218</v>
      </c>
      <c r="C486" s="249" t="str">
        <f>+VLOOKUP(A486,bd_lista!$A$3:$C$590,3,FALSE)</f>
        <v>Gobierno Autónomo Municipal de Inquisivi</v>
      </c>
      <c r="D486" s="451" t="str">
        <f>+C486</f>
        <v>Gobierno Autónomo Municipal de Inquisivi</v>
      </c>
      <c r="E486" s="244" t="s">
        <v>1310</v>
      </c>
      <c r="F486" s="245">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5">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5">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5">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5">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5">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5">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5">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5">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5">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5">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5">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5">
        <f t="shared" ca="1" si="21"/>
        <v>0</v>
      </c>
      <c r="S486" s="252"/>
      <c r="T486" s="245">
        <f ca="1">+T487</f>
        <v>0</v>
      </c>
      <c r="U486" s="244">
        <f t="shared" si="22"/>
        <v>1</v>
      </c>
      <c r="V486" s="347" t="str">
        <f>+VLOOKUP(A486,bd_lista!$A$3:$E$590,5,FALSE)</f>
        <v>Gobiernos Autonomos Municipales</v>
      </c>
      <c r="W486" s="453" t="str">
        <f>+V486</f>
        <v>Gobiernos Autonomos Municipales</v>
      </c>
      <c r="X486" s="244">
        <f>+VLOOKUP(A486,[2]Sheet1!$A$13:$D$744,4,FALSE)</f>
        <v>0</v>
      </c>
      <c r="Y486" s="244" t="e">
        <f>+VLOOKUP(X486,bd_lista!$A$3:$C$590,3,FALSE)</f>
        <v>#N/A</v>
      </c>
      <c r="Z486" s="304">
        <f>+X486</f>
        <v>0</v>
      </c>
      <c r="AA486" s="305" t="e">
        <f>+Y486</f>
        <v>#N/A</v>
      </c>
    </row>
    <row r="487" spans="1:27" customFormat="1" ht="15" hidden="1" customHeight="1">
      <c r="A487" s="32">
        <v>1218</v>
      </c>
      <c r="B487" s="450"/>
      <c r="C487" s="249" t="str">
        <f>+VLOOKUP(A487,bd_lista!$A$3:$C$590,3,FALSE)</f>
        <v>Gobierno Autónomo Municipal de Inquisivi</v>
      </c>
      <c r="D487" s="452"/>
      <c r="E487" s="246" t="s">
        <v>1311</v>
      </c>
      <c r="F487" s="245">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5">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5">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5">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5">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5">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5">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5">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5">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5">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5">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5">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5">
        <f t="shared" ca="1" si="21"/>
        <v>0</v>
      </c>
      <c r="S487" s="252">
        <f ca="1">+R486+R487</f>
        <v>0</v>
      </c>
      <c r="T487" s="245">
        <f ca="1">+S487</f>
        <v>0</v>
      </c>
      <c r="U487" s="244">
        <f t="shared" si="22"/>
        <v>2</v>
      </c>
      <c r="V487" s="347" t="str">
        <f>+VLOOKUP(A487,bd_lista!$A$3:$E$590,5,FALSE)</f>
        <v>Gobiernos Autonomos Municipales</v>
      </c>
      <c r="W487" s="454"/>
      <c r="X487" s="244">
        <f>+VLOOKUP(A487,[2]Sheet1!$A$13:$D$744,4,FALSE)</f>
        <v>0</v>
      </c>
      <c r="Y487" s="244" t="e">
        <f>+VLOOKUP(X487,bd_lista!$A$3:$C$590,3,FALSE)</f>
        <v>#N/A</v>
      </c>
      <c r="Z487" s="302"/>
      <c r="AA487" s="303"/>
    </row>
    <row r="488" spans="1:27" customFormat="1" ht="27" hidden="1" customHeight="1">
      <c r="A488" s="32">
        <v>1219</v>
      </c>
      <c r="B488" s="449">
        <f>+A488</f>
        <v>1219</v>
      </c>
      <c r="C488" s="249" t="str">
        <f>+VLOOKUP(A488,bd_lista!$A$3:$C$590,3,FALSE)</f>
        <v>Gobierno Autónomo Municipal de Quime</v>
      </c>
      <c r="D488" s="451" t="str">
        <f>+C488</f>
        <v>Gobierno Autónomo Municipal de Quime</v>
      </c>
      <c r="E488" s="244" t="s">
        <v>1310</v>
      </c>
      <c r="F488" s="245">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5">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5">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5">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5">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5">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5">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5">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5">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5">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5">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5">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5">
        <f t="shared" ca="1" si="21"/>
        <v>0</v>
      </c>
      <c r="S488" s="252"/>
      <c r="T488" s="245">
        <f ca="1">+T489</f>
        <v>0</v>
      </c>
      <c r="U488" s="244">
        <f t="shared" si="22"/>
        <v>1</v>
      </c>
      <c r="V488" s="347" t="str">
        <f>+VLOOKUP(A488,bd_lista!$A$3:$E$590,5,FALSE)</f>
        <v>Gobiernos Autonomos Municipales</v>
      </c>
      <c r="W488" s="453" t="str">
        <f>+V488</f>
        <v>Gobiernos Autonomos Municipales</v>
      </c>
      <c r="X488" s="244">
        <f>+VLOOKUP(A488,[2]Sheet1!$A$13:$D$744,4,FALSE)</f>
        <v>0</v>
      </c>
      <c r="Y488" s="244" t="e">
        <f>+VLOOKUP(X488,bd_lista!$A$3:$C$590,3,FALSE)</f>
        <v>#N/A</v>
      </c>
      <c r="Z488" s="304">
        <f>+X488</f>
        <v>0</v>
      </c>
      <c r="AA488" s="305" t="e">
        <f>+Y488</f>
        <v>#N/A</v>
      </c>
    </row>
    <row r="489" spans="1:27" customFormat="1" ht="27" hidden="1" customHeight="1">
      <c r="A489" s="32">
        <v>1219</v>
      </c>
      <c r="B489" s="450"/>
      <c r="C489" s="249" t="str">
        <f>+VLOOKUP(A489,bd_lista!$A$3:$C$590,3,FALSE)</f>
        <v>Gobierno Autónomo Municipal de Quime</v>
      </c>
      <c r="D489" s="452"/>
      <c r="E489" s="246" t="s">
        <v>1311</v>
      </c>
      <c r="F489" s="245">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5">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5">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5">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5">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5">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5">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5">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5">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5">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5">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5">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5">
        <f t="shared" ca="1" si="21"/>
        <v>0</v>
      </c>
      <c r="S489" s="252">
        <f ca="1">+R488+R489</f>
        <v>0</v>
      </c>
      <c r="T489" s="245">
        <f ca="1">+S489</f>
        <v>0</v>
      </c>
      <c r="U489" s="244">
        <f t="shared" si="22"/>
        <v>2</v>
      </c>
      <c r="V489" s="347" t="str">
        <f>+VLOOKUP(A489,bd_lista!$A$3:$E$590,5,FALSE)</f>
        <v>Gobiernos Autonomos Municipales</v>
      </c>
      <c r="W489" s="454"/>
      <c r="X489" s="244">
        <f>+VLOOKUP(A489,[2]Sheet1!$A$13:$D$744,4,FALSE)</f>
        <v>0</v>
      </c>
      <c r="Y489" s="244" t="e">
        <f>+VLOOKUP(X489,bd_lista!$A$3:$C$590,3,FALSE)</f>
        <v>#N/A</v>
      </c>
      <c r="Z489" s="302"/>
      <c r="AA489" s="303"/>
    </row>
    <row r="490" spans="1:27" customFormat="1" ht="15" hidden="1" customHeight="1">
      <c r="A490" s="32">
        <v>1220</v>
      </c>
      <c r="B490" s="449">
        <f>+A490</f>
        <v>1220</v>
      </c>
      <c r="C490" s="249" t="str">
        <f>+VLOOKUP(A490,bd_lista!$A$3:$C$590,3,FALSE)</f>
        <v>Gobierno Autónomo Municipal de Cajuata</v>
      </c>
      <c r="D490" s="451" t="str">
        <f>+C490</f>
        <v>Gobierno Autónomo Municipal de Cajuata</v>
      </c>
      <c r="E490" s="244" t="s">
        <v>1310</v>
      </c>
      <c r="F490" s="245">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5">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5">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5">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5">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5">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5">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5">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5">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5">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5">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5">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5">
        <f t="shared" ca="1" si="21"/>
        <v>0</v>
      </c>
      <c r="S490" s="252"/>
      <c r="T490" s="245">
        <f ca="1">+T491</f>
        <v>0</v>
      </c>
      <c r="U490" s="244">
        <f t="shared" si="22"/>
        <v>1</v>
      </c>
      <c r="V490" s="347" t="str">
        <f>+VLOOKUP(A490,bd_lista!$A$3:$E$590,5,FALSE)</f>
        <v>Gobiernos Autonomos Municipales</v>
      </c>
      <c r="W490" s="453" t="str">
        <f>+V490</f>
        <v>Gobiernos Autonomos Municipales</v>
      </c>
      <c r="X490" s="244">
        <f>+VLOOKUP(A490,[2]Sheet1!$A$13:$D$744,4,FALSE)</f>
        <v>0</v>
      </c>
      <c r="Y490" s="244" t="e">
        <f>+VLOOKUP(X490,bd_lista!$A$3:$C$590,3,FALSE)</f>
        <v>#N/A</v>
      </c>
      <c r="Z490" s="304">
        <f>+X490</f>
        <v>0</v>
      </c>
      <c r="AA490" s="305" t="e">
        <f>+Y490</f>
        <v>#N/A</v>
      </c>
    </row>
    <row r="491" spans="1:27" customFormat="1" ht="15" hidden="1" customHeight="1">
      <c r="A491" s="32">
        <v>1220</v>
      </c>
      <c r="B491" s="450"/>
      <c r="C491" s="249" t="str">
        <f>+VLOOKUP(A491,bd_lista!$A$3:$C$590,3,FALSE)</f>
        <v>Gobierno Autónomo Municipal de Cajuata</v>
      </c>
      <c r="D491" s="452"/>
      <c r="E491" s="246" t="s">
        <v>1311</v>
      </c>
      <c r="F491" s="245">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5">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5">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5">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5">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5">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5">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5">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5">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5">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5">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5">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5">
        <f t="shared" ca="1" si="21"/>
        <v>0</v>
      </c>
      <c r="S491" s="252">
        <f ca="1">+R490+R491</f>
        <v>0</v>
      </c>
      <c r="T491" s="245">
        <f ca="1">+S491</f>
        <v>0</v>
      </c>
      <c r="U491" s="244">
        <f t="shared" si="22"/>
        <v>2</v>
      </c>
      <c r="V491" s="347" t="str">
        <f>+VLOOKUP(A491,bd_lista!$A$3:$E$590,5,FALSE)</f>
        <v>Gobiernos Autonomos Municipales</v>
      </c>
      <c r="W491" s="454"/>
      <c r="X491" s="244">
        <f>+VLOOKUP(A491,[2]Sheet1!$A$13:$D$744,4,FALSE)</f>
        <v>0</v>
      </c>
      <c r="Y491" s="244" t="e">
        <f>+VLOOKUP(X491,bd_lista!$A$3:$C$590,3,FALSE)</f>
        <v>#N/A</v>
      </c>
      <c r="Z491" s="302"/>
      <c r="AA491" s="303"/>
    </row>
    <row r="492" spans="1:27" customFormat="1" ht="15" hidden="1" customHeight="1">
      <c r="A492" s="32">
        <v>1221</v>
      </c>
      <c r="B492" s="449">
        <f>+A492</f>
        <v>1221</v>
      </c>
      <c r="C492" s="249" t="str">
        <f>+VLOOKUP(A492,bd_lista!$A$3:$C$590,3,FALSE)</f>
        <v>Gobierno Autónomo Municipal de Colquiri</v>
      </c>
      <c r="D492" s="451" t="str">
        <f>+C492</f>
        <v>Gobierno Autónomo Municipal de Colquiri</v>
      </c>
      <c r="E492" s="244" t="s">
        <v>1310</v>
      </c>
      <c r="F492" s="245">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5">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5">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5">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5">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5">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5">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5">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5">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5">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5">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5">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5">
        <f t="shared" ca="1" si="21"/>
        <v>0</v>
      </c>
      <c r="S492" s="252"/>
      <c r="T492" s="245">
        <f ca="1">+T493</f>
        <v>0</v>
      </c>
      <c r="U492" s="244">
        <f t="shared" si="22"/>
        <v>1</v>
      </c>
      <c r="V492" s="347" t="str">
        <f>+VLOOKUP(A492,bd_lista!$A$3:$E$590,5,FALSE)</f>
        <v>Gobiernos Autonomos Municipales</v>
      </c>
      <c r="W492" s="453" t="str">
        <f>+V492</f>
        <v>Gobiernos Autonomos Municipales</v>
      </c>
      <c r="X492" s="244">
        <f>+VLOOKUP(A492,[2]Sheet1!$A$13:$D$744,4,FALSE)</f>
        <v>0</v>
      </c>
      <c r="Y492" s="244" t="e">
        <f>+VLOOKUP(X492,bd_lista!$A$3:$C$590,3,FALSE)</f>
        <v>#N/A</v>
      </c>
      <c r="Z492" s="304">
        <f>+X492</f>
        <v>0</v>
      </c>
      <c r="AA492" s="305" t="e">
        <f>+Y492</f>
        <v>#N/A</v>
      </c>
    </row>
    <row r="493" spans="1:27" customFormat="1" ht="15" hidden="1" customHeight="1">
      <c r="A493" s="32">
        <v>1221</v>
      </c>
      <c r="B493" s="450"/>
      <c r="C493" s="249" t="str">
        <f>+VLOOKUP(A493,bd_lista!$A$3:$C$590,3,FALSE)</f>
        <v>Gobierno Autónomo Municipal de Colquiri</v>
      </c>
      <c r="D493" s="452"/>
      <c r="E493" s="246" t="s">
        <v>1311</v>
      </c>
      <c r="F493" s="245">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5">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5">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5">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5">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5">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5">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5">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5">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5">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5">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5">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5">
        <f t="shared" ca="1" si="21"/>
        <v>0</v>
      </c>
      <c r="S493" s="252">
        <f ca="1">+R492+R493</f>
        <v>0</v>
      </c>
      <c r="T493" s="245">
        <f ca="1">+S493</f>
        <v>0</v>
      </c>
      <c r="U493" s="244">
        <f t="shared" si="22"/>
        <v>2</v>
      </c>
      <c r="V493" s="347" t="str">
        <f>+VLOOKUP(A493,bd_lista!$A$3:$E$590,5,FALSE)</f>
        <v>Gobiernos Autonomos Municipales</v>
      </c>
      <c r="W493" s="454"/>
      <c r="X493" s="244">
        <f>+VLOOKUP(A493,[2]Sheet1!$A$13:$D$744,4,FALSE)</f>
        <v>0</v>
      </c>
      <c r="Y493" s="244" t="e">
        <f>+VLOOKUP(X493,bd_lista!$A$3:$C$590,3,FALSE)</f>
        <v>#N/A</v>
      </c>
      <c r="Z493" s="302"/>
      <c r="AA493" s="303"/>
    </row>
    <row r="494" spans="1:27" customFormat="1" ht="27" hidden="1" customHeight="1">
      <c r="A494" s="32">
        <v>1222</v>
      </c>
      <c r="B494" s="449">
        <f>+A494</f>
        <v>1222</v>
      </c>
      <c r="C494" s="249" t="str">
        <f>+VLOOKUP(A494,bd_lista!$A$3:$C$590,3,FALSE)</f>
        <v>Gobierno Autónomo Municipal de Ichoca</v>
      </c>
      <c r="D494" s="451" t="str">
        <f>+C494</f>
        <v>Gobierno Autónomo Municipal de Ichoca</v>
      </c>
      <c r="E494" s="244" t="s">
        <v>1310</v>
      </c>
      <c r="F494" s="245">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5">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5">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5">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5">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5">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5">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5">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5">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5">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5">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5">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5">
        <f t="shared" ca="1" si="21"/>
        <v>0</v>
      </c>
      <c r="S494" s="252"/>
      <c r="T494" s="245">
        <f ca="1">+T495</f>
        <v>0</v>
      </c>
      <c r="U494" s="244">
        <f t="shared" si="22"/>
        <v>1</v>
      </c>
      <c r="V494" s="347" t="str">
        <f>+VLOOKUP(A494,bd_lista!$A$3:$E$590,5,FALSE)</f>
        <v>Gobiernos Autonomos Municipales</v>
      </c>
      <c r="W494" s="453" t="str">
        <f>+V494</f>
        <v>Gobiernos Autonomos Municipales</v>
      </c>
      <c r="X494" s="244">
        <f>+VLOOKUP(A494,[2]Sheet1!$A$13:$D$744,4,FALSE)</f>
        <v>0</v>
      </c>
      <c r="Y494" s="244" t="e">
        <f>+VLOOKUP(X494,bd_lista!$A$3:$C$590,3,FALSE)</f>
        <v>#N/A</v>
      </c>
      <c r="Z494" s="304">
        <f>+X494</f>
        <v>0</v>
      </c>
      <c r="AA494" s="305" t="e">
        <f>+Y494</f>
        <v>#N/A</v>
      </c>
    </row>
    <row r="495" spans="1:27" customFormat="1" ht="27" hidden="1" customHeight="1">
      <c r="A495" s="32">
        <v>1222</v>
      </c>
      <c r="B495" s="450"/>
      <c r="C495" s="249" t="str">
        <f>+VLOOKUP(A495,bd_lista!$A$3:$C$590,3,FALSE)</f>
        <v>Gobierno Autónomo Municipal de Ichoca</v>
      </c>
      <c r="D495" s="452"/>
      <c r="E495" s="246" t="s">
        <v>1311</v>
      </c>
      <c r="F495" s="245">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5">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5">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5">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5">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5">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5">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5">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5">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5">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5">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5">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5">
        <f t="shared" ca="1" si="21"/>
        <v>0</v>
      </c>
      <c r="S495" s="252">
        <f ca="1">+R494+R495</f>
        <v>0</v>
      </c>
      <c r="T495" s="245">
        <f ca="1">+S495</f>
        <v>0</v>
      </c>
      <c r="U495" s="244">
        <f t="shared" si="22"/>
        <v>2</v>
      </c>
      <c r="V495" s="347" t="str">
        <f>+VLOOKUP(A495,bd_lista!$A$3:$E$590,5,FALSE)</f>
        <v>Gobiernos Autonomos Municipales</v>
      </c>
      <c r="W495" s="454"/>
      <c r="X495" s="244">
        <f>+VLOOKUP(A495,[2]Sheet1!$A$13:$D$744,4,FALSE)</f>
        <v>0</v>
      </c>
      <c r="Y495" s="244" t="e">
        <f>+VLOOKUP(X495,bd_lista!$A$3:$C$590,3,FALSE)</f>
        <v>#N/A</v>
      </c>
      <c r="Z495" s="302"/>
      <c r="AA495" s="303"/>
    </row>
    <row r="496" spans="1:27" customFormat="1" ht="15" hidden="1" customHeight="1">
      <c r="A496" s="32">
        <v>1223</v>
      </c>
      <c r="B496" s="449">
        <f>+A496</f>
        <v>1223</v>
      </c>
      <c r="C496" s="249" t="str">
        <f>+VLOOKUP(A496,bd_lista!$A$3:$C$590,3,FALSE)</f>
        <v>Gobierno Autónomo Municipal de Villa Libertad Licoma</v>
      </c>
      <c r="D496" s="451" t="str">
        <f>+C496</f>
        <v>Gobierno Autónomo Municipal de Villa Libertad Licoma</v>
      </c>
      <c r="E496" s="244" t="s">
        <v>1310</v>
      </c>
      <c r="F496" s="245">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5">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5">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5">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5">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5">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5">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5">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5">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5">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5">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5">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5">
        <f t="shared" ca="1" si="21"/>
        <v>0</v>
      </c>
      <c r="S496" s="252"/>
      <c r="T496" s="245">
        <f ca="1">+T497</f>
        <v>0</v>
      </c>
      <c r="U496" s="244">
        <f t="shared" si="22"/>
        <v>1</v>
      </c>
      <c r="V496" s="347" t="str">
        <f>+VLOOKUP(A496,bd_lista!$A$3:$E$590,5,FALSE)</f>
        <v>Gobiernos Autonomos Municipales</v>
      </c>
      <c r="W496" s="453" t="str">
        <f>+V496</f>
        <v>Gobiernos Autonomos Municipales</v>
      </c>
      <c r="X496" s="244">
        <f>+VLOOKUP(A496,[2]Sheet1!$A$13:$D$744,4,FALSE)</f>
        <v>0</v>
      </c>
      <c r="Y496" s="244" t="e">
        <f>+VLOOKUP(X496,bd_lista!$A$3:$C$590,3,FALSE)</f>
        <v>#N/A</v>
      </c>
      <c r="Z496" s="304">
        <f>+X496</f>
        <v>0</v>
      </c>
      <c r="AA496" s="305" t="e">
        <f>+Y496</f>
        <v>#N/A</v>
      </c>
    </row>
    <row r="497" spans="1:27" customFormat="1" ht="15" hidden="1" customHeight="1">
      <c r="A497" s="32">
        <v>1223</v>
      </c>
      <c r="B497" s="450"/>
      <c r="C497" s="249" t="str">
        <f>+VLOOKUP(A497,bd_lista!$A$3:$C$590,3,FALSE)</f>
        <v>Gobierno Autónomo Municipal de Villa Libertad Licoma</v>
      </c>
      <c r="D497" s="452"/>
      <c r="E497" s="246" t="s">
        <v>1311</v>
      </c>
      <c r="F497" s="245">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5">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5">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5">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5">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5">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5">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5">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5">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5">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5">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5">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5">
        <f t="shared" ca="1" si="21"/>
        <v>0</v>
      </c>
      <c r="S497" s="252">
        <f ca="1">+R496+R497</f>
        <v>0</v>
      </c>
      <c r="T497" s="245">
        <f ca="1">+S497</f>
        <v>0</v>
      </c>
      <c r="U497" s="244">
        <f t="shared" si="22"/>
        <v>2</v>
      </c>
      <c r="V497" s="347" t="str">
        <f>+VLOOKUP(A497,bd_lista!$A$3:$E$590,5,FALSE)</f>
        <v>Gobiernos Autonomos Municipales</v>
      </c>
      <c r="W497" s="454"/>
      <c r="X497" s="244">
        <f>+VLOOKUP(A497,[2]Sheet1!$A$13:$D$744,4,FALSE)</f>
        <v>0</v>
      </c>
      <c r="Y497" s="244" t="e">
        <f>+VLOOKUP(X497,bd_lista!$A$3:$C$590,3,FALSE)</f>
        <v>#N/A</v>
      </c>
      <c r="Z497" s="302"/>
      <c r="AA497" s="303"/>
    </row>
    <row r="498" spans="1:27" customFormat="1" ht="15" hidden="1" customHeight="1">
      <c r="A498" s="32">
        <v>1224</v>
      </c>
      <c r="B498" s="449">
        <f>+A498</f>
        <v>1224</v>
      </c>
      <c r="C498" s="249" t="str">
        <f>+VLOOKUP(A498,bd_lista!$A$3:$C$590,3,FALSE)</f>
        <v>Gobierno Autónomo Municipal de Achacachi</v>
      </c>
      <c r="D498" s="451" t="str">
        <f>+C498</f>
        <v>Gobierno Autónomo Municipal de Achacachi</v>
      </c>
      <c r="E498" s="244" t="s">
        <v>1310</v>
      </c>
      <c r="F498" s="245">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5">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5">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5">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5">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5">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5">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5">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5">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5">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5">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5">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5">
        <f t="shared" ca="1" si="21"/>
        <v>0</v>
      </c>
      <c r="S498" s="252"/>
      <c r="T498" s="245">
        <f ca="1">+T499</f>
        <v>0</v>
      </c>
      <c r="U498" s="244">
        <f t="shared" si="22"/>
        <v>1</v>
      </c>
      <c r="V498" s="347" t="str">
        <f>+VLOOKUP(A498,bd_lista!$A$3:$E$590,5,FALSE)</f>
        <v>Gobiernos Autonomos Municipales</v>
      </c>
      <c r="W498" s="453" t="str">
        <f>+V498</f>
        <v>Gobiernos Autonomos Municipales</v>
      </c>
      <c r="X498" s="244">
        <f>+VLOOKUP(A498,[2]Sheet1!$A$13:$D$744,4,FALSE)</f>
        <v>0</v>
      </c>
      <c r="Y498" s="244" t="e">
        <f>+VLOOKUP(X498,bd_lista!$A$3:$C$590,3,FALSE)</f>
        <v>#N/A</v>
      </c>
      <c r="Z498" s="304">
        <f>+X498</f>
        <v>0</v>
      </c>
      <c r="AA498" s="305" t="e">
        <f>+Y498</f>
        <v>#N/A</v>
      </c>
    </row>
    <row r="499" spans="1:27" customFormat="1" ht="15" hidden="1" customHeight="1">
      <c r="A499" s="32">
        <v>1224</v>
      </c>
      <c r="B499" s="450"/>
      <c r="C499" s="249" t="str">
        <f>+VLOOKUP(A499,bd_lista!$A$3:$C$590,3,FALSE)</f>
        <v>Gobierno Autónomo Municipal de Achacachi</v>
      </c>
      <c r="D499" s="452"/>
      <c r="E499" s="246" t="s">
        <v>1311</v>
      </c>
      <c r="F499" s="245">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5">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5">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5">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5">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5">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5">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5">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5">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5">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5">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5">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5">
        <f t="shared" ca="1" si="21"/>
        <v>0</v>
      </c>
      <c r="S499" s="252">
        <f ca="1">+R498+R499</f>
        <v>0</v>
      </c>
      <c r="T499" s="245">
        <f ca="1">+S499</f>
        <v>0</v>
      </c>
      <c r="U499" s="244">
        <f t="shared" si="22"/>
        <v>2</v>
      </c>
      <c r="V499" s="347" t="str">
        <f>+VLOOKUP(A499,bd_lista!$A$3:$E$590,5,FALSE)</f>
        <v>Gobiernos Autonomos Municipales</v>
      </c>
      <c r="W499" s="454"/>
      <c r="X499" s="244">
        <f>+VLOOKUP(A499,[2]Sheet1!$A$13:$D$744,4,FALSE)</f>
        <v>0</v>
      </c>
      <c r="Y499" s="244" t="e">
        <f>+VLOOKUP(X499,bd_lista!$A$3:$C$590,3,FALSE)</f>
        <v>#N/A</v>
      </c>
      <c r="Z499" s="302"/>
      <c r="AA499" s="303"/>
    </row>
    <row r="500" spans="1:27" customFormat="1" ht="15" hidden="1" customHeight="1">
      <c r="A500" s="32">
        <v>1225</v>
      </c>
      <c r="B500" s="449">
        <f>+A500</f>
        <v>1225</v>
      </c>
      <c r="C500" s="249" t="str">
        <f>+VLOOKUP(A500,bd_lista!$A$3:$C$590,3,FALSE)</f>
        <v>Gobierno Autónomo Municipal de Ancoraimes</v>
      </c>
      <c r="D500" s="451" t="str">
        <f>+C500</f>
        <v>Gobierno Autónomo Municipal de Ancoraimes</v>
      </c>
      <c r="E500" s="244" t="s">
        <v>1310</v>
      </c>
      <c r="F500" s="245">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5">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5">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5">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5">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5">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5">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5">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5">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5">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5">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5">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5">
        <f t="shared" ca="1" si="21"/>
        <v>0</v>
      </c>
      <c r="S500" s="252"/>
      <c r="T500" s="245">
        <f ca="1">+T501</f>
        <v>0</v>
      </c>
      <c r="U500" s="244">
        <f t="shared" si="22"/>
        <v>1</v>
      </c>
      <c r="V500" s="347" t="str">
        <f>+VLOOKUP(A500,bd_lista!$A$3:$E$590,5,FALSE)</f>
        <v>Gobiernos Autonomos Municipales</v>
      </c>
      <c r="W500" s="453" t="str">
        <f>+V500</f>
        <v>Gobiernos Autonomos Municipales</v>
      </c>
      <c r="X500" s="244">
        <f>+VLOOKUP(A500,[2]Sheet1!$A$13:$D$744,4,FALSE)</f>
        <v>0</v>
      </c>
      <c r="Y500" s="244" t="e">
        <f>+VLOOKUP(X500,bd_lista!$A$3:$C$590,3,FALSE)</f>
        <v>#N/A</v>
      </c>
      <c r="Z500" s="304">
        <f>+X500</f>
        <v>0</v>
      </c>
      <c r="AA500" s="305" t="e">
        <f>+Y500</f>
        <v>#N/A</v>
      </c>
    </row>
    <row r="501" spans="1:27" customFormat="1" ht="15" hidden="1" customHeight="1">
      <c r="A501" s="32">
        <v>1225</v>
      </c>
      <c r="B501" s="450"/>
      <c r="C501" s="249" t="str">
        <f>+VLOOKUP(A501,bd_lista!$A$3:$C$590,3,FALSE)</f>
        <v>Gobierno Autónomo Municipal de Ancoraimes</v>
      </c>
      <c r="D501" s="452"/>
      <c r="E501" s="246" t="s">
        <v>1311</v>
      </c>
      <c r="F501" s="245">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5">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5">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5">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5">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5">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5">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5">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5">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5">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5">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5">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5">
        <f t="shared" ca="1" si="21"/>
        <v>0</v>
      </c>
      <c r="S501" s="252">
        <f ca="1">+R500+R501</f>
        <v>0</v>
      </c>
      <c r="T501" s="245">
        <f ca="1">+S501</f>
        <v>0</v>
      </c>
      <c r="U501" s="244">
        <f t="shared" si="22"/>
        <v>2</v>
      </c>
      <c r="V501" s="347" t="str">
        <f>+VLOOKUP(A501,bd_lista!$A$3:$E$590,5,FALSE)</f>
        <v>Gobiernos Autonomos Municipales</v>
      </c>
      <c r="W501" s="454"/>
      <c r="X501" s="244">
        <f>+VLOOKUP(A501,[2]Sheet1!$A$13:$D$744,4,FALSE)</f>
        <v>0</v>
      </c>
      <c r="Y501" s="244" t="e">
        <f>+VLOOKUP(X501,bd_lista!$A$3:$C$590,3,FALSE)</f>
        <v>#N/A</v>
      </c>
      <c r="Z501" s="302"/>
      <c r="AA501" s="303"/>
    </row>
    <row r="502" spans="1:27" customFormat="1" ht="15" hidden="1" customHeight="1">
      <c r="A502" s="32">
        <v>1226</v>
      </c>
      <c r="B502" s="449">
        <f>+A502</f>
        <v>1226</v>
      </c>
      <c r="C502" s="249" t="str">
        <f>+VLOOKUP(A502,bd_lista!$A$3:$C$590,3,FALSE)</f>
        <v>Gobierno Autónomo Municipal de Sorata</v>
      </c>
      <c r="D502" s="451" t="str">
        <f>+C502</f>
        <v>Gobierno Autónomo Municipal de Sorata</v>
      </c>
      <c r="E502" s="244" t="s">
        <v>1310</v>
      </c>
      <c r="F502" s="245">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5">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5">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5">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5">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5">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5">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5">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5">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5">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5">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5">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5">
        <f t="shared" ca="1" si="21"/>
        <v>0</v>
      </c>
      <c r="S502" s="252"/>
      <c r="T502" s="245">
        <f ca="1">+T503</f>
        <v>0</v>
      </c>
      <c r="U502" s="244">
        <f t="shared" si="22"/>
        <v>1</v>
      </c>
      <c r="V502" s="347" t="str">
        <f>+VLOOKUP(A502,bd_lista!$A$3:$E$590,5,FALSE)</f>
        <v>Gobiernos Autonomos Municipales</v>
      </c>
      <c r="W502" s="453" t="str">
        <f>+V502</f>
        <v>Gobiernos Autonomos Municipales</v>
      </c>
      <c r="X502" s="244">
        <f>+VLOOKUP(A502,[2]Sheet1!$A$13:$D$744,4,FALSE)</f>
        <v>0</v>
      </c>
      <c r="Y502" s="244" t="e">
        <f>+VLOOKUP(X502,bd_lista!$A$3:$C$590,3,FALSE)</f>
        <v>#N/A</v>
      </c>
      <c r="Z502" s="304">
        <f>+X502</f>
        <v>0</v>
      </c>
      <c r="AA502" s="305" t="e">
        <f>+Y502</f>
        <v>#N/A</v>
      </c>
    </row>
    <row r="503" spans="1:27" customFormat="1" ht="15" hidden="1" customHeight="1">
      <c r="A503" s="32">
        <v>1226</v>
      </c>
      <c r="B503" s="450"/>
      <c r="C503" s="249" t="str">
        <f>+VLOOKUP(A503,bd_lista!$A$3:$C$590,3,FALSE)</f>
        <v>Gobierno Autónomo Municipal de Sorata</v>
      </c>
      <c r="D503" s="452"/>
      <c r="E503" s="246" t="s">
        <v>1311</v>
      </c>
      <c r="F503" s="245">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5">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5">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5">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5">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5">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5">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5">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5">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5">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5">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5">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5">
        <f t="shared" ca="1" si="21"/>
        <v>0</v>
      </c>
      <c r="S503" s="252">
        <f ca="1">+R502+R503</f>
        <v>0</v>
      </c>
      <c r="T503" s="245">
        <f ca="1">+S503</f>
        <v>0</v>
      </c>
      <c r="U503" s="244">
        <f t="shared" si="22"/>
        <v>2</v>
      </c>
      <c r="V503" s="347" t="str">
        <f>+VLOOKUP(A503,bd_lista!$A$3:$E$590,5,FALSE)</f>
        <v>Gobiernos Autonomos Municipales</v>
      </c>
      <c r="W503" s="454"/>
      <c r="X503" s="244">
        <f>+VLOOKUP(A503,[2]Sheet1!$A$13:$D$744,4,FALSE)</f>
        <v>0</v>
      </c>
      <c r="Y503" s="244" t="e">
        <f>+VLOOKUP(X503,bd_lista!$A$3:$C$590,3,FALSE)</f>
        <v>#N/A</v>
      </c>
      <c r="Z503" s="302"/>
      <c r="AA503" s="303"/>
    </row>
    <row r="504" spans="1:27" customFormat="1" ht="15" hidden="1" customHeight="1">
      <c r="A504" s="32">
        <v>1227</v>
      </c>
      <c r="B504" s="449">
        <f>+A504</f>
        <v>1227</v>
      </c>
      <c r="C504" s="249" t="str">
        <f>+VLOOKUP(A504,bd_lista!$A$3:$C$590,3,FALSE)</f>
        <v>Gobierno Autónomo Municipal de Guanay</v>
      </c>
      <c r="D504" s="451" t="str">
        <f>+C504</f>
        <v>Gobierno Autónomo Municipal de Guanay</v>
      </c>
      <c r="E504" s="244" t="s">
        <v>1310</v>
      </c>
      <c r="F504" s="245">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5">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5">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5">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5">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5">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5">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5">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5">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5">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5">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5">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5">
        <f t="shared" ca="1" si="21"/>
        <v>0</v>
      </c>
      <c r="S504" s="252"/>
      <c r="T504" s="245">
        <f ca="1">+T505</f>
        <v>0</v>
      </c>
      <c r="U504" s="244">
        <f t="shared" si="22"/>
        <v>1</v>
      </c>
      <c r="V504" s="347" t="str">
        <f>+VLOOKUP(A504,bd_lista!$A$3:$E$590,5,FALSE)</f>
        <v>Gobiernos Autonomos Municipales</v>
      </c>
      <c r="W504" s="453" t="str">
        <f>+V504</f>
        <v>Gobiernos Autonomos Municipales</v>
      </c>
      <c r="X504" s="244">
        <f>+VLOOKUP(A504,[2]Sheet1!$A$13:$D$744,4,FALSE)</f>
        <v>0</v>
      </c>
      <c r="Y504" s="244" t="e">
        <f>+VLOOKUP(X504,bd_lista!$A$3:$C$590,3,FALSE)</f>
        <v>#N/A</v>
      </c>
      <c r="Z504" s="304">
        <f>+X504</f>
        <v>0</v>
      </c>
      <c r="AA504" s="305" t="e">
        <f>+Y504</f>
        <v>#N/A</v>
      </c>
    </row>
    <row r="505" spans="1:27" customFormat="1" ht="15" hidden="1" customHeight="1">
      <c r="A505" s="32">
        <v>1227</v>
      </c>
      <c r="B505" s="450"/>
      <c r="C505" s="249" t="str">
        <f>+VLOOKUP(A505,bd_lista!$A$3:$C$590,3,FALSE)</f>
        <v>Gobierno Autónomo Municipal de Guanay</v>
      </c>
      <c r="D505" s="452"/>
      <c r="E505" s="246" t="s">
        <v>1311</v>
      </c>
      <c r="F505" s="245">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5">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5">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5">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5">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5">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5">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5">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5">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5">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5">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5">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5">
        <f t="shared" ca="1" si="21"/>
        <v>0</v>
      </c>
      <c r="S505" s="252">
        <f ca="1">+R504+R505</f>
        <v>0</v>
      </c>
      <c r="T505" s="245">
        <f ca="1">+S505</f>
        <v>0</v>
      </c>
      <c r="U505" s="244">
        <f t="shared" si="22"/>
        <v>2</v>
      </c>
      <c r="V505" s="347" t="str">
        <f>+VLOOKUP(A505,bd_lista!$A$3:$E$590,5,FALSE)</f>
        <v>Gobiernos Autonomos Municipales</v>
      </c>
      <c r="W505" s="454"/>
      <c r="X505" s="244">
        <f>+VLOOKUP(A505,[2]Sheet1!$A$13:$D$744,4,FALSE)</f>
        <v>0</v>
      </c>
      <c r="Y505" s="244" t="e">
        <f>+VLOOKUP(X505,bd_lista!$A$3:$C$590,3,FALSE)</f>
        <v>#N/A</v>
      </c>
      <c r="Z505" s="302"/>
      <c r="AA505" s="303"/>
    </row>
    <row r="506" spans="1:27" customFormat="1" ht="15" hidden="1" customHeight="1">
      <c r="A506" s="32">
        <v>1228</v>
      </c>
      <c r="B506" s="449">
        <f>+A506</f>
        <v>1228</v>
      </c>
      <c r="C506" s="249" t="str">
        <f>+VLOOKUP(A506,bd_lista!$A$3:$C$590,3,FALSE)</f>
        <v>Gobierno Autónomo Municipal de Tacacoma</v>
      </c>
      <c r="D506" s="451" t="str">
        <f>+C506</f>
        <v>Gobierno Autónomo Municipal de Tacacoma</v>
      </c>
      <c r="E506" s="244" t="s">
        <v>1310</v>
      </c>
      <c r="F506" s="245">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5">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5">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5">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5">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5">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5">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5">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5">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5">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5">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5">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5">
        <f t="shared" ca="1" si="21"/>
        <v>0</v>
      </c>
      <c r="S506" s="252"/>
      <c r="T506" s="245">
        <f ca="1">+T507</f>
        <v>0</v>
      </c>
      <c r="U506" s="244">
        <f t="shared" si="22"/>
        <v>1</v>
      </c>
      <c r="V506" s="347" t="str">
        <f>+VLOOKUP(A506,bd_lista!$A$3:$E$590,5,FALSE)</f>
        <v>Gobiernos Autonomos Municipales</v>
      </c>
      <c r="W506" s="453" t="str">
        <f>+V506</f>
        <v>Gobiernos Autonomos Municipales</v>
      </c>
      <c r="X506" s="244">
        <f>+VLOOKUP(A506,[2]Sheet1!$A$13:$D$744,4,FALSE)</f>
        <v>0</v>
      </c>
      <c r="Y506" s="244" t="e">
        <f>+VLOOKUP(X506,bd_lista!$A$3:$C$590,3,FALSE)</f>
        <v>#N/A</v>
      </c>
      <c r="Z506" s="304">
        <f>+X506</f>
        <v>0</v>
      </c>
      <c r="AA506" s="305" t="e">
        <f>+Y506</f>
        <v>#N/A</v>
      </c>
    </row>
    <row r="507" spans="1:27" customFormat="1" ht="15" hidden="1" customHeight="1">
      <c r="A507" s="32">
        <v>1228</v>
      </c>
      <c r="B507" s="450"/>
      <c r="C507" s="249" t="str">
        <f>+VLOOKUP(A507,bd_lista!$A$3:$C$590,3,FALSE)</f>
        <v>Gobierno Autónomo Municipal de Tacacoma</v>
      </c>
      <c r="D507" s="452"/>
      <c r="E507" s="246" t="s">
        <v>1311</v>
      </c>
      <c r="F507" s="245">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5">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5">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5">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5">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5">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5">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5">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5">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5">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5">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5">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5">
        <f t="shared" ca="1" si="21"/>
        <v>0</v>
      </c>
      <c r="S507" s="252">
        <f ca="1">+R506+R507</f>
        <v>0</v>
      </c>
      <c r="T507" s="245">
        <f ca="1">+S507</f>
        <v>0</v>
      </c>
      <c r="U507" s="244">
        <f t="shared" si="22"/>
        <v>2</v>
      </c>
      <c r="V507" s="347" t="str">
        <f>+VLOOKUP(A507,bd_lista!$A$3:$E$590,5,FALSE)</f>
        <v>Gobiernos Autonomos Municipales</v>
      </c>
      <c r="W507" s="454"/>
      <c r="X507" s="244">
        <f>+VLOOKUP(A507,[2]Sheet1!$A$13:$D$744,4,FALSE)</f>
        <v>0</v>
      </c>
      <c r="Y507" s="244" t="e">
        <f>+VLOOKUP(X507,bd_lista!$A$3:$C$590,3,FALSE)</f>
        <v>#N/A</v>
      </c>
      <c r="Z507" s="302"/>
      <c r="AA507" s="303"/>
    </row>
    <row r="508" spans="1:27" customFormat="1" ht="15" hidden="1" customHeight="1">
      <c r="A508" s="32">
        <v>1229</v>
      </c>
      <c r="B508" s="449">
        <f>+A508</f>
        <v>1229</v>
      </c>
      <c r="C508" s="249" t="str">
        <f>+VLOOKUP(A508,bd_lista!$A$3:$C$590,3,FALSE)</f>
        <v>Gobierno Autónomo Municipal de Tipuani</v>
      </c>
      <c r="D508" s="451" t="str">
        <f>+C508</f>
        <v>Gobierno Autónomo Municipal de Tipuani</v>
      </c>
      <c r="E508" s="244" t="s">
        <v>1310</v>
      </c>
      <c r="F508" s="245">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5">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5">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5">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5">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5">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5">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5">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5">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5">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5">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5">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5">
        <f t="shared" ca="1" si="21"/>
        <v>0</v>
      </c>
      <c r="S508" s="252"/>
      <c r="T508" s="245">
        <f ca="1">+T509</f>
        <v>0</v>
      </c>
      <c r="U508" s="244">
        <f t="shared" si="22"/>
        <v>1</v>
      </c>
      <c r="V508" s="347" t="str">
        <f>+VLOOKUP(A508,bd_lista!$A$3:$E$590,5,FALSE)</f>
        <v>Gobiernos Autonomos Municipales</v>
      </c>
      <c r="W508" s="453" t="str">
        <f>+V508</f>
        <v>Gobiernos Autonomos Municipales</v>
      </c>
      <c r="X508" s="244">
        <f>+VLOOKUP(A508,[2]Sheet1!$A$13:$D$744,4,FALSE)</f>
        <v>0</v>
      </c>
      <c r="Y508" s="244" t="e">
        <f>+VLOOKUP(X508,bd_lista!$A$3:$C$590,3,FALSE)</f>
        <v>#N/A</v>
      </c>
      <c r="Z508" s="304">
        <f>+X508</f>
        <v>0</v>
      </c>
      <c r="AA508" s="305" t="e">
        <f>+Y508</f>
        <v>#N/A</v>
      </c>
    </row>
    <row r="509" spans="1:27" customFormat="1" ht="15" hidden="1" customHeight="1">
      <c r="A509" s="32">
        <v>1229</v>
      </c>
      <c r="B509" s="450"/>
      <c r="C509" s="249" t="str">
        <f>+VLOOKUP(A509,bd_lista!$A$3:$C$590,3,FALSE)</f>
        <v>Gobierno Autónomo Municipal de Tipuani</v>
      </c>
      <c r="D509" s="452"/>
      <c r="E509" s="246" t="s">
        <v>1311</v>
      </c>
      <c r="F509" s="245">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5">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5">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5">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5">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5">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5">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5">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5">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5">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5">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5">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5">
        <f t="shared" ca="1" si="21"/>
        <v>0</v>
      </c>
      <c r="S509" s="252">
        <f ca="1">+R508+R509</f>
        <v>0</v>
      </c>
      <c r="T509" s="245">
        <f ca="1">+S509</f>
        <v>0</v>
      </c>
      <c r="U509" s="244">
        <f t="shared" si="22"/>
        <v>2</v>
      </c>
      <c r="V509" s="347" t="str">
        <f>+VLOOKUP(A509,bd_lista!$A$3:$E$590,5,FALSE)</f>
        <v>Gobiernos Autonomos Municipales</v>
      </c>
      <c r="W509" s="454"/>
      <c r="X509" s="244">
        <f>+VLOOKUP(A509,[2]Sheet1!$A$13:$D$744,4,FALSE)</f>
        <v>0</v>
      </c>
      <c r="Y509" s="244" t="e">
        <f>+VLOOKUP(X509,bd_lista!$A$3:$C$590,3,FALSE)</f>
        <v>#N/A</v>
      </c>
      <c r="Z509" s="302"/>
      <c r="AA509" s="303"/>
    </row>
    <row r="510" spans="1:27" customFormat="1" ht="15" hidden="1" customHeight="1">
      <c r="A510" s="32">
        <v>1230</v>
      </c>
      <c r="B510" s="449">
        <f>+A510</f>
        <v>1230</v>
      </c>
      <c r="C510" s="249" t="str">
        <f>+VLOOKUP(A510,bd_lista!$A$3:$C$590,3,FALSE)</f>
        <v>Gobierno Autónomo Municipal de Quiabaya</v>
      </c>
      <c r="D510" s="451" t="str">
        <f>+C510</f>
        <v>Gobierno Autónomo Municipal de Quiabaya</v>
      </c>
      <c r="E510" s="244" t="s">
        <v>1310</v>
      </c>
      <c r="F510" s="245">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5">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5">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5">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5">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5">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5">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5">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5">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5">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5">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5">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5">
        <f t="shared" ca="1" si="21"/>
        <v>0</v>
      </c>
      <c r="S510" s="252"/>
      <c r="T510" s="245">
        <f ca="1">+T511</f>
        <v>0</v>
      </c>
      <c r="U510" s="244">
        <f t="shared" si="22"/>
        <v>1</v>
      </c>
      <c r="V510" s="347" t="str">
        <f>+VLOOKUP(A510,bd_lista!$A$3:$E$590,5,FALSE)</f>
        <v>Gobiernos Autonomos Municipales</v>
      </c>
      <c r="W510" s="453" t="str">
        <f>+V510</f>
        <v>Gobiernos Autonomos Municipales</v>
      </c>
      <c r="X510" s="244">
        <f>+VLOOKUP(A510,[2]Sheet1!$A$13:$D$744,4,FALSE)</f>
        <v>0</v>
      </c>
      <c r="Y510" s="244" t="e">
        <f>+VLOOKUP(X510,bd_lista!$A$3:$C$590,3,FALSE)</f>
        <v>#N/A</v>
      </c>
      <c r="Z510" s="304">
        <f>+X510</f>
        <v>0</v>
      </c>
      <c r="AA510" s="305" t="e">
        <f>+Y510</f>
        <v>#N/A</v>
      </c>
    </row>
    <row r="511" spans="1:27" customFormat="1" ht="15" hidden="1" customHeight="1">
      <c r="A511" s="32">
        <v>1230</v>
      </c>
      <c r="B511" s="450"/>
      <c r="C511" s="249" t="str">
        <f>+VLOOKUP(A511,bd_lista!$A$3:$C$590,3,FALSE)</f>
        <v>Gobierno Autónomo Municipal de Quiabaya</v>
      </c>
      <c r="D511" s="452"/>
      <c r="E511" s="246" t="s">
        <v>1311</v>
      </c>
      <c r="F511" s="245">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5">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5">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5">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5">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5">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5">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5">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5">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5">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5">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5">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5">
        <f t="shared" ca="1" si="21"/>
        <v>0</v>
      </c>
      <c r="S511" s="252">
        <f ca="1">+R510+R511</f>
        <v>0</v>
      </c>
      <c r="T511" s="245">
        <f ca="1">+S511</f>
        <v>0</v>
      </c>
      <c r="U511" s="244">
        <f t="shared" si="22"/>
        <v>2</v>
      </c>
      <c r="V511" s="347" t="str">
        <f>+VLOOKUP(A511,bd_lista!$A$3:$E$590,5,FALSE)</f>
        <v>Gobiernos Autonomos Municipales</v>
      </c>
      <c r="W511" s="454"/>
      <c r="X511" s="244">
        <f>+VLOOKUP(A511,[2]Sheet1!$A$13:$D$744,4,FALSE)</f>
        <v>0</v>
      </c>
      <c r="Y511" s="244" t="e">
        <f>+VLOOKUP(X511,bd_lista!$A$3:$C$590,3,FALSE)</f>
        <v>#N/A</v>
      </c>
      <c r="Z511" s="302"/>
      <c r="AA511" s="303"/>
    </row>
    <row r="512" spans="1:27" customFormat="1" ht="15" hidden="1" customHeight="1">
      <c r="A512" s="32">
        <v>1231</v>
      </c>
      <c r="B512" s="449">
        <f>+A512</f>
        <v>1231</v>
      </c>
      <c r="C512" s="249" t="str">
        <f>+VLOOKUP(A512,bd_lista!$A$3:$C$590,3,FALSE)</f>
        <v>Gobierno Autónomo Municipal de Combaya</v>
      </c>
      <c r="D512" s="451" t="str">
        <f>+C512</f>
        <v>Gobierno Autónomo Municipal de Combaya</v>
      </c>
      <c r="E512" s="244" t="s">
        <v>1310</v>
      </c>
      <c r="F512" s="245">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5">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5">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5">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5">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5">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5">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5">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5">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5">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5">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5">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5">
        <f t="shared" ca="1" si="21"/>
        <v>0</v>
      </c>
      <c r="S512" s="252"/>
      <c r="T512" s="245">
        <f ca="1">+T513</f>
        <v>0</v>
      </c>
      <c r="U512" s="244">
        <f t="shared" si="22"/>
        <v>1</v>
      </c>
      <c r="V512" s="347" t="str">
        <f>+VLOOKUP(A512,bd_lista!$A$3:$E$590,5,FALSE)</f>
        <v>Gobiernos Autonomos Municipales</v>
      </c>
      <c r="W512" s="453" t="str">
        <f>+V512</f>
        <v>Gobiernos Autonomos Municipales</v>
      </c>
      <c r="X512" s="244">
        <f>+VLOOKUP(A512,[2]Sheet1!$A$13:$D$744,4,FALSE)</f>
        <v>0</v>
      </c>
      <c r="Y512" s="244" t="e">
        <f>+VLOOKUP(X512,bd_lista!$A$3:$C$590,3,FALSE)</f>
        <v>#N/A</v>
      </c>
      <c r="Z512" s="304">
        <f>+X512</f>
        <v>0</v>
      </c>
      <c r="AA512" s="305" t="e">
        <f>+Y512</f>
        <v>#N/A</v>
      </c>
    </row>
    <row r="513" spans="1:27" customFormat="1" ht="15" hidden="1" customHeight="1">
      <c r="A513" s="32">
        <v>1231</v>
      </c>
      <c r="B513" s="450"/>
      <c r="C513" s="249" t="str">
        <f>+VLOOKUP(A513,bd_lista!$A$3:$C$590,3,FALSE)</f>
        <v>Gobierno Autónomo Municipal de Combaya</v>
      </c>
      <c r="D513" s="452"/>
      <c r="E513" s="246" t="s">
        <v>1311</v>
      </c>
      <c r="F513" s="245">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5">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5">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5">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5">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5">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5">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5">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5">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5">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5">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5">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5">
        <f t="shared" ca="1" si="21"/>
        <v>0</v>
      </c>
      <c r="S513" s="252">
        <f ca="1">+R512+R513</f>
        <v>0</v>
      </c>
      <c r="T513" s="245">
        <f ca="1">+S513</f>
        <v>0</v>
      </c>
      <c r="U513" s="244">
        <f t="shared" si="22"/>
        <v>2</v>
      </c>
      <c r="V513" s="347" t="str">
        <f>+VLOOKUP(A513,bd_lista!$A$3:$E$590,5,FALSE)</f>
        <v>Gobiernos Autonomos Municipales</v>
      </c>
      <c r="W513" s="454"/>
      <c r="X513" s="244">
        <f>+VLOOKUP(A513,[2]Sheet1!$A$13:$D$744,4,FALSE)</f>
        <v>0</v>
      </c>
      <c r="Y513" s="244" t="e">
        <f>+VLOOKUP(X513,bd_lista!$A$3:$C$590,3,FALSE)</f>
        <v>#N/A</v>
      </c>
      <c r="Z513" s="302"/>
      <c r="AA513" s="303"/>
    </row>
    <row r="514" spans="1:27" customFormat="1" ht="15" hidden="1" customHeight="1">
      <c r="A514" s="32">
        <v>1232</v>
      </c>
      <c r="B514" s="449">
        <f>+A514</f>
        <v>1232</v>
      </c>
      <c r="C514" s="249" t="str">
        <f>+VLOOKUP(A514,bd_lista!$A$3:$C$590,3,FALSE)</f>
        <v>Gobierno Autónomo Municipal de Copacabana</v>
      </c>
      <c r="D514" s="451" t="str">
        <f>+C514</f>
        <v>Gobierno Autónomo Municipal de Copacabana</v>
      </c>
      <c r="E514" s="244" t="s">
        <v>1310</v>
      </c>
      <c r="F514" s="245">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5">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5">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5">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5">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5">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5">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5">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5">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5">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5">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5">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5">
        <f t="shared" ca="1" si="21"/>
        <v>0</v>
      </c>
      <c r="S514" s="252"/>
      <c r="T514" s="245">
        <f ca="1">+T515</f>
        <v>0</v>
      </c>
      <c r="U514" s="244">
        <f t="shared" si="22"/>
        <v>1</v>
      </c>
      <c r="V514" s="347" t="str">
        <f>+VLOOKUP(A514,bd_lista!$A$3:$E$590,5,FALSE)</f>
        <v>Gobiernos Autonomos Municipales</v>
      </c>
      <c r="W514" s="453" t="str">
        <f>+V514</f>
        <v>Gobiernos Autonomos Municipales</v>
      </c>
      <c r="X514" s="244">
        <f>+VLOOKUP(A514,[2]Sheet1!$A$13:$D$744,4,FALSE)</f>
        <v>0</v>
      </c>
      <c r="Y514" s="244" t="e">
        <f>+VLOOKUP(X514,bd_lista!$A$3:$C$590,3,FALSE)</f>
        <v>#N/A</v>
      </c>
      <c r="Z514" s="304">
        <f>+X514</f>
        <v>0</v>
      </c>
      <c r="AA514" s="305" t="e">
        <f>+Y514</f>
        <v>#N/A</v>
      </c>
    </row>
    <row r="515" spans="1:27" customFormat="1" ht="15" hidden="1" customHeight="1">
      <c r="A515" s="32">
        <v>1232</v>
      </c>
      <c r="B515" s="450"/>
      <c r="C515" s="249" t="str">
        <f>+VLOOKUP(A515,bd_lista!$A$3:$C$590,3,FALSE)</f>
        <v>Gobierno Autónomo Municipal de Copacabana</v>
      </c>
      <c r="D515" s="452"/>
      <c r="E515" s="246" t="s">
        <v>1311</v>
      </c>
      <c r="F515" s="245">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5">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5">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5">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5">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5">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5">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5">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5">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5">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5">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5">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5">
        <f t="shared" ca="1" si="21"/>
        <v>0</v>
      </c>
      <c r="S515" s="252">
        <f ca="1">+R514+R515</f>
        <v>0</v>
      </c>
      <c r="T515" s="245">
        <f ca="1">+S515</f>
        <v>0</v>
      </c>
      <c r="U515" s="244">
        <f t="shared" si="22"/>
        <v>2</v>
      </c>
      <c r="V515" s="347" t="str">
        <f>+VLOOKUP(A515,bd_lista!$A$3:$E$590,5,FALSE)</f>
        <v>Gobiernos Autonomos Municipales</v>
      </c>
      <c r="W515" s="454"/>
      <c r="X515" s="244">
        <f>+VLOOKUP(A515,[2]Sheet1!$A$13:$D$744,4,FALSE)</f>
        <v>0</v>
      </c>
      <c r="Y515" s="244" t="e">
        <f>+VLOOKUP(X515,bd_lista!$A$3:$C$590,3,FALSE)</f>
        <v>#N/A</v>
      </c>
      <c r="Z515" s="302"/>
      <c r="AA515" s="303"/>
    </row>
    <row r="516" spans="1:27" customFormat="1" ht="15" hidden="1" customHeight="1">
      <c r="A516" s="32">
        <v>1233</v>
      </c>
      <c r="B516" s="449">
        <f>+A516</f>
        <v>1233</v>
      </c>
      <c r="C516" s="249" t="str">
        <f>+VLOOKUP(A516,bd_lista!$A$3:$C$590,3,FALSE)</f>
        <v>Gobierno Autónomo Municipal de San Pedro de Tiquina</v>
      </c>
      <c r="D516" s="451" t="str">
        <f>+C516</f>
        <v>Gobierno Autónomo Municipal de San Pedro de Tiquina</v>
      </c>
      <c r="E516" s="244" t="s">
        <v>1310</v>
      </c>
      <c r="F516" s="245">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5">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5">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5">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5">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5">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5">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5">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5">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5">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5">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5">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5">
        <f t="shared" ca="1" si="21"/>
        <v>0</v>
      </c>
      <c r="S516" s="252"/>
      <c r="T516" s="245">
        <f ca="1">+T517</f>
        <v>0</v>
      </c>
      <c r="U516" s="244">
        <f t="shared" si="22"/>
        <v>1</v>
      </c>
      <c r="V516" s="347" t="str">
        <f>+VLOOKUP(A516,bd_lista!$A$3:$E$590,5,FALSE)</f>
        <v>Gobiernos Autonomos Municipales</v>
      </c>
      <c r="W516" s="453" t="str">
        <f>+V516</f>
        <v>Gobiernos Autonomos Municipales</v>
      </c>
      <c r="X516" s="244">
        <f>+VLOOKUP(A516,[2]Sheet1!$A$13:$D$744,4,FALSE)</f>
        <v>0</v>
      </c>
      <c r="Y516" s="244" t="e">
        <f>+VLOOKUP(X516,bd_lista!$A$3:$C$590,3,FALSE)</f>
        <v>#N/A</v>
      </c>
      <c r="Z516" s="304">
        <f>+X516</f>
        <v>0</v>
      </c>
      <c r="AA516" s="305" t="e">
        <f>+Y516</f>
        <v>#N/A</v>
      </c>
    </row>
    <row r="517" spans="1:27" customFormat="1" ht="15" hidden="1" customHeight="1">
      <c r="A517" s="32">
        <v>1233</v>
      </c>
      <c r="B517" s="450"/>
      <c r="C517" s="249" t="str">
        <f>+VLOOKUP(A517,bd_lista!$A$3:$C$590,3,FALSE)</f>
        <v>Gobierno Autónomo Municipal de San Pedro de Tiquina</v>
      </c>
      <c r="D517" s="452"/>
      <c r="E517" s="246" t="s">
        <v>1311</v>
      </c>
      <c r="F517" s="245">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5">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5">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5">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5">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5">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5">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5">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5">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5">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5">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5">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5">
        <f t="shared" ca="1" si="21"/>
        <v>0</v>
      </c>
      <c r="S517" s="252">
        <f ca="1">+R516+R517</f>
        <v>0</v>
      </c>
      <c r="T517" s="245">
        <f ca="1">+S517</f>
        <v>0</v>
      </c>
      <c r="U517" s="244">
        <f t="shared" si="22"/>
        <v>2</v>
      </c>
      <c r="V517" s="347" t="str">
        <f>+VLOOKUP(A517,bd_lista!$A$3:$E$590,5,FALSE)</f>
        <v>Gobiernos Autonomos Municipales</v>
      </c>
      <c r="W517" s="454"/>
      <c r="X517" s="244">
        <f>+VLOOKUP(A517,[2]Sheet1!$A$13:$D$744,4,FALSE)</f>
        <v>0</v>
      </c>
      <c r="Y517" s="244" t="e">
        <f>+VLOOKUP(X517,bd_lista!$A$3:$C$590,3,FALSE)</f>
        <v>#N/A</v>
      </c>
      <c r="Z517" s="302"/>
      <c r="AA517" s="303"/>
    </row>
    <row r="518" spans="1:27" customFormat="1" ht="15" hidden="1" customHeight="1">
      <c r="A518" s="32">
        <v>1234</v>
      </c>
      <c r="B518" s="449">
        <f>+A518</f>
        <v>1234</v>
      </c>
      <c r="C518" s="249" t="str">
        <f>+VLOOKUP(A518,bd_lista!$A$3:$C$590,3,FALSE)</f>
        <v>Gobierno Autónomo Municipal de Tito Yupanqui</v>
      </c>
      <c r="D518" s="451" t="str">
        <f>+C518</f>
        <v>Gobierno Autónomo Municipal de Tito Yupanqui</v>
      </c>
      <c r="E518" s="244" t="s">
        <v>1310</v>
      </c>
      <c r="F518" s="245">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5">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5">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5">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5">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5">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5">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5">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5">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5">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5">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5">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5">
        <f t="shared" ca="1" si="21"/>
        <v>0</v>
      </c>
      <c r="S518" s="252"/>
      <c r="T518" s="245">
        <f ca="1">+T519</f>
        <v>0</v>
      </c>
      <c r="U518" s="244">
        <f t="shared" si="22"/>
        <v>1</v>
      </c>
      <c r="V518" s="347" t="str">
        <f>+VLOOKUP(A518,bd_lista!$A$3:$E$590,5,FALSE)</f>
        <v>Gobiernos Autonomos Municipales</v>
      </c>
      <c r="W518" s="453" t="str">
        <f>+V518</f>
        <v>Gobiernos Autonomos Municipales</v>
      </c>
      <c r="X518" s="244">
        <f>+VLOOKUP(A518,[2]Sheet1!$A$13:$D$744,4,FALSE)</f>
        <v>0</v>
      </c>
      <c r="Y518" s="244" t="e">
        <f>+VLOOKUP(X518,bd_lista!$A$3:$C$590,3,FALSE)</f>
        <v>#N/A</v>
      </c>
      <c r="Z518" s="304">
        <f>+X518</f>
        <v>0</v>
      </c>
      <c r="AA518" s="305" t="e">
        <f>+Y518</f>
        <v>#N/A</v>
      </c>
    </row>
    <row r="519" spans="1:27" customFormat="1" ht="15" hidden="1" customHeight="1">
      <c r="A519" s="32">
        <v>1234</v>
      </c>
      <c r="B519" s="450"/>
      <c r="C519" s="249" t="str">
        <f>+VLOOKUP(A519,bd_lista!$A$3:$C$590,3,FALSE)</f>
        <v>Gobierno Autónomo Municipal de Tito Yupanqui</v>
      </c>
      <c r="D519" s="452"/>
      <c r="E519" s="246" t="s">
        <v>1311</v>
      </c>
      <c r="F519" s="245">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5">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5">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5">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5">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5">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5">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5">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5">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5">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5">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5">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5">
        <f t="shared" ca="1" si="21"/>
        <v>0</v>
      </c>
      <c r="S519" s="252">
        <f ca="1">+R518+R519</f>
        <v>0</v>
      </c>
      <c r="T519" s="245">
        <f ca="1">+S519</f>
        <v>0</v>
      </c>
      <c r="U519" s="244">
        <f t="shared" si="22"/>
        <v>2</v>
      </c>
      <c r="V519" s="347" t="str">
        <f>+VLOOKUP(A519,bd_lista!$A$3:$E$590,5,FALSE)</f>
        <v>Gobiernos Autonomos Municipales</v>
      </c>
      <c r="W519" s="454"/>
      <c r="X519" s="244">
        <f>+VLOOKUP(A519,[2]Sheet1!$A$13:$D$744,4,FALSE)</f>
        <v>0</v>
      </c>
      <c r="Y519" s="244" t="e">
        <f>+VLOOKUP(X519,bd_lista!$A$3:$C$590,3,FALSE)</f>
        <v>#N/A</v>
      </c>
      <c r="Z519" s="302"/>
      <c r="AA519" s="303"/>
    </row>
    <row r="520" spans="1:27" customFormat="1" ht="15" hidden="1" customHeight="1">
      <c r="A520" s="32">
        <v>1235</v>
      </c>
      <c r="B520" s="449">
        <f>+A520</f>
        <v>1235</v>
      </c>
      <c r="C520" s="249" t="str">
        <f>+VLOOKUP(A520,bd_lista!$A$3:$C$590,3,FALSE)</f>
        <v>Gobierno Autónomo Municipal de Chuma</v>
      </c>
      <c r="D520" s="451" t="str">
        <f>+C520</f>
        <v>Gobierno Autónomo Municipal de Chuma</v>
      </c>
      <c r="E520" s="244" t="s">
        <v>1310</v>
      </c>
      <c r="F520" s="245">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5">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5">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5">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5">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5">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5">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5">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5">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5">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5">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5">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5">
        <f t="shared" ca="1" si="21"/>
        <v>0</v>
      </c>
      <c r="S520" s="252"/>
      <c r="T520" s="245">
        <f ca="1">+T521</f>
        <v>0</v>
      </c>
      <c r="U520" s="244">
        <f t="shared" si="22"/>
        <v>1</v>
      </c>
      <c r="V520" s="347" t="str">
        <f>+VLOOKUP(A520,bd_lista!$A$3:$E$590,5,FALSE)</f>
        <v>Gobiernos Autonomos Municipales</v>
      </c>
      <c r="W520" s="453" t="str">
        <f>+V520</f>
        <v>Gobiernos Autonomos Municipales</v>
      </c>
      <c r="X520" s="244">
        <f>+VLOOKUP(A520,[2]Sheet1!$A$13:$D$744,4,FALSE)</f>
        <v>0</v>
      </c>
      <c r="Y520" s="244" t="e">
        <f>+VLOOKUP(X520,bd_lista!$A$3:$C$590,3,FALSE)</f>
        <v>#N/A</v>
      </c>
      <c r="Z520" s="304">
        <f>+X520</f>
        <v>0</v>
      </c>
      <c r="AA520" s="305" t="e">
        <f>+Y520</f>
        <v>#N/A</v>
      </c>
    </row>
    <row r="521" spans="1:27" customFormat="1" ht="15" hidden="1" customHeight="1">
      <c r="A521" s="32">
        <v>1235</v>
      </c>
      <c r="B521" s="450"/>
      <c r="C521" s="249" t="str">
        <f>+VLOOKUP(A521,bd_lista!$A$3:$C$590,3,FALSE)</f>
        <v>Gobierno Autónomo Municipal de Chuma</v>
      </c>
      <c r="D521" s="452"/>
      <c r="E521" s="246" t="s">
        <v>1311</v>
      </c>
      <c r="F521" s="245">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5">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5">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5">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5">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5">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5">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5">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5">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5">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5">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5">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5">
        <f t="shared" ca="1" si="21"/>
        <v>0</v>
      </c>
      <c r="S521" s="252">
        <f ca="1">+R520+R521</f>
        <v>0</v>
      </c>
      <c r="T521" s="245">
        <f ca="1">+S521</f>
        <v>0</v>
      </c>
      <c r="U521" s="244">
        <f t="shared" si="22"/>
        <v>2</v>
      </c>
      <c r="V521" s="347" t="str">
        <f>+VLOOKUP(A521,bd_lista!$A$3:$E$590,5,FALSE)</f>
        <v>Gobiernos Autonomos Municipales</v>
      </c>
      <c r="W521" s="454"/>
      <c r="X521" s="244">
        <f>+VLOOKUP(A521,[2]Sheet1!$A$13:$D$744,4,FALSE)</f>
        <v>0</v>
      </c>
      <c r="Y521" s="244" t="e">
        <f>+VLOOKUP(X521,bd_lista!$A$3:$C$590,3,FALSE)</f>
        <v>#N/A</v>
      </c>
      <c r="Z521" s="302"/>
      <c r="AA521" s="303"/>
    </row>
    <row r="522" spans="1:27" customFormat="1" ht="27" hidden="1" customHeight="1">
      <c r="A522" s="32">
        <v>1237</v>
      </c>
      <c r="B522" s="449">
        <f>+A522</f>
        <v>1237</v>
      </c>
      <c r="C522" s="249" t="str">
        <f>+VLOOKUP(A522,bd_lista!$A$3:$C$590,3,FALSE)</f>
        <v>Gobierno Autónomo Municipal de Aucapata</v>
      </c>
      <c r="D522" s="451" t="str">
        <f>+C522</f>
        <v>Gobierno Autónomo Municipal de Aucapata</v>
      </c>
      <c r="E522" s="244" t="s">
        <v>1310</v>
      </c>
      <c r="F522" s="245">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5">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5">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5">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5">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5">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5">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5">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5">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5">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5">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5">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5">
        <f t="shared" ca="1" si="21"/>
        <v>0</v>
      </c>
      <c r="S522" s="252"/>
      <c r="T522" s="245">
        <f ca="1">+T523</f>
        <v>0</v>
      </c>
      <c r="U522" s="244">
        <f t="shared" si="22"/>
        <v>1</v>
      </c>
      <c r="V522" s="347" t="str">
        <f>+VLOOKUP(A522,bd_lista!$A$3:$E$590,5,FALSE)</f>
        <v>Gobiernos Autonomos Municipales</v>
      </c>
      <c r="W522" s="453" t="str">
        <f>+V522</f>
        <v>Gobiernos Autonomos Municipales</v>
      </c>
      <c r="X522" s="244">
        <f>+VLOOKUP(A522,[2]Sheet1!$A$13:$D$744,4,FALSE)</f>
        <v>0</v>
      </c>
      <c r="Y522" s="244" t="e">
        <f>+VLOOKUP(X522,bd_lista!$A$3:$C$590,3,FALSE)</f>
        <v>#N/A</v>
      </c>
      <c r="Z522" s="304">
        <f>+X522</f>
        <v>0</v>
      </c>
      <c r="AA522" s="305" t="e">
        <f>+Y522</f>
        <v>#N/A</v>
      </c>
    </row>
    <row r="523" spans="1:27" customFormat="1" ht="27" hidden="1" customHeight="1">
      <c r="A523" s="32">
        <v>1237</v>
      </c>
      <c r="B523" s="450"/>
      <c r="C523" s="249" t="str">
        <f>+VLOOKUP(A523,bd_lista!$A$3:$C$590,3,FALSE)</f>
        <v>Gobierno Autónomo Municipal de Aucapata</v>
      </c>
      <c r="D523" s="452"/>
      <c r="E523" s="246" t="s">
        <v>1311</v>
      </c>
      <c r="F523" s="245">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5">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5">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5">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5">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5">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5">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5">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5">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5">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5">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5">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5">
        <f t="shared" ca="1" si="21"/>
        <v>0</v>
      </c>
      <c r="S523" s="252">
        <f ca="1">+R522+R523</f>
        <v>0</v>
      </c>
      <c r="T523" s="245">
        <f ca="1">+S523</f>
        <v>0</v>
      </c>
      <c r="U523" s="244">
        <f t="shared" si="22"/>
        <v>2</v>
      </c>
      <c r="V523" s="347" t="str">
        <f>+VLOOKUP(A523,bd_lista!$A$3:$E$590,5,FALSE)</f>
        <v>Gobiernos Autonomos Municipales</v>
      </c>
      <c r="W523" s="454"/>
      <c r="X523" s="244">
        <f>+VLOOKUP(A523,[2]Sheet1!$A$13:$D$744,4,FALSE)</f>
        <v>0</v>
      </c>
      <c r="Y523" s="244" t="e">
        <f>+VLOOKUP(X523,bd_lista!$A$3:$C$590,3,FALSE)</f>
        <v>#N/A</v>
      </c>
      <c r="Z523" s="302"/>
      <c r="AA523" s="303"/>
    </row>
    <row r="524" spans="1:27" customFormat="1" ht="15" hidden="1" customHeight="1">
      <c r="A524" s="32">
        <v>1238</v>
      </c>
      <c r="B524" s="449">
        <f>+A524</f>
        <v>1238</v>
      </c>
      <c r="C524" s="249" t="str">
        <f>+VLOOKUP(A524,bd_lista!$A$3:$C$590,3,FALSE)</f>
        <v>Gobierno Autónomo Municipal de Corocoro</v>
      </c>
      <c r="D524" s="451" t="str">
        <f>+C524</f>
        <v>Gobierno Autónomo Municipal de Corocoro</v>
      </c>
      <c r="E524" s="244" t="s">
        <v>1310</v>
      </c>
      <c r="F524" s="245">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5">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5">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5">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5">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5">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5">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5">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5">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5">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5">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5">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5">
        <f t="shared" ca="1" si="21"/>
        <v>0</v>
      </c>
      <c r="S524" s="252"/>
      <c r="T524" s="245">
        <f ca="1">+T525</f>
        <v>0</v>
      </c>
      <c r="U524" s="244">
        <f t="shared" si="22"/>
        <v>1</v>
      </c>
      <c r="V524" s="347" t="str">
        <f>+VLOOKUP(A524,bd_lista!$A$3:$E$590,5,FALSE)</f>
        <v>Gobiernos Autonomos Municipales</v>
      </c>
      <c r="W524" s="453" t="str">
        <f>+V524</f>
        <v>Gobiernos Autonomos Municipales</v>
      </c>
      <c r="X524" s="244">
        <f>+VLOOKUP(A524,[2]Sheet1!$A$13:$D$744,4,FALSE)</f>
        <v>0</v>
      </c>
      <c r="Y524" s="244" t="e">
        <f>+VLOOKUP(X524,bd_lista!$A$3:$C$590,3,FALSE)</f>
        <v>#N/A</v>
      </c>
      <c r="Z524" s="304">
        <f>+X524</f>
        <v>0</v>
      </c>
      <c r="AA524" s="305" t="e">
        <f>+Y524</f>
        <v>#N/A</v>
      </c>
    </row>
    <row r="525" spans="1:27" customFormat="1" ht="15" hidden="1" customHeight="1">
      <c r="A525" s="32">
        <v>1238</v>
      </c>
      <c r="B525" s="450"/>
      <c r="C525" s="249" t="str">
        <f>+VLOOKUP(A525,bd_lista!$A$3:$C$590,3,FALSE)</f>
        <v>Gobierno Autónomo Municipal de Corocoro</v>
      </c>
      <c r="D525" s="452"/>
      <c r="E525" s="246" t="s">
        <v>1311</v>
      </c>
      <c r="F525" s="245">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5">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5">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5">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5">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5">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5">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5">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5">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5">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5">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5">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5">
        <f t="shared" ca="1" si="21"/>
        <v>0</v>
      </c>
      <c r="S525" s="252">
        <f ca="1">+R524+R525</f>
        <v>0</v>
      </c>
      <c r="T525" s="245">
        <f ca="1">+S525</f>
        <v>0</v>
      </c>
      <c r="U525" s="244">
        <f t="shared" si="22"/>
        <v>2</v>
      </c>
      <c r="V525" s="347" t="str">
        <f>+VLOOKUP(A525,bd_lista!$A$3:$E$590,5,FALSE)</f>
        <v>Gobiernos Autonomos Municipales</v>
      </c>
      <c r="W525" s="454"/>
      <c r="X525" s="244">
        <f>+VLOOKUP(A525,[2]Sheet1!$A$13:$D$744,4,FALSE)</f>
        <v>0</v>
      </c>
      <c r="Y525" s="244" t="e">
        <f>+VLOOKUP(X525,bd_lista!$A$3:$C$590,3,FALSE)</f>
        <v>#N/A</v>
      </c>
      <c r="Z525" s="302"/>
      <c r="AA525" s="303"/>
    </row>
    <row r="526" spans="1:27" customFormat="1" ht="15" hidden="1" customHeight="1">
      <c r="A526" s="32">
        <v>1239</v>
      </c>
      <c r="B526" s="449">
        <f>+A526</f>
        <v>1239</v>
      </c>
      <c r="C526" s="249" t="str">
        <f>+VLOOKUP(A526,bd_lista!$A$3:$C$590,3,FALSE)</f>
        <v>Gobierno Autónomo Municipal de Caquiaviri</v>
      </c>
      <c r="D526" s="451" t="str">
        <f>+C526</f>
        <v>Gobierno Autónomo Municipal de Caquiaviri</v>
      </c>
      <c r="E526" s="244" t="s">
        <v>1310</v>
      </c>
      <c r="F526" s="245">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5">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5">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5">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5">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5">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5">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5">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5">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5">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5">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5">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5">
        <f t="shared" ca="1" si="21"/>
        <v>0</v>
      </c>
      <c r="S526" s="252"/>
      <c r="T526" s="245">
        <f ca="1">+T527</f>
        <v>0</v>
      </c>
      <c r="U526" s="244">
        <f t="shared" si="22"/>
        <v>1</v>
      </c>
      <c r="V526" s="347" t="str">
        <f>+VLOOKUP(A526,bd_lista!$A$3:$E$590,5,FALSE)</f>
        <v>Gobiernos Autonomos Municipales</v>
      </c>
      <c r="W526" s="453" t="str">
        <f>+V526</f>
        <v>Gobiernos Autonomos Municipales</v>
      </c>
      <c r="X526" s="244">
        <f>+VLOOKUP(A526,[2]Sheet1!$A$13:$D$744,4,FALSE)</f>
        <v>0</v>
      </c>
      <c r="Y526" s="244" t="e">
        <f>+VLOOKUP(X526,bd_lista!$A$3:$C$590,3,FALSE)</f>
        <v>#N/A</v>
      </c>
      <c r="Z526" s="304">
        <f>+X526</f>
        <v>0</v>
      </c>
      <c r="AA526" s="305" t="e">
        <f>+Y526</f>
        <v>#N/A</v>
      </c>
    </row>
    <row r="527" spans="1:27" customFormat="1" ht="15" hidden="1" customHeight="1">
      <c r="A527" s="32">
        <v>1239</v>
      </c>
      <c r="B527" s="450"/>
      <c r="C527" s="249" t="str">
        <f>+VLOOKUP(A527,bd_lista!$A$3:$C$590,3,FALSE)</f>
        <v>Gobierno Autónomo Municipal de Caquiaviri</v>
      </c>
      <c r="D527" s="452"/>
      <c r="E527" s="246" t="s">
        <v>1311</v>
      </c>
      <c r="F527" s="245">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5">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5">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5">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5">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5">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5">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5">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5">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5">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5">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5">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5">
        <f t="shared" ca="1" si="21"/>
        <v>0</v>
      </c>
      <c r="S527" s="252">
        <f ca="1">+R526+R527</f>
        <v>0</v>
      </c>
      <c r="T527" s="245">
        <f ca="1">+S527</f>
        <v>0</v>
      </c>
      <c r="U527" s="244">
        <f t="shared" si="22"/>
        <v>2</v>
      </c>
      <c r="V527" s="347" t="str">
        <f>+VLOOKUP(A527,bd_lista!$A$3:$E$590,5,FALSE)</f>
        <v>Gobiernos Autonomos Municipales</v>
      </c>
      <c r="W527" s="454"/>
      <c r="X527" s="244">
        <f>+VLOOKUP(A527,[2]Sheet1!$A$13:$D$744,4,FALSE)</f>
        <v>0</v>
      </c>
      <c r="Y527" s="244" t="e">
        <f>+VLOOKUP(X527,bd_lista!$A$3:$C$590,3,FALSE)</f>
        <v>#N/A</v>
      </c>
      <c r="Z527" s="302"/>
      <c r="AA527" s="303"/>
    </row>
    <row r="528" spans="1:27" customFormat="1" ht="15" hidden="1" customHeight="1">
      <c r="A528" s="32">
        <v>1240</v>
      </c>
      <c r="B528" s="449">
        <f>+A528</f>
        <v>1240</v>
      </c>
      <c r="C528" s="249" t="str">
        <f>+VLOOKUP(A528,bd_lista!$A$3:$C$590,3,FALSE)</f>
        <v>Gobierno Autónomo Municipal de Calacoto</v>
      </c>
      <c r="D528" s="451" t="str">
        <f>+C528</f>
        <v>Gobierno Autónomo Municipal de Calacoto</v>
      </c>
      <c r="E528" s="244" t="s">
        <v>1310</v>
      </c>
      <c r="F528" s="245">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5">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5">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5">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5">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5">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5">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5">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5">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5">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5">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5">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5">
        <f t="shared" ca="1" si="21"/>
        <v>0</v>
      </c>
      <c r="S528" s="252"/>
      <c r="T528" s="245">
        <f ca="1">+T529</f>
        <v>0</v>
      </c>
      <c r="U528" s="244">
        <f t="shared" si="22"/>
        <v>1</v>
      </c>
      <c r="V528" s="347" t="str">
        <f>+VLOOKUP(A528,bd_lista!$A$3:$E$590,5,FALSE)</f>
        <v>Gobiernos Autonomos Municipales</v>
      </c>
      <c r="W528" s="453" t="str">
        <f>+V528</f>
        <v>Gobiernos Autonomos Municipales</v>
      </c>
      <c r="X528" s="244">
        <f>+VLOOKUP(A528,[2]Sheet1!$A$13:$D$744,4,FALSE)</f>
        <v>0</v>
      </c>
      <c r="Y528" s="244" t="e">
        <f>+VLOOKUP(X528,bd_lista!$A$3:$C$590,3,FALSE)</f>
        <v>#N/A</v>
      </c>
      <c r="Z528" s="304">
        <f>+X528</f>
        <v>0</v>
      </c>
      <c r="AA528" s="305" t="e">
        <f>+Y528</f>
        <v>#N/A</v>
      </c>
    </row>
    <row r="529" spans="1:27" customFormat="1" ht="15" hidden="1" customHeight="1">
      <c r="A529" s="32">
        <v>1240</v>
      </c>
      <c r="B529" s="450"/>
      <c r="C529" s="249" t="str">
        <f>+VLOOKUP(A529,bd_lista!$A$3:$C$590,3,FALSE)</f>
        <v>Gobierno Autónomo Municipal de Calacoto</v>
      </c>
      <c r="D529" s="452"/>
      <c r="E529" s="246" t="s">
        <v>1311</v>
      </c>
      <c r="F529" s="245">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5">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5">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5">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5">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5">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5">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5">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5">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5">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5">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5">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5">
        <f t="shared" ca="1" si="21"/>
        <v>0</v>
      </c>
      <c r="S529" s="252">
        <f ca="1">+R528+R529</f>
        <v>0</v>
      </c>
      <c r="T529" s="245">
        <f ca="1">+S529</f>
        <v>0</v>
      </c>
      <c r="U529" s="244">
        <f t="shared" si="22"/>
        <v>2</v>
      </c>
      <c r="V529" s="347" t="str">
        <f>+VLOOKUP(A529,bd_lista!$A$3:$E$590,5,FALSE)</f>
        <v>Gobiernos Autonomos Municipales</v>
      </c>
      <c r="W529" s="454"/>
      <c r="X529" s="244">
        <f>+VLOOKUP(A529,[2]Sheet1!$A$13:$D$744,4,FALSE)</f>
        <v>0</v>
      </c>
      <c r="Y529" s="244" t="e">
        <f>+VLOOKUP(X529,bd_lista!$A$3:$C$590,3,FALSE)</f>
        <v>#N/A</v>
      </c>
      <c r="Z529" s="302"/>
      <c r="AA529" s="303"/>
    </row>
    <row r="530" spans="1:27" customFormat="1" ht="15" hidden="1" customHeight="1">
      <c r="A530" s="32">
        <v>1241</v>
      </c>
      <c r="B530" s="449">
        <f>+A530</f>
        <v>1241</v>
      </c>
      <c r="C530" s="249" t="str">
        <f>+VLOOKUP(A530,bd_lista!$A$3:$C$590,3,FALSE)</f>
        <v>Gobierno Autónomo Municipal de Comanche</v>
      </c>
      <c r="D530" s="451" t="str">
        <f>+C530</f>
        <v>Gobierno Autónomo Municipal de Comanche</v>
      </c>
      <c r="E530" s="244" t="s">
        <v>1310</v>
      </c>
      <c r="F530" s="245">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5">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5">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5">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5">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5">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5">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5">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5">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5">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5">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5">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5">
        <f t="shared" ca="1" si="21"/>
        <v>0</v>
      </c>
      <c r="S530" s="252"/>
      <c r="T530" s="245">
        <f ca="1">+T531</f>
        <v>0</v>
      </c>
      <c r="U530" s="244">
        <f t="shared" si="22"/>
        <v>1</v>
      </c>
      <c r="V530" s="347" t="str">
        <f>+VLOOKUP(A530,bd_lista!$A$3:$E$590,5,FALSE)</f>
        <v>Gobiernos Autonomos Municipales</v>
      </c>
      <c r="W530" s="453" t="str">
        <f>+V530</f>
        <v>Gobiernos Autonomos Municipales</v>
      </c>
      <c r="X530" s="244">
        <f>+VLOOKUP(A530,[2]Sheet1!$A$13:$D$744,4,FALSE)</f>
        <v>0</v>
      </c>
      <c r="Y530" s="244" t="e">
        <f>+VLOOKUP(X530,bd_lista!$A$3:$C$590,3,FALSE)</f>
        <v>#N/A</v>
      </c>
      <c r="Z530" s="304">
        <f>+X530</f>
        <v>0</v>
      </c>
      <c r="AA530" s="305" t="e">
        <f>+Y530</f>
        <v>#N/A</v>
      </c>
    </row>
    <row r="531" spans="1:27" customFormat="1" ht="15" hidden="1" customHeight="1">
      <c r="A531" s="32">
        <v>1241</v>
      </c>
      <c r="B531" s="450"/>
      <c r="C531" s="249" t="str">
        <f>+VLOOKUP(A531,bd_lista!$A$3:$C$590,3,FALSE)</f>
        <v>Gobierno Autónomo Municipal de Comanche</v>
      </c>
      <c r="D531" s="452"/>
      <c r="E531" s="246" t="s">
        <v>1311</v>
      </c>
      <c r="F531" s="245">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5">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5">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5">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5">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5">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5">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5">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5">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5">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5">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5">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5">
        <f t="shared" ca="1" si="21"/>
        <v>0</v>
      </c>
      <c r="S531" s="252">
        <f ca="1">+R530+R531</f>
        <v>0</v>
      </c>
      <c r="T531" s="245">
        <f ca="1">+S531</f>
        <v>0</v>
      </c>
      <c r="U531" s="244">
        <f t="shared" si="22"/>
        <v>2</v>
      </c>
      <c r="V531" s="347" t="str">
        <f>+VLOOKUP(A531,bd_lista!$A$3:$E$590,5,FALSE)</f>
        <v>Gobiernos Autonomos Municipales</v>
      </c>
      <c r="W531" s="454"/>
      <c r="X531" s="244">
        <f>+VLOOKUP(A531,[2]Sheet1!$A$13:$D$744,4,FALSE)</f>
        <v>0</v>
      </c>
      <c r="Y531" s="244" t="e">
        <f>+VLOOKUP(X531,bd_lista!$A$3:$C$590,3,FALSE)</f>
        <v>#N/A</v>
      </c>
      <c r="Z531" s="302"/>
      <c r="AA531" s="303"/>
    </row>
    <row r="532" spans="1:27" customFormat="1" ht="15" hidden="1" customHeight="1">
      <c r="A532" s="32">
        <v>1242</v>
      </c>
      <c r="B532" s="449">
        <f>+A532</f>
        <v>1242</v>
      </c>
      <c r="C532" s="249" t="str">
        <f>+VLOOKUP(A532,bd_lista!$A$3:$C$590,3,FALSE)</f>
        <v>Gobierno Autónomo Municipal de Charaña</v>
      </c>
      <c r="D532" s="451" t="str">
        <f>+C532</f>
        <v>Gobierno Autónomo Municipal de Charaña</v>
      </c>
      <c r="E532" s="244" t="s">
        <v>1310</v>
      </c>
      <c r="F532" s="245">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5">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5">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5">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5">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5">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5">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5">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5">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5">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5">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5">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5">
        <f t="shared" ca="1" si="21"/>
        <v>0</v>
      </c>
      <c r="S532" s="252"/>
      <c r="T532" s="245">
        <f ca="1">+T533</f>
        <v>0</v>
      </c>
      <c r="U532" s="244">
        <f t="shared" si="22"/>
        <v>1</v>
      </c>
      <c r="V532" s="347" t="str">
        <f>+VLOOKUP(A532,bd_lista!$A$3:$E$590,5,FALSE)</f>
        <v>Gobiernos Autonomos Municipales</v>
      </c>
      <c r="W532" s="453" t="str">
        <f>+V532</f>
        <v>Gobiernos Autonomos Municipales</v>
      </c>
      <c r="X532" s="244">
        <f>+VLOOKUP(A532,[2]Sheet1!$A$13:$D$744,4,FALSE)</f>
        <v>0</v>
      </c>
      <c r="Y532" s="244" t="e">
        <f>+VLOOKUP(X532,bd_lista!$A$3:$C$590,3,FALSE)</f>
        <v>#N/A</v>
      </c>
      <c r="Z532" s="304">
        <f>+X532</f>
        <v>0</v>
      </c>
      <c r="AA532" s="305" t="e">
        <f>+Y532</f>
        <v>#N/A</v>
      </c>
    </row>
    <row r="533" spans="1:27" customFormat="1" ht="15" hidden="1" customHeight="1">
      <c r="A533" s="32">
        <v>1242</v>
      </c>
      <c r="B533" s="450"/>
      <c r="C533" s="249" t="str">
        <f>+VLOOKUP(A533,bd_lista!$A$3:$C$590,3,FALSE)</f>
        <v>Gobierno Autónomo Municipal de Charaña</v>
      </c>
      <c r="D533" s="452"/>
      <c r="E533" s="246" t="s">
        <v>1311</v>
      </c>
      <c r="F533" s="245">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5">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5">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5">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5">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5">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5">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5">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5">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5">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5">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5">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5">
        <f t="shared" ca="1" si="21"/>
        <v>0</v>
      </c>
      <c r="S533" s="252">
        <f ca="1">+R532+R533</f>
        <v>0</v>
      </c>
      <c r="T533" s="245">
        <f ca="1">+S533</f>
        <v>0</v>
      </c>
      <c r="U533" s="244">
        <f t="shared" si="22"/>
        <v>2</v>
      </c>
      <c r="V533" s="347" t="str">
        <f>+VLOOKUP(A533,bd_lista!$A$3:$E$590,5,FALSE)</f>
        <v>Gobiernos Autonomos Municipales</v>
      </c>
      <c r="W533" s="454"/>
      <c r="X533" s="244">
        <f>+VLOOKUP(A533,[2]Sheet1!$A$13:$D$744,4,FALSE)</f>
        <v>0</v>
      </c>
      <c r="Y533" s="244" t="e">
        <f>+VLOOKUP(X533,bd_lista!$A$3:$C$590,3,FALSE)</f>
        <v>#N/A</v>
      </c>
      <c r="Z533" s="302"/>
      <c r="AA533" s="303"/>
    </row>
    <row r="534" spans="1:27" customFormat="1" ht="15" hidden="1" customHeight="1">
      <c r="A534" s="32">
        <v>1243</v>
      </c>
      <c r="B534" s="449">
        <f>+A534</f>
        <v>1243</v>
      </c>
      <c r="C534" s="249" t="str">
        <f>+VLOOKUP(A534,bd_lista!$A$3:$C$590,3,FALSE)</f>
        <v>Gobierno Autónomo Municipal de Waldo Ballivián</v>
      </c>
      <c r="D534" s="451" t="str">
        <f>+C534</f>
        <v>Gobierno Autónomo Municipal de Waldo Ballivián</v>
      </c>
      <c r="E534" s="244" t="s">
        <v>1310</v>
      </c>
      <c r="F534" s="245">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5">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5">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5">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5">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5">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5">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5">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5">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5">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5">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5">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5">
        <f t="shared" ca="1" si="21"/>
        <v>0</v>
      </c>
      <c r="S534" s="252"/>
      <c r="T534" s="245">
        <f ca="1">+T535</f>
        <v>0</v>
      </c>
      <c r="U534" s="244">
        <f t="shared" si="22"/>
        <v>1</v>
      </c>
      <c r="V534" s="347" t="str">
        <f>+VLOOKUP(A534,bd_lista!$A$3:$E$590,5,FALSE)</f>
        <v>Gobiernos Autonomos Municipales</v>
      </c>
      <c r="W534" s="453" t="str">
        <f>+V534</f>
        <v>Gobiernos Autonomos Municipales</v>
      </c>
      <c r="X534" s="244">
        <f>+VLOOKUP(A534,[2]Sheet1!$A$13:$D$744,4,FALSE)</f>
        <v>0</v>
      </c>
      <c r="Y534" s="244" t="e">
        <f>+VLOOKUP(X534,bd_lista!$A$3:$C$590,3,FALSE)</f>
        <v>#N/A</v>
      </c>
      <c r="Z534" s="304">
        <f>+X534</f>
        <v>0</v>
      </c>
      <c r="AA534" s="305" t="e">
        <f>+Y534</f>
        <v>#N/A</v>
      </c>
    </row>
    <row r="535" spans="1:27" customFormat="1" ht="15" hidden="1" customHeight="1">
      <c r="A535" s="32">
        <v>1243</v>
      </c>
      <c r="B535" s="450"/>
      <c r="C535" s="249" t="str">
        <f>+VLOOKUP(A535,bd_lista!$A$3:$C$590,3,FALSE)</f>
        <v>Gobierno Autónomo Municipal de Waldo Ballivián</v>
      </c>
      <c r="D535" s="452"/>
      <c r="E535" s="246" t="s">
        <v>1311</v>
      </c>
      <c r="F535" s="245">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5">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5">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5">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5">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5">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5">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5">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5">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5">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5">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5">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5">
        <f t="shared" ca="1" si="21"/>
        <v>0</v>
      </c>
      <c r="S535" s="252">
        <f ca="1">+R534+R535</f>
        <v>0</v>
      </c>
      <c r="T535" s="245">
        <f ca="1">+S535</f>
        <v>0</v>
      </c>
      <c r="U535" s="244">
        <f t="shared" si="22"/>
        <v>2</v>
      </c>
      <c r="V535" s="347" t="str">
        <f>+VLOOKUP(A535,bd_lista!$A$3:$E$590,5,FALSE)</f>
        <v>Gobiernos Autonomos Municipales</v>
      </c>
      <c r="W535" s="454"/>
      <c r="X535" s="244">
        <f>+VLOOKUP(A535,[2]Sheet1!$A$13:$D$744,4,FALSE)</f>
        <v>0</v>
      </c>
      <c r="Y535" s="244" t="e">
        <f>+VLOOKUP(X535,bd_lista!$A$3:$C$590,3,FALSE)</f>
        <v>#N/A</v>
      </c>
      <c r="Z535" s="302"/>
      <c r="AA535" s="303"/>
    </row>
    <row r="536" spans="1:27" customFormat="1" ht="15" hidden="1" customHeight="1">
      <c r="A536" s="32">
        <v>1244</v>
      </c>
      <c r="B536" s="449">
        <f>+A536</f>
        <v>1244</v>
      </c>
      <c r="C536" s="249" t="str">
        <f>+VLOOKUP(A536,bd_lista!$A$3:$C$590,3,FALSE)</f>
        <v>Gobierno Autónomo Municipal de Nazacara de Pacajes</v>
      </c>
      <c r="D536" s="451" t="str">
        <f>+C536</f>
        <v>Gobierno Autónomo Municipal de Nazacara de Pacajes</v>
      </c>
      <c r="E536" s="244" t="s">
        <v>1310</v>
      </c>
      <c r="F536" s="245">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5">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5">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5">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5">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5">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5">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5">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5">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5">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5">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5">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5">
        <f t="shared" ca="1" si="21"/>
        <v>0</v>
      </c>
      <c r="S536" s="252"/>
      <c r="T536" s="245">
        <f ca="1">+T537</f>
        <v>0</v>
      </c>
      <c r="U536" s="244">
        <f t="shared" si="22"/>
        <v>1</v>
      </c>
      <c r="V536" s="347" t="str">
        <f>+VLOOKUP(A536,bd_lista!$A$3:$E$590,5,FALSE)</f>
        <v>Gobiernos Autonomos Municipales</v>
      </c>
      <c r="W536" s="453" t="str">
        <f>+V536</f>
        <v>Gobiernos Autonomos Municipales</v>
      </c>
      <c r="X536" s="244">
        <f>+VLOOKUP(A536,[2]Sheet1!$A$13:$D$744,4,FALSE)</f>
        <v>0</v>
      </c>
      <c r="Y536" s="244" t="e">
        <f>+VLOOKUP(X536,bd_lista!$A$3:$C$590,3,FALSE)</f>
        <v>#N/A</v>
      </c>
      <c r="Z536" s="304">
        <f>+X536</f>
        <v>0</v>
      </c>
      <c r="AA536" s="305" t="e">
        <f>+Y536</f>
        <v>#N/A</v>
      </c>
    </row>
    <row r="537" spans="1:27" customFormat="1" ht="15" hidden="1" customHeight="1">
      <c r="A537" s="32">
        <v>1244</v>
      </c>
      <c r="B537" s="450"/>
      <c r="C537" s="249" t="str">
        <f>+VLOOKUP(A537,bd_lista!$A$3:$C$590,3,FALSE)</f>
        <v>Gobierno Autónomo Municipal de Nazacara de Pacajes</v>
      </c>
      <c r="D537" s="452"/>
      <c r="E537" s="246" t="s">
        <v>1311</v>
      </c>
      <c r="F537" s="245">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5">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5">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5">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5">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5">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5">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5">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5">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5">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5">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5">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5">
        <f t="shared" ca="1" si="21"/>
        <v>0</v>
      </c>
      <c r="S537" s="252">
        <f ca="1">+R536+R537</f>
        <v>0</v>
      </c>
      <c r="T537" s="245">
        <f ca="1">+S537</f>
        <v>0</v>
      </c>
      <c r="U537" s="244">
        <f t="shared" si="22"/>
        <v>2</v>
      </c>
      <c r="V537" s="347" t="str">
        <f>+VLOOKUP(A537,bd_lista!$A$3:$E$590,5,FALSE)</f>
        <v>Gobiernos Autonomos Municipales</v>
      </c>
      <c r="W537" s="454"/>
      <c r="X537" s="244">
        <f>+VLOOKUP(A537,[2]Sheet1!$A$13:$D$744,4,FALSE)</f>
        <v>0</v>
      </c>
      <c r="Y537" s="244" t="e">
        <f>+VLOOKUP(X537,bd_lista!$A$3:$C$590,3,FALSE)</f>
        <v>#N/A</v>
      </c>
      <c r="Z537" s="302"/>
      <c r="AA537" s="303"/>
    </row>
    <row r="538" spans="1:27" customFormat="1" ht="15" hidden="1" customHeight="1">
      <c r="A538" s="32">
        <v>1245</v>
      </c>
      <c r="B538" s="449">
        <f>+A538</f>
        <v>1245</v>
      </c>
      <c r="C538" s="249" t="str">
        <f>+VLOOKUP(A538,bd_lista!$A$3:$C$590,3,FALSE)</f>
        <v>Gobierno Autónomo Municipal de Santiago de Callapa</v>
      </c>
      <c r="D538" s="451" t="str">
        <f>+C538</f>
        <v>Gobierno Autónomo Municipal de Santiago de Callapa</v>
      </c>
      <c r="E538" s="244" t="s">
        <v>1310</v>
      </c>
      <c r="F538" s="245">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5">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5">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5">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5">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5">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5">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5">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5">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5">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5">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5">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5">
        <f t="shared" ca="1" si="21"/>
        <v>0</v>
      </c>
      <c r="S538" s="252"/>
      <c r="T538" s="245">
        <f ca="1">+T539</f>
        <v>0</v>
      </c>
      <c r="U538" s="244">
        <f t="shared" si="22"/>
        <v>1</v>
      </c>
      <c r="V538" s="347" t="str">
        <f>+VLOOKUP(A538,bd_lista!$A$3:$E$590,5,FALSE)</f>
        <v>Gobiernos Autonomos Municipales</v>
      </c>
      <c r="W538" s="453" t="str">
        <f>+V538</f>
        <v>Gobiernos Autonomos Municipales</v>
      </c>
      <c r="X538" s="244">
        <f>+VLOOKUP(A538,[2]Sheet1!$A$13:$D$744,4,FALSE)</f>
        <v>0</v>
      </c>
      <c r="Y538" s="244" t="e">
        <f>+VLOOKUP(X538,bd_lista!$A$3:$C$590,3,FALSE)</f>
        <v>#N/A</v>
      </c>
      <c r="Z538" s="304">
        <f>+X538</f>
        <v>0</v>
      </c>
      <c r="AA538" s="305" t="e">
        <f>+Y538</f>
        <v>#N/A</v>
      </c>
    </row>
    <row r="539" spans="1:27" customFormat="1" ht="15" hidden="1" customHeight="1">
      <c r="A539" s="32">
        <v>1245</v>
      </c>
      <c r="B539" s="450"/>
      <c r="C539" s="249" t="str">
        <f>+VLOOKUP(A539,bd_lista!$A$3:$C$590,3,FALSE)</f>
        <v>Gobierno Autónomo Municipal de Santiago de Callapa</v>
      </c>
      <c r="D539" s="452"/>
      <c r="E539" s="246" t="s">
        <v>1311</v>
      </c>
      <c r="F539" s="245">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5">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5">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5">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5">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5">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5">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5">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5">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5">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5">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5">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5">
        <f t="shared" ca="1" si="21"/>
        <v>0</v>
      </c>
      <c r="S539" s="252">
        <f ca="1">+R538+R539</f>
        <v>0</v>
      </c>
      <c r="T539" s="245">
        <f ca="1">+S539</f>
        <v>0</v>
      </c>
      <c r="U539" s="244">
        <f t="shared" si="22"/>
        <v>2</v>
      </c>
      <c r="V539" s="347" t="str">
        <f>+VLOOKUP(A539,bd_lista!$A$3:$E$590,5,FALSE)</f>
        <v>Gobiernos Autonomos Municipales</v>
      </c>
      <c r="W539" s="454"/>
      <c r="X539" s="244">
        <f>+VLOOKUP(A539,[2]Sheet1!$A$13:$D$744,4,FALSE)</f>
        <v>0</v>
      </c>
      <c r="Y539" s="244" t="e">
        <f>+VLOOKUP(X539,bd_lista!$A$3:$C$590,3,FALSE)</f>
        <v>#N/A</v>
      </c>
      <c r="Z539" s="302"/>
      <c r="AA539" s="303"/>
    </row>
    <row r="540" spans="1:27" customFormat="1" ht="15" hidden="1" customHeight="1">
      <c r="A540" s="32">
        <v>1246</v>
      </c>
      <c r="B540" s="449">
        <f>+A540</f>
        <v>1246</v>
      </c>
      <c r="C540" s="249" t="str">
        <f>+VLOOKUP(A540,bd_lista!$A$3:$C$590,3,FALSE)</f>
        <v>Gobierno Autónomo Municipal de Puerto Acosta</v>
      </c>
      <c r="D540" s="451" t="str">
        <f>+C540</f>
        <v>Gobierno Autónomo Municipal de Puerto Acosta</v>
      </c>
      <c r="E540" s="244" t="s">
        <v>1310</v>
      </c>
      <c r="F540" s="245">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5">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5">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5">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5">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5">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5">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5">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5">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5">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5">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5">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5">
        <f t="shared" ca="1" si="21"/>
        <v>0</v>
      </c>
      <c r="S540" s="252"/>
      <c r="T540" s="245">
        <f ca="1">+T541</f>
        <v>0</v>
      </c>
      <c r="U540" s="244">
        <f t="shared" si="22"/>
        <v>1</v>
      </c>
      <c r="V540" s="347" t="str">
        <f>+VLOOKUP(A540,bd_lista!$A$3:$E$590,5,FALSE)</f>
        <v>Gobiernos Autonomos Municipales</v>
      </c>
      <c r="W540" s="453" t="str">
        <f>+V540</f>
        <v>Gobiernos Autonomos Municipales</v>
      </c>
      <c r="X540" s="244">
        <f>+VLOOKUP(A540,[2]Sheet1!$A$13:$D$744,4,FALSE)</f>
        <v>0</v>
      </c>
      <c r="Y540" s="244" t="e">
        <f>+VLOOKUP(X540,bd_lista!$A$3:$C$590,3,FALSE)</f>
        <v>#N/A</v>
      </c>
      <c r="Z540" s="304">
        <f>+X540</f>
        <v>0</v>
      </c>
      <c r="AA540" s="305" t="e">
        <f>+Y540</f>
        <v>#N/A</v>
      </c>
    </row>
    <row r="541" spans="1:27" customFormat="1" ht="15" hidden="1" customHeight="1">
      <c r="A541" s="32">
        <v>1246</v>
      </c>
      <c r="B541" s="450"/>
      <c r="C541" s="249" t="str">
        <f>+VLOOKUP(A541,bd_lista!$A$3:$C$590,3,FALSE)</f>
        <v>Gobierno Autónomo Municipal de Puerto Acosta</v>
      </c>
      <c r="D541" s="452"/>
      <c r="E541" s="246" t="s">
        <v>1311</v>
      </c>
      <c r="F541" s="245">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5">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5">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5">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5">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5">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5">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5">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5">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5">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5">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5">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5">
        <f t="shared" ca="1" si="21"/>
        <v>0</v>
      </c>
      <c r="S541" s="252">
        <f ca="1">+R540+R541</f>
        <v>0</v>
      </c>
      <c r="T541" s="245">
        <f ca="1">+S541</f>
        <v>0</v>
      </c>
      <c r="U541" s="244">
        <f t="shared" si="22"/>
        <v>2</v>
      </c>
      <c r="V541" s="347" t="str">
        <f>+VLOOKUP(A541,bd_lista!$A$3:$E$590,5,FALSE)</f>
        <v>Gobiernos Autonomos Municipales</v>
      </c>
      <c r="W541" s="454"/>
      <c r="X541" s="244">
        <f>+VLOOKUP(A541,[2]Sheet1!$A$13:$D$744,4,FALSE)</f>
        <v>0</v>
      </c>
      <c r="Y541" s="244" t="e">
        <f>+VLOOKUP(X541,bd_lista!$A$3:$C$590,3,FALSE)</f>
        <v>#N/A</v>
      </c>
      <c r="Z541" s="302"/>
      <c r="AA541" s="303"/>
    </row>
    <row r="542" spans="1:27" customFormat="1" ht="15" hidden="1" customHeight="1">
      <c r="A542" s="32">
        <v>1247</v>
      </c>
      <c r="B542" s="449">
        <f>+A542</f>
        <v>1247</v>
      </c>
      <c r="C542" s="249" t="str">
        <f>+VLOOKUP(A542,bd_lista!$A$3:$C$590,3,FALSE)</f>
        <v>Gobierno Autónomo Municipal de Mocomoco</v>
      </c>
      <c r="D542" s="451" t="str">
        <f>+C542</f>
        <v>Gobierno Autónomo Municipal de Mocomoco</v>
      </c>
      <c r="E542" s="244" t="s">
        <v>1310</v>
      </c>
      <c r="F542" s="245">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5">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5">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5">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5">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5">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5">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5">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5">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5">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5">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5">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5">
        <f t="shared" ref="R542:R605" ca="1" si="23">+SUM(F542:Q542)</f>
        <v>0</v>
      </c>
      <c r="S542" s="252"/>
      <c r="T542" s="245">
        <f ca="1">+T543</f>
        <v>0</v>
      </c>
      <c r="U542" s="244">
        <f t="shared" ref="U542:U605" si="24">+IF(E542="Débitos",1,2)</f>
        <v>1</v>
      </c>
      <c r="V542" s="347" t="str">
        <f>+VLOOKUP(A542,bd_lista!$A$3:$E$590,5,FALSE)</f>
        <v>Gobiernos Autonomos Municipales</v>
      </c>
      <c r="W542" s="453" t="str">
        <f>+V542</f>
        <v>Gobiernos Autonomos Municipales</v>
      </c>
      <c r="X542" s="244">
        <f>+VLOOKUP(A542,[2]Sheet1!$A$13:$D$744,4,FALSE)</f>
        <v>0</v>
      </c>
      <c r="Y542" s="244" t="e">
        <f>+VLOOKUP(X542,bd_lista!$A$3:$C$590,3,FALSE)</f>
        <v>#N/A</v>
      </c>
      <c r="Z542" s="304">
        <f>+X542</f>
        <v>0</v>
      </c>
      <c r="AA542" s="305" t="e">
        <f>+Y542</f>
        <v>#N/A</v>
      </c>
    </row>
    <row r="543" spans="1:27" customFormat="1" ht="15" hidden="1" customHeight="1">
      <c r="A543" s="32">
        <v>1247</v>
      </c>
      <c r="B543" s="450"/>
      <c r="C543" s="249" t="str">
        <f>+VLOOKUP(A543,bd_lista!$A$3:$C$590,3,FALSE)</f>
        <v>Gobierno Autónomo Municipal de Mocomoco</v>
      </c>
      <c r="D543" s="452"/>
      <c r="E543" s="246" t="s">
        <v>1311</v>
      </c>
      <c r="F543" s="245">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5">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5">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5">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5">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5">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5">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5">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5">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5">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5">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5">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5">
        <f t="shared" ca="1" si="23"/>
        <v>0</v>
      </c>
      <c r="S543" s="252">
        <f ca="1">+R542+R543</f>
        <v>0</v>
      </c>
      <c r="T543" s="245">
        <f ca="1">+S543</f>
        <v>0</v>
      </c>
      <c r="U543" s="244">
        <f t="shared" si="24"/>
        <v>2</v>
      </c>
      <c r="V543" s="347" t="str">
        <f>+VLOOKUP(A543,bd_lista!$A$3:$E$590,5,FALSE)</f>
        <v>Gobiernos Autonomos Municipales</v>
      </c>
      <c r="W543" s="454"/>
      <c r="X543" s="244">
        <f>+VLOOKUP(A543,[2]Sheet1!$A$13:$D$744,4,FALSE)</f>
        <v>0</v>
      </c>
      <c r="Y543" s="244" t="e">
        <f>+VLOOKUP(X543,bd_lista!$A$3:$C$590,3,FALSE)</f>
        <v>#N/A</v>
      </c>
      <c r="Z543" s="302"/>
      <c r="AA543" s="303"/>
    </row>
    <row r="544" spans="1:27" customFormat="1" ht="15" hidden="1" customHeight="1">
      <c r="A544" s="32">
        <v>1248</v>
      </c>
      <c r="B544" s="449">
        <f>+A544</f>
        <v>1248</v>
      </c>
      <c r="C544" s="249" t="str">
        <f>+VLOOKUP(A544,bd_lista!$A$3:$C$590,3,FALSE)</f>
        <v>Gobierno Autónomo Municipal de Carabuco</v>
      </c>
      <c r="D544" s="451" t="str">
        <f>+C544</f>
        <v>Gobierno Autónomo Municipal de Carabuco</v>
      </c>
      <c r="E544" s="244" t="s">
        <v>1310</v>
      </c>
      <c r="F544" s="245">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5">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5">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5">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5">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5">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5">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5">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5">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5">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5">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5">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5">
        <f t="shared" ca="1" si="23"/>
        <v>0</v>
      </c>
      <c r="S544" s="252"/>
      <c r="T544" s="245">
        <f ca="1">+T545</f>
        <v>0</v>
      </c>
      <c r="U544" s="244">
        <f t="shared" si="24"/>
        <v>1</v>
      </c>
      <c r="V544" s="347" t="str">
        <f>+VLOOKUP(A544,bd_lista!$A$3:$E$590,5,FALSE)</f>
        <v>Gobiernos Autonomos Municipales</v>
      </c>
      <c r="W544" s="453" t="str">
        <f>+V544</f>
        <v>Gobiernos Autonomos Municipales</v>
      </c>
      <c r="X544" s="244">
        <f>+VLOOKUP(A544,[2]Sheet1!$A$13:$D$744,4,FALSE)</f>
        <v>0</v>
      </c>
      <c r="Y544" s="244" t="e">
        <f>+VLOOKUP(X544,bd_lista!$A$3:$C$590,3,FALSE)</f>
        <v>#N/A</v>
      </c>
      <c r="Z544" s="304">
        <f>+X544</f>
        <v>0</v>
      </c>
      <c r="AA544" s="305" t="e">
        <f>+Y544</f>
        <v>#N/A</v>
      </c>
    </row>
    <row r="545" spans="1:27" customFormat="1" ht="15" hidden="1" customHeight="1">
      <c r="A545" s="32">
        <v>1248</v>
      </c>
      <c r="B545" s="450"/>
      <c r="C545" s="249" t="str">
        <f>+VLOOKUP(A545,bd_lista!$A$3:$C$590,3,FALSE)</f>
        <v>Gobierno Autónomo Municipal de Carabuco</v>
      </c>
      <c r="D545" s="452"/>
      <c r="E545" s="246" t="s">
        <v>1311</v>
      </c>
      <c r="F545" s="245">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5">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5">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5">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5">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5">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5">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5">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5">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5">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5">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5">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5">
        <f t="shared" ca="1" si="23"/>
        <v>0</v>
      </c>
      <c r="S545" s="252">
        <f ca="1">+R544+R545</f>
        <v>0</v>
      </c>
      <c r="T545" s="245">
        <f ca="1">+S545</f>
        <v>0</v>
      </c>
      <c r="U545" s="244">
        <f t="shared" si="24"/>
        <v>2</v>
      </c>
      <c r="V545" s="347" t="str">
        <f>+VLOOKUP(A545,bd_lista!$A$3:$E$590,5,FALSE)</f>
        <v>Gobiernos Autonomos Municipales</v>
      </c>
      <c r="W545" s="454"/>
      <c r="X545" s="244">
        <f>+VLOOKUP(A545,[2]Sheet1!$A$13:$D$744,4,FALSE)</f>
        <v>0</v>
      </c>
      <c r="Y545" s="244" t="e">
        <f>+VLOOKUP(X545,bd_lista!$A$3:$C$590,3,FALSE)</f>
        <v>#N/A</v>
      </c>
      <c r="Z545" s="302"/>
      <c r="AA545" s="303"/>
    </row>
    <row r="546" spans="1:27" customFormat="1" ht="27" hidden="1" customHeight="1">
      <c r="A546" s="32">
        <v>1249</v>
      </c>
      <c r="B546" s="449">
        <f>+A546</f>
        <v>1249</v>
      </c>
      <c r="C546" s="249" t="str">
        <f>+VLOOKUP(A546,bd_lista!$A$3:$C$590,3,FALSE)</f>
        <v>Gobierno Autónomo Municipal de Apolo</v>
      </c>
      <c r="D546" s="451" t="str">
        <f>+C546</f>
        <v>Gobierno Autónomo Municipal de Apolo</v>
      </c>
      <c r="E546" s="244" t="s">
        <v>1310</v>
      </c>
      <c r="F546" s="245">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5">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5">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5">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5">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5">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5">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5">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5">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5">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5">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5">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5">
        <f t="shared" ca="1" si="23"/>
        <v>0</v>
      </c>
      <c r="S546" s="252"/>
      <c r="T546" s="245">
        <f ca="1">+T547</f>
        <v>0</v>
      </c>
      <c r="U546" s="244">
        <f t="shared" si="24"/>
        <v>1</v>
      </c>
      <c r="V546" s="347" t="str">
        <f>+VLOOKUP(A546,bd_lista!$A$3:$E$590,5,FALSE)</f>
        <v>Gobiernos Autonomos Municipales</v>
      </c>
      <c r="W546" s="453" t="str">
        <f>+V546</f>
        <v>Gobiernos Autonomos Municipales</v>
      </c>
      <c r="X546" s="244">
        <f>+VLOOKUP(A546,[2]Sheet1!$A$13:$D$744,4,FALSE)</f>
        <v>0</v>
      </c>
      <c r="Y546" s="244" t="e">
        <f>+VLOOKUP(X546,bd_lista!$A$3:$C$590,3,FALSE)</f>
        <v>#N/A</v>
      </c>
      <c r="Z546" s="304">
        <f>+X546</f>
        <v>0</v>
      </c>
      <c r="AA546" s="305" t="e">
        <f>+Y546</f>
        <v>#N/A</v>
      </c>
    </row>
    <row r="547" spans="1:27" customFormat="1" ht="27" hidden="1" customHeight="1">
      <c r="A547" s="32">
        <v>1249</v>
      </c>
      <c r="B547" s="450"/>
      <c r="C547" s="249" t="str">
        <f>+VLOOKUP(A547,bd_lista!$A$3:$C$590,3,FALSE)</f>
        <v>Gobierno Autónomo Municipal de Apolo</v>
      </c>
      <c r="D547" s="452"/>
      <c r="E547" s="246" t="s">
        <v>1311</v>
      </c>
      <c r="F547" s="245">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5">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5">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5">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5">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5">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5">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5">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5">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5">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5">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5">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5">
        <f t="shared" ca="1" si="23"/>
        <v>0</v>
      </c>
      <c r="S547" s="252">
        <f ca="1">+R546+R547</f>
        <v>0</v>
      </c>
      <c r="T547" s="245">
        <f ca="1">+S547</f>
        <v>0</v>
      </c>
      <c r="U547" s="244">
        <f t="shared" si="24"/>
        <v>2</v>
      </c>
      <c r="V547" s="347" t="str">
        <f>+VLOOKUP(A547,bd_lista!$A$3:$E$590,5,FALSE)</f>
        <v>Gobiernos Autonomos Municipales</v>
      </c>
      <c r="W547" s="454"/>
      <c r="X547" s="244">
        <f>+VLOOKUP(A547,[2]Sheet1!$A$13:$D$744,4,FALSE)</f>
        <v>0</v>
      </c>
      <c r="Y547" s="244" t="e">
        <f>+VLOOKUP(X547,bd_lista!$A$3:$C$590,3,FALSE)</f>
        <v>#N/A</v>
      </c>
      <c r="Z547" s="302"/>
      <c r="AA547" s="303"/>
    </row>
    <row r="548" spans="1:27" customFormat="1" ht="15" hidden="1" customHeight="1">
      <c r="A548" s="32">
        <v>1251</v>
      </c>
      <c r="B548" s="449">
        <f>+A548</f>
        <v>1251</v>
      </c>
      <c r="C548" s="249" t="str">
        <f>+VLOOKUP(A548,bd_lista!$A$3:$C$590,3,FALSE)</f>
        <v>Gobierno Autónomo Municipal de Luribay</v>
      </c>
      <c r="D548" s="451" t="str">
        <f>+C548</f>
        <v>Gobierno Autónomo Municipal de Luribay</v>
      </c>
      <c r="E548" s="244" t="s">
        <v>1310</v>
      </c>
      <c r="F548" s="245">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5">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5">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5">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5">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5">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5">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5">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5">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5">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5">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5">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5">
        <f t="shared" ca="1" si="23"/>
        <v>0</v>
      </c>
      <c r="S548" s="252"/>
      <c r="T548" s="245">
        <f ca="1">+T549</f>
        <v>0</v>
      </c>
      <c r="U548" s="244">
        <f t="shared" si="24"/>
        <v>1</v>
      </c>
      <c r="V548" s="347" t="str">
        <f>+VLOOKUP(A548,bd_lista!$A$3:$E$590,5,FALSE)</f>
        <v>Gobiernos Autonomos Municipales</v>
      </c>
      <c r="W548" s="453" t="str">
        <f>+V548</f>
        <v>Gobiernos Autonomos Municipales</v>
      </c>
      <c r="X548" s="244">
        <f>+VLOOKUP(A548,[2]Sheet1!$A$13:$D$744,4,FALSE)</f>
        <v>0</v>
      </c>
      <c r="Y548" s="244" t="e">
        <f>+VLOOKUP(X548,bd_lista!$A$3:$C$590,3,FALSE)</f>
        <v>#N/A</v>
      </c>
      <c r="Z548" s="304">
        <f>+X548</f>
        <v>0</v>
      </c>
      <c r="AA548" s="305" t="e">
        <f>+Y548</f>
        <v>#N/A</v>
      </c>
    </row>
    <row r="549" spans="1:27" customFormat="1" ht="15" hidden="1" customHeight="1">
      <c r="A549" s="32">
        <v>1251</v>
      </c>
      <c r="B549" s="450"/>
      <c r="C549" s="249" t="str">
        <f>+VLOOKUP(A549,bd_lista!$A$3:$C$590,3,FALSE)</f>
        <v>Gobierno Autónomo Municipal de Luribay</v>
      </c>
      <c r="D549" s="452"/>
      <c r="E549" s="246" t="s">
        <v>1311</v>
      </c>
      <c r="F549" s="245">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5">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5">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5">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5">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5">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5">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5">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5">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5">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5">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5">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5">
        <f t="shared" ca="1" si="23"/>
        <v>0</v>
      </c>
      <c r="S549" s="252">
        <f ca="1">+R548+R549</f>
        <v>0</v>
      </c>
      <c r="T549" s="245">
        <f ca="1">+S549</f>
        <v>0</v>
      </c>
      <c r="U549" s="244">
        <f t="shared" si="24"/>
        <v>2</v>
      </c>
      <c r="V549" s="347" t="str">
        <f>+VLOOKUP(A549,bd_lista!$A$3:$E$590,5,FALSE)</f>
        <v>Gobiernos Autonomos Municipales</v>
      </c>
      <c r="W549" s="454"/>
      <c r="X549" s="244">
        <f>+VLOOKUP(A549,[2]Sheet1!$A$13:$D$744,4,FALSE)</f>
        <v>0</v>
      </c>
      <c r="Y549" s="244" t="e">
        <f>+VLOOKUP(X549,bd_lista!$A$3:$C$590,3,FALSE)</f>
        <v>#N/A</v>
      </c>
      <c r="Z549" s="302"/>
      <c r="AA549" s="303"/>
    </row>
    <row r="550" spans="1:27" customFormat="1" ht="15" hidden="1" customHeight="1">
      <c r="A550" s="32">
        <v>1252</v>
      </c>
      <c r="B550" s="449">
        <f>+A550</f>
        <v>1252</v>
      </c>
      <c r="C550" s="249" t="str">
        <f>+VLOOKUP(A550,bd_lista!$A$3:$C$590,3,FALSE)</f>
        <v>Gobierno Autónomo Municipal de Sapahaqui</v>
      </c>
      <c r="D550" s="451" t="str">
        <f>+C550</f>
        <v>Gobierno Autónomo Municipal de Sapahaqui</v>
      </c>
      <c r="E550" s="244" t="s">
        <v>1310</v>
      </c>
      <c r="F550" s="245">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5">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5">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5">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5">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5">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5">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5">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5">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5">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5">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5">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5">
        <f t="shared" ca="1" si="23"/>
        <v>0</v>
      </c>
      <c r="S550" s="252"/>
      <c r="T550" s="245">
        <f ca="1">+T551</f>
        <v>0</v>
      </c>
      <c r="U550" s="244">
        <f t="shared" si="24"/>
        <v>1</v>
      </c>
      <c r="V550" s="347" t="str">
        <f>+VLOOKUP(A550,bd_lista!$A$3:$E$590,5,FALSE)</f>
        <v>Gobiernos Autonomos Municipales</v>
      </c>
      <c r="W550" s="453" t="str">
        <f>+V550</f>
        <v>Gobiernos Autonomos Municipales</v>
      </c>
      <c r="X550" s="244">
        <f>+VLOOKUP(A550,[2]Sheet1!$A$13:$D$744,4,FALSE)</f>
        <v>0</v>
      </c>
      <c r="Y550" s="244" t="e">
        <f>+VLOOKUP(X550,bd_lista!$A$3:$C$590,3,FALSE)</f>
        <v>#N/A</v>
      </c>
      <c r="Z550" s="304">
        <f>+X550</f>
        <v>0</v>
      </c>
      <c r="AA550" s="305" t="e">
        <f>+Y550</f>
        <v>#N/A</v>
      </c>
    </row>
    <row r="551" spans="1:27" customFormat="1" ht="15" hidden="1" customHeight="1">
      <c r="A551" s="32">
        <v>1252</v>
      </c>
      <c r="B551" s="450"/>
      <c r="C551" s="249" t="str">
        <f>+VLOOKUP(A551,bd_lista!$A$3:$C$590,3,FALSE)</f>
        <v>Gobierno Autónomo Municipal de Sapahaqui</v>
      </c>
      <c r="D551" s="452"/>
      <c r="E551" s="246" t="s">
        <v>1311</v>
      </c>
      <c r="F551" s="245">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5">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5">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5">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5">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5">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5">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5">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5">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5">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5">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5">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5">
        <f t="shared" ca="1" si="23"/>
        <v>0</v>
      </c>
      <c r="S551" s="252">
        <f ca="1">+R550+R551</f>
        <v>0</v>
      </c>
      <c r="T551" s="245">
        <f ca="1">+S551</f>
        <v>0</v>
      </c>
      <c r="U551" s="244">
        <f t="shared" si="24"/>
        <v>2</v>
      </c>
      <c r="V551" s="347" t="str">
        <f>+VLOOKUP(A551,bd_lista!$A$3:$E$590,5,FALSE)</f>
        <v>Gobiernos Autonomos Municipales</v>
      </c>
      <c r="W551" s="454"/>
      <c r="X551" s="244">
        <f>+VLOOKUP(A551,[2]Sheet1!$A$13:$D$744,4,FALSE)</f>
        <v>0</v>
      </c>
      <c r="Y551" s="244" t="e">
        <f>+VLOOKUP(X551,bd_lista!$A$3:$C$590,3,FALSE)</f>
        <v>#N/A</v>
      </c>
      <c r="Z551" s="302"/>
      <c r="AA551" s="303"/>
    </row>
    <row r="552" spans="1:27" customFormat="1" ht="15" hidden="1" customHeight="1">
      <c r="A552" s="32">
        <v>1253</v>
      </c>
      <c r="B552" s="449">
        <f>+A552</f>
        <v>1253</v>
      </c>
      <c r="C552" s="249" t="str">
        <f>+VLOOKUP(A552,bd_lista!$A$3:$C$590,3,FALSE)</f>
        <v>Gobierno Autónomo Municipal de Yaco</v>
      </c>
      <c r="D552" s="451" t="str">
        <f>+C552</f>
        <v>Gobierno Autónomo Municipal de Yaco</v>
      </c>
      <c r="E552" s="244" t="s">
        <v>1310</v>
      </c>
      <c r="F552" s="245">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5">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5">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5">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5">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5">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5">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5">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5">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5">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5">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5">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5">
        <f t="shared" ca="1" si="23"/>
        <v>0</v>
      </c>
      <c r="S552" s="252"/>
      <c r="T552" s="245">
        <f ca="1">+T553</f>
        <v>0</v>
      </c>
      <c r="U552" s="244">
        <f t="shared" si="24"/>
        <v>1</v>
      </c>
      <c r="V552" s="347" t="str">
        <f>+VLOOKUP(A552,bd_lista!$A$3:$E$590,5,FALSE)</f>
        <v>Gobiernos Autonomos Municipales</v>
      </c>
      <c r="W552" s="453" t="str">
        <f>+V552</f>
        <v>Gobiernos Autonomos Municipales</v>
      </c>
      <c r="X552" s="244">
        <f>+VLOOKUP(A552,[2]Sheet1!$A$13:$D$744,4,FALSE)</f>
        <v>0</v>
      </c>
      <c r="Y552" s="244" t="e">
        <f>+VLOOKUP(X552,bd_lista!$A$3:$C$590,3,FALSE)</f>
        <v>#N/A</v>
      </c>
      <c r="Z552" s="304">
        <f>+X552</f>
        <v>0</v>
      </c>
      <c r="AA552" s="305" t="e">
        <f>+Y552</f>
        <v>#N/A</v>
      </c>
    </row>
    <row r="553" spans="1:27" customFormat="1" ht="15" hidden="1" customHeight="1">
      <c r="A553" s="32">
        <v>1253</v>
      </c>
      <c r="B553" s="450"/>
      <c r="C553" s="249" t="str">
        <f>+VLOOKUP(A553,bd_lista!$A$3:$C$590,3,FALSE)</f>
        <v>Gobierno Autónomo Municipal de Yaco</v>
      </c>
      <c r="D553" s="452"/>
      <c r="E553" s="246" t="s">
        <v>1311</v>
      </c>
      <c r="F553" s="245">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5">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5">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5">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5">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5">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5">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5">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5">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5">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5">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5">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5">
        <f t="shared" ca="1" si="23"/>
        <v>0</v>
      </c>
      <c r="S553" s="252">
        <f ca="1">+R552+R553</f>
        <v>0</v>
      </c>
      <c r="T553" s="245">
        <f ca="1">+S553</f>
        <v>0</v>
      </c>
      <c r="U553" s="244">
        <f t="shared" si="24"/>
        <v>2</v>
      </c>
      <c r="V553" s="347" t="str">
        <f>+VLOOKUP(A553,bd_lista!$A$3:$E$590,5,FALSE)</f>
        <v>Gobiernos Autonomos Municipales</v>
      </c>
      <c r="W553" s="454"/>
      <c r="X553" s="244">
        <f>+VLOOKUP(A553,[2]Sheet1!$A$13:$D$744,4,FALSE)</f>
        <v>0</v>
      </c>
      <c r="Y553" s="244" t="e">
        <f>+VLOOKUP(X553,bd_lista!$A$3:$C$590,3,FALSE)</f>
        <v>#N/A</v>
      </c>
      <c r="Z553" s="302"/>
      <c r="AA553" s="303"/>
    </row>
    <row r="554" spans="1:27" customFormat="1" ht="15" hidden="1" customHeight="1">
      <c r="A554" s="32">
        <v>1254</v>
      </c>
      <c r="B554" s="449">
        <f>+A554</f>
        <v>1254</v>
      </c>
      <c r="C554" s="249" t="str">
        <f>+VLOOKUP(A554,bd_lista!$A$3:$C$590,3,FALSE)</f>
        <v>Gobierno Autónomo Municipal de Malla</v>
      </c>
      <c r="D554" s="451" t="str">
        <f>+C554</f>
        <v>Gobierno Autónomo Municipal de Malla</v>
      </c>
      <c r="E554" s="244" t="s">
        <v>1310</v>
      </c>
      <c r="F554" s="245">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5">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5">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5">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5">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5">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5">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5">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5">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5">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5">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5">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5">
        <f t="shared" ca="1" si="23"/>
        <v>0</v>
      </c>
      <c r="S554" s="252"/>
      <c r="T554" s="245">
        <f ca="1">+T555</f>
        <v>0</v>
      </c>
      <c r="U554" s="244">
        <f t="shared" si="24"/>
        <v>1</v>
      </c>
      <c r="V554" s="347" t="str">
        <f>+VLOOKUP(A554,bd_lista!$A$3:$E$590,5,FALSE)</f>
        <v>Gobiernos Autonomos Municipales</v>
      </c>
      <c r="W554" s="453" t="str">
        <f>+V554</f>
        <v>Gobiernos Autonomos Municipales</v>
      </c>
      <c r="X554" s="244">
        <f>+VLOOKUP(A554,[2]Sheet1!$A$13:$D$744,4,FALSE)</f>
        <v>0</v>
      </c>
      <c r="Y554" s="244" t="e">
        <f>+VLOOKUP(X554,bd_lista!$A$3:$C$590,3,FALSE)</f>
        <v>#N/A</v>
      </c>
      <c r="Z554" s="304">
        <f>+X554</f>
        <v>0</v>
      </c>
      <c r="AA554" s="305" t="e">
        <f>+Y554</f>
        <v>#N/A</v>
      </c>
    </row>
    <row r="555" spans="1:27" customFormat="1" ht="15" hidden="1" customHeight="1">
      <c r="A555" s="32">
        <v>1254</v>
      </c>
      <c r="B555" s="450"/>
      <c r="C555" s="249" t="str">
        <f>+VLOOKUP(A555,bd_lista!$A$3:$C$590,3,FALSE)</f>
        <v>Gobierno Autónomo Municipal de Malla</v>
      </c>
      <c r="D555" s="452"/>
      <c r="E555" s="246" t="s">
        <v>1311</v>
      </c>
      <c r="F555" s="245">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5">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5">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5">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5">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5">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5">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5">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5">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5">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5">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5">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5">
        <f t="shared" ca="1" si="23"/>
        <v>0</v>
      </c>
      <c r="S555" s="252">
        <f ca="1">+R554+R555</f>
        <v>0</v>
      </c>
      <c r="T555" s="245">
        <f ca="1">+S555</f>
        <v>0</v>
      </c>
      <c r="U555" s="244">
        <f t="shared" si="24"/>
        <v>2</v>
      </c>
      <c r="V555" s="347" t="str">
        <f>+VLOOKUP(A555,bd_lista!$A$3:$E$590,5,FALSE)</f>
        <v>Gobiernos Autonomos Municipales</v>
      </c>
      <c r="W555" s="454"/>
      <c r="X555" s="244">
        <f>+VLOOKUP(A555,[2]Sheet1!$A$13:$D$744,4,FALSE)</f>
        <v>0</v>
      </c>
      <c r="Y555" s="244" t="e">
        <f>+VLOOKUP(X555,bd_lista!$A$3:$C$590,3,FALSE)</f>
        <v>#N/A</v>
      </c>
      <c r="Z555" s="302"/>
      <c r="AA555" s="303"/>
    </row>
    <row r="556" spans="1:27" customFormat="1" ht="15" hidden="1" customHeight="1">
      <c r="A556" s="32">
        <v>1255</v>
      </c>
      <c r="B556" s="449">
        <f>+A556</f>
        <v>1255</v>
      </c>
      <c r="C556" s="249" t="str">
        <f>+VLOOKUP(A556,bd_lista!$A$3:$C$590,3,FALSE)</f>
        <v>Gobierno Autónomo Municipal de Cairoma</v>
      </c>
      <c r="D556" s="451" t="str">
        <f>+C556</f>
        <v>Gobierno Autónomo Municipal de Cairoma</v>
      </c>
      <c r="E556" s="244" t="s">
        <v>1310</v>
      </c>
      <c r="F556" s="245">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5">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5">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5">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5">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5">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5">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5">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5">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5">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5">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5">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5">
        <f t="shared" ca="1" si="23"/>
        <v>0</v>
      </c>
      <c r="S556" s="252"/>
      <c r="T556" s="245">
        <f ca="1">+T557</f>
        <v>0</v>
      </c>
      <c r="U556" s="244">
        <f t="shared" si="24"/>
        <v>1</v>
      </c>
      <c r="V556" s="347" t="str">
        <f>+VLOOKUP(A556,bd_lista!$A$3:$E$590,5,FALSE)</f>
        <v>Gobiernos Autonomos Municipales</v>
      </c>
      <c r="W556" s="453" t="str">
        <f>+V556</f>
        <v>Gobiernos Autonomos Municipales</v>
      </c>
      <c r="X556" s="244">
        <f>+VLOOKUP(A556,[2]Sheet1!$A$13:$D$744,4,FALSE)</f>
        <v>0</v>
      </c>
      <c r="Y556" s="244" t="e">
        <f>+VLOOKUP(X556,bd_lista!$A$3:$C$590,3,FALSE)</f>
        <v>#N/A</v>
      </c>
      <c r="Z556" s="304">
        <f>+X556</f>
        <v>0</v>
      </c>
      <c r="AA556" s="305" t="e">
        <f>+Y556</f>
        <v>#N/A</v>
      </c>
    </row>
    <row r="557" spans="1:27" customFormat="1" ht="15" hidden="1" customHeight="1">
      <c r="A557" s="32">
        <v>1255</v>
      </c>
      <c r="B557" s="450"/>
      <c r="C557" s="249" t="str">
        <f>+VLOOKUP(A557,bd_lista!$A$3:$C$590,3,FALSE)</f>
        <v>Gobierno Autónomo Municipal de Cairoma</v>
      </c>
      <c r="D557" s="452"/>
      <c r="E557" s="246" t="s">
        <v>1311</v>
      </c>
      <c r="F557" s="245">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5">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5">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5">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5">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5">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5">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5">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5">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5">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5">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5">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5">
        <f t="shared" ca="1" si="23"/>
        <v>0</v>
      </c>
      <c r="S557" s="252">
        <f ca="1">+R556+R557</f>
        <v>0</v>
      </c>
      <c r="T557" s="245">
        <f ca="1">+S557</f>
        <v>0</v>
      </c>
      <c r="U557" s="244">
        <f t="shared" si="24"/>
        <v>2</v>
      </c>
      <c r="V557" s="347" t="str">
        <f>+VLOOKUP(A557,bd_lista!$A$3:$E$590,5,FALSE)</f>
        <v>Gobiernos Autonomos Municipales</v>
      </c>
      <c r="W557" s="454"/>
      <c r="X557" s="244">
        <f>+VLOOKUP(A557,[2]Sheet1!$A$13:$D$744,4,FALSE)</f>
        <v>0</v>
      </c>
      <c r="Y557" s="244" t="e">
        <f>+VLOOKUP(X557,bd_lista!$A$3:$C$590,3,FALSE)</f>
        <v>#N/A</v>
      </c>
      <c r="Z557" s="302"/>
      <c r="AA557" s="303"/>
    </row>
    <row r="558" spans="1:27" customFormat="1" ht="15" hidden="1" customHeight="1">
      <c r="A558" s="32">
        <v>1256</v>
      </c>
      <c r="B558" s="449">
        <f>+A558</f>
        <v>1256</v>
      </c>
      <c r="C558" s="249" t="str">
        <f>+VLOOKUP(A558,bd_lista!$A$3:$C$590,3,FALSE)</f>
        <v>Gobierno Autónomo Municipal de Chulumani (Villa de la Libertad)</v>
      </c>
      <c r="D558" s="451" t="str">
        <f>+C558</f>
        <v>Gobierno Autónomo Municipal de Chulumani (Villa de la Libertad)</v>
      </c>
      <c r="E558" s="244" t="s">
        <v>1310</v>
      </c>
      <c r="F558" s="245">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5">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5">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5">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5">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5">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5">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5">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5">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5">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5">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5">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5">
        <f t="shared" ca="1" si="23"/>
        <v>0</v>
      </c>
      <c r="S558" s="252"/>
      <c r="T558" s="245">
        <f ca="1">+T559</f>
        <v>0</v>
      </c>
      <c r="U558" s="244">
        <f t="shared" si="24"/>
        <v>1</v>
      </c>
      <c r="V558" s="347" t="str">
        <f>+VLOOKUP(A558,bd_lista!$A$3:$E$590,5,FALSE)</f>
        <v>Gobiernos Autonomos Municipales</v>
      </c>
      <c r="W558" s="453" t="str">
        <f>+V558</f>
        <v>Gobiernos Autonomos Municipales</v>
      </c>
      <c r="X558" s="244">
        <f>+VLOOKUP(A558,[2]Sheet1!$A$13:$D$744,4,FALSE)</f>
        <v>0</v>
      </c>
      <c r="Y558" s="244" t="e">
        <f>+VLOOKUP(X558,bd_lista!$A$3:$C$590,3,FALSE)</f>
        <v>#N/A</v>
      </c>
      <c r="Z558" s="304">
        <f>+X558</f>
        <v>0</v>
      </c>
      <c r="AA558" s="305" t="e">
        <f>+Y558</f>
        <v>#N/A</v>
      </c>
    </row>
    <row r="559" spans="1:27" customFormat="1" ht="15" hidden="1" customHeight="1">
      <c r="A559" s="32">
        <v>1256</v>
      </c>
      <c r="B559" s="450"/>
      <c r="C559" s="249" t="str">
        <f>+VLOOKUP(A559,bd_lista!$A$3:$C$590,3,FALSE)</f>
        <v>Gobierno Autónomo Municipal de Chulumani (Villa de la Libertad)</v>
      </c>
      <c r="D559" s="452"/>
      <c r="E559" s="246" t="s">
        <v>1311</v>
      </c>
      <c r="F559" s="245">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5">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5">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5">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5">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5">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5">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5">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5">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5">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5">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5">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5">
        <f t="shared" ca="1" si="23"/>
        <v>0</v>
      </c>
      <c r="S559" s="252">
        <f ca="1">+R558+R559</f>
        <v>0</v>
      </c>
      <c r="T559" s="245">
        <f ca="1">+S559</f>
        <v>0</v>
      </c>
      <c r="U559" s="244">
        <f t="shared" si="24"/>
        <v>2</v>
      </c>
      <c r="V559" s="347" t="str">
        <f>+VLOOKUP(A559,bd_lista!$A$3:$E$590,5,FALSE)</f>
        <v>Gobiernos Autonomos Municipales</v>
      </c>
      <c r="W559" s="454"/>
      <c r="X559" s="244">
        <f>+VLOOKUP(A559,[2]Sheet1!$A$13:$D$744,4,FALSE)</f>
        <v>0</v>
      </c>
      <c r="Y559" s="244" t="e">
        <f>+VLOOKUP(X559,bd_lista!$A$3:$C$590,3,FALSE)</f>
        <v>#N/A</v>
      </c>
      <c r="Z559" s="302"/>
      <c r="AA559" s="303"/>
    </row>
    <row r="560" spans="1:27" customFormat="1" ht="15" hidden="1" customHeight="1">
      <c r="A560" s="32">
        <v>1257</v>
      </c>
      <c r="B560" s="449">
        <f>+A560</f>
        <v>1257</v>
      </c>
      <c r="C560" s="249" t="str">
        <f>+VLOOKUP(A560,bd_lista!$A$3:$C$590,3,FALSE)</f>
        <v>Gobierno Autónomo Municipal de Irupana (Villa de Lanza)</v>
      </c>
      <c r="D560" s="451" t="str">
        <f>+C560</f>
        <v>Gobierno Autónomo Municipal de Irupana (Villa de Lanza)</v>
      </c>
      <c r="E560" s="244" t="s">
        <v>1310</v>
      </c>
      <c r="F560" s="245">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5">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5">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5">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5">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5">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5">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5">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5">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5">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5">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5">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5">
        <f t="shared" ca="1" si="23"/>
        <v>0</v>
      </c>
      <c r="S560" s="252"/>
      <c r="T560" s="245">
        <f ca="1">+T561</f>
        <v>0</v>
      </c>
      <c r="U560" s="244">
        <f t="shared" si="24"/>
        <v>1</v>
      </c>
      <c r="V560" s="347" t="str">
        <f>+VLOOKUP(A560,bd_lista!$A$3:$E$590,5,FALSE)</f>
        <v>Gobiernos Autonomos Municipales</v>
      </c>
      <c r="W560" s="453" t="str">
        <f>+V560</f>
        <v>Gobiernos Autonomos Municipales</v>
      </c>
      <c r="X560" s="244">
        <f>+VLOOKUP(A560,[2]Sheet1!$A$13:$D$744,4,FALSE)</f>
        <v>0</v>
      </c>
      <c r="Y560" s="244" t="e">
        <f>+VLOOKUP(X560,bd_lista!$A$3:$C$590,3,FALSE)</f>
        <v>#N/A</v>
      </c>
      <c r="Z560" s="304">
        <f>+X560</f>
        <v>0</v>
      </c>
      <c r="AA560" s="305" t="e">
        <f>+Y560</f>
        <v>#N/A</v>
      </c>
    </row>
    <row r="561" spans="1:27" customFormat="1" ht="15" hidden="1" customHeight="1">
      <c r="A561" s="32">
        <v>1257</v>
      </c>
      <c r="B561" s="450"/>
      <c r="C561" s="249" t="str">
        <f>+VLOOKUP(A561,bd_lista!$A$3:$C$590,3,FALSE)</f>
        <v>Gobierno Autónomo Municipal de Irupana (Villa de Lanza)</v>
      </c>
      <c r="D561" s="452"/>
      <c r="E561" s="246" t="s">
        <v>1311</v>
      </c>
      <c r="F561" s="245">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5">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5">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5">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5">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5">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5">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5">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5">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5">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5">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5">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5">
        <f t="shared" ca="1" si="23"/>
        <v>0</v>
      </c>
      <c r="S561" s="252">
        <f ca="1">+R560+R561</f>
        <v>0</v>
      </c>
      <c r="T561" s="245">
        <f ca="1">+S561</f>
        <v>0</v>
      </c>
      <c r="U561" s="244">
        <f t="shared" si="24"/>
        <v>2</v>
      </c>
      <c r="V561" s="347" t="str">
        <f>+VLOOKUP(A561,bd_lista!$A$3:$E$590,5,FALSE)</f>
        <v>Gobiernos Autonomos Municipales</v>
      </c>
      <c r="W561" s="454"/>
      <c r="X561" s="244">
        <f>+VLOOKUP(A561,[2]Sheet1!$A$13:$D$744,4,FALSE)</f>
        <v>0</v>
      </c>
      <c r="Y561" s="244" t="e">
        <f>+VLOOKUP(X561,bd_lista!$A$3:$C$590,3,FALSE)</f>
        <v>#N/A</v>
      </c>
      <c r="Z561" s="302"/>
      <c r="AA561" s="303"/>
    </row>
    <row r="562" spans="1:27" customFormat="1" ht="15" hidden="1" customHeight="1">
      <c r="A562" s="32">
        <v>1258</v>
      </c>
      <c r="B562" s="449">
        <f>+A562</f>
        <v>1258</v>
      </c>
      <c r="C562" s="249" t="str">
        <f>+VLOOKUP(A562,bd_lista!$A$3:$C$590,3,FALSE)</f>
        <v>Gobierno Autónomo Municipal de Yanacachi</v>
      </c>
      <c r="D562" s="451" t="str">
        <f>+C562</f>
        <v>Gobierno Autónomo Municipal de Yanacachi</v>
      </c>
      <c r="E562" s="244" t="s">
        <v>1310</v>
      </c>
      <c r="F562" s="245">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5">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5">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5">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5">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5">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5">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5">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5">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5">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5">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5">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5">
        <f t="shared" ca="1" si="23"/>
        <v>0</v>
      </c>
      <c r="S562" s="252"/>
      <c r="T562" s="245">
        <f ca="1">+T563</f>
        <v>0</v>
      </c>
      <c r="U562" s="244">
        <f t="shared" si="24"/>
        <v>1</v>
      </c>
      <c r="V562" s="347" t="str">
        <f>+VLOOKUP(A562,bd_lista!$A$3:$E$590,5,FALSE)</f>
        <v>Gobiernos Autonomos Municipales</v>
      </c>
      <c r="W562" s="453" t="str">
        <f>+V562</f>
        <v>Gobiernos Autonomos Municipales</v>
      </c>
      <c r="X562" s="244">
        <f>+VLOOKUP(A562,[2]Sheet1!$A$13:$D$744,4,FALSE)</f>
        <v>0</v>
      </c>
      <c r="Y562" s="244" t="e">
        <f>+VLOOKUP(X562,bd_lista!$A$3:$C$590,3,FALSE)</f>
        <v>#N/A</v>
      </c>
      <c r="Z562" s="304">
        <f>+X562</f>
        <v>0</v>
      </c>
      <c r="AA562" s="305" t="e">
        <f>+Y562</f>
        <v>#N/A</v>
      </c>
    </row>
    <row r="563" spans="1:27" customFormat="1" ht="15" hidden="1" customHeight="1">
      <c r="A563" s="32">
        <v>1258</v>
      </c>
      <c r="B563" s="450"/>
      <c r="C563" s="249" t="str">
        <f>+VLOOKUP(A563,bd_lista!$A$3:$C$590,3,FALSE)</f>
        <v>Gobierno Autónomo Municipal de Yanacachi</v>
      </c>
      <c r="D563" s="452"/>
      <c r="E563" s="246" t="s">
        <v>1311</v>
      </c>
      <c r="F563" s="245">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5">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5">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5">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5">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5">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5">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5">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5">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5">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5">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5">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5">
        <f t="shared" ca="1" si="23"/>
        <v>0</v>
      </c>
      <c r="S563" s="252">
        <f ca="1">+R562+R563</f>
        <v>0</v>
      </c>
      <c r="T563" s="245">
        <f ca="1">+S563</f>
        <v>0</v>
      </c>
      <c r="U563" s="244">
        <f t="shared" si="24"/>
        <v>2</v>
      </c>
      <c r="V563" s="347" t="str">
        <f>+VLOOKUP(A563,bd_lista!$A$3:$E$590,5,FALSE)</f>
        <v>Gobiernos Autonomos Municipales</v>
      </c>
      <c r="W563" s="454"/>
      <c r="X563" s="244">
        <f>+VLOOKUP(A563,[2]Sheet1!$A$13:$D$744,4,FALSE)</f>
        <v>0</v>
      </c>
      <c r="Y563" s="244" t="e">
        <f>+VLOOKUP(X563,bd_lista!$A$3:$C$590,3,FALSE)</f>
        <v>#N/A</v>
      </c>
      <c r="Z563" s="302"/>
      <c r="AA563" s="303"/>
    </row>
    <row r="564" spans="1:27" customFormat="1" ht="15" hidden="1" customHeight="1">
      <c r="A564" s="32">
        <v>1259</v>
      </c>
      <c r="B564" s="449">
        <f>+A564</f>
        <v>1259</v>
      </c>
      <c r="C564" s="249" t="str">
        <f>+VLOOKUP(A564,bd_lista!$A$3:$C$590,3,FALSE)</f>
        <v>Gobierno Autónomo Municipal de Palos Blancos</v>
      </c>
      <c r="D564" s="451" t="str">
        <f>+C564</f>
        <v>Gobierno Autónomo Municipal de Palos Blancos</v>
      </c>
      <c r="E564" s="244" t="s">
        <v>1310</v>
      </c>
      <c r="F564" s="245">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5">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5">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5">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5">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5">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5">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5">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5">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5">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5">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5">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5">
        <f t="shared" ca="1" si="23"/>
        <v>0</v>
      </c>
      <c r="S564" s="252"/>
      <c r="T564" s="245">
        <f ca="1">+T565</f>
        <v>0</v>
      </c>
      <c r="U564" s="244">
        <f t="shared" si="24"/>
        <v>1</v>
      </c>
      <c r="V564" s="347" t="str">
        <f>+VLOOKUP(A564,bd_lista!$A$3:$E$590,5,FALSE)</f>
        <v>Gobiernos Autonomos Municipales</v>
      </c>
      <c r="W564" s="453" t="str">
        <f>+V564</f>
        <v>Gobiernos Autonomos Municipales</v>
      </c>
      <c r="X564" s="244">
        <f>+VLOOKUP(A564,[2]Sheet1!$A$13:$D$744,4,FALSE)</f>
        <v>0</v>
      </c>
      <c r="Y564" s="244" t="e">
        <f>+VLOOKUP(X564,bd_lista!$A$3:$C$590,3,FALSE)</f>
        <v>#N/A</v>
      </c>
      <c r="Z564" s="304">
        <f>+X564</f>
        <v>0</v>
      </c>
      <c r="AA564" s="305" t="e">
        <f>+Y564</f>
        <v>#N/A</v>
      </c>
    </row>
    <row r="565" spans="1:27" customFormat="1" ht="15" hidden="1" customHeight="1">
      <c r="A565" s="32">
        <v>1259</v>
      </c>
      <c r="B565" s="450"/>
      <c r="C565" s="249" t="str">
        <f>+VLOOKUP(A565,bd_lista!$A$3:$C$590,3,FALSE)</f>
        <v>Gobierno Autónomo Municipal de Palos Blancos</v>
      </c>
      <c r="D565" s="452"/>
      <c r="E565" s="246" t="s">
        <v>1311</v>
      </c>
      <c r="F565" s="245">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5">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5">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5">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5">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5">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5">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5">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5">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5">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5">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5">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5">
        <f t="shared" ca="1" si="23"/>
        <v>0</v>
      </c>
      <c r="S565" s="252">
        <f ca="1">+R564+R565</f>
        <v>0</v>
      </c>
      <c r="T565" s="245">
        <f ca="1">+S565</f>
        <v>0</v>
      </c>
      <c r="U565" s="244">
        <f t="shared" si="24"/>
        <v>2</v>
      </c>
      <c r="V565" s="347" t="str">
        <f>+VLOOKUP(A565,bd_lista!$A$3:$E$590,5,FALSE)</f>
        <v>Gobiernos Autonomos Municipales</v>
      </c>
      <c r="W565" s="454"/>
      <c r="X565" s="244">
        <f>+VLOOKUP(A565,[2]Sheet1!$A$13:$D$744,4,FALSE)</f>
        <v>0</v>
      </c>
      <c r="Y565" s="244" t="e">
        <f>+VLOOKUP(X565,bd_lista!$A$3:$C$590,3,FALSE)</f>
        <v>#N/A</v>
      </c>
      <c r="Z565" s="302"/>
      <c r="AA565" s="303"/>
    </row>
    <row r="566" spans="1:27" customFormat="1" ht="27" hidden="1" customHeight="1">
      <c r="A566" s="32">
        <v>1260</v>
      </c>
      <c r="B566" s="449">
        <f>+A566</f>
        <v>1260</v>
      </c>
      <c r="C566" s="249" t="str">
        <f>+VLOOKUP(A566,bd_lista!$A$3:$C$590,3,FALSE)</f>
        <v>Gobierno Autónomo Municipal de La Asunta</v>
      </c>
      <c r="D566" s="451" t="str">
        <f>+C566</f>
        <v>Gobierno Autónomo Municipal de La Asunta</v>
      </c>
      <c r="E566" s="244" t="s">
        <v>1310</v>
      </c>
      <c r="F566" s="245">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5">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5">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5">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5">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5">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5">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5">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5">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5">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5">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5">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5">
        <f t="shared" ca="1" si="23"/>
        <v>0</v>
      </c>
      <c r="S566" s="252"/>
      <c r="T566" s="245">
        <f ca="1">+T567</f>
        <v>0</v>
      </c>
      <c r="U566" s="244">
        <f t="shared" si="24"/>
        <v>1</v>
      </c>
      <c r="V566" s="347" t="str">
        <f>+VLOOKUP(A566,bd_lista!$A$3:$E$590,5,FALSE)</f>
        <v>Gobiernos Autonomos Municipales</v>
      </c>
      <c r="W566" s="453" t="str">
        <f>+V566</f>
        <v>Gobiernos Autonomos Municipales</v>
      </c>
      <c r="X566" s="244">
        <f>+VLOOKUP(A566,[2]Sheet1!$A$13:$D$744,4,FALSE)</f>
        <v>0</v>
      </c>
      <c r="Y566" s="244" t="e">
        <f>+VLOOKUP(X566,bd_lista!$A$3:$C$590,3,FALSE)</f>
        <v>#N/A</v>
      </c>
      <c r="Z566" s="304">
        <f>+X566</f>
        <v>0</v>
      </c>
      <c r="AA566" s="305" t="e">
        <f>+Y566</f>
        <v>#N/A</v>
      </c>
    </row>
    <row r="567" spans="1:27" customFormat="1" ht="27" hidden="1" customHeight="1">
      <c r="A567" s="32">
        <v>1260</v>
      </c>
      <c r="B567" s="450"/>
      <c r="C567" s="249" t="str">
        <f>+VLOOKUP(A567,bd_lista!$A$3:$C$590,3,FALSE)</f>
        <v>Gobierno Autónomo Municipal de La Asunta</v>
      </c>
      <c r="D567" s="452"/>
      <c r="E567" s="246" t="s">
        <v>1311</v>
      </c>
      <c r="F567" s="245">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5">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5">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5">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5">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5">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5">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5">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5">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5">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5">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5">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5">
        <f t="shared" ca="1" si="23"/>
        <v>0</v>
      </c>
      <c r="S567" s="252">
        <f ca="1">+R566+R567</f>
        <v>0</v>
      </c>
      <c r="T567" s="245">
        <f ca="1">+S567</f>
        <v>0</v>
      </c>
      <c r="U567" s="244">
        <f t="shared" si="24"/>
        <v>2</v>
      </c>
      <c r="V567" s="347" t="str">
        <f>+VLOOKUP(A567,bd_lista!$A$3:$E$590,5,FALSE)</f>
        <v>Gobiernos Autonomos Municipales</v>
      </c>
      <c r="W567" s="454"/>
      <c r="X567" s="244">
        <f>+VLOOKUP(A567,[2]Sheet1!$A$13:$D$744,4,FALSE)</f>
        <v>0</v>
      </c>
      <c r="Y567" s="244" t="e">
        <f>+VLOOKUP(X567,bd_lista!$A$3:$C$590,3,FALSE)</f>
        <v>#N/A</v>
      </c>
      <c r="Z567" s="302"/>
      <c r="AA567" s="303"/>
    </row>
    <row r="568" spans="1:27" customFormat="1" ht="15" hidden="1" customHeight="1">
      <c r="A568" s="32">
        <v>1261</v>
      </c>
      <c r="B568" s="449">
        <f>+A568</f>
        <v>1261</v>
      </c>
      <c r="C568" s="249" t="str">
        <f>+VLOOKUP(A568,bd_lista!$A$3:$C$590,3,FALSE)</f>
        <v>Gobierno Autónomo Municipal de Pucarani</v>
      </c>
      <c r="D568" s="451" t="str">
        <f>+C568</f>
        <v>Gobierno Autónomo Municipal de Pucarani</v>
      </c>
      <c r="E568" s="244" t="s">
        <v>1310</v>
      </c>
      <c r="F568" s="245">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5">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5">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5">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5">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5">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5">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5">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5">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5">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5">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5">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5">
        <f t="shared" ca="1" si="23"/>
        <v>0</v>
      </c>
      <c r="S568" s="252"/>
      <c r="T568" s="245">
        <f ca="1">+T569</f>
        <v>0</v>
      </c>
      <c r="U568" s="244">
        <f t="shared" si="24"/>
        <v>1</v>
      </c>
      <c r="V568" s="347" t="str">
        <f>+VLOOKUP(A568,bd_lista!$A$3:$E$590,5,FALSE)</f>
        <v>Gobiernos Autonomos Municipales</v>
      </c>
      <c r="W568" s="453" t="str">
        <f>+V568</f>
        <v>Gobiernos Autonomos Municipales</v>
      </c>
      <c r="X568" s="244">
        <f>+VLOOKUP(A568,[2]Sheet1!$A$13:$D$744,4,FALSE)</f>
        <v>0</v>
      </c>
      <c r="Y568" s="244" t="e">
        <f>+VLOOKUP(X568,bd_lista!$A$3:$C$590,3,FALSE)</f>
        <v>#N/A</v>
      </c>
      <c r="Z568" s="304">
        <f>+X568</f>
        <v>0</v>
      </c>
      <c r="AA568" s="305" t="e">
        <f>+Y568</f>
        <v>#N/A</v>
      </c>
    </row>
    <row r="569" spans="1:27" customFormat="1" ht="15" hidden="1" customHeight="1">
      <c r="A569" s="32">
        <v>1261</v>
      </c>
      <c r="B569" s="450"/>
      <c r="C569" s="249" t="str">
        <f>+VLOOKUP(A569,bd_lista!$A$3:$C$590,3,FALSE)</f>
        <v>Gobierno Autónomo Municipal de Pucarani</v>
      </c>
      <c r="D569" s="452"/>
      <c r="E569" s="246" t="s">
        <v>1311</v>
      </c>
      <c r="F569" s="245">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5">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5">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5">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5">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5">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5">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5">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5">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5">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5">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5">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5">
        <f t="shared" ca="1" si="23"/>
        <v>0</v>
      </c>
      <c r="S569" s="252">
        <f ca="1">+R568+R569</f>
        <v>0</v>
      </c>
      <c r="T569" s="245">
        <f ca="1">+S569</f>
        <v>0</v>
      </c>
      <c r="U569" s="244">
        <f t="shared" si="24"/>
        <v>2</v>
      </c>
      <c r="V569" s="347" t="str">
        <f>+VLOOKUP(A569,bd_lista!$A$3:$E$590,5,FALSE)</f>
        <v>Gobiernos Autonomos Municipales</v>
      </c>
      <c r="W569" s="454"/>
      <c r="X569" s="244">
        <f>+VLOOKUP(A569,[2]Sheet1!$A$13:$D$744,4,FALSE)</f>
        <v>0</v>
      </c>
      <c r="Y569" s="244" t="e">
        <f>+VLOOKUP(X569,bd_lista!$A$3:$C$590,3,FALSE)</f>
        <v>#N/A</v>
      </c>
      <c r="Z569" s="302"/>
      <c r="AA569" s="303"/>
    </row>
    <row r="570" spans="1:27" customFormat="1" ht="15" hidden="1" customHeight="1">
      <c r="A570" s="32">
        <v>1262</v>
      </c>
      <c r="B570" s="449">
        <f>+A570</f>
        <v>1262</v>
      </c>
      <c r="C570" s="249" t="str">
        <f>+VLOOKUP(A570,bd_lista!$A$3:$C$590,3,FALSE)</f>
        <v>Gobierno Autónomo Municipal de Laja</v>
      </c>
      <c r="D570" s="451" t="str">
        <f>+C570</f>
        <v>Gobierno Autónomo Municipal de Laja</v>
      </c>
      <c r="E570" s="244" t="s">
        <v>1310</v>
      </c>
      <c r="F570" s="245">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5">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5">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5">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5">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5">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5">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5">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5">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5">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5">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5">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5">
        <f t="shared" ca="1" si="23"/>
        <v>0</v>
      </c>
      <c r="S570" s="252"/>
      <c r="T570" s="245">
        <f ca="1">+T571</f>
        <v>0</v>
      </c>
      <c r="U570" s="244">
        <f t="shared" si="24"/>
        <v>1</v>
      </c>
      <c r="V570" s="347" t="str">
        <f>+VLOOKUP(A570,bd_lista!$A$3:$E$590,5,FALSE)</f>
        <v>Gobiernos Autonomos Municipales</v>
      </c>
      <c r="W570" s="453" t="str">
        <f>+V570</f>
        <v>Gobiernos Autonomos Municipales</v>
      </c>
      <c r="X570" s="244">
        <f>+VLOOKUP(A570,[2]Sheet1!$A$13:$D$744,4,FALSE)</f>
        <v>0</v>
      </c>
      <c r="Y570" s="244" t="e">
        <f>+VLOOKUP(X570,bd_lista!$A$3:$C$590,3,FALSE)</f>
        <v>#N/A</v>
      </c>
      <c r="Z570" s="304">
        <f>+X570</f>
        <v>0</v>
      </c>
      <c r="AA570" s="305" t="e">
        <f>+Y570</f>
        <v>#N/A</v>
      </c>
    </row>
    <row r="571" spans="1:27" customFormat="1" ht="15" hidden="1" customHeight="1">
      <c r="A571" s="32">
        <v>1262</v>
      </c>
      <c r="B571" s="450"/>
      <c r="C571" s="249" t="str">
        <f>+VLOOKUP(A571,bd_lista!$A$3:$C$590,3,FALSE)</f>
        <v>Gobierno Autónomo Municipal de Laja</v>
      </c>
      <c r="D571" s="452"/>
      <c r="E571" s="246" t="s">
        <v>1311</v>
      </c>
      <c r="F571" s="245">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5">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5">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5">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5">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5">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5">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5">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5">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5">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5">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5">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5">
        <f t="shared" ca="1" si="23"/>
        <v>0</v>
      </c>
      <c r="S571" s="252">
        <f ca="1">+R570+R571</f>
        <v>0</v>
      </c>
      <c r="T571" s="245">
        <f ca="1">+S571</f>
        <v>0</v>
      </c>
      <c r="U571" s="244">
        <f t="shared" si="24"/>
        <v>2</v>
      </c>
      <c r="V571" s="347" t="str">
        <f>+VLOOKUP(A571,bd_lista!$A$3:$E$590,5,FALSE)</f>
        <v>Gobiernos Autonomos Municipales</v>
      </c>
      <c r="W571" s="454"/>
      <c r="X571" s="244">
        <f>+VLOOKUP(A571,[2]Sheet1!$A$13:$D$744,4,FALSE)</f>
        <v>0</v>
      </c>
      <c r="Y571" s="244" t="e">
        <f>+VLOOKUP(X571,bd_lista!$A$3:$C$590,3,FALSE)</f>
        <v>#N/A</v>
      </c>
      <c r="Z571" s="302"/>
      <c r="AA571" s="303"/>
    </row>
    <row r="572" spans="1:27" customFormat="1" ht="15" hidden="1" customHeight="1">
      <c r="A572" s="32">
        <v>1263</v>
      </c>
      <c r="B572" s="449">
        <f>+A572</f>
        <v>1263</v>
      </c>
      <c r="C572" s="249" t="str">
        <f>+VLOOKUP(A572,bd_lista!$A$3:$C$590,3,FALSE)</f>
        <v>Gobierno Autónomo Municipal de Batallas</v>
      </c>
      <c r="D572" s="451" t="str">
        <f>+C572</f>
        <v>Gobierno Autónomo Municipal de Batallas</v>
      </c>
      <c r="E572" s="244" t="s">
        <v>1310</v>
      </c>
      <c r="F572" s="245">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5">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5">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5">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5">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5">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5">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5">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5">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5">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5">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5">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5">
        <f t="shared" ca="1" si="23"/>
        <v>0</v>
      </c>
      <c r="S572" s="252"/>
      <c r="T572" s="245">
        <f ca="1">+T573</f>
        <v>0</v>
      </c>
      <c r="U572" s="244">
        <f t="shared" si="24"/>
        <v>1</v>
      </c>
      <c r="V572" s="347" t="str">
        <f>+VLOOKUP(A572,bd_lista!$A$3:$E$590,5,FALSE)</f>
        <v>Gobiernos Autonomos Municipales</v>
      </c>
      <c r="W572" s="453" t="str">
        <f>+V572</f>
        <v>Gobiernos Autonomos Municipales</v>
      </c>
      <c r="X572" s="244">
        <f>+VLOOKUP(A572,[2]Sheet1!$A$13:$D$744,4,FALSE)</f>
        <v>0</v>
      </c>
      <c r="Y572" s="244" t="e">
        <f>+VLOOKUP(X572,bd_lista!$A$3:$C$590,3,FALSE)</f>
        <v>#N/A</v>
      </c>
      <c r="Z572" s="304">
        <f>+X572</f>
        <v>0</v>
      </c>
      <c r="AA572" s="305" t="e">
        <f>+Y572</f>
        <v>#N/A</v>
      </c>
    </row>
    <row r="573" spans="1:27" customFormat="1" ht="15" hidden="1" customHeight="1">
      <c r="A573" s="32">
        <v>1263</v>
      </c>
      <c r="B573" s="450"/>
      <c r="C573" s="249" t="str">
        <f>+VLOOKUP(A573,bd_lista!$A$3:$C$590,3,FALSE)</f>
        <v>Gobierno Autónomo Municipal de Batallas</v>
      </c>
      <c r="D573" s="452"/>
      <c r="E573" s="246" t="s">
        <v>1311</v>
      </c>
      <c r="F573" s="245">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5">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5">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5">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5">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5">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5">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5">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5">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5">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5">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5">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5">
        <f t="shared" ca="1" si="23"/>
        <v>0</v>
      </c>
      <c r="S573" s="252">
        <f ca="1">+R572+R573</f>
        <v>0</v>
      </c>
      <c r="T573" s="245">
        <f ca="1">+S573</f>
        <v>0</v>
      </c>
      <c r="U573" s="244">
        <f t="shared" si="24"/>
        <v>2</v>
      </c>
      <c r="V573" s="347" t="str">
        <f>+VLOOKUP(A573,bd_lista!$A$3:$E$590,5,FALSE)</f>
        <v>Gobiernos Autonomos Municipales</v>
      </c>
      <c r="W573" s="454"/>
      <c r="X573" s="244">
        <f>+VLOOKUP(A573,[2]Sheet1!$A$13:$D$744,4,FALSE)</f>
        <v>0</v>
      </c>
      <c r="Y573" s="244" t="e">
        <f>+VLOOKUP(X573,bd_lista!$A$3:$C$590,3,FALSE)</f>
        <v>#N/A</v>
      </c>
      <c r="Z573" s="302"/>
      <c r="AA573" s="303"/>
    </row>
    <row r="574" spans="1:27" customFormat="1" ht="15" hidden="1" customHeight="1">
      <c r="A574" s="32">
        <v>1264</v>
      </c>
      <c r="B574" s="449">
        <f>+A574</f>
        <v>1264</v>
      </c>
      <c r="C574" s="249" t="str">
        <f>+VLOOKUP(A574,bd_lista!$A$3:$C$590,3,FALSE)</f>
        <v>Gobierno Autónomo Municipal de Puerto Pérez</v>
      </c>
      <c r="D574" s="451" t="str">
        <f>+C574</f>
        <v>Gobierno Autónomo Municipal de Puerto Pérez</v>
      </c>
      <c r="E574" s="244" t="s">
        <v>1310</v>
      </c>
      <c r="F574" s="245">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5">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5">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5">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5">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5">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5">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5">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5">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5">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5">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5">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5">
        <f t="shared" ca="1" si="23"/>
        <v>0</v>
      </c>
      <c r="S574" s="252"/>
      <c r="T574" s="245">
        <f ca="1">+T575</f>
        <v>0</v>
      </c>
      <c r="U574" s="244">
        <f t="shared" si="24"/>
        <v>1</v>
      </c>
      <c r="V574" s="347" t="str">
        <f>+VLOOKUP(A574,bd_lista!$A$3:$E$590,5,FALSE)</f>
        <v>Gobiernos Autonomos Municipales</v>
      </c>
      <c r="W574" s="453" t="str">
        <f>+V574</f>
        <v>Gobiernos Autonomos Municipales</v>
      </c>
      <c r="X574" s="244">
        <f>+VLOOKUP(A574,[2]Sheet1!$A$13:$D$744,4,FALSE)</f>
        <v>0</v>
      </c>
      <c r="Y574" s="244" t="e">
        <f>+VLOOKUP(X574,bd_lista!$A$3:$C$590,3,FALSE)</f>
        <v>#N/A</v>
      </c>
      <c r="Z574" s="304">
        <f>+X574</f>
        <v>0</v>
      </c>
      <c r="AA574" s="305" t="e">
        <f>+Y574</f>
        <v>#N/A</v>
      </c>
    </row>
    <row r="575" spans="1:27" customFormat="1" ht="15" hidden="1" customHeight="1">
      <c r="A575" s="32">
        <v>1264</v>
      </c>
      <c r="B575" s="450"/>
      <c r="C575" s="249" t="str">
        <f>+VLOOKUP(A575,bd_lista!$A$3:$C$590,3,FALSE)</f>
        <v>Gobierno Autónomo Municipal de Puerto Pérez</v>
      </c>
      <c r="D575" s="452"/>
      <c r="E575" s="246" t="s">
        <v>1311</v>
      </c>
      <c r="F575" s="245">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5">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5">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5">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5">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5">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5">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5">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5">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5">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5">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5">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5">
        <f t="shared" ca="1" si="23"/>
        <v>0</v>
      </c>
      <c r="S575" s="252">
        <f ca="1">+R574+R575</f>
        <v>0</v>
      </c>
      <c r="T575" s="245">
        <f ca="1">+S575</f>
        <v>0</v>
      </c>
      <c r="U575" s="244">
        <f t="shared" si="24"/>
        <v>2</v>
      </c>
      <c r="V575" s="347" t="str">
        <f>+VLOOKUP(A575,bd_lista!$A$3:$E$590,5,FALSE)</f>
        <v>Gobiernos Autonomos Municipales</v>
      </c>
      <c r="W575" s="454"/>
      <c r="X575" s="244">
        <f>+VLOOKUP(A575,[2]Sheet1!$A$13:$D$744,4,FALSE)</f>
        <v>0</v>
      </c>
      <c r="Y575" s="244" t="e">
        <f>+VLOOKUP(X575,bd_lista!$A$3:$C$590,3,FALSE)</f>
        <v>#N/A</v>
      </c>
      <c r="Z575" s="302"/>
      <c r="AA575" s="303"/>
    </row>
    <row r="576" spans="1:27" customFormat="1" ht="15" hidden="1" customHeight="1">
      <c r="A576" s="32">
        <v>1265</v>
      </c>
      <c r="B576" s="449">
        <f>+A576</f>
        <v>1265</v>
      </c>
      <c r="C576" s="249" t="str">
        <f>+VLOOKUP(A576,bd_lista!$A$3:$C$590,3,FALSE)</f>
        <v>Gobierno Autónomo Municipal de Coroico</v>
      </c>
      <c r="D576" s="451" t="str">
        <f>+C576</f>
        <v>Gobierno Autónomo Municipal de Coroico</v>
      </c>
      <c r="E576" s="244" t="s">
        <v>1310</v>
      </c>
      <c r="F576" s="245">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5">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5">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5">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5">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5">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5">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5">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5">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5">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5">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5">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5">
        <f t="shared" ca="1" si="23"/>
        <v>0</v>
      </c>
      <c r="S576" s="252"/>
      <c r="T576" s="245">
        <f ca="1">+T577</f>
        <v>0</v>
      </c>
      <c r="U576" s="244">
        <f t="shared" si="24"/>
        <v>1</v>
      </c>
      <c r="V576" s="347" t="str">
        <f>+VLOOKUP(A576,bd_lista!$A$3:$E$590,5,FALSE)</f>
        <v>Gobiernos Autonomos Municipales</v>
      </c>
      <c r="W576" s="453" t="str">
        <f>+V576</f>
        <v>Gobiernos Autonomos Municipales</v>
      </c>
      <c r="X576" s="244">
        <f>+VLOOKUP(A576,[2]Sheet1!$A$13:$D$744,4,FALSE)</f>
        <v>0</v>
      </c>
      <c r="Y576" s="244" t="e">
        <f>+VLOOKUP(X576,bd_lista!$A$3:$C$590,3,FALSE)</f>
        <v>#N/A</v>
      </c>
      <c r="Z576" s="304">
        <f>+X576</f>
        <v>0</v>
      </c>
      <c r="AA576" s="305" t="e">
        <f>+Y576</f>
        <v>#N/A</v>
      </c>
    </row>
    <row r="577" spans="1:27" customFormat="1" ht="15" hidden="1" customHeight="1">
      <c r="A577" s="32">
        <v>1265</v>
      </c>
      <c r="B577" s="450"/>
      <c r="C577" s="249" t="str">
        <f>+VLOOKUP(A577,bd_lista!$A$3:$C$590,3,FALSE)</f>
        <v>Gobierno Autónomo Municipal de Coroico</v>
      </c>
      <c r="D577" s="452"/>
      <c r="E577" s="246" t="s">
        <v>1311</v>
      </c>
      <c r="F577" s="245">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5">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5">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5">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5">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5">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5">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5">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5">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5">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5">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5">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5">
        <f t="shared" ca="1" si="23"/>
        <v>0</v>
      </c>
      <c r="S577" s="252">
        <f ca="1">+R576+R577</f>
        <v>0</v>
      </c>
      <c r="T577" s="245">
        <f ca="1">+S577</f>
        <v>0</v>
      </c>
      <c r="U577" s="244">
        <f t="shared" si="24"/>
        <v>2</v>
      </c>
      <c r="V577" s="347" t="str">
        <f>+VLOOKUP(A577,bd_lista!$A$3:$E$590,5,FALSE)</f>
        <v>Gobiernos Autonomos Municipales</v>
      </c>
      <c r="W577" s="454"/>
      <c r="X577" s="244">
        <f>+VLOOKUP(A577,[2]Sheet1!$A$13:$D$744,4,FALSE)</f>
        <v>0</v>
      </c>
      <c r="Y577" s="244" t="e">
        <f>+VLOOKUP(X577,bd_lista!$A$3:$C$590,3,FALSE)</f>
        <v>#N/A</v>
      </c>
      <c r="Z577" s="302"/>
      <c r="AA577" s="303"/>
    </row>
    <row r="578" spans="1:27" customFormat="1" ht="15" hidden="1" customHeight="1">
      <c r="A578" s="32">
        <v>1266</v>
      </c>
      <c r="B578" s="449">
        <f>+A578</f>
        <v>1266</v>
      </c>
      <c r="C578" s="249" t="str">
        <f>+VLOOKUP(A578,bd_lista!$A$3:$C$590,3,FALSE)</f>
        <v>Gobierno Autónomo Municipal de Coripata</v>
      </c>
      <c r="D578" s="451" t="str">
        <f>+C578</f>
        <v>Gobierno Autónomo Municipal de Coripata</v>
      </c>
      <c r="E578" s="244" t="s">
        <v>1310</v>
      </c>
      <c r="F578" s="245">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5">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5">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5">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5">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5">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5">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5">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5">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5">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5">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5">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5">
        <f t="shared" ca="1" si="23"/>
        <v>0</v>
      </c>
      <c r="S578" s="252"/>
      <c r="T578" s="245">
        <f ca="1">+T579</f>
        <v>0</v>
      </c>
      <c r="U578" s="244">
        <f t="shared" si="24"/>
        <v>1</v>
      </c>
      <c r="V578" s="347" t="str">
        <f>+VLOOKUP(A578,bd_lista!$A$3:$E$590,5,FALSE)</f>
        <v>Gobiernos Autonomos Municipales</v>
      </c>
      <c r="W578" s="453" t="str">
        <f>+V578</f>
        <v>Gobiernos Autonomos Municipales</v>
      </c>
      <c r="X578" s="244">
        <f>+VLOOKUP(A578,[2]Sheet1!$A$13:$D$744,4,FALSE)</f>
        <v>0</v>
      </c>
      <c r="Y578" s="244" t="e">
        <f>+VLOOKUP(X578,bd_lista!$A$3:$C$590,3,FALSE)</f>
        <v>#N/A</v>
      </c>
      <c r="Z578" s="304">
        <f>+X578</f>
        <v>0</v>
      </c>
      <c r="AA578" s="305" t="e">
        <f>+Y578</f>
        <v>#N/A</v>
      </c>
    </row>
    <row r="579" spans="1:27" customFormat="1" ht="15" hidden="1" customHeight="1">
      <c r="A579" s="32">
        <v>1266</v>
      </c>
      <c r="B579" s="450"/>
      <c r="C579" s="249" t="str">
        <f>+VLOOKUP(A579,bd_lista!$A$3:$C$590,3,FALSE)</f>
        <v>Gobierno Autónomo Municipal de Coripata</v>
      </c>
      <c r="D579" s="452"/>
      <c r="E579" s="246" t="s">
        <v>1311</v>
      </c>
      <c r="F579" s="245">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5">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5">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5">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5">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5">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5">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5">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5">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5">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5">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5">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5">
        <f t="shared" ca="1" si="23"/>
        <v>0</v>
      </c>
      <c r="S579" s="252">
        <f ca="1">+R578+R579</f>
        <v>0</v>
      </c>
      <c r="T579" s="245">
        <f ca="1">+S579</f>
        <v>0</v>
      </c>
      <c r="U579" s="244">
        <f t="shared" si="24"/>
        <v>2</v>
      </c>
      <c r="V579" s="347" t="str">
        <f>+VLOOKUP(A579,bd_lista!$A$3:$E$590,5,FALSE)</f>
        <v>Gobiernos Autonomos Municipales</v>
      </c>
      <c r="W579" s="454"/>
      <c r="X579" s="244">
        <f>+VLOOKUP(A579,[2]Sheet1!$A$13:$D$744,4,FALSE)</f>
        <v>0</v>
      </c>
      <c r="Y579" s="244" t="e">
        <f>+VLOOKUP(X579,bd_lista!$A$3:$C$590,3,FALSE)</f>
        <v>#N/A</v>
      </c>
      <c r="Z579" s="302"/>
      <c r="AA579" s="303"/>
    </row>
    <row r="580" spans="1:27" customFormat="1" ht="15" hidden="1" customHeight="1">
      <c r="A580" s="32">
        <v>1267</v>
      </c>
      <c r="B580" s="449">
        <f>+A580</f>
        <v>1267</v>
      </c>
      <c r="C580" s="249" t="str">
        <f>+VLOOKUP(A580,bd_lista!$A$3:$C$590,3,FALSE)</f>
        <v>Gobierno Autónomo Municipal de Ixiamas</v>
      </c>
      <c r="D580" s="451" t="str">
        <f>+C580</f>
        <v>Gobierno Autónomo Municipal de Ixiamas</v>
      </c>
      <c r="E580" s="244" t="s">
        <v>1310</v>
      </c>
      <c r="F580" s="245">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5">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5">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5">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5">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5">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5">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5">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5">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5">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5">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5">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5">
        <f t="shared" ca="1" si="23"/>
        <v>0</v>
      </c>
      <c r="S580" s="252"/>
      <c r="T580" s="245">
        <f ca="1">+T581</f>
        <v>0</v>
      </c>
      <c r="U580" s="244">
        <f t="shared" si="24"/>
        <v>1</v>
      </c>
      <c r="V580" s="347" t="str">
        <f>+VLOOKUP(A580,bd_lista!$A$3:$E$590,5,FALSE)</f>
        <v>Gobiernos Autonomos Municipales</v>
      </c>
      <c r="W580" s="453" t="str">
        <f>+V580</f>
        <v>Gobiernos Autonomos Municipales</v>
      </c>
      <c r="X580" s="244">
        <f>+VLOOKUP(A580,[2]Sheet1!$A$13:$D$744,4,FALSE)</f>
        <v>0</v>
      </c>
      <c r="Y580" s="244" t="e">
        <f>+VLOOKUP(X580,bd_lista!$A$3:$C$590,3,FALSE)</f>
        <v>#N/A</v>
      </c>
      <c r="Z580" s="304">
        <f>+X580</f>
        <v>0</v>
      </c>
      <c r="AA580" s="305" t="e">
        <f>+Y580</f>
        <v>#N/A</v>
      </c>
    </row>
    <row r="581" spans="1:27" customFormat="1" ht="15" hidden="1" customHeight="1">
      <c r="A581" s="32">
        <v>1267</v>
      </c>
      <c r="B581" s="450"/>
      <c r="C581" s="249" t="str">
        <f>+VLOOKUP(A581,bd_lista!$A$3:$C$590,3,FALSE)</f>
        <v>Gobierno Autónomo Municipal de Ixiamas</v>
      </c>
      <c r="D581" s="452"/>
      <c r="E581" s="246" t="s">
        <v>1311</v>
      </c>
      <c r="F581" s="245">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5">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5">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5">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5">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5">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5">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5">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5">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5">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5">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5">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5">
        <f t="shared" ca="1" si="23"/>
        <v>0</v>
      </c>
      <c r="S581" s="252">
        <f ca="1">+R580+R581</f>
        <v>0</v>
      </c>
      <c r="T581" s="245">
        <f ca="1">+S581</f>
        <v>0</v>
      </c>
      <c r="U581" s="244">
        <f t="shared" si="24"/>
        <v>2</v>
      </c>
      <c r="V581" s="347" t="str">
        <f>+VLOOKUP(A581,bd_lista!$A$3:$E$590,5,FALSE)</f>
        <v>Gobiernos Autonomos Municipales</v>
      </c>
      <c r="W581" s="454"/>
      <c r="X581" s="244">
        <f>+VLOOKUP(A581,[2]Sheet1!$A$13:$D$744,4,FALSE)</f>
        <v>0</v>
      </c>
      <c r="Y581" s="244" t="e">
        <f>+VLOOKUP(X581,bd_lista!$A$3:$C$590,3,FALSE)</f>
        <v>#N/A</v>
      </c>
      <c r="Z581" s="302"/>
      <c r="AA581" s="303"/>
    </row>
    <row r="582" spans="1:27" customFormat="1" ht="15" hidden="1" customHeight="1">
      <c r="A582" s="32">
        <v>1268</v>
      </c>
      <c r="B582" s="449">
        <f>+A582</f>
        <v>1268</v>
      </c>
      <c r="C582" s="249" t="str">
        <f>+VLOOKUP(A582,bd_lista!$A$3:$C$590,3,FALSE)</f>
        <v>Gobierno Autónomo Municipal de San Buenaventura</v>
      </c>
      <c r="D582" s="451" t="str">
        <f>+C582</f>
        <v>Gobierno Autónomo Municipal de San Buenaventura</v>
      </c>
      <c r="E582" s="244" t="s">
        <v>1310</v>
      </c>
      <c r="F582" s="245">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5">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5">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5">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5">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5">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5">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5">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5">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5">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5">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5">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5">
        <f t="shared" ca="1" si="23"/>
        <v>0</v>
      </c>
      <c r="S582" s="252"/>
      <c r="T582" s="245">
        <f ca="1">+T583</f>
        <v>0</v>
      </c>
      <c r="U582" s="244">
        <f t="shared" si="24"/>
        <v>1</v>
      </c>
      <c r="V582" s="347" t="str">
        <f>+VLOOKUP(A582,bd_lista!$A$3:$E$590,5,FALSE)</f>
        <v>Gobiernos Autonomos Municipales</v>
      </c>
      <c r="W582" s="453" t="str">
        <f>+V582</f>
        <v>Gobiernos Autonomos Municipales</v>
      </c>
      <c r="X582" s="244">
        <f>+VLOOKUP(A582,[2]Sheet1!$A$13:$D$744,4,FALSE)</f>
        <v>0</v>
      </c>
      <c r="Y582" s="244" t="e">
        <f>+VLOOKUP(X582,bd_lista!$A$3:$C$590,3,FALSE)</f>
        <v>#N/A</v>
      </c>
      <c r="Z582" s="304">
        <f>+X582</f>
        <v>0</v>
      </c>
      <c r="AA582" s="305" t="e">
        <f>+Y582</f>
        <v>#N/A</v>
      </c>
    </row>
    <row r="583" spans="1:27" customFormat="1" ht="15" hidden="1" customHeight="1">
      <c r="A583" s="32">
        <v>1268</v>
      </c>
      <c r="B583" s="450"/>
      <c r="C583" s="249" t="str">
        <f>+VLOOKUP(A583,bd_lista!$A$3:$C$590,3,FALSE)</f>
        <v>Gobierno Autónomo Municipal de San Buenaventura</v>
      </c>
      <c r="D583" s="452"/>
      <c r="E583" s="246" t="s">
        <v>1311</v>
      </c>
      <c r="F583" s="245">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5">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5">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5">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5">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5">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5">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5">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5">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5">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5">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5">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5">
        <f t="shared" ca="1" si="23"/>
        <v>0</v>
      </c>
      <c r="S583" s="252">
        <f ca="1">+R582+R583</f>
        <v>0</v>
      </c>
      <c r="T583" s="245">
        <f ca="1">+S583</f>
        <v>0</v>
      </c>
      <c r="U583" s="244">
        <f t="shared" si="24"/>
        <v>2</v>
      </c>
      <c r="V583" s="347" t="str">
        <f>+VLOOKUP(A583,bd_lista!$A$3:$E$590,5,FALSE)</f>
        <v>Gobiernos Autonomos Municipales</v>
      </c>
      <c r="W583" s="454"/>
      <c r="X583" s="244">
        <f>+VLOOKUP(A583,[2]Sheet1!$A$13:$D$744,4,FALSE)</f>
        <v>0</v>
      </c>
      <c r="Y583" s="244" t="e">
        <f>+VLOOKUP(X583,bd_lista!$A$3:$C$590,3,FALSE)</f>
        <v>#N/A</v>
      </c>
      <c r="Z583" s="302"/>
      <c r="AA583" s="303"/>
    </row>
    <row r="584" spans="1:27" customFormat="1" ht="15" hidden="1" customHeight="1">
      <c r="A584" s="32">
        <v>1269</v>
      </c>
      <c r="B584" s="449">
        <f>+A584</f>
        <v>1269</v>
      </c>
      <c r="C584" s="249" t="str">
        <f>+VLOOKUP(A584,bd_lista!$A$3:$C$590,3,FALSE)</f>
        <v>Gobierno Autónomo Municipal de General Juan José Pérez (Charazani)</v>
      </c>
      <c r="D584" s="451" t="str">
        <f>+C584</f>
        <v>Gobierno Autónomo Municipal de General Juan José Pérez (Charazani)</v>
      </c>
      <c r="E584" s="244" t="s">
        <v>1310</v>
      </c>
      <c r="F584" s="245">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5">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5">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5">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5">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5">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5">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5">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5">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5">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5">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5">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5">
        <f t="shared" ca="1" si="23"/>
        <v>0</v>
      </c>
      <c r="S584" s="252"/>
      <c r="T584" s="245">
        <f ca="1">+T585</f>
        <v>0</v>
      </c>
      <c r="U584" s="244">
        <f t="shared" si="24"/>
        <v>1</v>
      </c>
      <c r="V584" s="347" t="str">
        <f>+VLOOKUP(A584,bd_lista!$A$3:$E$590,5,FALSE)</f>
        <v>Gobiernos Autonomos Municipales</v>
      </c>
      <c r="W584" s="453" t="str">
        <f>+V584</f>
        <v>Gobiernos Autonomos Municipales</v>
      </c>
      <c r="X584" s="244">
        <f>+VLOOKUP(A584,[2]Sheet1!$A$13:$D$744,4,FALSE)</f>
        <v>0</v>
      </c>
      <c r="Y584" s="244" t="e">
        <f>+VLOOKUP(X584,bd_lista!$A$3:$C$590,3,FALSE)</f>
        <v>#N/A</v>
      </c>
      <c r="Z584" s="304">
        <f>+X584</f>
        <v>0</v>
      </c>
      <c r="AA584" s="305" t="e">
        <f>+Y584</f>
        <v>#N/A</v>
      </c>
    </row>
    <row r="585" spans="1:27" customFormat="1" ht="15" hidden="1" customHeight="1">
      <c r="A585" s="32">
        <v>1269</v>
      </c>
      <c r="B585" s="450"/>
      <c r="C585" s="249" t="str">
        <f>+VLOOKUP(A585,bd_lista!$A$3:$C$590,3,FALSE)</f>
        <v>Gobierno Autónomo Municipal de General Juan José Pérez (Charazani)</v>
      </c>
      <c r="D585" s="452"/>
      <c r="E585" s="246" t="s">
        <v>1311</v>
      </c>
      <c r="F585" s="245">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5">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5">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5">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5">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5">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5">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5">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5">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5">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5">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5">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5">
        <f t="shared" ca="1" si="23"/>
        <v>0</v>
      </c>
      <c r="S585" s="252">
        <f ca="1">+R584+R585</f>
        <v>0</v>
      </c>
      <c r="T585" s="245">
        <f ca="1">+S585</f>
        <v>0</v>
      </c>
      <c r="U585" s="244">
        <f t="shared" si="24"/>
        <v>2</v>
      </c>
      <c r="V585" s="347" t="str">
        <f>+VLOOKUP(A585,bd_lista!$A$3:$E$590,5,FALSE)</f>
        <v>Gobiernos Autonomos Municipales</v>
      </c>
      <c r="W585" s="454"/>
      <c r="X585" s="244">
        <f>+VLOOKUP(A585,[2]Sheet1!$A$13:$D$744,4,FALSE)</f>
        <v>0</v>
      </c>
      <c r="Y585" s="244" t="e">
        <f>+VLOOKUP(X585,bd_lista!$A$3:$C$590,3,FALSE)</f>
        <v>#N/A</v>
      </c>
      <c r="Z585" s="302"/>
      <c r="AA585" s="303"/>
    </row>
    <row r="586" spans="1:27" customFormat="1" ht="15" hidden="1" customHeight="1">
      <c r="A586" s="32">
        <v>1270</v>
      </c>
      <c r="B586" s="449">
        <f>+A586</f>
        <v>1270</v>
      </c>
      <c r="C586" s="249" t="str">
        <f>+VLOOKUP(A586,bd_lista!$A$3:$C$590,3,FALSE)</f>
        <v>Gobierno Autónomo Municipal de Curva</v>
      </c>
      <c r="D586" s="451" t="str">
        <f>+C586</f>
        <v>Gobierno Autónomo Municipal de Curva</v>
      </c>
      <c r="E586" s="244" t="s">
        <v>1310</v>
      </c>
      <c r="F586" s="245">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5">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5">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5">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5">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5">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5">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5">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5">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5">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5">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5">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5">
        <f t="shared" ca="1" si="23"/>
        <v>0</v>
      </c>
      <c r="S586" s="252"/>
      <c r="T586" s="245">
        <f ca="1">+T587</f>
        <v>0</v>
      </c>
      <c r="U586" s="244">
        <f t="shared" si="24"/>
        <v>1</v>
      </c>
      <c r="V586" s="347" t="str">
        <f>+VLOOKUP(A586,bd_lista!$A$3:$E$590,5,FALSE)</f>
        <v>Gobiernos Autonomos Municipales</v>
      </c>
      <c r="W586" s="453" t="str">
        <f>+V586</f>
        <v>Gobiernos Autonomos Municipales</v>
      </c>
      <c r="X586" s="244">
        <f>+VLOOKUP(A586,[2]Sheet1!$A$13:$D$744,4,FALSE)</f>
        <v>0</v>
      </c>
      <c r="Y586" s="244" t="e">
        <f>+VLOOKUP(X586,bd_lista!$A$3:$C$590,3,FALSE)</f>
        <v>#N/A</v>
      </c>
      <c r="Z586" s="304">
        <f>+X586</f>
        <v>0</v>
      </c>
      <c r="AA586" s="305" t="e">
        <f>+Y586</f>
        <v>#N/A</v>
      </c>
    </row>
    <row r="587" spans="1:27" customFormat="1" ht="15" hidden="1" customHeight="1">
      <c r="A587" s="32">
        <v>1270</v>
      </c>
      <c r="B587" s="450"/>
      <c r="C587" s="249" t="str">
        <f>+VLOOKUP(A587,bd_lista!$A$3:$C$590,3,FALSE)</f>
        <v>Gobierno Autónomo Municipal de Curva</v>
      </c>
      <c r="D587" s="452"/>
      <c r="E587" s="246" t="s">
        <v>1311</v>
      </c>
      <c r="F587" s="245">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5">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5">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5">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5">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5">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5">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5">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5">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5">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5">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5">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5">
        <f t="shared" ca="1" si="23"/>
        <v>0</v>
      </c>
      <c r="S587" s="252">
        <f ca="1">+R586+R587</f>
        <v>0</v>
      </c>
      <c r="T587" s="245">
        <f ca="1">+S587</f>
        <v>0</v>
      </c>
      <c r="U587" s="244">
        <f t="shared" si="24"/>
        <v>2</v>
      </c>
      <c r="V587" s="347" t="str">
        <f>+VLOOKUP(A587,bd_lista!$A$3:$E$590,5,FALSE)</f>
        <v>Gobiernos Autonomos Municipales</v>
      </c>
      <c r="W587" s="454"/>
      <c r="X587" s="244">
        <f>+VLOOKUP(A587,[2]Sheet1!$A$13:$D$744,4,FALSE)</f>
        <v>0</v>
      </c>
      <c r="Y587" s="244" t="e">
        <f>+VLOOKUP(X587,bd_lista!$A$3:$C$590,3,FALSE)</f>
        <v>#N/A</v>
      </c>
      <c r="Z587" s="302"/>
      <c r="AA587" s="303"/>
    </row>
    <row r="588" spans="1:27" customFormat="1" ht="27" hidden="1" customHeight="1">
      <c r="A588" s="32">
        <v>1271</v>
      </c>
      <c r="B588" s="449">
        <f>+A588</f>
        <v>1271</v>
      </c>
      <c r="C588" s="249" t="str">
        <f>+VLOOKUP(A588,bd_lista!$A$3:$C$590,3,FALSE)</f>
        <v>Gobierno Autónomo Municipal de San Pedro de Curahuara</v>
      </c>
      <c r="D588" s="451" t="str">
        <f>+C588</f>
        <v>Gobierno Autónomo Municipal de San Pedro de Curahuara</v>
      </c>
      <c r="E588" s="244" t="s">
        <v>1310</v>
      </c>
      <c r="F588" s="245">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5">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5">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5">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5">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5">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5">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5">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5">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5">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5">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5">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5">
        <f t="shared" ca="1" si="23"/>
        <v>0</v>
      </c>
      <c r="S588" s="252"/>
      <c r="T588" s="245">
        <f ca="1">+T589</f>
        <v>0</v>
      </c>
      <c r="U588" s="244">
        <f t="shared" si="24"/>
        <v>1</v>
      </c>
      <c r="V588" s="347" t="str">
        <f>+VLOOKUP(A588,bd_lista!$A$3:$E$590,5,FALSE)</f>
        <v>Gobiernos Autonomos Municipales</v>
      </c>
      <c r="W588" s="453" t="str">
        <f>+V588</f>
        <v>Gobiernos Autonomos Municipales</v>
      </c>
      <c r="X588" s="244">
        <f>+VLOOKUP(A588,[2]Sheet1!$A$13:$D$744,4,FALSE)</f>
        <v>0</v>
      </c>
      <c r="Y588" s="244" t="e">
        <f>+VLOOKUP(X588,bd_lista!$A$3:$C$590,3,FALSE)</f>
        <v>#N/A</v>
      </c>
      <c r="Z588" s="304">
        <f>+X588</f>
        <v>0</v>
      </c>
      <c r="AA588" s="305" t="e">
        <f>+Y588</f>
        <v>#N/A</v>
      </c>
    </row>
    <row r="589" spans="1:27" customFormat="1" ht="27" hidden="1" customHeight="1">
      <c r="A589" s="32">
        <v>1271</v>
      </c>
      <c r="B589" s="450"/>
      <c r="C589" s="249" t="str">
        <f>+VLOOKUP(A589,bd_lista!$A$3:$C$590,3,FALSE)</f>
        <v>Gobierno Autónomo Municipal de San Pedro de Curahuara</v>
      </c>
      <c r="D589" s="452"/>
      <c r="E589" s="246" t="s">
        <v>1311</v>
      </c>
      <c r="F589" s="245">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5">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5">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5">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5">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5">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5">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5">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5">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5">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5">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5">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5">
        <f t="shared" ca="1" si="23"/>
        <v>0</v>
      </c>
      <c r="S589" s="252">
        <f ca="1">+R588+R589</f>
        <v>0</v>
      </c>
      <c r="T589" s="245">
        <f ca="1">+S589</f>
        <v>0</v>
      </c>
      <c r="U589" s="244">
        <f t="shared" si="24"/>
        <v>2</v>
      </c>
      <c r="V589" s="347" t="str">
        <f>+VLOOKUP(A589,bd_lista!$A$3:$E$590,5,FALSE)</f>
        <v>Gobiernos Autonomos Municipales</v>
      </c>
      <c r="W589" s="454"/>
      <c r="X589" s="244">
        <f>+VLOOKUP(A589,[2]Sheet1!$A$13:$D$744,4,FALSE)</f>
        <v>0</v>
      </c>
      <c r="Y589" s="244" t="e">
        <f>+VLOOKUP(X589,bd_lista!$A$3:$C$590,3,FALSE)</f>
        <v>#N/A</v>
      </c>
      <c r="Z589" s="302"/>
      <c r="AA589" s="303"/>
    </row>
    <row r="590" spans="1:27" customFormat="1" ht="27" hidden="1" customHeight="1">
      <c r="A590" s="32">
        <v>1272</v>
      </c>
      <c r="B590" s="449">
        <f>+A590</f>
        <v>1272</v>
      </c>
      <c r="C590" s="249" t="str">
        <f>+VLOOKUP(A590,bd_lista!$A$3:$C$590,3,FALSE)</f>
        <v>Gobierno Autónomo Municipal de Papel Pampa</v>
      </c>
      <c r="D590" s="451" t="str">
        <f>+C590</f>
        <v>Gobierno Autónomo Municipal de Papel Pampa</v>
      </c>
      <c r="E590" s="244" t="s">
        <v>1310</v>
      </c>
      <c r="F590" s="245">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5">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5">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5">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5">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5">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5">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5">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5">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5">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5">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5">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5">
        <f t="shared" ca="1" si="23"/>
        <v>0</v>
      </c>
      <c r="S590" s="252"/>
      <c r="T590" s="245">
        <f ca="1">+T591</f>
        <v>0</v>
      </c>
      <c r="U590" s="244">
        <f t="shared" si="24"/>
        <v>1</v>
      </c>
      <c r="V590" s="347" t="str">
        <f>+VLOOKUP(A590,bd_lista!$A$3:$E$590,5,FALSE)</f>
        <v>Gobiernos Autonomos Municipales</v>
      </c>
      <c r="W590" s="453" t="str">
        <f>+V590</f>
        <v>Gobiernos Autonomos Municipales</v>
      </c>
      <c r="X590" s="244">
        <f>+VLOOKUP(A590,[2]Sheet1!$A$13:$D$744,4,FALSE)</f>
        <v>0</v>
      </c>
      <c r="Y590" s="244" t="e">
        <f>+VLOOKUP(X590,bd_lista!$A$3:$C$590,3,FALSE)</f>
        <v>#N/A</v>
      </c>
      <c r="Z590" s="304">
        <f>+X590</f>
        <v>0</v>
      </c>
      <c r="AA590" s="305" t="e">
        <f>+Y590</f>
        <v>#N/A</v>
      </c>
    </row>
    <row r="591" spans="1:27" customFormat="1" ht="27" hidden="1" customHeight="1">
      <c r="A591" s="32">
        <v>1272</v>
      </c>
      <c r="B591" s="450"/>
      <c r="C591" s="249" t="str">
        <f>+VLOOKUP(A591,bd_lista!$A$3:$C$590,3,FALSE)</f>
        <v>Gobierno Autónomo Municipal de Papel Pampa</v>
      </c>
      <c r="D591" s="452"/>
      <c r="E591" s="246" t="s">
        <v>1311</v>
      </c>
      <c r="F591" s="245">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5">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5">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5">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5">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5">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5">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5">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5">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5">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5">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5">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5">
        <f t="shared" ca="1" si="23"/>
        <v>0</v>
      </c>
      <c r="S591" s="252">
        <f ca="1">+R590+R591</f>
        <v>0</v>
      </c>
      <c r="T591" s="245">
        <f ca="1">+S591</f>
        <v>0</v>
      </c>
      <c r="U591" s="244">
        <f t="shared" si="24"/>
        <v>2</v>
      </c>
      <c r="V591" s="347" t="str">
        <f>+VLOOKUP(A591,bd_lista!$A$3:$E$590,5,FALSE)</f>
        <v>Gobiernos Autonomos Municipales</v>
      </c>
      <c r="W591" s="454"/>
      <c r="X591" s="244">
        <f>+VLOOKUP(A591,[2]Sheet1!$A$13:$D$744,4,FALSE)</f>
        <v>0</v>
      </c>
      <c r="Y591" s="244" t="e">
        <f>+VLOOKUP(X591,bd_lista!$A$3:$C$590,3,FALSE)</f>
        <v>#N/A</v>
      </c>
      <c r="Z591" s="302"/>
      <c r="AA591" s="303"/>
    </row>
    <row r="592" spans="1:27" customFormat="1" ht="15" hidden="1" customHeight="1">
      <c r="A592" s="32">
        <v>1273</v>
      </c>
      <c r="B592" s="449">
        <f>+A592</f>
        <v>1273</v>
      </c>
      <c r="C592" s="249" t="str">
        <f>+VLOOKUP(A592,bd_lista!$A$3:$C$590,3,FALSE)</f>
        <v>Gobierno Autónomo Municipal de Chacarilla</v>
      </c>
      <c r="D592" s="451" t="str">
        <f>+C592</f>
        <v>Gobierno Autónomo Municipal de Chacarilla</v>
      </c>
      <c r="E592" s="244" t="s">
        <v>1310</v>
      </c>
      <c r="F592" s="245">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5">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5">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5">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5">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5">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5">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5">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5">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5">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5">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5">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5">
        <f t="shared" ca="1" si="23"/>
        <v>0</v>
      </c>
      <c r="S592" s="252"/>
      <c r="T592" s="245">
        <f ca="1">+T593</f>
        <v>0</v>
      </c>
      <c r="U592" s="244">
        <f t="shared" si="24"/>
        <v>1</v>
      </c>
      <c r="V592" s="347" t="str">
        <f>+VLOOKUP(A592,bd_lista!$A$3:$E$590,5,FALSE)</f>
        <v>Gobiernos Autonomos Municipales</v>
      </c>
      <c r="W592" s="453" t="str">
        <f>+V592</f>
        <v>Gobiernos Autonomos Municipales</v>
      </c>
      <c r="X592" s="244">
        <f>+VLOOKUP(A592,[2]Sheet1!$A$13:$D$744,4,FALSE)</f>
        <v>0</v>
      </c>
      <c r="Y592" s="244" t="e">
        <f>+VLOOKUP(X592,bd_lista!$A$3:$C$590,3,FALSE)</f>
        <v>#N/A</v>
      </c>
      <c r="Z592" s="304">
        <f>+X592</f>
        <v>0</v>
      </c>
      <c r="AA592" s="305" t="e">
        <f>+Y592</f>
        <v>#N/A</v>
      </c>
    </row>
    <row r="593" spans="1:27" customFormat="1" ht="15" hidden="1" customHeight="1">
      <c r="A593" s="32">
        <v>1273</v>
      </c>
      <c r="B593" s="450"/>
      <c r="C593" s="249" t="str">
        <f>+VLOOKUP(A593,bd_lista!$A$3:$C$590,3,FALSE)</f>
        <v>Gobierno Autónomo Municipal de Chacarilla</v>
      </c>
      <c r="D593" s="452"/>
      <c r="E593" s="246" t="s">
        <v>1311</v>
      </c>
      <c r="F593" s="245">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5">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5">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5">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5">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5">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5">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5">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5">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5">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5">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5">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5">
        <f t="shared" ca="1" si="23"/>
        <v>0</v>
      </c>
      <c r="S593" s="252">
        <f ca="1">+R592+R593</f>
        <v>0</v>
      </c>
      <c r="T593" s="245">
        <f ca="1">+S593</f>
        <v>0</v>
      </c>
      <c r="U593" s="244">
        <f t="shared" si="24"/>
        <v>2</v>
      </c>
      <c r="V593" s="347" t="str">
        <f>+VLOOKUP(A593,bd_lista!$A$3:$E$590,5,FALSE)</f>
        <v>Gobiernos Autonomos Municipales</v>
      </c>
      <c r="W593" s="454"/>
      <c r="X593" s="244">
        <f>+VLOOKUP(A593,[2]Sheet1!$A$13:$D$744,4,FALSE)</f>
        <v>0</v>
      </c>
      <c r="Y593" s="244" t="e">
        <f>+VLOOKUP(X593,bd_lista!$A$3:$C$590,3,FALSE)</f>
        <v>#N/A</v>
      </c>
      <c r="Z593" s="302"/>
      <c r="AA593" s="303"/>
    </row>
    <row r="594" spans="1:27" customFormat="1" ht="15" hidden="1" customHeight="1">
      <c r="A594" s="32">
        <v>1274</v>
      </c>
      <c r="B594" s="449">
        <f>+A594</f>
        <v>1274</v>
      </c>
      <c r="C594" s="249" t="str">
        <f>+VLOOKUP(A594,bd_lista!$A$3:$C$590,3,FALSE)</f>
        <v>Gobierno Autónomo Municipal de Santiago de Machaca</v>
      </c>
      <c r="D594" s="451" t="str">
        <f>+C594</f>
        <v>Gobierno Autónomo Municipal de Santiago de Machaca</v>
      </c>
      <c r="E594" s="244" t="s">
        <v>1310</v>
      </c>
      <c r="F594" s="245">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5">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5">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5">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5">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5">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5">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5">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5">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5">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5">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5">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5">
        <f t="shared" ca="1" si="23"/>
        <v>0</v>
      </c>
      <c r="S594" s="252"/>
      <c r="T594" s="245">
        <f ca="1">+T595</f>
        <v>0</v>
      </c>
      <c r="U594" s="244">
        <f t="shared" si="24"/>
        <v>1</v>
      </c>
      <c r="V594" s="347" t="str">
        <f>+VLOOKUP(A594,bd_lista!$A$3:$E$590,5,FALSE)</f>
        <v>Gobiernos Autonomos Municipales</v>
      </c>
      <c r="W594" s="453" t="str">
        <f>+V594</f>
        <v>Gobiernos Autonomos Municipales</v>
      </c>
      <c r="X594" s="244">
        <f>+VLOOKUP(A594,[2]Sheet1!$A$13:$D$744,4,FALSE)</f>
        <v>0</v>
      </c>
      <c r="Y594" s="244" t="e">
        <f>+VLOOKUP(X594,bd_lista!$A$3:$C$590,3,FALSE)</f>
        <v>#N/A</v>
      </c>
      <c r="Z594" s="304">
        <f>+X594</f>
        <v>0</v>
      </c>
      <c r="AA594" s="305" t="e">
        <f>+Y594</f>
        <v>#N/A</v>
      </c>
    </row>
    <row r="595" spans="1:27" customFormat="1" ht="15" hidden="1" customHeight="1">
      <c r="A595" s="32">
        <v>1274</v>
      </c>
      <c r="B595" s="450"/>
      <c r="C595" s="249" t="str">
        <f>+VLOOKUP(A595,bd_lista!$A$3:$C$590,3,FALSE)</f>
        <v>Gobierno Autónomo Municipal de Santiago de Machaca</v>
      </c>
      <c r="D595" s="452"/>
      <c r="E595" s="246" t="s">
        <v>1311</v>
      </c>
      <c r="F595" s="245">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5">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5">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5">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5">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5">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5">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5">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5">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5">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5">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5">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5">
        <f t="shared" ca="1" si="23"/>
        <v>0</v>
      </c>
      <c r="S595" s="252">
        <f ca="1">+R594+R595</f>
        <v>0</v>
      </c>
      <c r="T595" s="245">
        <f ca="1">+S595</f>
        <v>0</v>
      </c>
      <c r="U595" s="244">
        <f t="shared" si="24"/>
        <v>2</v>
      </c>
      <c r="V595" s="347" t="str">
        <f>+VLOOKUP(A595,bd_lista!$A$3:$E$590,5,FALSE)</f>
        <v>Gobiernos Autonomos Municipales</v>
      </c>
      <c r="W595" s="454"/>
      <c r="X595" s="244">
        <f>+VLOOKUP(A595,[2]Sheet1!$A$13:$D$744,4,FALSE)</f>
        <v>0</v>
      </c>
      <c r="Y595" s="244" t="e">
        <f>+VLOOKUP(X595,bd_lista!$A$3:$C$590,3,FALSE)</f>
        <v>#N/A</v>
      </c>
      <c r="Z595" s="302"/>
      <c r="AA595" s="303"/>
    </row>
    <row r="596" spans="1:27" customFormat="1" ht="15" hidden="1" customHeight="1">
      <c r="A596" s="32">
        <v>1275</v>
      </c>
      <c r="B596" s="449">
        <f>+A596</f>
        <v>1275</v>
      </c>
      <c r="C596" s="249" t="str">
        <f>+VLOOKUP(A596,bd_lista!$A$3:$C$590,3,FALSE)</f>
        <v>Gobierno Autónomo Municipal de Catacora</v>
      </c>
      <c r="D596" s="451" t="str">
        <f>+C596</f>
        <v>Gobierno Autónomo Municipal de Catacora</v>
      </c>
      <c r="E596" s="244" t="s">
        <v>1310</v>
      </c>
      <c r="F596" s="245">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5">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5">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5">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5">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5">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5">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5">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5">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5">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5">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5">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5">
        <f t="shared" ca="1" si="23"/>
        <v>0</v>
      </c>
      <c r="S596" s="252"/>
      <c r="T596" s="245">
        <f ca="1">+T597</f>
        <v>0</v>
      </c>
      <c r="U596" s="244">
        <f t="shared" si="24"/>
        <v>1</v>
      </c>
      <c r="V596" s="347" t="str">
        <f>+VLOOKUP(A596,bd_lista!$A$3:$E$590,5,FALSE)</f>
        <v>Gobiernos Autonomos Municipales</v>
      </c>
      <c r="W596" s="453" t="str">
        <f>+V596</f>
        <v>Gobiernos Autonomos Municipales</v>
      </c>
      <c r="X596" s="244">
        <f>+VLOOKUP(A596,[2]Sheet1!$A$13:$D$744,4,FALSE)</f>
        <v>0</v>
      </c>
      <c r="Y596" s="244" t="e">
        <f>+VLOOKUP(X596,bd_lista!$A$3:$C$590,3,FALSE)</f>
        <v>#N/A</v>
      </c>
      <c r="Z596" s="304">
        <f>+X596</f>
        <v>0</v>
      </c>
      <c r="AA596" s="305" t="e">
        <f>+Y596</f>
        <v>#N/A</v>
      </c>
    </row>
    <row r="597" spans="1:27" customFormat="1" ht="15" hidden="1" customHeight="1">
      <c r="A597" s="32">
        <v>1275</v>
      </c>
      <c r="B597" s="450"/>
      <c r="C597" s="249" t="str">
        <f>+VLOOKUP(A597,bd_lista!$A$3:$C$590,3,FALSE)</f>
        <v>Gobierno Autónomo Municipal de Catacora</v>
      </c>
      <c r="D597" s="452"/>
      <c r="E597" s="246" t="s">
        <v>1311</v>
      </c>
      <c r="F597" s="245">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5">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5">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5">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5">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5">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5">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5">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5">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5">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5">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5">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5">
        <f t="shared" ca="1" si="23"/>
        <v>0</v>
      </c>
      <c r="S597" s="252">
        <f ca="1">+R596+R597</f>
        <v>0</v>
      </c>
      <c r="T597" s="245">
        <f ca="1">+S597</f>
        <v>0</v>
      </c>
      <c r="U597" s="244">
        <f t="shared" si="24"/>
        <v>2</v>
      </c>
      <c r="V597" s="347" t="str">
        <f>+VLOOKUP(A597,bd_lista!$A$3:$E$590,5,FALSE)</f>
        <v>Gobiernos Autonomos Municipales</v>
      </c>
      <c r="W597" s="454"/>
      <c r="X597" s="244">
        <f>+VLOOKUP(A597,[2]Sheet1!$A$13:$D$744,4,FALSE)</f>
        <v>0</v>
      </c>
      <c r="Y597" s="244" t="e">
        <f>+VLOOKUP(X597,bd_lista!$A$3:$C$590,3,FALSE)</f>
        <v>#N/A</v>
      </c>
      <c r="Z597" s="302"/>
      <c r="AA597" s="303"/>
    </row>
    <row r="598" spans="1:27" customFormat="1" ht="15" hidden="1" customHeight="1">
      <c r="A598" s="32">
        <v>1276</v>
      </c>
      <c r="B598" s="449">
        <f>+A598</f>
        <v>1276</v>
      </c>
      <c r="C598" s="249" t="str">
        <f>+VLOOKUP(A598,bd_lista!$A$3:$C$590,3,FALSE)</f>
        <v>Gobierno Autónomo Municipal de Mapiri</v>
      </c>
      <c r="D598" s="451" t="str">
        <f>+C598</f>
        <v>Gobierno Autónomo Municipal de Mapiri</v>
      </c>
      <c r="E598" s="244" t="s">
        <v>1310</v>
      </c>
      <c r="F598" s="245">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5">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5">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5">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5">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5">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5">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5">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5">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5">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5">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5">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5">
        <f t="shared" ca="1" si="23"/>
        <v>0</v>
      </c>
      <c r="S598" s="252"/>
      <c r="T598" s="245">
        <f ca="1">+T599</f>
        <v>0</v>
      </c>
      <c r="U598" s="244">
        <f t="shared" si="24"/>
        <v>1</v>
      </c>
      <c r="V598" s="347" t="str">
        <f>+VLOOKUP(A598,bd_lista!$A$3:$E$590,5,FALSE)</f>
        <v>Gobiernos Autonomos Municipales</v>
      </c>
      <c r="W598" s="453" t="str">
        <f>+V598</f>
        <v>Gobiernos Autonomos Municipales</v>
      </c>
      <c r="X598" s="244">
        <f>+VLOOKUP(A598,[2]Sheet1!$A$13:$D$744,4,FALSE)</f>
        <v>0</v>
      </c>
      <c r="Y598" s="244" t="e">
        <f>+VLOOKUP(X598,bd_lista!$A$3:$C$590,3,FALSE)</f>
        <v>#N/A</v>
      </c>
      <c r="Z598" s="304">
        <f>+X598</f>
        <v>0</v>
      </c>
      <c r="AA598" s="305" t="e">
        <f>+Y598</f>
        <v>#N/A</v>
      </c>
    </row>
    <row r="599" spans="1:27" customFormat="1" ht="15" hidden="1" customHeight="1">
      <c r="A599" s="32">
        <v>1276</v>
      </c>
      <c r="B599" s="450"/>
      <c r="C599" s="249" t="str">
        <f>+VLOOKUP(A599,bd_lista!$A$3:$C$590,3,FALSE)</f>
        <v>Gobierno Autónomo Municipal de Mapiri</v>
      </c>
      <c r="D599" s="452"/>
      <c r="E599" s="246" t="s">
        <v>1311</v>
      </c>
      <c r="F599" s="245">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5">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5">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5">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5">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5">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5">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5">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5">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5">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5">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5">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5">
        <f t="shared" ca="1" si="23"/>
        <v>0</v>
      </c>
      <c r="S599" s="252">
        <f ca="1">+R598+R599</f>
        <v>0</v>
      </c>
      <c r="T599" s="245">
        <f ca="1">+S599</f>
        <v>0</v>
      </c>
      <c r="U599" s="244">
        <f t="shared" si="24"/>
        <v>2</v>
      </c>
      <c r="V599" s="347" t="str">
        <f>+VLOOKUP(A599,bd_lista!$A$3:$E$590,5,FALSE)</f>
        <v>Gobiernos Autonomos Municipales</v>
      </c>
      <c r="W599" s="454"/>
      <c r="X599" s="244">
        <f>+VLOOKUP(A599,[2]Sheet1!$A$13:$D$744,4,FALSE)</f>
        <v>0</v>
      </c>
      <c r="Y599" s="244" t="e">
        <f>+VLOOKUP(X599,bd_lista!$A$3:$C$590,3,FALSE)</f>
        <v>#N/A</v>
      </c>
      <c r="Z599" s="302"/>
      <c r="AA599" s="303"/>
    </row>
    <row r="600" spans="1:27" customFormat="1" ht="15" hidden="1" customHeight="1">
      <c r="A600" s="32">
        <v>1277</v>
      </c>
      <c r="B600" s="449">
        <f>+A600</f>
        <v>1277</v>
      </c>
      <c r="C600" s="249" t="str">
        <f>+VLOOKUP(A600,bd_lista!$A$3:$C$590,3,FALSE)</f>
        <v>Gobierno Autónomo Municipal de Teoponte</v>
      </c>
      <c r="D600" s="451" t="str">
        <f>+C600</f>
        <v>Gobierno Autónomo Municipal de Teoponte</v>
      </c>
      <c r="E600" s="244" t="s">
        <v>1310</v>
      </c>
      <c r="F600" s="245">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5">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5">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5">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5">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5">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5">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5">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5">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5">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5">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5">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5">
        <f t="shared" ca="1" si="23"/>
        <v>0</v>
      </c>
      <c r="S600" s="252"/>
      <c r="T600" s="245">
        <f ca="1">+T601</f>
        <v>0</v>
      </c>
      <c r="U600" s="244">
        <f t="shared" si="24"/>
        <v>1</v>
      </c>
      <c r="V600" s="347" t="str">
        <f>+VLOOKUP(A600,bd_lista!$A$3:$E$590,5,FALSE)</f>
        <v>Gobiernos Autonomos Municipales</v>
      </c>
      <c r="W600" s="453" t="str">
        <f>+V600</f>
        <v>Gobiernos Autonomos Municipales</v>
      </c>
      <c r="X600" s="244">
        <f>+VLOOKUP(A600,[2]Sheet1!$A$13:$D$744,4,FALSE)</f>
        <v>0</v>
      </c>
      <c r="Y600" s="244" t="e">
        <f>+VLOOKUP(X600,bd_lista!$A$3:$C$590,3,FALSE)</f>
        <v>#N/A</v>
      </c>
      <c r="Z600" s="304">
        <f>+X600</f>
        <v>0</v>
      </c>
      <c r="AA600" s="305" t="e">
        <f>+Y600</f>
        <v>#N/A</v>
      </c>
    </row>
    <row r="601" spans="1:27" customFormat="1" ht="15" hidden="1" customHeight="1">
      <c r="A601" s="32">
        <v>1277</v>
      </c>
      <c r="B601" s="450"/>
      <c r="C601" s="249" t="str">
        <f>+VLOOKUP(A601,bd_lista!$A$3:$C$590,3,FALSE)</f>
        <v>Gobierno Autónomo Municipal de Teoponte</v>
      </c>
      <c r="D601" s="452"/>
      <c r="E601" s="246" t="s">
        <v>1311</v>
      </c>
      <c r="F601" s="245">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5">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5">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5">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5">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5">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5">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5">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5">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5">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5">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5">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5">
        <f t="shared" ca="1" si="23"/>
        <v>0</v>
      </c>
      <c r="S601" s="252">
        <f ca="1">+R600+R601</f>
        <v>0</v>
      </c>
      <c r="T601" s="245">
        <f ca="1">+S601</f>
        <v>0</v>
      </c>
      <c r="U601" s="244">
        <f t="shared" si="24"/>
        <v>2</v>
      </c>
      <c r="V601" s="347" t="str">
        <f>+VLOOKUP(A601,bd_lista!$A$3:$E$590,5,FALSE)</f>
        <v>Gobiernos Autonomos Municipales</v>
      </c>
      <c r="W601" s="454"/>
      <c r="X601" s="244">
        <f>+VLOOKUP(A601,[2]Sheet1!$A$13:$D$744,4,FALSE)</f>
        <v>0</v>
      </c>
      <c r="Y601" s="244" t="e">
        <f>+VLOOKUP(X601,bd_lista!$A$3:$C$590,3,FALSE)</f>
        <v>#N/A</v>
      </c>
      <c r="Z601" s="302"/>
      <c r="AA601" s="303"/>
    </row>
    <row r="602" spans="1:27" customFormat="1" ht="15" hidden="1" customHeight="1">
      <c r="A602" s="32">
        <v>1278</v>
      </c>
      <c r="B602" s="449">
        <f>+A602</f>
        <v>1278</v>
      </c>
      <c r="C602" s="249" t="str">
        <f>+VLOOKUP(A602,bd_lista!$A$3:$C$590,3,FALSE)</f>
        <v>Gobierno Autónomo Municipal de San Andrés de Machaca</v>
      </c>
      <c r="D602" s="451" t="str">
        <f>+C602</f>
        <v>Gobierno Autónomo Municipal de San Andrés de Machaca</v>
      </c>
      <c r="E602" s="244" t="s">
        <v>1310</v>
      </c>
      <c r="F602" s="245">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5">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5">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5">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5">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5">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5">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5">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5">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5">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5">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5">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5">
        <f t="shared" ca="1" si="23"/>
        <v>0</v>
      </c>
      <c r="S602" s="252"/>
      <c r="T602" s="245">
        <f ca="1">+T603</f>
        <v>0</v>
      </c>
      <c r="U602" s="244">
        <f t="shared" si="24"/>
        <v>1</v>
      </c>
      <c r="V602" s="347" t="str">
        <f>+VLOOKUP(A602,bd_lista!$A$3:$E$590,5,FALSE)</f>
        <v>Gobiernos Autonomos Municipales</v>
      </c>
      <c r="W602" s="453" t="str">
        <f>+V602</f>
        <v>Gobiernos Autonomos Municipales</v>
      </c>
      <c r="X602" s="244">
        <f>+VLOOKUP(A602,[2]Sheet1!$A$13:$D$744,4,FALSE)</f>
        <v>0</v>
      </c>
      <c r="Y602" s="244" t="e">
        <f>+VLOOKUP(X602,bd_lista!$A$3:$C$590,3,FALSE)</f>
        <v>#N/A</v>
      </c>
      <c r="Z602" s="304">
        <f>+X602</f>
        <v>0</v>
      </c>
      <c r="AA602" s="305" t="e">
        <f>+Y602</f>
        <v>#N/A</v>
      </c>
    </row>
    <row r="603" spans="1:27" customFormat="1" ht="15" hidden="1" customHeight="1">
      <c r="A603" s="32">
        <v>1278</v>
      </c>
      <c r="B603" s="450"/>
      <c r="C603" s="249" t="str">
        <f>+VLOOKUP(A603,bd_lista!$A$3:$C$590,3,FALSE)</f>
        <v>Gobierno Autónomo Municipal de San Andrés de Machaca</v>
      </c>
      <c r="D603" s="452"/>
      <c r="E603" s="246" t="s">
        <v>1311</v>
      </c>
      <c r="F603" s="245">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5">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5">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5">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5">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5">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5">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5">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5">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5">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5">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5">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5">
        <f t="shared" ca="1" si="23"/>
        <v>0</v>
      </c>
      <c r="S603" s="252">
        <f ca="1">+R602+R603</f>
        <v>0</v>
      </c>
      <c r="T603" s="245">
        <f ca="1">+S603</f>
        <v>0</v>
      </c>
      <c r="U603" s="244">
        <f t="shared" si="24"/>
        <v>2</v>
      </c>
      <c r="V603" s="347" t="str">
        <f>+VLOOKUP(A603,bd_lista!$A$3:$E$590,5,FALSE)</f>
        <v>Gobiernos Autonomos Municipales</v>
      </c>
      <c r="W603" s="454"/>
      <c r="X603" s="244">
        <f>+VLOOKUP(A603,[2]Sheet1!$A$13:$D$744,4,FALSE)</f>
        <v>0</v>
      </c>
      <c r="Y603" s="244" t="e">
        <f>+VLOOKUP(X603,bd_lista!$A$3:$C$590,3,FALSE)</f>
        <v>#N/A</v>
      </c>
      <c r="Z603" s="302"/>
      <c r="AA603" s="303"/>
    </row>
    <row r="604" spans="1:27" customFormat="1" ht="15" hidden="1" customHeight="1">
      <c r="A604" s="32">
        <v>1279</v>
      </c>
      <c r="B604" s="449">
        <f>+A604</f>
        <v>1279</v>
      </c>
      <c r="C604" s="249" t="str">
        <f>+VLOOKUP(A604,bd_lista!$A$3:$C$590,3,FALSE)</f>
        <v>Gobierno Autónomo Municipal de Jesús de Machaca</v>
      </c>
      <c r="D604" s="451" t="str">
        <f>+C604</f>
        <v>Gobierno Autónomo Municipal de Jesús de Machaca</v>
      </c>
      <c r="E604" s="244" t="s">
        <v>1310</v>
      </c>
      <c r="F604" s="245">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5">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5">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5">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5">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5">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5">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5">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5">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5">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5">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5">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5">
        <f t="shared" ca="1" si="23"/>
        <v>0</v>
      </c>
      <c r="S604" s="252"/>
      <c r="T604" s="245">
        <f ca="1">+T605</f>
        <v>0</v>
      </c>
      <c r="U604" s="244">
        <f t="shared" si="24"/>
        <v>1</v>
      </c>
      <c r="V604" s="347" t="str">
        <f>+VLOOKUP(A604,bd_lista!$A$3:$E$590,5,FALSE)</f>
        <v>Gobiernos Autonomos Municipales</v>
      </c>
      <c r="W604" s="453" t="str">
        <f>+V604</f>
        <v>Gobiernos Autonomos Municipales</v>
      </c>
      <c r="X604" s="244">
        <f>+VLOOKUP(A604,[2]Sheet1!$A$13:$D$744,4,FALSE)</f>
        <v>0</v>
      </c>
      <c r="Y604" s="244" t="e">
        <f>+VLOOKUP(X604,bd_lista!$A$3:$C$590,3,FALSE)</f>
        <v>#N/A</v>
      </c>
      <c r="Z604" s="304">
        <f>+X604</f>
        <v>0</v>
      </c>
      <c r="AA604" s="305" t="e">
        <f>+Y604</f>
        <v>#N/A</v>
      </c>
    </row>
    <row r="605" spans="1:27" customFormat="1" ht="15" hidden="1" customHeight="1">
      <c r="A605" s="32">
        <v>1279</v>
      </c>
      <c r="B605" s="450"/>
      <c r="C605" s="249" t="str">
        <f>+VLOOKUP(A605,bd_lista!$A$3:$C$590,3,FALSE)</f>
        <v>Gobierno Autónomo Municipal de Jesús de Machaca</v>
      </c>
      <c r="D605" s="452"/>
      <c r="E605" s="246" t="s">
        <v>1311</v>
      </c>
      <c r="F605" s="245">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5">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5">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5">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5">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5">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5">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5">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5">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5">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5">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5">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5">
        <f t="shared" ca="1" si="23"/>
        <v>0</v>
      </c>
      <c r="S605" s="252">
        <f ca="1">+R604+R605</f>
        <v>0</v>
      </c>
      <c r="T605" s="245">
        <f ca="1">+S605</f>
        <v>0</v>
      </c>
      <c r="U605" s="244">
        <f t="shared" si="24"/>
        <v>2</v>
      </c>
      <c r="V605" s="347" t="str">
        <f>+VLOOKUP(A605,bd_lista!$A$3:$E$590,5,FALSE)</f>
        <v>Gobiernos Autonomos Municipales</v>
      </c>
      <c r="W605" s="454"/>
      <c r="X605" s="244">
        <f>+VLOOKUP(A605,[2]Sheet1!$A$13:$D$744,4,FALSE)</f>
        <v>0</v>
      </c>
      <c r="Y605" s="244" t="e">
        <f>+VLOOKUP(X605,bd_lista!$A$3:$C$590,3,FALSE)</f>
        <v>#N/A</v>
      </c>
      <c r="Z605" s="302"/>
      <c r="AA605" s="303"/>
    </row>
    <row r="606" spans="1:27" customFormat="1" ht="15" hidden="1" customHeight="1">
      <c r="A606" s="32">
        <v>1280</v>
      </c>
      <c r="B606" s="449">
        <f>+A606</f>
        <v>1280</v>
      </c>
      <c r="C606" s="249" t="str">
        <f>+VLOOKUP(A606,bd_lista!$A$3:$C$590,3,FALSE)</f>
        <v>Gobierno Autónomo Municipal de Taraco</v>
      </c>
      <c r="D606" s="451" t="str">
        <f>+C606</f>
        <v>Gobierno Autónomo Municipal de Taraco</v>
      </c>
      <c r="E606" s="244" t="s">
        <v>1310</v>
      </c>
      <c r="F606" s="245">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5">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5">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5">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5">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5">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5">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5">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5">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5">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5">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5">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5">
        <f t="shared" ref="R606:R669" ca="1" si="25">+SUM(F606:Q606)</f>
        <v>0</v>
      </c>
      <c r="S606" s="252"/>
      <c r="T606" s="245">
        <f ca="1">+T607</f>
        <v>0</v>
      </c>
      <c r="U606" s="244">
        <f t="shared" ref="U606:U669" si="26">+IF(E606="Débitos",1,2)</f>
        <v>1</v>
      </c>
      <c r="V606" s="347" t="str">
        <f>+VLOOKUP(A606,bd_lista!$A$3:$E$590,5,FALSE)</f>
        <v>Gobiernos Autonomos Municipales</v>
      </c>
      <c r="W606" s="453" t="str">
        <f>+V606</f>
        <v>Gobiernos Autonomos Municipales</v>
      </c>
      <c r="X606" s="244">
        <f>+VLOOKUP(A606,[2]Sheet1!$A$13:$D$744,4,FALSE)</f>
        <v>0</v>
      </c>
      <c r="Y606" s="244" t="e">
        <f>+VLOOKUP(X606,bd_lista!$A$3:$C$590,3,FALSE)</f>
        <v>#N/A</v>
      </c>
      <c r="Z606" s="304">
        <f>+X606</f>
        <v>0</v>
      </c>
      <c r="AA606" s="305" t="e">
        <f>+Y606</f>
        <v>#N/A</v>
      </c>
    </row>
    <row r="607" spans="1:27" customFormat="1" ht="15" hidden="1" customHeight="1">
      <c r="A607" s="32">
        <v>1280</v>
      </c>
      <c r="B607" s="450"/>
      <c r="C607" s="249" t="str">
        <f>+VLOOKUP(A607,bd_lista!$A$3:$C$590,3,FALSE)</f>
        <v>Gobierno Autónomo Municipal de Taraco</v>
      </c>
      <c r="D607" s="452"/>
      <c r="E607" s="246" t="s">
        <v>1311</v>
      </c>
      <c r="F607" s="245">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5">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5">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5">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5">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5">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5">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5">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5">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5">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5">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5">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5">
        <f t="shared" ca="1" si="25"/>
        <v>0</v>
      </c>
      <c r="S607" s="252">
        <f ca="1">+R606+R607</f>
        <v>0</v>
      </c>
      <c r="T607" s="245">
        <f ca="1">+S607</f>
        <v>0</v>
      </c>
      <c r="U607" s="244">
        <f t="shared" si="26"/>
        <v>2</v>
      </c>
      <c r="V607" s="347" t="str">
        <f>+VLOOKUP(A607,bd_lista!$A$3:$E$590,5,FALSE)</f>
        <v>Gobiernos Autonomos Municipales</v>
      </c>
      <c r="W607" s="454"/>
      <c r="X607" s="244">
        <f>+VLOOKUP(A607,[2]Sheet1!$A$13:$D$744,4,FALSE)</f>
        <v>0</v>
      </c>
      <c r="Y607" s="244" t="e">
        <f>+VLOOKUP(X607,bd_lista!$A$3:$C$590,3,FALSE)</f>
        <v>#N/A</v>
      </c>
      <c r="Z607" s="302"/>
      <c r="AA607" s="303"/>
    </row>
    <row r="608" spans="1:27" customFormat="1" ht="15" hidden="1" customHeight="1">
      <c r="A608" s="32">
        <v>1281</v>
      </c>
      <c r="B608" s="449">
        <f>+A608</f>
        <v>1281</v>
      </c>
      <c r="C608" s="249" t="str">
        <f>+VLOOKUP(A608,bd_lista!$A$3:$C$590,3,FALSE)</f>
        <v>Gobierno Autónomo Municipal de Huarina</v>
      </c>
      <c r="D608" s="451" t="str">
        <f>+C608</f>
        <v>Gobierno Autónomo Municipal de Huarina</v>
      </c>
      <c r="E608" s="244" t="s">
        <v>1310</v>
      </c>
      <c r="F608" s="245">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5">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5">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5">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5">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5">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5">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5">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5">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5">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5">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5">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5">
        <f t="shared" ca="1" si="25"/>
        <v>0</v>
      </c>
      <c r="S608" s="252"/>
      <c r="T608" s="245">
        <f ca="1">+T609</f>
        <v>0</v>
      </c>
      <c r="U608" s="244">
        <f t="shared" si="26"/>
        <v>1</v>
      </c>
      <c r="V608" s="347" t="str">
        <f>+VLOOKUP(A608,bd_lista!$A$3:$E$590,5,FALSE)</f>
        <v>Gobiernos Autonomos Municipales</v>
      </c>
      <c r="W608" s="453" t="str">
        <f>+V608</f>
        <v>Gobiernos Autonomos Municipales</v>
      </c>
      <c r="X608" s="244">
        <f>+VLOOKUP(A608,[2]Sheet1!$A$13:$D$744,4,FALSE)</f>
        <v>0</v>
      </c>
      <c r="Y608" s="244" t="e">
        <f>+VLOOKUP(X608,bd_lista!$A$3:$C$590,3,FALSE)</f>
        <v>#N/A</v>
      </c>
      <c r="Z608" s="304">
        <f>+X608</f>
        <v>0</v>
      </c>
      <c r="AA608" s="305" t="e">
        <f>+Y608</f>
        <v>#N/A</v>
      </c>
    </row>
    <row r="609" spans="1:27" customFormat="1" ht="15" hidden="1" customHeight="1">
      <c r="A609" s="32">
        <v>1281</v>
      </c>
      <c r="B609" s="450"/>
      <c r="C609" s="249" t="str">
        <f>+VLOOKUP(A609,bd_lista!$A$3:$C$590,3,FALSE)</f>
        <v>Gobierno Autónomo Municipal de Huarina</v>
      </c>
      <c r="D609" s="452"/>
      <c r="E609" s="246" t="s">
        <v>1311</v>
      </c>
      <c r="F609" s="245">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5">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5">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5">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5">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5">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5">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5">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5">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5">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5">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5">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5">
        <f t="shared" ca="1" si="25"/>
        <v>0</v>
      </c>
      <c r="S609" s="252">
        <f ca="1">+R608+R609</f>
        <v>0</v>
      </c>
      <c r="T609" s="245">
        <f ca="1">+S609</f>
        <v>0</v>
      </c>
      <c r="U609" s="244">
        <f t="shared" si="26"/>
        <v>2</v>
      </c>
      <c r="V609" s="347" t="str">
        <f>+VLOOKUP(A609,bd_lista!$A$3:$E$590,5,FALSE)</f>
        <v>Gobiernos Autonomos Municipales</v>
      </c>
      <c r="W609" s="454"/>
      <c r="X609" s="244">
        <f>+VLOOKUP(A609,[2]Sheet1!$A$13:$D$744,4,FALSE)</f>
        <v>0</v>
      </c>
      <c r="Y609" s="244" t="e">
        <f>+VLOOKUP(X609,bd_lista!$A$3:$C$590,3,FALSE)</f>
        <v>#N/A</v>
      </c>
      <c r="Z609" s="302"/>
      <c r="AA609" s="303"/>
    </row>
    <row r="610" spans="1:27" customFormat="1" ht="15" hidden="1" customHeight="1">
      <c r="A610" s="32">
        <v>1282</v>
      </c>
      <c r="B610" s="449">
        <f>+A610</f>
        <v>1282</v>
      </c>
      <c r="C610" s="249" t="str">
        <f>+VLOOKUP(A610,bd_lista!$A$3:$C$590,3,FALSE)</f>
        <v>Gobierno Autónomo Municipal de Santiago de Huata</v>
      </c>
      <c r="D610" s="451" t="str">
        <f>+C610</f>
        <v>Gobierno Autónomo Municipal de Santiago de Huata</v>
      </c>
      <c r="E610" s="244" t="s">
        <v>1310</v>
      </c>
      <c r="F610" s="245">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5">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5">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5">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5">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5">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5">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5">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5">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5">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5">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5">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5">
        <f t="shared" ca="1" si="25"/>
        <v>0</v>
      </c>
      <c r="S610" s="252"/>
      <c r="T610" s="245">
        <f ca="1">+T611</f>
        <v>0</v>
      </c>
      <c r="U610" s="244">
        <f t="shared" si="26"/>
        <v>1</v>
      </c>
      <c r="V610" s="347" t="str">
        <f>+VLOOKUP(A610,bd_lista!$A$3:$E$590,5,FALSE)</f>
        <v>Gobiernos Autonomos Municipales</v>
      </c>
      <c r="W610" s="453" t="str">
        <f>+V610</f>
        <v>Gobiernos Autonomos Municipales</v>
      </c>
      <c r="X610" s="244">
        <f>+VLOOKUP(A610,[2]Sheet1!$A$13:$D$744,4,FALSE)</f>
        <v>0</v>
      </c>
      <c r="Y610" s="244" t="e">
        <f>+VLOOKUP(X610,bd_lista!$A$3:$C$590,3,FALSE)</f>
        <v>#N/A</v>
      </c>
      <c r="Z610" s="304">
        <f>+X610</f>
        <v>0</v>
      </c>
      <c r="AA610" s="305" t="e">
        <f>+Y610</f>
        <v>#N/A</v>
      </c>
    </row>
    <row r="611" spans="1:27" customFormat="1" ht="15" hidden="1" customHeight="1">
      <c r="A611" s="32">
        <v>1282</v>
      </c>
      <c r="B611" s="450"/>
      <c r="C611" s="249" t="str">
        <f>+VLOOKUP(A611,bd_lista!$A$3:$C$590,3,FALSE)</f>
        <v>Gobierno Autónomo Municipal de Santiago de Huata</v>
      </c>
      <c r="D611" s="452"/>
      <c r="E611" s="246" t="s">
        <v>1311</v>
      </c>
      <c r="F611" s="245">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5">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5">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5">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5">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5">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5">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5">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5">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5">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5">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5">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5">
        <f t="shared" ca="1" si="25"/>
        <v>0</v>
      </c>
      <c r="S611" s="252">
        <f ca="1">+R610+R611</f>
        <v>0</v>
      </c>
      <c r="T611" s="245">
        <f ca="1">+S611</f>
        <v>0</v>
      </c>
      <c r="U611" s="244">
        <f t="shared" si="26"/>
        <v>2</v>
      </c>
      <c r="V611" s="347" t="str">
        <f>+VLOOKUP(A611,bd_lista!$A$3:$E$590,5,FALSE)</f>
        <v>Gobiernos Autonomos Municipales</v>
      </c>
      <c r="W611" s="454"/>
      <c r="X611" s="244">
        <f>+VLOOKUP(A611,[2]Sheet1!$A$13:$D$744,4,FALSE)</f>
        <v>0</v>
      </c>
      <c r="Y611" s="244" t="e">
        <f>+VLOOKUP(X611,bd_lista!$A$3:$C$590,3,FALSE)</f>
        <v>#N/A</v>
      </c>
      <c r="Z611" s="302"/>
      <c r="AA611" s="303"/>
    </row>
    <row r="612" spans="1:27" customFormat="1" ht="27" hidden="1" customHeight="1">
      <c r="A612" s="32">
        <v>1283</v>
      </c>
      <c r="B612" s="449">
        <f>+A612</f>
        <v>1283</v>
      </c>
      <c r="C612" s="249" t="str">
        <f>+VLOOKUP(A612,bd_lista!$A$3:$C$590,3,FALSE)</f>
        <v>Gobierno Autónomo Municipal de Escoma</v>
      </c>
      <c r="D612" s="451" t="str">
        <f>+C612</f>
        <v>Gobierno Autónomo Municipal de Escoma</v>
      </c>
      <c r="E612" s="244" t="s">
        <v>1310</v>
      </c>
      <c r="F612" s="245">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5">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5">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5">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5">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5">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5">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5">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5">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5">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5">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5">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5">
        <f t="shared" ca="1" si="25"/>
        <v>0</v>
      </c>
      <c r="S612" s="252"/>
      <c r="T612" s="245">
        <f ca="1">+T613</f>
        <v>0</v>
      </c>
      <c r="U612" s="244">
        <f t="shared" si="26"/>
        <v>1</v>
      </c>
      <c r="V612" s="347" t="str">
        <f>+VLOOKUP(A612,bd_lista!$A$3:$E$590,5,FALSE)</f>
        <v>Gobiernos Autonomos Municipales</v>
      </c>
      <c r="W612" s="453" t="str">
        <f>+V612</f>
        <v>Gobiernos Autonomos Municipales</v>
      </c>
      <c r="X612" s="244">
        <f>+VLOOKUP(A612,[2]Sheet1!$A$13:$D$744,4,FALSE)</f>
        <v>0</v>
      </c>
      <c r="Y612" s="244" t="e">
        <f>+VLOOKUP(X612,bd_lista!$A$3:$C$590,3,FALSE)</f>
        <v>#N/A</v>
      </c>
      <c r="Z612" s="304">
        <f>+X612</f>
        <v>0</v>
      </c>
      <c r="AA612" s="305" t="e">
        <f>+Y612</f>
        <v>#N/A</v>
      </c>
    </row>
    <row r="613" spans="1:27" customFormat="1" ht="27" hidden="1" customHeight="1">
      <c r="A613" s="32">
        <v>1283</v>
      </c>
      <c r="B613" s="450"/>
      <c r="C613" s="249" t="str">
        <f>+VLOOKUP(A613,bd_lista!$A$3:$C$590,3,FALSE)</f>
        <v>Gobierno Autónomo Municipal de Escoma</v>
      </c>
      <c r="D613" s="452"/>
      <c r="E613" s="246" t="s">
        <v>1311</v>
      </c>
      <c r="F613" s="245">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5">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5">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5">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5">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5">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5">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5">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5">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5">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5">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5">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5">
        <f t="shared" ca="1" si="25"/>
        <v>0</v>
      </c>
      <c r="S613" s="252">
        <f ca="1">+R612+R613</f>
        <v>0</v>
      </c>
      <c r="T613" s="245">
        <f ca="1">+S613</f>
        <v>0</v>
      </c>
      <c r="U613" s="244">
        <f t="shared" si="26"/>
        <v>2</v>
      </c>
      <c r="V613" s="347" t="str">
        <f>+VLOOKUP(A613,bd_lista!$A$3:$E$590,5,FALSE)</f>
        <v>Gobiernos Autonomos Municipales</v>
      </c>
      <c r="W613" s="454"/>
      <c r="X613" s="244">
        <f>+VLOOKUP(A613,[2]Sheet1!$A$13:$D$744,4,FALSE)</f>
        <v>0</v>
      </c>
      <c r="Y613" s="244" t="e">
        <f>+VLOOKUP(X613,bd_lista!$A$3:$C$590,3,FALSE)</f>
        <v>#N/A</v>
      </c>
      <c r="Z613" s="302"/>
      <c r="AA613" s="303"/>
    </row>
    <row r="614" spans="1:27" customFormat="1" ht="27" hidden="1" customHeight="1">
      <c r="A614" s="32">
        <v>1284</v>
      </c>
      <c r="B614" s="449">
        <f>+A614</f>
        <v>1284</v>
      </c>
      <c r="C614" s="249" t="str">
        <f>+VLOOKUP(A614,bd_lista!$A$3:$C$590,3,FALSE)</f>
        <v>Gobierno Autónomo Municipal de Humanata</v>
      </c>
      <c r="D614" s="451" t="str">
        <f>+C614</f>
        <v>Gobierno Autónomo Municipal de Humanata</v>
      </c>
      <c r="E614" s="244" t="s">
        <v>1310</v>
      </c>
      <c r="F614" s="245">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5">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5">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5">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5">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5">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5">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5">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5">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5">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5">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5">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5">
        <f t="shared" ca="1" si="25"/>
        <v>0</v>
      </c>
      <c r="S614" s="252"/>
      <c r="T614" s="245">
        <f ca="1">+T615</f>
        <v>0</v>
      </c>
      <c r="U614" s="244">
        <f t="shared" si="26"/>
        <v>1</v>
      </c>
      <c r="V614" s="347" t="str">
        <f>+VLOOKUP(A614,bd_lista!$A$3:$E$590,5,FALSE)</f>
        <v>Gobiernos Autonomos Municipales</v>
      </c>
      <c r="W614" s="453" t="str">
        <f>+V614</f>
        <v>Gobiernos Autonomos Municipales</v>
      </c>
      <c r="X614" s="244">
        <f>+VLOOKUP(A614,[2]Sheet1!$A$13:$D$744,4,FALSE)</f>
        <v>0</v>
      </c>
      <c r="Y614" s="244" t="e">
        <f>+VLOOKUP(X614,bd_lista!$A$3:$C$590,3,FALSE)</f>
        <v>#N/A</v>
      </c>
      <c r="Z614" s="304">
        <f>+X614</f>
        <v>0</v>
      </c>
      <c r="AA614" s="305" t="e">
        <f>+Y614</f>
        <v>#N/A</v>
      </c>
    </row>
    <row r="615" spans="1:27" customFormat="1" ht="27" hidden="1" customHeight="1">
      <c r="A615" s="32">
        <v>1284</v>
      </c>
      <c r="B615" s="450"/>
      <c r="C615" s="249" t="str">
        <f>+VLOOKUP(A615,bd_lista!$A$3:$C$590,3,FALSE)</f>
        <v>Gobierno Autónomo Municipal de Humanata</v>
      </c>
      <c r="D615" s="452"/>
      <c r="E615" s="246" t="s">
        <v>1311</v>
      </c>
      <c r="F615" s="245">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5">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5">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5">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5">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5">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5">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5">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5">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5">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5">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5">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5">
        <f t="shared" ca="1" si="25"/>
        <v>0</v>
      </c>
      <c r="S615" s="252">
        <f ca="1">+R614+R615</f>
        <v>0</v>
      </c>
      <c r="T615" s="245">
        <f ca="1">+S615</f>
        <v>0</v>
      </c>
      <c r="U615" s="244">
        <f t="shared" si="26"/>
        <v>2</v>
      </c>
      <c r="V615" s="347" t="str">
        <f>+VLOOKUP(A615,bd_lista!$A$3:$E$590,5,FALSE)</f>
        <v>Gobiernos Autonomos Municipales</v>
      </c>
      <c r="W615" s="454"/>
      <c r="X615" s="244">
        <f>+VLOOKUP(A615,[2]Sheet1!$A$13:$D$744,4,FALSE)</f>
        <v>0</v>
      </c>
      <c r="Y615" s="244" t="e">
        <f>+VLOOKUP(X615,bd_lista!$A$3:$C$590,3,FALSE)</f>
        <v>#N/A</v>
      </c>
      <c r="Z615" s="302"/>
      <c r="AA615" s="303"/>
    </row>
    <row r="616" spans="1:27" customFormat="1" ht="15" hidden="1" customHeight="1">
      <c r="A616" s="32">
        <v>1285</v>
      </c>
      <c r="B616" s="449">
        <f>+A616</f>
        <v>1285</v>
      </c>
      <c r="C616" s="249" t="str">
        <f>+VLOOKUP(A616,bd_lista!$A$3:$C$590,3,FALSE)</f>
        <v>Gobierno Autónomo Municipal de Alto Beni</v>
      </c>
      <c r="D616" s="451" t="str">
        <f>+C616</f>
        <v>Gobierno Autónomo Municipal de Alto Beni</v>
      </c>
      <c r="E616" s="244" t="s">
        <v>1310</v>
      </c>
      <c r="F616" s="245">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5">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5">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5">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5">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5">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5">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5">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5">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5">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5">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5">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5">
        <f t="shared" ca="1" si="25"/>
        <v>0</v>
      </c>
      <c r="S616" s="252"/>
      <c r="T616" s="245">
        <f ca="1">+T617</f>
        <v>0</v>
      </c>
      <c r="U616" s="244">
        <f t="shared" si="26"/>
        <v>1</v>
      </c>
      <c r="V616" s="347" t="str">
        <f>+VLOOKUP(A616,bd_lista!$A$3:$E$590,5,FALSE)</f>
        <v>Gobiernos Autonomos Municipales</v>
      </c>
      <c r="W616" s="453" t="str">
        <f>+V616</f>
        <v>Gobiernos Autonomos Municipales</v>
      </c>
      <c r="X616" s="244">
        <f>+VLOOKUP(A616,[2]Sheet1!$A$13:$D$744,4,FALSE)</f>
        <v>0</v>
      </c>
      <c r="Y616" s="244" t="e">
        <f>+VLOOKUP(X616,bd_lista!$A$3:$C$590,3,FALSE)</f>
        <v>#N/A</v>
      </c>
      <c r="Z616" s="304">
        <f>+X616</f>
        <v>0</v>
      </c>
      <c r="AA616" s="305" t="e">
        <f>+Y616</f>
        <v>#N/A</v>
      </c>
    </row>
    <row r="617" spans="1:27" customFormat="1" ht="15" hidden="1" customHeight="1">
      <c r="A617" s="32">
        <v>1285</v>
      </c>
      <c r="B617" s="450"/>
      <c r="C617" s="249" t="str">
        <f>+VLOOKUP(A617,bd_lista!$A$3:$C$590,3,FALSE)</f>
        <v>Gobierno Autónomo Municipal de Alto Beni</v>
      </c>
      <c r="D617" s="452"/>
      <c r="E617" s="246" t="s">
        <v>1311</v>
      </c>
      <c r="F617" s="245">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5">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5">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5">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5">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5">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5">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5">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5">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5">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5">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5">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5">
        <f t="shared" ca="1" si="25"/>
        <v>0</v>
      </c>
      <c r="S617" s="252">
        <f ca="1">+R616+R617</f>
        <v>0</v>
      </c>
      <c r="T617" s="245">
        <f ca="1">+S617</f>
        <v>0</v>
      </c>
      <c r="U617" s="244">
        <f t="shared" si="26"/>
        <v>2</v>
      </c>
      <c r="V617" s="347" t="str">
        <f>+VLOOKUP(A617,bd_lista!$A$3:$E$590,5,FALSE)</f>
        <v>Gobiernos Autonomos Municipales</v>
      </c>
      <c r="W617" s="454"/>
      <c r="X617" s="244">
        <f>+VLOOKUP(A617,[2]Sheet1!$A$13:$D$744,4,FALSE)</f>
        <v>0</v>
      </c>
      <c r="Y617" s="244" t="e">
        <f>+VLOOKUP(X617,bd_lista!$A$3:$C$590,3,FALSE)</f>
        <v>#N/A</v>
      </c>
      <c r="Z617" s="302"/>
      <c r="AA617" s="303"/>
    </row>
    <row r="618" spans="1:27" customFormat="1" ht="15" hidden="1" customHeight="1">
      <c r="A618" s="32">
        <v>1286</v>
      </c>
      <c r="B618" s="449">
        <f>+A618</f>
        <v>1286</v>
      </c>
      <c r="C618" s="249" t="str">
        <f>+VLOOKUP(A618,bd_lista!$A$3:$C$590,3,FALSE)</f>
        <v>Gobierno Autónomo Municipal de Huatajata</v>
      </c>
      <c r="D618" s="451" t="str">
        <f>+C618</f>
        <v>Gobierno Autónomo Municipal de Huatajata</v>
      </c>
      <c r="E618" s="244" t="s">
        <v>1310</v>
      </c>
      <c r="F618" s="245">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5">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5">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5">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5">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5">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5">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5">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5">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5">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5">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5">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5">
        <f t="shared" ca="1" si="25"/>
        <v>0</v>
      </c>
      <c r="S618" s="252"/>
      <c r="T618" s="245">
        <f ca="1">+T619</f>
        <v>0</v>
      </c>
      <c r="U618" s="244">
        <f t="shared" si="26"/>
        <v>1</v>
      </c>
      <c r="V618" s="347" t="str">
        <f>+VLOOKUP(A618,bd_lista!$A$3:$E$590,5,FALSE)</f>
        <v>Gobiernos Autonomos Municipales</v>
      </c>
      <c r="W618" s="453" t="str">
        <f>+V618</f>
        <v>Gobiernos Autonomos Municipales</v>
      </c>
      <c r="X618" s="244">
        <f>+VLOOKUP(A618,[2]Sheet1!$A$13:$D$744,4,FALSE)</f>
        <v>0</v>
      </c>
      <c r="Y618" s="244" t="e">
        <f>+VLOOKUP(X618,bd_lista!$A$3:$C$590,3,FALSE)</f>
        <v>#N/A</v>
      </c>
      <c r="Z618" s="304">
        <f>+X618</f>
        <v>0</v>
      </c>
      <c r="AA618" s="305" t="e">
        <f>+Y618</f>
        <v>#N/A</v>
      </c>
    </row>
    <row r="619" spans="1:27" customFormat="1" ht="15" hidden="1" customHeight="1">
      <c r="A619" s="32">
        <v>1286</v>
      </c>
      <c r="B619" s="450"/>
      <c r="C619" s="249" t="str">
        <f>+VLOOKUP(A619,bd_lista!$A$3:$C$590,3,FALSE)</f>
        <v>Gobierno Autónomo Municipal de Huatajata</v>
      </c>
      <c r="D619" s="452"/>
      <c r="E619" s="246" t="s">
        <v>1311</v>
      </c>
      <c r="F619" s="245">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5">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5">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5">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5">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5">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5">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5">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5">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5">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5">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5">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5">
        <f t="shared" ca="1" si="25"/>
        <v>0</v>
      </c>
      <c r="S619" s="252">
        <f ca="1">+R618+R619</f>
        <v>0</v>
      </c>
      <c r="T619" s="245">
        <f ca="1">+S619</f>
        <v>0</v>
      </c>
      <c r="U619" s="244">
        <f t="shared" si="26"/>
        <v>2</v>
      </c>
      <c r="V619" s="347" t="str">
        <f>+VLOOKUP(A619,bd_lista!$A$3:$E$590,5,FALSE)</f>
        <v>Gobiernos Autonomos Municipales</v>
      </c>
      <c r="W619" s="454"/>
      <c r="X619" s="244">
        <f>+VLOOKUP(A619,[2]Sheet1!$A$13:$D$744,4,FALSE)</f>
        <v>0</v>
      </c>
      <c r="Y619" s="244" t="e">
        <f>+VLOOKUP(X619,bd_lista!$A$3:$C$590,3,FALSE)</f>
        <v>#N/A</v>
      </c>
      <c r="Z619" s="302"/>
      <c r="AA619" s="303"/>
    </row>
    <row r="620" spans="1:27" customFormat="1" ht="15" hidden="1" customHeight="1">
      <c r="A620" s="32">
        <v>1287</v>
      </c>
      <c r="B620" s="449">
        <f>+A620</f>
        <v>1287</v>
      </c>
      <c r="C620" s="249" t="str">
        <f>+VLOOKUP(A620,bd_lista!$A$3:$C$590,3,FALSE)</f>
        <v>Gobierno Autónomo Municipal de Chua Cocani</v>
      </c>
      <c r="D620" s="451" t="str">
        <f>+C620</f>
        <v>Gobierno Autónomo Municipal de Chua Cocani</v>
      </c>
      <c r="E620" s="244" t="s">
        <v>1310</v>
      </c>
      <c r="F620" s="245">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5">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5">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5">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5">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5">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5">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5">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5">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5">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5">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5">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5">
        <f t="shared" ca="1" si="25"/>
        <v>0</v>
      </c>
      <c r="S620" s="252"/>
      <c r="T620" s="245">
        <f ca="1">+T621</f>
        <v>0</v>
      </c>
      <c r="U620" s="244">
        <f t="shared" si="26"/>
        <v>1</v>
      </c>
      <c r="V620" s="347" t="str">
        <f>+VLOOKUP(A620,bd_lista!$A$3:$E$590,5,FALSE)</f>
        <v>Gobiernos Autonomos Municipales</v>
      </c>
      <c r="W620" s="453" t="str">
        <f>+V620</f>
        <v>Gobiernos Autonomos Municipales</v>
      </c>
      <c r="X620" s="244">
        <f>+VLOOKUP(A620,[2]Sheet1!$A$13:$D$744,4,FALSE)</f>
        <v>0</v>
      </c>
      <c r="Y620" s="244" t="e">
        <f>+VLOOKUP(X620,bd_lista!$A$3:$C$590,3,FALSE)</f>
        <v>#N/A</v>
      </c>
      <c r="Z620" s="304">
        <f>+X620</f>
        <v>0</v>
      </c>
      <c r="AA620" s="305" t="e">
        <f>+Y620</f>
        <v>#N/A</v>
      </c>
    </row>
    <row r="621" spans="1:27" customFormat="1" ht="15" hidden="1" customHeight="1">
      <c r="A621" s="32">
        <v>1287</v>
      </c>
      <c r="B621" s="450"/>
      <c r="C621" s="249" t="str">
        <f>+VLOOKUP(A621,bd_lista!$A$3:$C$590,3,FALSE)</f>
        <v>Gobierno Autónomo Municipal de Chua Cocani</v>
      </c>
      <c r="D621" s="452"/>
      <c r="E621" s="246" t="s">
        <v>1311</v>
      </c>
      <c r="F621" s="245">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5">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5">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5">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5">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5">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5">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5">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5">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5">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5">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5">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5">
        <f t="shared" ca="1" si="25"/>
        <v>0</v>
      </c>
      <c r="S621" s="252">
        <f ca="1">+R620+R621</f>
        <v>0</v>
      </c>
      <c r="T621" s="245">
        <f ca="1">+S621</f>
        <v>0</v>
      </c>
      <c r="U621" s="244">
        <f t="shared" si="26"/>
        <v>2</v>
      </c>
      <c r="V621" s="347" t="str">
        <f>+VLOOKUP(A621,bd_lista!$A$3:$E$590,5,FALSE)</f>
        <v>Gobiernos Autonomos Municipales</v>
      </c>
      <c r="W621" s="454"/>
      <c r="X621" s="244">
        <f>+VLOOKUP(A621,[2]Sheet1!$A$13:$D$744,4,FALSE)</f>
        <v>0</v>
      </c>
      <c r="Y621" s="244" t="e">
        <f>+VLOOKUP(X621,bd_lista!$A$3:$C$590,3,FALSE)</f>
        <v>#N/A</v>
      </c>
      <c r="Z621" s="302"/>
      <c r="AA621" s="303"/>
    </row>
    <row r="622" spans="1:27" customFormat="1" ht="15" hidden="1" customHeight="1">
      <c r="A622" s="32">
        <v>1303</v>
      </c>
      <c r="B622" s="449">
        <f>+A622</f>
        <v>1303</v>
      </c>
      <c r="C622" s="249" t="str">
        <f>+VLOOKUP(A622,bd_lista!$A$3:$C$590,3,FALSE)</f>
        <v>Gobierno Autónomo Municipal de Sipe Sipe</v>
      </c>
      <c r="D622" s="451" t="str">
        <f>+C622</f>
        <v>Gobierno Autónomo Municipal de Sipe Sipe</v>
      </c>
      <c r="E622" s="244" t="s">
        <v>1310</v>
      </c>
      <c r="F622" s="245">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5">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5">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5">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5">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5">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5">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5">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5">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5">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5">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5">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5">
        <f t="shared" ca="1" si="25"/>
        <v>0</v>
      </c>
      <c r="S622" s="252"/>
      <c r="T622" s="245">
        <f ca="1">+T623</f>
        <v>0</v>
      </c>
      <c r="U622" s="244">
        <f t="shared" si="26"/>
        <v>1</v>
      </c>
      <c r="V622" s="347" t="str">
        <f>+VLOOKUP(A622,bd_lista!$A$3:$E$590,5,FALSE)</f>
        <v>Gobiernos Autonomos Municipales</v>
      </c>
      <c r="W622" s="453" t="str">
        <f>+V622</f>
        <v>Gobiernos Autonomos Municipales</v>
      </c>
      <c r="X622" s="244">
        <f>+VLOOKUP(A622,[2]Sheet1!$A$13:$D$744,4,FALSE)</f>
        <v>0</v>
      </c>
      <c r="Y622" s="244" t="e">
        <f>+VLOOKUP(X622,bd_lista!$A$3:$C$590,3,FALSE)</f>
        <v>#N/A</v>
      </c>
      <c r="Z622" s="304">
        <f>+X622</f>
        <v>0</v>
      </c>
      <c r="AA622" s="305" t="e">
        <f>+Y622</f>
        <v>#N/A</v>
      </c>
    </row>
    <row r="623" spans="1:27" customFormat="1" ht="15" hidden="1" customHeight="1">
      <c r="A623" s="32">
        <v>1303</v>
      </c>
      <c r="B623" s="450"/>
      <c r="C623" s="249" t="str">
        <f>+VLOOKUP(A623,bd_lista!$A$3:$C$590,3,FALSE)</f>
        <v>Gobierno Autónomo Municipal de Sipe Sipe</v>
      </c>
      <c r="D623" s="452"/>
      <c r="E623" s="246" t="s">
        <v>1311</v>
      </c>
      <c r="F623" s="245">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5">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5">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5">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5">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5">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5">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5">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5">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5">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5">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5">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5">
        <f t="shared" ca="1" si="25"/>
        <v>0</v>
      </c>
      <c r="S623" s="252">
        <f ca="1">+R622+R623</f>
        <v>0</v>
      </c>
      <c r="T623" s="245">
        <f ca="1">+S623</f>
        <v>0</v>
      </c>
      <c r="U623" s="244">
        <f t="shared" si="26"/>
        <v>2</v>
      </c>
      <c r="V623" s="347" t="str">
        <f>+VLOOKUP(A623,bd_lista!$A$3:$E$590,5,FALSE)</f>
        <v>Gobiernos Autonomos Municipales</v>
      </c>
      <c r="W623" s="454"/>
      <c r="X623" s="244">
        <f>+VLOOKUP(A623,[2]Sheet1!$A$13:$D$744,4,FALSE)</f>
        <v>0</v>
      </c>
      <c r="Y623" s="244" t="e">
        <f>+VLOOKUP(X623,bd_lista!$A$3:$C$590,3,FALSE)</f>
        <v>#N/A</v>
      </c>
      <c r="Z623" s="302"/>
      <c r="AA623" s="303"/>
    </row>
    <row r="624" spans="1:27" customFormat="1" ht="15" hidden="1" customHeight="1">
      <c r="A624" s="32">
        <v>1304</v>
      </c>
      <c r="B624" s="449">
        <f>+A624</f>
        <v>1304</v>
      </c>
      <c r="C624" s="249" t="str">
        <f>+VLOOKUP(A624,bd_lista!$A$3:$C$590,3,FALSE)</f>
        <v>Gobierno Autónomo Municipal de Tiquipaya</v>
      </c>
      <c r="D624" s="451" t="str">
        <f>+C624</f>
        <v>Gobierno Autónomo Municipal de Tiquipaya</v>
      </c>
      <c r="E624" s="244" t="s">
        <v>1310</v>
      </c>
      <c r="F624" s="245">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5">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5">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5">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5">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5">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5">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5">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5">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5">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5">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5">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5">
        <f t="shared" ca="1" si="25"/>
        <v>0</v>
      </c>
      <c r="S624" s="252"/>
      <c r="T624" s="245">
        <f ca="1">+T625</f>
        <v>0</v>
      </c>
      <c r="U624" s="244">
        <f t="shared" si="26"/>
        <v>1</v>
      </c>
      <c r="V624" s="347" t="str">
        <f>+VLOOKUP(A624,bd_lista!$A$3:$E$590,5,FALSE)</f>
        <v>Gobiernos Autonomos Municipales</v>
      </c>
      <c r="W624" s="453" t="str">
        <f>+V624</f>
        <v>Gobiernos Autonomos Municipales</v>
      </c>
      <c r="X624" s="244">
        <f>+VLOOKUP(A624,[2]Sheet1!$A$13:$D$744,4,FALSE)</f>
        <v>0</v>
      </c>
      <c r="Y624" s="244" t="e">
        <f>+VLOOKUP(X624,bd_lista!$A$3:$C$590,3,FALSE)</f>
        <v>#N/A</v>
      </c>
      <c r="Z624" s="304">
        <f>+X624</f>
        <v>0</v>
      </c>
      <c r="AA624" s="305" t="e">
        <f>+Y624</f>
        <v>#N/A</v>
      </c>
    </row>
    <row r="625" spans="1:27" customFormat="1" ht="15" hidden="1" customHeight="1">
      <c r="A625" s="32">
        <v>1304</v>
      </c>
      <c r="B625" s="450"/>
      <c r="C625" s="249" t="str">
        <f>+VLOOKUP(A625,bd_lista!$A$3:$C$590,3,FALSE)</f>
        <v>Gobierno Autónomo Municipal de Tiquipaya</v>
      </c>
      <c r="D625" s="452"/>
      <c r="E625" s="246" t="s">
        <v>1311</v>
      </c>
      <c r="F625" s="245">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5">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5">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5">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5">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5">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5">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5">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5">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5">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5">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5">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5">
        <f t="shared" ca="1" si="25"/>
        <v>0</v>
      </c>
      <c r="S625" s="252">
        <f ca="1">+R624+R625</f>
        <v>0</v>
      </c>
      <c r="T625" s="245">
        <f ca="1">+S625</f>
        <v>0</v>
      </c>
      <c r="U625" s="244">
        <f t="shared" si="26"/>
        <v>2</v>
      </c>
      <c r="V625" s="347" t="str">
        <f>+VLOOKUP(A625,bd_lista!$A$3:$E$590,5,FALSE)</f>
        <v>Gobiernos Autonomos Municipales</v>
      </c>
      <c r="W625" s="454"/>
      <c r="X625" s="244">
        <f>+VLOOKUP(A625,[2]Sheet1!$A$13:$D$744,4,FALSE)</f>
        <v>0</v>
      </c>
      <c r="Y625" s="244" t="e">
        <f>+VLOOKUP(X625,bd_lista!$A$3:$C$590,3,FALSE)</f>
        <v>#N/A</v>
      </c>
      <c r="Z625" s="302"/>
      <c r="AA625" s="303"/>
    </row>
    <row r="626" spans="1:27" customFormat="1" ht="15" hidden="1" customHeight="1">
      <c r="A626" s="32">
        <v>1305</v>
      </c>
      <c r="B626" s="449">
        <f>+A626</f>
        <v>1305</v>
      </c>
      <c r="C626" s="249" t="str">
        <f>+VLOOKUP(A626,bd_lista!$A$3:$C$590,3,FALSE)</f>
        <v>Gobierno Autónomo Municipal de Vinto</v>
      </c>
      <c r="D626" s="451" t="str">
        <f>+C626</f>
        <v>Gobierno Autónomo Municipal de Vinto</v>
      </c>
      <c r="E626" s="244" t="s">
        <v>1310</v>
      </c>
      <c r="F626" s="245">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5">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5">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5">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5">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5">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5">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5">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5">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5">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5">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5">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5">
        <f t="shared" ca="1" si="25"/>
        <v>0</v>
      </c>
      <c r="S626" s="252"/>
      <c r="T626" s="245">
        <f ca="1">+T627</f>
        <v>0</v>
      </c>
      <c r="U626" s="244">
        <f t="shared" si="26"/>
        <v>1</v>
      </c>
      <c r="V626" s="347" t="str">
        <f>+VLOOKUP(A626,bd_lista!$A$3:$E$590,5,FALSE)</f>
        <v>Gobiernos Autonomos Municipales</v>
      </c>
      <c r="W626" s="453" t="str">
        <f>+V626</f>
        <v>Gobiernos Autonomos Municipales</v>
      </c>
      <c r="X626" s="244">
        <f>+VLOOKUP(A626,[2]Sheet1!$A$13:$D$744,4,FALSE)</f>
        <v>0</v>
      </c>
      <c r="Y626" s="244" t="e">
        <f>+VLOOKUP(X626,bd_lista!$A$3:$C$590,3,FALSE)</f>
        <v>#N/A</v>
      </c>
      <c r="Z626" s="304">
        <f>+X626</f>
        <v>0</v>
      </c>
      <c r="AA626" s="305" t="e">
        <f>+Y626</f>
        <v>#N/A</v>
      </c>
    </row>
    <row r="627" spans="1:27" customFormat="1" ht="15" hidden="1" customHeight="1">
      <c r="A627" s="32">
        <v>1305</v>
      </c>
      <c r="B627" s="450"/>
      <c r="C627" s="249" t="str">
        <f>+VLOOKUP(A627,bd_lista!$A$3:$C$590,3,FALSE)</f>
        <v>Gobierno Autónomo Municipal de Vinto</v>
      </c>
      <c r="D627" s="452"/>
      <c r="E627" s="246" t="s">
        <v>1311</v>
      </c>
      <c r="F627" s="245">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5">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5">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5">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5">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5">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5">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5">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5">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5">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5">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5">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5">
        <f t="shared" ca="1" si="25"/>
        <v>0</v>
      </c>
      <c r="S627" s="252">
        <f ca="1">+R626+R627</f>
        <v>0</v>
      </c>
      <c r="T627" s="245">
        <f ca="1">+S627</f>
        <v>0</v>
      </c>
      <c r="U627" s="244">
        <f t="shared" si="26"/>
        <v>2</v>
      </c>
      <c r="V627" s="347" t="str">
        <f>+VLOOKUP(A627,bd_lista!$A$3:$E$590,5,FALSE)</f>
        <v>Gobiernos Autonomos Municipales</v>
      </c>
      <c r="W627" s="454"/>
      <c r="X627" s="244">
        <f>+VLOOKUP(A627,[2]Sheet1!$A$13:$D$744,4,FALSE)</f>
        <v>0</v>
      </c>
      <c r="Y627" s="244" t="e">
        <f>+VLOOKUP(X627,bd_lista!$A$3:$C$590,3,FALSE)</f>
        <v>#N/A</v>
      </c>
      <c r="Z627" s="302"/>
      <c r="AA627" s="303"/>
    </row>
    <row r="628" spans="1:27" customFormat="1" ht="15" hidden="1" customHeight="1">
      <c r="A628" s="32">
        <v>1306</v>
      </c>
      <c r="B628" s="449">
        <f>+A628</f>
        <v>1306</v>
      </c>
      <c r="C628" s="249" t="str">
        <f>+VLOOKUP(A628,bd_lista!$A$3:$C$590,3,FALSE)</f>
        <v>Gobierno Autónomo Municipal de Colcapirhua</v>
      </c>
      <c r="D628" s="451" t="str">
        <f>+C628</f>
        <v>Gobierno Autónomo Municipal de Colcapirhua</v>
      </c>
      <c r="E628" s="244" t="s">
        <v>1310</v>
      </c>
      <c r="F628" s="245">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5">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5">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5">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5">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5">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5">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5">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5">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5">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5">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5">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5">
        <f t="shared" ca="1" si="25"/>
        <v>0</v>
      </c>
      <c r="S628" s="252"/>
      <c r="T628" s="245">
        <f ca="1">+T629</f>
        <v>0</v>
      </c>
      <c r="U628" s="244">
        <f t="shared" si="26"/>
        <v>1</v>
      </c>
      <c r="V628" s="347" t="str">
        <f>+VLOOKUP(A628,bd_lista!$A$3:$E$590,5,FALSE)</f>
        <v>Gobiernos Autonomos Municipales</v>
      </c>
      <c r="W628" s="453" t="str">
        <f>+V628</f>
        <v>Gobiernos Autonomos Municipales</v>
      </c>
      <c r="X628" s="244">
        <f>+VLOOKUP(A628,[2]Sheet1!$A$13:$D$744,4,FALSE)</f>
        <v>0</v>
      </c>
      <c r="Y628" s="244" t="e">
        <f>+VLOOKUP(X628,bd_lista!$A$3:$C$590,3,FALSE)</f>
        <v>#N/A</v>
      </c>
      <c r="Z628" s="304">
        <f>+X628</f>
        <v>0</v>
      </c>
      <c r="AA628" s="305" t="e">
        <f>+Y628</f>
        <v>#N/A</v>
      </c>
    </row>
    <row r="629" spans="1:27" customFormat="1" ht="15" hidden="1" customHeight="1">
      <c r="A629" s="32">
        <v>1306</v>
      </c>
      <c r="B629" s="450"/>
      <c r="C629" s="249" t="str">
        <f>+VLOOKUP(A629,bd_lista!$A$3:$C$590,3,FALSE)</f>
        <v>Gobierno Autónomo Municipal de Colcapirhua</v>
      </c>
      <c r="D629" s="452"/>
      <c r="E629" s="246" t="s">
        <v>1311</v>
      </c>
      <c r="F629" s="245">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5">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5">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5">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5">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5">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5">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5">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5">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5">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5">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5">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5">
        <f t="shared" ca="1" si="25"/>
        <v>0</v>
      </c>
      <c r="S629" s="252">
        <f ca="1">+R628+R629</f>
        <v>0</v>
      </c>
      <c r="T629" s="245">
        <f ca="1">+S629</f>
        <v>0</v>
      </c>
      <c r="U629" s="244">
        <f t="shared" si="26"/>
        <v>2</v>
      </c>
      <c r="V629" s="347" t="str">
        <f>+VLOOKUP(A629,bd_lista!$A$3:$E$590,5,FALSE)</f>
        <v>Gobiernos Autonomos Municipales</v>
      </c>
      <c r="W629" s="454"/>
      <c r="X629" s="244">
        <f>+VLOOKUP(A629,[2]Sheet1!$A$13:$D$744,4,FALSE)</f>
        <v>0</v>
      </c>
      <c r="Y629" s="244" t="e">
        <f>+VLOOKUP(X629,bd_lista!$A$3:$C$590,3,FALSE)</f>
        <v>#N/A</v>
      </c>
      <c r="Z629" s="302"/>
      <c r="AA629" s="303"/>
    </row>
    <row r="630" spans="1:27" customFormat="1" ht="15" hidden="1" customHeight="1">
      <c r="A630" s="32">
        <v>1307</v>
      </c>
      <c r="B630" s="449">
        <f>+A630</f>
        <v>1307</v>
      </c>
      <c r="C630" s="249" t="str">
        <f>+VLOOKUP(A630,bd_lista!$A$3:$C$590,3,FALSE)</f>
        <v>Gobierno Autónomo Municipal de Aiquile</v>
      </c>
      <c r="D630" s="451" t="str">
        <f>+C630</f>
        <v>Gobierno Autónomo Municipal de Aiquile</v>
      </c>
      <c r="E630" s="244" t="s">
        <v>1310</v>
      </c>
      <c r="F630" s="245">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5">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5">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5">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5">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5">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5">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5">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5">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5">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5">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5">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5">
        <f t="shared" ca="1" si="25"/>
        <v>0</v>
      </c>
      <c r="S630" s="252"/>
      <c r="T630" s="245">
        <f ca="1">+T631</f>
        <v>0</v>
      </c>
      <c r="U630" s="244">
        <f t="shared" si="26"/>
        <v>1</v>
      </c>
      <c r="V630" s="347" t="str">
        <f>+VLOOKUP(A630,bd_lista!$A$3:$E$590,5,FALSE)</f>
        <v>Gobiernos Autonomos Municipales</v>
      </c>
      <c r="W630" s="453" t="str">
        <f>+V630</f>
        <v>Gobiernos Autonomos Municipales</v>
      </c>
      <c r="X630" s="244">
        <f>+VLOOKUP(A630,[2]Sheet1!$A$13:$D$744,4,FALSE)</f>
        <v>0</v>
      </c>
      <c r="Y630" s="244" t="e">
        <f>+VLOOKUP(X630,bd_lista!$A$3:$C$590,3,FALSE)</f>
        <v>#N/A</v>
      </c>
      <c r="Z630" s="304">
        <f>+X630</f>
        <v>0</v>
      </c>
      <c r="AA630" s="305" t="e">
        <f>+Y630</f>
        <v>#N/A</v>
      </c>
    </row>
    <row r="631" spans="1:27" customFormat="1" ht="15" hidden="1" customHeight="1">
      <c r="A631" s="32">
        <v>1307</v>
      </c>
      <c r="B631" s="450"/>
      <c r="C631" s="249" t="str">
        <f>+VLOOKUP(A631,bd_lista!$A$3:$C$590,3,FALSE)</f>
        <v>Gobierno Autónomo Municipal de Aiquile</v>
      </c>
      <c r="D631" s="452"/>
      <c r="E631" s="246" t="s">
        <v>1311</v>
      </c>
      <c r="F631" s="245">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5">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5">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5">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5">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5">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5">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5">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5">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5">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5">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5">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5">
        <f t="shared" ca="1" si="25"/>
        <v>0</v>
      </c>
      <c r="S631" s="252">
        <f ca="1">+R630+R631</f>
        <v>0</v>
      </c>
      <c r="T631" s="245">
        <f ca="1">+S631</f>
        <v>0</v>
      </c>
      <c r="U631" s="244">
        <f t="shared" si="26"/>
        <v>2</v>
      </c>
      <c r="V631" s="347" t="str">
        <f>+VLOOKUP(A631,bd_lista!$A$3:$E$590,5,FALSE)</f>
        <v>Gobiernos Autonomos Municipales</v>
      </c>
      <c r="W631" s="454"/>
      <c r="X631" s="244">
        <f>+VLOOKUP(A631,[2]Sheet1!$A$13:$D$744,4,FALSE)</f>
        <v>0</v>
      </c>
      <c r="Y631" s="244" t="e">
        <f>+VLOOKUP(X631,bd_lista!$A$3:$C$590,3,FALSE)</f>
        <v>#N/A</v>
      </c>
      <c r="Z631" s="302"/>
      <c r="AA631" s="303"/>
    </row>
    <row r="632" spans="1:27" customFormat="1" ht="15" hidden="1" customHeight="1">
      <c r="A632" s="32">
        <v>1308</v>
      </c>
      <c r="B632" s="449">
        <f>+A632</f>
        <v>1308</v>
      </c>
      <c r="C632" s="249" t="str">
        <f>+VLOOKUP(A632,bd_lista!$A$3:$C$590,3,FALSE)</f>
        <v>Gobierno Autónomo Municipal de Pasorapa</v>
      </c>
      <c r="D632" s="451" t="str">
        <f>+C632</f>
        <v>Gobierno Autónomo Municipal de Pasorapa</v>
      </c>
      <c r="E632" s="244" t="s">
        <v>1310</v>
      </c>
      <c r="F632" s="245">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5">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5">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5">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5">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5">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5">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5">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5">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5">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5">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5">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5">
        <f t="shared" ca="1" si="25"/>
        <v>0</v>
      </c>
      <c r="S632" s="252"/>
      <c r="T632" s="245">
        <f ca="1">+T633</f>
        <v>0</v>
      </c>
      <c r="U632" s="244">
        <f t="shared" si="26"/>
        <v>1</v>
      </c>
      <c r="V632" s="347" t="str">
        <f>+VLOOKUP(A632,bd_lista!$A$3:$E$590,5,FALSE)</f>
        <v>Gobiernos Autonomos Municipales</v>
      </c>
      <c r="W632" s="453" t="str">
        <f>+V632</f>
        <v>Gobiernos Autonomos Municipales</v>
      </c>
      <c r="X632" s="244">
        <f>+VLOOKUP(A632,[2]Sheet1!$A$13:$D$744,4,FALSE)</f>
        <v>0</v>
      </c>
      <c r="Y632" s="244" t="e">
        <f>+VLOOKUP(X632,bd_lista!$A$3:$C$590,3,FALSE)</f>
        <v>#N/A</v>
      </c>
      <c r="Z632" s="304">
        <f>+X632</f>
        <v>0</v>
      </c>
      <c r="AA632" s="305" t="e">
        <f>+Y632</f>
        <v>#N/A</v>
      </c>
    </row>
    <row r="633" spans="1:27" customFormat="1" ht="15" hidden="1" customHeight="1">
      <c r="A633" s="32">
        <v>1308</v>
      </c>
      <c r="B633" s="450"/>
      <c r="C633" s="249" t="str">
        <f>+VLOOKUP(A633,bd_lista!$A$3:$C$590,3,FALSE)</f>
        <v>Gobierno Autónomo Municipal de Pasorapa</v>
      </c>
      <c r="D633" s="452"/>
      <c r="E633" s="246" t="s">
        <v>1311</v>
      </c>
      <c r="F633" s="245">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5">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5">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5">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5">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5">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5">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5">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5">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5">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5">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5">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5">
        <f t="shared" ca="1" si="25"/>
        <v>0</v>
      </c>
      <c r="S633" s="252">
        <f ca="1">+R632+R633</f>
        <v>0</v>
      </c>
      <c r="T633" s="245">
        <f ca="1">+S633</f>
        <v>0</v>
      </c>
      <c r="U633" s="244">
        <f t="shared" si="26"/>
        <v>2</v>
      </c>
      <c r="V633" s="347" t="str">
        <f>+VLOOKUP(A633,bd_lista!$A$3:$E$590,5,FALSE)</f>
        <v>Gobiernos Autonomos Municipales</v>
      </c>
      <c r="W633" s="454"/>
      <c r="X633" s="244">
        <f>+VLOOKUP(A633,[2]Sheet1!$A$13:$D$744,4,FALSE)</f>
        <v>0</v>
      </c>
      <c r="Y633" s="244" t="e">
        <f>+VLOOKUP(X633,bd_lista!$A$3:$C$590,3,FALSE)</f>
        <v>#N/A</v>
      </c>
      <c r="Z633" s="302"/>
      <c r="AA633" s="303"/>
    </row>
    <row r="634" spans="1:27" customFormat="1" ht="15" hidden="1" customHeight="1">
      <c r="A634" s="32">
        <v>1309</v>
      </c>
      <c r="B634" s="449">
        <f>+A634</f>
        <v>1309</v>
      </c>
      <c r="C634" s="249" t="str">
        <f>+VLOOKUP(A634,bd_lista!$A$3:$C$590,3,FALSE)</f>
        <v>Gobierno Autónomo Municipal de Omereque</v>
      </c>
      <c r="D634" s="451" t="str">
        <f>+C634</f>
        <v>Gobierno Autónomo Municipal de Omereque</v>
      </c>
      <c r="E634" s="244" t="s">
        <v>1310</v>
      </c>
      <c r="F634" s="245">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5">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5">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5">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5">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5">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5">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5">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5">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5">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5">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5">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5">
        <f t="shared" ca="1" si="25"/>
        <v>0</v>
      </c>
      <c r="S634" s="252"/>
      <c r="T634" s="245">
        <f ca="1">+T635</f>
        <v>0</v>
      </c>
      <c r="U634" s="244">
        <f t="shared" si="26"/>
        <v>1</v>
      </c>
      <c r="V634" s="347" t="str">
        <f>+VLOOKUP(A634,bd_lista!$A$3:$E$590,5,FALSE)</f>
        <v>Gobiernos Autonomos Municipales</v>
      </c>
      <c r="W634" s="453" t="str">
        <f>+V634</f>
        <v>Gobiernos Autonomos Municipales</v>
      </c>
      <c r="X634" s="244">
        <f>+VLOOKUP(A634,[2]Sheet1!$A$13:$D$744,4,FALSE)</f>
        <v>0</v>
      </c>
      <c r="Y634" s="244" t="e">
        <f>+VLOOKUP(X634,bd_lista!$A$3:$C$590,3,FALSE)</f>
        <v>#N/A</v>
      </c>
      <c r="Z634" s="304">
        <f>+X634</f>
        <v>0</v>
      </c>
      <c r="AA634" s="305" t="e">
        <f>+Y634</f>
        <v>#N/A</v>
      </c>
    </row>
    <row r="635" spans="1:27" customFormat="1" ht="15" hidden="1" customHeight="1">
      <c r="A635" s="32">
        <v>1309</v>
      </c>
      <c r="B635" s="450"/>
      <c r="C635" s="249" t="str">
        <f>+VLOOKUP(A635,bd_lista!$A$3:$C$590,3,FALSE)</f>
        <v>Gobierno Autónomo Municipal de Omereque</v>
      </c>
      <c r="D635" s="452"/>
      <c r="E635" s="246" t="s">
        <v>1311</v>
      </c>
      <c r="F635" s="245">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5">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5">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5">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5">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5">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5">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5">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5">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5">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5">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5">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5">
        <f t="shared" ca="1" si="25"/>
        <v>0</v>
      </c>
      <c r="S635" s="252">
        <f ca="1">+R634+R635</f>
        <v>0</v>
      </c>
      <c r="T635" s="245">
        <f ca="1">+S635</f>
        <v>0</v>
      </c>
      <c r="U635" s="244">
        <f t="shared" si="26"/>
        <v>2</v>
      </c>
      <c r="V635" s="347" t="str">
        <f>+VLOOKUP(A635,bd_lista!$A$3:$E$590,5,FALSE)</f>
        <v>Gobiernos Autonomos Municipales</v>
      </c>
      <c r="W635" s="454"/>
      <c r="X635" s="244">
        <f>+VLOOKUP(A635,[2]Sheet1!$A$13:$D$744,4,FALSE)</f>
        <v>0</v>
      </c>
      <c r="Y635" s="244" t="e">
        <f>+VLOOKUP(X635,bd_lista!$A$3:$C$590,3,FALSE)</f>
        <v>#N/A</v>
      </c>
      <c r="Z635" s="302"/>
      <c r="AA635" s="303"/>
    </row>
    <row r="636" spans="1:27" customFormat="1" ht="15" hidden="1" customHeight="1">
      <c r="A636" s="32">
        <v>1310</v>
      </c>
      <c r="B636" s="449">
        <f>+A636</f>
        <v>1310</v>
      </c>
      <c r="C636" s="249" t="str">
        <f>+VLOOKUP(A636,bd_lista!$A$3:$C$590,3,FALSE)</f>
        <v>Gobierno Autónomo Municipal de Independencia</v>
      </c>
      <c r="D636" s="451" t="str">
        <f>+C636</f>
        <v>Gobierno Autónomo Municipal de Independencia</v>
      </c>
      <c r="E636" s="244" t="s">
        <v>1310</v>
      </c>
      <c r="F636" s="245">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5">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5">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5">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5">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5">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5">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5">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5">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5">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5">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5">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5">
        <f t="shared" ca="1" si="25"/>
        <v>0</v>
      </c>
      <c r="S636" s="252"/>
      <c r="T636" s="245">
        <f ca="1">+T637</f>
        <v>0</v>
      </c>
      <c r="U636" s="244">
        <f t="shared" si="26"/>
        <v>1</v>
      </c>
      <c r="V636" s="347" t="str">
        <f>+VLOOKUP(A636,bd_lista!$A$3:$E$590,5,FALSE)</f>
        <v>Gobiernos Autonomos Municipales</v>
      </c>
      <c r="W636" s="453" t="str">
        <f>+V636</f>
        <v>Gobiernos Autonomos Municipales</v>
      </c>
      <c r="X636" s="244">
        <f>+VLOOKUP(A636,[2]Sheet1!$A$13:$D$744,4,FALSE)</f>
        <v>0</v>
      </c>
      <c r="Y636" s="244" t="e">
        <f>+VLOOKUP(X636,bd_lista!$A$3:$C$590,3,FALSE)</f>
        <v>#N/A</v>
      </c>
      <c r="Z636" s="304">
        <f>+X636</f>
        <v>0</v>
      </c>
      <c r="AA636" s="305" t="e">
        <f>+Y636</f>
        <v>#N/A</v>
      </c>
    </row>
    <row r="637" spans="1:27" customFormat="1" ht="15" hidden="1" customHeight="1">
      <c r="A637" s="32">
        <v>1310</v>
      </c>
      <c r="B637" s="450"/>
      <c r="C637" s="249" t="str">
        <f>+VLOOKUP(A637,bd_lista!$A$3:$C$590,3,FALSE)</f>
        <v>Gobierno Autónomo Municipal de Independencia</v>
      </c>
      <c r="D637" s="452"/>
      <c r="E637" s="246" t="s">
        <v>1311</v>
      </c>
      <c r="F637" s="245">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5">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5">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5">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5">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5">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5">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5">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5">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5">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5">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5">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5">
        <f t="shared" ca="1" si="25"/>
        <v>0</v>
      </c>
      <c r="S637" s="252">
        <f ca="1">+R636+R637</f>
        <v>0</v>
      </c>
      <c r="T637" s="245">
        <f ca="1">+S637</f>
        <v>0</v>
      </c>
      <c r="U637" s="244">
        <f t="shared" si="26"/>
        <v>2</v>
      </c>
      <c r="V637" s="347" t="str">
        <f>+VLOOKUP(A637,bd_lista!$A$3:$E$590,5,FALSE)</f>
        <v>Gobiernos Autonomos Municipales</v>
      </c>
      <c r="W637" s="454"/>
      <c r="X637" s="244">
        <f>+VLOOKUP(A637,[2]Sheet1!$A$13:$D$744,4,FALSE)</f>
        <v>0</v>
      </c>
      <c r="Y637" s="244" t="e">
        <f>+VLOOKUP(X637,bd_lista!$A$3:$C$590,3,FALSE)</f>
        <v>#N/A</v>
      </c>
      <c r="Z637" s="302"/>
      <c r="AA637" s="303"/>
    </row>
    <row r="638" spans="1:27" customFormat="1" ht="27" hidden="1" customHeight="1">
      <c r="A638" s="32">
        <v>1311</v>
      </c>
      <c r="B638" s="449">
        <f>+A638</f>
        <v>1311</v>
      </c>
      <c r="C638" s="249" t="str">
        <f>+VLOOKUP(A638,bd_lista!$A$3:$C$590,3,FALSE)</f>
        <v>Gobierno Autónomo Municipal de Morochata</v>
      </c>
      <c r="D638" s="451" t="str">
        <f>+C638</f>
        <v>Gobierno Autónomo Municipal de Morochata</v>
      </c>
      <c r="E638" s="244" t="s">
        <v>1310</v>
      </c>
      <c r="F638" s="245">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5">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5">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5">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5">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5">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5">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5">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5">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5">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5">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5">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5">
        <f t="shared" ca="1" si="25"/>
        <v>0</v>
      </c>
      <c r="S638" s="252"/>
      <c r="T638" s="245">
        <f ca="1">+T639</f>
        <v>0</v>
      </c>
      <c r="U638" s="244">
        <f t="shared" si="26"/>
        <v>1</v>
      </c>
      <c r="V638" s="347" t="str">
        <f>+VLOOKUP(A638,bd_lista!$A$3:$E$590,5,FALSE)</f>
        <v>Gobiernos Autonomos Municipales</v>
      </c>
      <c r="W638" s="453" t="str">
        <f>+V638</f>
        <v>Gobiernos Autonomos Municipales</v>
      </c>
      <c r="X638" s="244">
        <f>+VLOOKUP(A638,[2]Sheet1!$A$13:$D$744,4,FALSE)</f>
        <v>0</v>
      </c>
      <c r="Y638" s="244" t="e">
        <f>+VLOOKUP(X638,bd_lista!$A$3:$C$590,3,FALSE)</f>
        <v>#N/A</v>
      </c>
      <c r="Z638" s="304">
        <f>+X638</f>
        <v>0</v>
      </c>
      <c r="AA638" s="305" t="e">
        <f>+Y638</f>
        <v>#N/A</v>
      </c>
    </row>
    <row r="639" spans="1:27" customFormat="1" ht="27" hidden="1" customHeight="1">
      <c r="A639" s="32">
        <v>1311</v>
      </c>
      <c r="B639" s="450"/>
      <c r="C639" s="249" t="str">
        <f>+VLOOKUP(A639,bd_lista!$A$3:$C$590,3,FALSE)</f>
        <v>Gobierno Autónomo Municipal de Morochata</v>
      </c>
      <c r="D639" s="452"/>
      <c r="E639" s="246" t="s">
        <v>1311</v>
      </c>
      <c r="F639" s="245">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5">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5">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5">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5">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5">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5">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5">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5">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5">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5">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5">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5">
        <f t="shared" ca="1" si="25"/>
        <v>0</v>
      </c>
      <c r="S639" s="252">
        <f ca="1">+R638+R639</f>
        <v>0</v>
      </c>
      <c r="T639" s="245">
        <f ca="1">+S639</f>
        <v>0</v>
      </c>
      <c r="U639" s="244">
        <f t="shared" si="26"/>
        <v>2</v>
      </c>
      <c r="V639" s="347" t="str">
        <f>+VLOOKUP(A639,bd_lista!$A$3:$E$590,5,FALSE)</f>
        <v>Gobiernos Autonomos Municipales</v>
      </c>
      <c r="W639" s="454"/>
      <c r="X639" s="244">
        <f>+VLOOKUP(A639,[2]Sheet1!$A$13:$D$744,4,FALSE)</f>
        <v>0</v>
      </c>
      <c r="Y639" s="244" t="e">
        <f>+VLOOKUP(X639,bd_lista!$A$3:$C$590,3,FALSE)</f>
        <v>#N/A</v>
      </c>
      <c r="Z639" s="302"/>
      <c r="AA639" s="303"/>
    </row>
    <row r="640" spans="1:27" customFormat="1" ht="15" hidden="1" customHeight="1">
      <c r="A640" s="32">
        <v>1312</v>
      </c>
      <c r="B640" s="449">
        <f>+A640</f>
        <v>1312</v>
      </c>
      <c r="C640" s="249" t="str">
        <f>+VLOOKUP(A640,bd_lista!$A$3:$C$590,3,FALSE)</f>
        <v>Gobierno Autónomo Municipal de Sacaba</v>
      </c>
      <c r="D640" s="451" t="str">
        <f>+C640</f>
        <v>Gobierno Autónomo Municipal de Sacaba</v>
      </c>
      <c r="E640" s="244" t="s">
        <v>1310</v>
      </c>
      <c r="F640" s="245">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5">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5">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5">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5">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5">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5">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5">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5">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5">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5">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5">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5">
        <f t="shared" ca="1" si="25"/>
        <v>0</v>
      </c>
      <c r="S640" s="252"/>
      <c r="T640" s="245">
        <f ca="1">+T641</f>
        <v>0</v>
      </c>
      <c r="U640" s="244">
        <f t="shared" si="26"/>
        <v>1</v>
      </c>
      <c r="V640" s="347" t="str">
        <f>+VLOOKUP(A640,bd_lista!$A$3:$E$590,5,FALSE)</f>
        <v>Gobiernos Autonomos Municipales</v>
      </c>
      <c r="W640" s="453" t="str">
        <f>+V640</f>
        <v>Gobiernos Autonomos Municipales</v>
      </c>
      <c r="X640" s="244">
        <f>+VLOOKUP(A640,[2]Sheet1!$A$13:$D$744,4,FALSE)</f>
        <v>0</v>
      </c>
      <c r="Y640" s="244" t="e">
        <f>+VLOOKUP(X640,bd_lista!$A$3:$C$590,3,FALSE)</f>
        <v>#N/A</v>
      </c>
      <c r="Z640" s="304">
        <f>+X640</f>
        <v>0</v>
      </c>
      <c r="AA640" s="305" t="e">
        <f>+Y640</f>
        <v>#N/A</v>
      </c>
    </row>
    <row r="641" spans="1:27" customFormat="1" ht="15" hidden="1" customHeight="1">
      <c r="A641" s="32">
        <v>1312</v>
      </c>
      <c r="B641" s="450"/>
      <c r="C641" s="249" t="str">
        <f>+VLOOKUP(A641,bd_lista!$A$3:$C$590,3,FALSE)</f>
        <v>Gobierno Autónomo Municipal de Sacaba</v>
      </c>
      <c r="D641" s="452"/>
      <c r="E641" s="246" t="s">
        <v>1311</v>
      </c>
      <c r="F641" s="245">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5">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5">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5">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5">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5">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5">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5">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5">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5">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5">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5">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5">
        <f t="shared" ca="1" si="25"/>
        <v>0</v>
      </c>
      <c r="S641" s="252">
        <f ca="1">+R640+R641</f>
        <v>0</v>
      </c>
      <c r="T641" s="245">
        <f ca="1">+S641</f>
        <v>0</v>
      </c>
      <c r="U641" s="244">
        <f t="shared" si="26"/>
        <v>2</v>
      </c>
      <c r="V641" s="347" t="str">
        <f>+VLOOKUP(A641,bd_lista!$A$3:$E$590,5,FALSE)</f>
        <v>Gobiernos Autonomos Municipales</v>
      </c>
      <c r="W641" s="454"/>
      <c r="X641" s="244">
        <f>+VLOOKUP(A641,[2]Sheet1!$A$13:$D$744,4,FALSE)</f>
        <v>0</v>
      </c>
      <c r="Y641" s="244" t="e">
        <f>+VLOOKUP(X641,bd_lista!$A$3:$C$590,3,FALSE)</f>
        <v>#N/A</v>
      </c>
      <c r="Z641" s="302"/>
      <c r="AA641" s="303"/>
    </row>
    <row r="642" spans="1:27" customFormat="1" ht="27" hidden="1" customHeight="1">
      <c r="A642" s="32">
        <v>1313</v>
      </c>
      <c r="B642" s="449">
        <f>+A642</f>
        <v>1313</v>
      </c>
      <c r="C642" s="249" t="str">
        <f>+VLOOKUP(A642,bd_lista!$A$3:$C$590,3,FALSE)</f>
        <v>Gobierno Autónomo Municipal de Colomi</v>
      </c>
      <c r="D642" s="451" t="str">
        <f>+C642</f>
        <v>Gobierno Autónomo Municipal de Colomi</v>
      </c>
      <c r="E642" s="244" t="s">
        <v>1310</v>
      </c>
      <c r="F642" s="245">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5">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5">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5">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5">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5">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5">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5">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5">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5">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5">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5">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5">
        <f t="shared" ca="1" si="25"/>
        <v>0</v>
      </c>
      <c r="S642" s="252"/>
      <c r="T642" s="245">
        <f ca="1">+T643</f>
        <v>0</v>
      </c>
      <c r="U642" s="244">
        <f t="shared" si="26"/>
        <v>1</v>
      </c>
      <c r="V642" s="347" t="str">
        <f>+VLOOKUP(A642,bd_lista!$A$3:$E$590,5,FALSE)</f>
        <v>Gobiernos Autonomos Municipales</v>
      </c>
      <c r="W642" s="453" t="str">
        <f>+V642</f>
        <v>Gobiernos Autonomos Municipales</v>
      </c>
      <c r="X642" s="244">
        <f>+VLOOKUP(A642,[2]Sheet1!$A$13:$D$744,4,FALSE)</f>
        <v>0</v>
      </c>
      <c r="Y642" s="244" t="e">
        <f>+VLOOKUP(X642,bd_lista!$A$3:$C$590,3,FALSE)</f>
        <v>#N/A</v>
      </c>
      <c r="Z642" s="304">
        <f>+X642</f>
        <v>0</v>
      </c>
      <c r="AA642" s="305" t="e">
        <f>+Y642</f>
        <v>#N/A</v>
      </c>
    </row>
    <row r="643" spans="1:27" customFormat="1" ht="27" hidden="1" customHeight="1">
      <c r="A643" s="32">
        <v>1313</v>
      </c>
      <c r="B643" s="450"/>
      <c r="C643" s="249" t="str">
        <f>+VLOOKUP(A643,bd_lista!$A$3:$C$590,3,FALSE)</f>
        <v>Gobierno Autónomo Municipal de Colomi</v>
      </c>
      <c r="D643" s="452"/>
      <c r="E643" s="246" t="s">
        <v>1311</v>
      </c>
      <c r="F643" s="245">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5">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5">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5">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5">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5">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5">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5">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5">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5">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5">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5">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5">
        <f t="shared" ca="1" si="25"/>
        <v>0</v>
      </c>
      <c r="S643" s="252">
        <f ca="1">+R642+R643</f>
        <v>0</v>
      </c>
      <c r="T643" s="245">
        <f ca="1">+S643</f>
        <v>0</v>
      </c>
      <c r="U643" s="244">
        <f t="shared" si="26"/>
        <v>2</v>
      </c>
      <c r="V643" s="347" t="str">
        <f>+VLOOKUP(A643,bd_lista!$A$3:$E$590,5,FALSE)</f>
        <v>Gobiernos Autonomos Municipales</v>
      </c>
      <c r="W643" s="454"/>
      <c r="X643" s="244">
        <f>+VLOOKUP(A643,[2]Sheet1!$A$13:$D$744,4,FALSE)</f>
        <v>0</v>
      </c>
      <c r="Y643" s="244" t="e">
        <f>+VLOOKUP(X643,bd_lista!$A$3:$C$590,3,FALSE)</f>
        <v>#N/A</v>
      </c>
      <c r="Z643" s="302"/>
      <c r="AA643" s="303"/>
    </row>
    <row r="644" spans="1:27" customFormat="1" ht="15" hidden="1" customHeight="1">
      <c r="A644" s="32">
        <v>1314</v>
      </c>
      <c r="B644" s="449">
        <f>+A644</f>
        <v>1314</v>
      </c>
      <c r="C644" s="249" t="str">
        <f>+VLOOKUP(A644,bd_lista!$A$3:$C$590,3,FALSE)</f>
        <v>Gobierno Autónomo Municipal de Villa Tunari</v>
      </c>
      <c r="D644" s="451" t="str">
        <f>+C644</f>
        <v>Gobierno Autónomo Municipal de Villa Tunari</v>
      </c>
      <c r="E644" s="244" t="s">
        <v>1310</v>
      </c>
      <c r="F644" s="245">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5">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5">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5">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5">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5">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5">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5">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5">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5">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5">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5">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5">
        <f t="shared" ca="1" si="25"/>
        <v>0</v>
      </c>
      <c r="S644" s="252"/>
      <c r="T644" s="245">
        <f ca="1">+T645</f>
        <v>0</v>
      </c>
      <c r="U644" s="244">
        <f t="shared" si="26"/>
        <v>1</v>
      </c>
      <c r="V644" s="347" t="str">
        <f>+VLOOKUP(A644,bd_lista!$A$3:$E$590,5,FALSE)</f>
        <v>Gobiernos Autonomos Municipales</v>
      </c>
      <c r="W644" s="453" t="str">
        <f>+V644</f>
        <v>Gobiernos Autonomos Municipales</v>
      </c>
      <c r="X644" s="244">
        <f>+VLOOKUP(A644,[2]Sheet1!$A$13:$D$744,4,FALSE)</f>
        <v>0</v>
      </c>
      <c r="Y644" s="244" t="e">
        <f>+VLOOKUP(X644,bd_lista!$A$3:$C$590,3,FALSE)</f>
        <v>#N/A</v>
      </c>
      <c r="Z644" s="304">
        <f>+X644</f>
        <v>0</v>
      </c>
      <c r="AA644" s="305" t="e">
        <f>+Y644</f>
        <v>#N/A</v>
      </c>
    </row>
    <row r="645" spans="1:27" customFormat="1" ht="15" hidden="1" customHeight="1">
      <c r="A645" s="32">
        <v>1314</v>
      </c>
      <c r="B645" s="450"/>
      <c r="C645" s="249" t="str">
        <f>+VLOOKUP(A645,bd_lista!$A$3:$C$590,3,FALSE)</f>
        <v>Gobierno Autónomo Municipal de Villa Tunari</v>
      </c>
      <c r="D645" s="452"/>
      <c r="E645" s="246" t="s">
        <v>1311</v>
      </c>
      <c r="F645" s="245">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5">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5">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5">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5">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5">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5">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5">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5">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5">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5">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5">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5">
        <f t="shared" ca="1" si="25"/>
        <v>0</v>
      </c>
      <c r="S645" s="252">
        <f ca="1">+R644+R645</f>
        <v>0</v>
      </c>
      <c r="T645" s="245">
        <f ca="1">+S645</f>
        <v>0</v>
      </c>
      <c r="U645" s="244">
        <f t="shared" si="26"/>
        <v>2</v>
      </c>
      <c r="V645" s="347" t="str">
        <f>+VLOOKUP(A645,bd_lista!$A$3:$E$590,5,FALSE)</f>
        <v>Gobiernos Autonomos Municipales</v>
      </c>
      <c r="W645" s="454"/>
      <c r="X645" s="244">
        <f>+VLOOKUP(A645,[2]Sheet1!$A$13:$D$744,4,FALSE)</f>
        <v>0</v>
      </c>
      <c r="Y645" s="244" t="e">
        <f>+VLOOKUP(X645,bd_lista!$A$3:$C$590,3,FALSE)</f>
        <v>#N/A</v>
      </c>
      <c r="Z645" s="302"/>
      <c r="AA645" s="303"/>
    </row>
    <row r="646" spans="1:27" customFormat="1" ht="15" hidden="1" customHeight="1">
      <c r="A646" s="32">
        <v>1315</v>
      </c>
      <c r="B646" s="449">
        <f>+A646</f>
        <v>1315</v>
      </c>
      <c r="C646" s="249" t="str">
        <f>+VLOOKUP(A646,bd_lista!$A$3:$C$590,3,FALSE)</f>
        <v>Gobierno Autónomo Municipal de Punata</v>
      </c>
      <c r="D646" s="451" t="str">
        <f>+C646</f>
        <v>Gobierno Autónomo Municipal de Punata</v>
      </c>
      <c r="E646" s="244" t="s">
        <v>1310</v>
      </c>
      <c r="F646" s="245">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5">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5">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5">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5">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5">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5">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5">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5">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5">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5">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5">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5">
        <f t="shared" ca="1" si="25"/>
        <v>0</v>
      </c>
      <c r="S646" s="252"/>
      <c r="T646" s="245">
        <f ca="1">+T647</f>
        <v>0</v>
      </c>
      <c r="U646" s="244">
        <f t="shared" si="26"/>
        <v>1</v>
      </c>
      <c r="V646" s="347" t="str">
        <f>+VLOOKUP(A646,bd_lista!$A$3:$E$590,5,FALSE)</f>
        <v>Gobiernos Autonomos Municipales</v>
      </c>
      <c r="W646" s="453" t="str">
        <f>+V646</f>
        <v>Gobiernos Autonomos Municipales</v>
      </c>
      <c r="X646" s="244">
        <f>+VLOOKUP(A646,[2]Sheet1!$A$13:$D$744,4,FALSE)</f>
        <v>0</v>
      </c>
      <c r="Y646" s="244" t="e">
        <f>+VLOOKUP(X646,bd_lista!$A$3:$C$590,3,FALSE)</f>
        <v>#N/A</v>
      </c>
      <c r="Z646" s="304">
        <f>+X646</f>
        <v>0</v>
      </c>
      <c r="AA646" s="305" t="e">
        <f>+Y646</f>
        <v>#N/A</v>
      </c>
    </row>
    <row r="647" spans="1:27" customFormat="1" ht="15" hidden="1" customHeight="1">
      <c r="A647" s="32">
        <v>1315</v>
      </c>
      <c r="B647" s="450"/>
      <c r="C647" s="249" t="str">
        <f>+VLOOKUP(A647,bd_lista!$A$3:$C$590,3,FALSE)</f>
        <v>Gobierno Autónomo Municipal de Punata</v>
      </c>
      <c r="D647" s="452"/>
      <c r="E647" s="246" t="s">
        <v>1311</v>
      </c>
      <c r="F647" s="245">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5">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5">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5">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5">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5">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5">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5">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5">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5">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5">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5">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5">
        <f t="shared" ca="1" si="25"/>
        <v>0</v>
      </c>
      <c r="S647" s="252">
        <f ca="1">+R646+R647</f>
        <v>0</v>
      </c>
      <c r="T647" s="245">
        <f ca="1">+S647</f>
        <v>0</v>
      </c>
      <c r="U647" s="244">
        <f t="shared" si="26"/>
        <v>2</v>
      </c>
      <c r="V647" s="347" t="str">
        <f>+VLOOKUP(A647,bd_lista!$A$3:$E$590,5,FALSE)</f>
        <v>Gobiernos Autonomos Municipales</v>
      </c>
      <c r="W647" s="454"/>
      <c r="X647" s="244">
        <f>+VLOOKUP(A647,[2]Sheet1!$A$13:$D$744,4,FALSE)</f>
        <v>0</v>
      </c>
      <c r="Y647" s="244" t="e">
        <f>+VLOOKUP(X647,bd_lista!$A$3:$C$590,3,FALSE)</f>
        <v>#N/A</v>
      </c>
      <c r="Z647" s="302"/>
      <c r="AA647" s="303"/>
    </row>
    <row r="648" spans="1:27" customFormat="1" ht="27" hidden="1" customHeight="1">
      <c r="A648" s="32">
        <v>1316</v>
      </c>
      <c r="B648" s="449">
        <f>+A648</f>
        <v>1316</v>
      </c>
      <c r="C648" s="249" t="str">
        <f>+VLOOKUP(A648,bd_lista!$A$3:$C$590,3,FALSE)</f>
        <v>Gobierno Autónomo Municipal de Villa Rivero</v>
      </c>
      <c r="D648" s="451" t="str">
        <f>+C648</f>
        <v>Gobierno Autónomo Municipal de Villa Rivero</v>
      </c>
      <c r="E648" s="244" t="s">
        <v>1310</v>
      </c>
      <c r="F648" s="245">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5">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5">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5">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5">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5">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5">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5">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5">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5">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5">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5">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5">
        <f t="shared" ca="1" si="25"/>
        <v>0</v>
      </c>
      <c r="S648" s="252"/>
      <c r="T648" s="245">
        <f ca="1">+T649</f>
        <v>0</v>
      </c>
      <c r="U648" s="244">
        <f t="shared" si="26"/>
        <v>1</v>
      </c>
      <c r="V648" s="347" t="str">
        <f>+VLOOKUP(A648,bd_lista!$A$3:$E$590,5,FALSE)</f>
        <v>Gobiernos Autonomos Municipales</v>
      </c>
      <c r="W648" s="453" t="str">
        <f>+V648</f>
        <v>Gobiernos Autonomos Municipales</v>
      </c>
      <c r="X648" s="244">
        <f>+VLOOKUP(A648,[2]Sheet1!$A$13:$D$744,4,FALSE)</f>
        <v>0</v>
      </c>
      <c r="Y648" s="244" t="e">
        <f>+VLOOKUP(X648,bd_lista!$A$3:$C$590,3,FALSE)</f>
        <v>#N/A</v>
      </c>
      <c r="Z648" s="304">
        <f>+X648</f>
        <v>0</v>
      </c>
      <c r="AA648" s="305" t="e">
        <f>+Y648</f>
        <v>#N/A</v>
      </c>
    </row>
    <row r="649" spans="1:27" customFormat="1" ht="27" hidden="1" customHeight="1">
      <c r="A649" s="32">
        <v>1316</v>
      </c>
      <c r="B649" s="450"/>
      <c r="C649" s="249" t="str">
        <f>+VLOOKUP(A649,bd_lista!$A$3:$C$590,3,FALSE)</f>
        <v>Gobierno Autónomo Municipal de Villa Rivero</v>
      </c>
      <c r="D649" s="452"/>
      <c r="E649" s="246" t="s">
        <v>1311</v>
      </c>
      <c r="F649" s="245">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5">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5">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5">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5">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5">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5">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5">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5">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5">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5">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5">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5">
        <f t="shared" ca="1" si="25"/>
        <v>0</v>
      </c>
      <c r="S649" s="252">
        <f ca="1">+R648+R649</f>
        <v>0</v>
      </c>
      <c r="T649" s="245">
        <f ca="1">+S649</f>
        <v>0</v>
      </c>
      <c r="U649" s="244">
        <f t="shared" si="26"/>
        <v>2</v>
      </c>
      <c r="V649" s="347" t="str">
        <f>+VLOOKUP(A649,bd_lista!$A$3:$E$590,5,FALSE)</f>
        <v>Gobiernos Autonomos Municipales</v>
      </c>
      <c r="W649" s="454"/>
      <c r="X649" s="244">
        <f>+VLOOKUP(A649,[2]Sheet1!$A$13:$D$744,4,FALSE)</f>
        <v>0</v>
      </c>
      <c r="Y649" s="244" t="e">
        <f>+VLOOKUP(X649,bd_lista!$A$3:$C$590,3,FALSE)</f>
        <v>#N/A</v>
      </c>
      <c r="Z649" s="302"/>
      <c r="AA649" s="303"/>
    </row>
    <row r="650" spans="1:27" customFormat="1" ht="15" hidden="1" customHeight="1">
      <c r="A650" s="32">
        <v>1317</v>
      </c>
      <c r="B650" s="449">
        <f>+A650</f>
        <v>1317</v>
      </c>
      <c r="C650" s="249" t="str">
        <f>+VLOOKUP(A650,bd_lista!$A$3:$C$590,3,FALSE)</f>
        <v>Gobierno Autónomo Municipal de San Benito (Villa José Quintín Mendoza)</v>
      </c>
      <c r="D650" s="451" t="str">
        <f>+C650</f>
        <v>Gobierno Autónomo Municipal de San Benito (Villa José Quintín Mendoza)</v>
      </c>
      <c r="E650" s="244" t="s">
        <v>1310</v>
      </c>
      <c r="F650" s="245">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5">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5">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5">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5">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5">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5">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5">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5">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5">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5">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5">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5">
        <f t="shared" ca="1" si="25"/>
        <v>0</v>
      </c>
      <c r="S650" s="252"/>
      <c r="T650" s="245">
        <f ca="1">+T651</f>
        <v>0</v>
      </c>
      <c r="U650" s="244">
        <f t="shared" si="26"/>
        <v>1</v>
      </c>
      <c r="V650" s="347" t="str">
        <f>+VLOOKUP(A650,bd_lista!$A$3:$E$590,5,FALSE)</f>
        <v>Gobiernos Autonomos Municipales</v>
      </c>
      <c r="W650" s="453" t="str">
        <f>+V650</f>
        <v>Gobiernos Autonomos Municipales</v>
      </c>
      <c r="X650" s="244">
        <f>+VLOOKUP(A650,[2]Sheet1!$A$13:$D$744,4,FALSE)</f>
        <v>0</v>
      </c>
      <c r="Y650" s="244" t="e">
        <f>+VLOOKUP(X650,bd_lista!$A$3:$C$590,3,FALSE)</f>
        <v>#N/A</v>
      </c>
      <c r="Z650" s="304">
        <f>+X650</f>
        <v>0</v>
      </c>
      <c r="AA650" s="305" t="e">
        <f>+Y650</f>
        <v>#N/A</v>
      </c>
    </row>
    <row r="651" spans="1:27" customFormat="1" ht="15" hidden="1" customHeight="1">
      <c r="A651" s="32">
        <v>1317</v>
      </c>
      <c r="B651" s="450"/>
      <c r="C651" s="249" t="str">
        <f>+VLOOKUP(A651,bd_lista!$A$3:$C$590,3,FALSE)</f>
        <v>Gobierno Autónomo Municipal de San Benito (Villa José Quintín Mendoza)</v>
      </c>
      <c r="D651" s="452"/>
      <c r="E651" s="246" t="s">
        <v>1311</v>
      </c>
      <c r="F651" s="245">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5">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5">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5">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5">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5">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5">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5">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5">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5">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5">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5">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5">
        <f t="shared" ca="1" si="25"/>
        <v>0</v>
      </c>
      <c r="S651" s="252">
        <f ca="1">+R650+R651</f>
        <v>0</v>
      </c>
      <c r="T651" s="245">
        <f ca="1">+S651</f>
        <v>0</v>
      </c>
      <c r="U651" s="244">
        <f t="shared" si="26"/>
        <v>2</v>
      </c>
      <c r="V651" s="347" t="str">
        <f>+VLOOKUP(A651,bd_lista!$A$3:$E$590,5,FALSE)</f>
        <v>Gobiernos Autonomos Municipales</v>
      </c>
      <c r="W651" s="454"/>
      <c r="X651" s="244">
        <f>+VLOOKUP(A651,[2]Sheet1!$A$13:$D$744,4,FALSE)</f>
        <v>0</v>
      </c>
      <c r="Y651" s="244" t="e">
        <f>+VLOOKUP(X651,bd_lista!$A$3:$C$590,3,FALSE)</f>
        <v>#N/A</v>
      </c>
      <c r="Z651" s="302"/>
      <c r="AA651" s="303"/>
    </row>
    <row r="652" spans="1:27" customFormat="1" ht="15" hidden="1" customHeight="1">
      <c r="A652" s="32">
        <v>1318</v>
      </c>
      <c r="B652" s="449">
        <f>+A652</f>
        <v>1318</v>
      </c>
      <c r="C652" s="249" t="str">
        <f>+VLOOKUP(A652,bd_lista!$A$3:$C$590,3,FALSE)</f>
        <v>Gobierno Autónomo Municipal de Tacachi</v>
      </c>
      <c r="D652" s="451" t="str">
        <f>+C652</f>
        <v>Gobierno Autónomo Municipal de Tacachi</v>
      </c>
      <c r="E652" s="244" t="s">
        <v>1310</v>
      </c>
      <c r="F652" s="245">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5">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5">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5">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5">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5">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5">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5">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5">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5">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5">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5">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5">
        <f t="shared" ca="1" si="25"/>
        <v>0</v>
      </c>
      <c r="S652" s="252"/>
      <c r="T652" s="245">
        <f ca="1">+T653</f>
        <v>0</v>
      </c>
      <c r="U652" s="244">
        <f t="shared" si="26"/>
        <v>1</v>
      </c>
      <c r="V652" s="347" t="str">
        <f>+VLOOKUP(A652,bd_lista!$A$3:$E$590,5,FALSE)</f>
        <v>Gobiernos Autonomos Municipales</v>
      </c>
      <c r="W652" s="453" t="str">
        <f>+V652</f>
        <v>Gobiernos Autonomos Municipales</v>
      </c>
      <c r="X652" s="244">
        <f>+VLOOKUP(A652,[2]Sheet1!$A$13:$D$744,4,FALSE)</f>
        <v>0</v>
      </c>
      <c r="Y652" s="244" t="e">
        <f>+VLOOKUP(X652,bd_lista!$A$3:$C$590,3,FALSE)</f>
        <v>#N/A</v>
      </c>
      <c r="Z652" s="304">
        <f>+X652</f>
        <v>0</v>
      </c>
      <c r="AA652" s="305" t="e">
        <f>+Y652</f>
        <v>#N/A</v>
      </c>
    </row>
    <row r="653" spans="1:27" customFormat="1" ht="15" hidden="1" customHeight="1">
      <c r="A653" s="32">
        <v>1318</v>
      </c>
      <c r="B653" s="450"/>
      <c r="C653" s="249" t="str">
        <f>+VLOOKUP(A653,bd_lista!$A$3:$C$590,3,FALSE)</f>
        <v>Gobierno Autónomo Municipal de Tacachi</v>
      </c>
      <c r="D653" s="452"/>
      <c r="E653" s="246" t="s">
        <v>1311</v>
      </c>
      <c r="F653" s="245">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5">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5">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5">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5">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5">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5">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5">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5">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5">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5">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5">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5">
        <f t="shared" ca="1" si="25"/>
        <v>0</v>
      </c>
      <c r="S653" s="252">
        <f ca="1">+R652+R653</f>
        <v>0</v>
      </c>
      <c r="T653" s="245">
        <f ca="1">+S653</f>
        <v>0</v>
      </c>
      <c r="U653" s="244">
        <f t="shared" si="26"/>
        <v>2</v>
      </c>
      <c r="V653" s="347" t="str">
        <f>+VLOOKUP(A653,bd_lista!$A$3:$E$590,5,FALSE)</f>
        <v>Gobiernos Autonomos Municipales</v>
      </c>
      <c r="W653" s="454"/>
      <c r="X653" s="244">
        <f>+VLOOKUP(A653,[2]Sheet1!$A$13:$D$744,4,FALSE)</f>
        <v>0</v>
      </c>
      <c r="Y653" s="244" t="e">
        <f>+VLOOKUP(X653,bd_lista!$A$3:$C$590,3,FALSE)</f>
        <v>#N/A</v>
      </c>
      <c r="Z653" s="302"/>
      <c r="AA653" s="303"/>
    </row>
    <row r="654" spans="1:27" customFormat="1" ht="15" hidden="1" customHeight="1">
      <c r="A654" s="32">
        <v>1319</v>
      </c>
      <c r="B654" s="449">
        <f>+A654</f>
        <v>1319</v>
      </c>
      <c r="C654" s="249" t="str">
        <f>+VLOOKUP(A654,bd_lista!$A$3:$C$590,3,FALSE)</f>
        <v>Gobierno Autónomo Municipal Villa Gualberto Villarroel</v>
      </c>
      <c r="D654" s="451" t="str">
        <f>+C654</f>
        <v>Gobierno Autónomo Municipal Villa Gualberto Villarroel</v>
      </c>
      <c r="E654" s="244" t="s">
        <v>1310</v>
      </c>
      <c r="F654" s="245">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5">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5">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5">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5">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5">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5">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5">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5">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5">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5">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5">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5">
        <f t="shared" ca="1" si="25"/>
        <v>0</v>
      </c>
      <c r="S654" s="252"/>
      <c r="T654" s="245">
        <f ca="1">+T655</f>
        <v>0</v>
      </c>
      <c r="U654" s="244">
        <f t="shared" si="26"/>
        <v>1</v>
      </c>
      <c r="V654" s="347" t="str">
        <f>+VLOOKUP(A654,bd_lista!$A$3:$E$590,5,FALSE)</f>
        <v>Gobiernos Autonomos Municipales</v>
      </c>
      <c r="W654" s="453" t="str">
        <f>+V654</f>
        <v>Gobiernos Autonomos Municipales</v>
      </c>
      <c r="X654" s="244">
        <f>+VLOOKUP(A654,[2]Sheet1!$A$13:$D$744,4,FALSE)</f>
        <v>0</v>
      </c>
      <c r="Y654" s="244" t="e">
        <f>+VLOOKUP(X654,bd_lista!$A$3:$C$590,3,FALSE)</f>
        <v>#N/A</v>
      </c>
      <c r="Z654" s="304">
        <f>+X654</f>
        <v>0</v>
      </c>
      <c r="AA654" s="305" t="e">
        <f>+Y654</f>
        <v>#N/A</v>
      </c>
    </row>
    <row r="655" spans="1:27" customFormat="1" ht="15" hidden="1" customHeight="1">
      <c r="A655" s="32">
        <v>1319</v>
      </c>
      <c r="B655" s="450"/>
      <c r="C655" s="249" t="str">
        <f>+VLOOKUP(A655,bd_lista!$A$3:$C$590,3,FALSE)</f>
        <v>Gobierno Autónomo Municipal Villa Gualberto Villarroel</v>
      </c>
      <c r="D655" s="452"/>
      <c r="E655" s="246" t="s">
        <v>1311</v>
      </c>
      <c r="F655" s="245">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5">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5">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5">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5">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5">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5">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5">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5">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5">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5">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5">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5">
        <f t="shared" ca="1" si="25"/>
        <v>0</v>
      </c>
      <c r="S655" s="252">
        <f ca="1">+R654+R655</f>
        <v>0</v>
      </c>
      <c r="T655" s="245">
        <f ca="1">+S655</f>
        <v>0</v>
      </c>
      <c r="U655" s="244">
        <f t="shared" si="26"/>
        <v>2</v>
      </c>
      <c r="V655" s="347" t="str">
        <f>+VLOOKUP(A655,bd_lista!$A$3:$E$590,5,FALSE)</f>
        <v>Gobiernos Autonomos Municipales</v>
      </c>
      <c r="W655" s="454"/>
      <c r="X655" s="244">
        <f>+VLOOKUP(A655,[2]Sheet1!$A$13:$D$744,4,FALSE)</f>
        <v>0</v>
      </c>
      <c r="Y655" s="244" t="e">
        <f>+VLOOKUP(X655,bd_lista!$A$3:$C$590,3,FALSE)</f>
        <v>#N/A</v>
      </c>
      <c r="Z655" s="302"/>
      <c r="AA655" s="303"/>
    </row>
    <row r="656" spans="1:27" customFormat="1" ht="27" hidden="1" customHeight="1">
      <c r="A656" s="32">
        <v>1320</v>
      </c>
      <c r="B656" s="449">
        <f>+A656</f>
        <v>1320</v>
      </c>
      <c r="C656" s="249" t="str">
        <f>+VLOOKUP(A656,bd_lista!$A$3:$C$590,3,FALSE)</f>
        <v>Gobierno Autónomo Municipal de Tarata</v>
      </c>
      <c r="D656" s="451" t="str">
        <f>+C656</f>
        <v>Gobierno Autónomo Municipal de Tarata</v>
      </c>
      <c r="E656" s="244" t="s">
        <v>1310</v>
      </c>
      <c r="F656" s="245">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5">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5">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5">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5">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5">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5">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5">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5">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5">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5">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5">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5">
        <f t="shared" ca="1" si="25"/>
        <v>0</v>
      </c>
      <c r="S656" s="252"/>
      <c r="T656" s="245">
        <f ca="1">+T657</f>
        <v>0</v>
      </c>
      <c r="U656" s="244">
        <f t="shared" si="26"/>
        <v>1</v>
      </c>
      <c r="V656" s="347" t="str">
        <f>+VLOOKUP(A656,bd_lista!$A$3:$E$590,5,FALSE)</f>
        <v>Gobiernos Autonomos Municipales</v>
      </c>
      <c r="W656" s="453" t="str">
        <f>+V656</f>
        <v>Gobiernos Autonomos Municipales</v>
      </c>
      <c r="X656" s="244">
        <f>+VLOOKUP(A656,[2]Sheet1!$A$13:$D$744,4,FALSE)</f>
        <v>0</v>
      </c>
      <c r="Y656" s="244" t="e">
        <f>+VLOOKUP(X656,bd_lista!$A$3:$C$590,3,FALSE)</f>
        <v>#N/A</v>
      </c>
      <c r="Z656" s="304">
        <f>+X656</f>
        <v>0</v>
      </c>
      <c r="AA656" s="305" t="e">
        <f>+Y656</f>
        <v>#N/A</v>
      </c>
    </row>
    <row r="657" spans="1:27" customFormat="1" ht="27" hidden="1" customHeight="1">
      <c r="A657" s="32">
        <v>1320</v>
      </c>
      <c r="B657" s="450"/>
      <c r="C657" s="249" t="str">
        <f>+VLOOKUP(A657,bd_lista!$A$3:$C$590,3,FALSE)</f>
        <v>Gobierno Autónomo Municipal de Tarata</v>
      </c>
      <c r="D657" s="452"/>
      <c r="E657" s="246" t="s">
        <v>1311</v>
      </c>
      <c r="F657" s="245">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5">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5">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5">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5">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5">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5">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5">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5">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5">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5">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5">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5">
        <f t="shared" ca="1" si="25"/>
        <v>0</v>
      </c>
      <c r="S657" s="252">
        <f ca="1">+R656+R657</f>
        <v>0</v>
      </c>
      <c r="T657" s="245">
        <f ca="1">+S657</f>
        <v>0</v>
      </c>
      <c r="U657" s="244">
        <f t="shared" si="26"/>
        <v>2</v>
      </c>
      <c r="V657" s="347" t="str">
        <f>+VLOOKUP(A657,bd_lista!$A$3:$E$590,5,FALSE)</f>
        <v>Gobiernos Autonomos Municipales</v>
      </c>
      <c r="W657" s="454"/>
      <c r="X657" s="244">
        <f>+VLOOKUP(A657,[2]Sheet1!$A$13:$D$744,4,FALSE)</f>
        <v>0</v>
      </c>
      <c r="Y657" s="244" t="e">
        <f>+VLOOKUP(X657,bd_lista!$A$3:$C$590,3,FALSE)</f>
        <v>#N/A</v>
      </c>
      <c r="Z657" s="302"/>
      <c r="AA657" s="303"/>
    </row>
    <row r="658" spans="1:27" customFormat="1" ht="27" hidden="1" customHeight="1">
      <c r="A658" s="32">
        <v>1321</v>
      </c>
      <c r="B658" s="449">
        <f>+A658</f>
        <v>1321</v>
      </c>
      <c r="C658" s="249" t="str">
        <f>+VLOOKUP(A658,bd_lista!$A$3:$C$590,3,FALSE)</f>
        <v>Gobierno Autónomo Municipal de Anzaldo</v>
      </c>
      <c r="D658" s="451" t="str">
        <f>+C658</f>
        <v>Gobierno Autónomo Municipal de Anzaldo</v>
      </c>
      <c r="E658" s="244" t="s">
        <v>1310</v>
      </c>
      <c r="F658" s="245">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5">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5">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5">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5">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5">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5">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5">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5">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5">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5">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5">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5">
        <f t="shared" ca="1" si="25"/>
        <v>0</v>
      </c>
      <c r="S658" s="252"/>
      <c r="T658" s="245">
        <f ca="1">+T659</f>
        <v>0</v>
      </c>
      <c r="U658" s="244">
        <f t="shared" si="26"/>
        <v>1</v>
      </c>
      <c r="V658" s="347" t="str">
        <f>+VLOOKUP(A658,bd_lista!$A$3:$E$590,5,FALSE)</f>
        <v>Gobiernos Autonomos Municipales</v>
      </c>
      <c r="W658" s="453" t="str">
        <f>+V658</f>
        <v>Gobiernos Autonomos Municipales</v>
      </c>
      <c r="X658" s="244">
        <f>+VLOOKUP(A658,[2]Sheet1!$A$13:$D$744,4,FALSE)</f>
        <v>0</v>
      </c>
      <c r="Y658" s="244" t="e">
        <f>+VLOOKUP(X658,bd_lista!$A$3:$C$590,3,FALSE)</f>
        <v>#N/A</v>
      </c>
      <c r="Z658" s="304">
        <f>+X658</f>
        <v>0</v>
      </c>
      <c r="AA658" s="305" t="e">
        <f>+Y658</f>
        <v>#N/A</v>
      </c>
    </row>
    <row r="659" spans="1:27" customFormat="1" ht="27" hidden="1" customHeight="1">
      <c r="A659" s="32">
        <v>1321</v>
      </c>
      <c r="B659" s="450"/>
      <c r="C659" s="249" t="str">
        <f>+VLOOKUP(A659,bd_lista!$A$3:$C$590,3,FALSE)</f>
        <v>Gobierno Autónomo Municipal de Anzaldo</v>
      </c>
      <c r="D659" s="452"/>
      <c r="E659" s="246" t="s">
        <v>1311</v>
      </c>
      <c r="F659" s="245">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5">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5">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5">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5">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5">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5">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5">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5">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5">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5">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5">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5">
        <f t="shared" ca="1" si="25"/>
        <v>0</v>
      </c>
      <c r="S659" s="252">
        <f ca="1">+R658+R659</f>
        <v>0</v>
      </c>
      <c r="T659" s="245">
        <f ca="1">+S659</f>
        <v>0</v>
      </c>
      <c r="U659" s="244">
        <f t="shared" si="26"/>
        <v>2</v>
      </c>
      <c r="V659" s="347" t="str">
        <f>+VLOOKUP(A659,bd_lista!$A$3:$E$590,5,FALSE)</f>
        <v>Gobiernos Autonomos Municipales</v>
      </c>
      <c r="W659" s="454"/>
      <c r="X659" s="244">
        <f>+VLOOKUP(A659,[2]Sheet1!$A$13:$D$744,4,FALSE)</f>
        <v>0</v>
      </c>
      <c r="Y659" s="244" t="e">
        <f>+VLOOKUP(X659,bd_lista!$A$3:$C$590,3,FALSE)</f>
        <v>#N/A</v>
      </c>
      <c r="Z659" s="302"/>
      <c r="AA659" s="303"/>
    </row>
    <row r="660" spans="1:27" customFormat="1" ht="15" hidden="1" customHeight="1">
      <c r="A660" s="32">
        <v>1322</v>
      </c>
      <c r="B660" s="449">
        <f>+A660</f>
        <v>1322</v>
      </c>
      <c r="C660" s="249" t="str">
        <f>+VLOOKUP(A660,bd_lista!$A$3:$C$590,3,FALSE)</f>
        <v>Gobierno Autónomo Municipal de Arbieto</v>
      </c>
      <c r="D660" s="451" t="str">
        <f>+C660</f>
        <v>Gobierno Autónomo Municipal de Arbieto</v>
      </c>
      <c r="E660" s="244" t="s">
        <v>1310</v>
      </c>
      <c r="F660" s="245">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5">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5">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5">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5">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5">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5">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5">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5">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5">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5">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5">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5">
        <f t="shared" ca="1" si="25"/>
        <v>0</v>
      </c>
      <c r="S660" s="252"/>
      <c r="T660" s="245">
        <f ca="1">+T661</f>
        <v>0</v>
      </c>
      <c r="U660" s="244">
        <f t="shared" si="26"/>
        <v>1</v>
      </c>
      <c r="V660" s="347" t="str">
        <f>+VLOOKUP(A660,bd_lista!$A$3:$E$590,5,FALSE)</f>
        <v>Gobiernos Autonomos Municipales</v>
      </c>
      <c r="W660" s="453" t="str">
        <f>+V660</f>
        <v>Gobiernos Autonomos Municipales</v>
      </c>
      <c r="X660" s="244">
        <f>+VLOOKUP(A660,[2]Sheet1!$A$13:$D$744,4,FALSE)</f>
        <v>0</v>
      </c>
      <c r="Y660" s="244" t="e">
        <f>+VLOOKUP(X660,bd_lista!$A$3:$C$590,3,FALSE)</f>
        <v>#N/A</v>
      </c>
      <c r="Z660" s="304">
        <f>+X660</f>
        <v>0</v>
      </c>
      <c r="AA660" s="305" t="e">
        <f>+Y660</f>
        <v>#N/A</v>
      </c>
    </row>
    <row r="661" spans="1:27" customFormat="1" ht="15" hidden="1" customHeight="1">
      <c r="A661" s="32">
        <v>1322</v>
      </c>
      <c r="B661" s="450"/>
      <c r="C661" s="249" t="str">
        <f>+VLOOKUP(A661,bd_lista!$A$3:$C$590,3,FALSE)</f>
        <v>Gobierno Autónomo Municipal de Arbieto</v>
      </c>
      <c r="D661" s="452"/>
      <c r="E661" s="246" t="s">
        <v>1311</v>
      </c>
      <c r="F661" s="245">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5">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5">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5">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5">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5">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5">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5">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5">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5">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5">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5">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5">
        <f t="shared" ca="1" si="25"/>
        <v>0</v>
      </c>
      <c r="S661" s="252">
        <f ca="1">+R660+R661</f>
        <v>0</v>
      </c>
      <c r="T661" s="245">
        <f ca="1">+S661</f>
        <v>0</v>
      </c>
      <c r="U661" s="244">
        <f t="shared" si="26"/>
        <v>2</v>
      </c>
      <c r="V661" s="347" t="str">
        <f>+VLOOKUP(A661,bd_lista!$A$3:$E$590,5,FALSE)</f>
        <v>Gobiernos Autonomos Municipales</v>
      </c>
      <c r="W661" s="454"/>
      <c r="X661" s="244">
        <f>+VLOOKUP(A661,[2]Sheet1!$A$13:$D$744,4,FALSE)</f>
        <v>0</v>
      </c>
      <c r="Y661" s="244" t="e">
        <f>+VLOOKUP(X661,bd_lista!$A$3:$C$590,3,FALSE)</f>
        <v>#N/A</v>
      </c>
      <c r="Z661" s="302"/>
      <c r="AA661" s="303"/>
    </row>
    <row r="662" spans="1:27" customFormat="1" ht="15" hidden="1" customHeight="1">
      <c r="A662" s="32">
        <v>1323</v>
      </c>
      <c r="B662" s="449">
        <f>+A662</f>
        <v>1323</v>
      </c>
      <c r="C662" s="249" t="str">
        <f>+VLOOKUP(A662,bd_lista!$A$3:$C$590,3,FALSE)</f>
        <v>Gobierno Autónomo Municipal de Sacabamba</v>
      </c>
      <c r="D662" s="451" t="str">
        <f>+C662</f>
        <v>Gobierno Autónomo Municipal de Sacabamba</v>
      </c>
      <c r="E662" s="244" t="s">
        <v>1310</v>
      </c>
      <c r="F662" s="245">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5">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5">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5">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5">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5">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5">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5">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5">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5">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5">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5">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5">
        <f t="shared" ca="1" si="25"/>
        <v>0</v>
      </c>
      <c r="S662" s="252"/>
      <c r="T662" s="245">
        <f ca="1">+T663</f>
        <v>0</v>
      </c>
      <c r="U662" s="244">
        <f t="shared" si="26"/>
        <v>1</v>
      </c>
      <c r="V662" s="347" t="str">
        <f>+VLOOKUP(A662,bd_lista!$A$3:$E$590,5,FALSE)</f>
        <v>Gobiernos Autonomos Municipales</v>
      </c>
      <c r="W662" s="453" t="str">
        <f>+V662</f>
        <v>Gobiernos Autonomos Municipales</v>
      </c>
      <c r="X662" s="244">
        <f>+VLOOKUP(A662,[2]Sheet1!$A$13:$D$744,4,FALSE)</f>
        <v>0</v>
      </c>
      <c r="Y662" s="244" t="e">
        <f>+VLOOKUP(X662,bd_lista!$A$3:$C$590,3,FALSE)</f>
        <v>#N/A</v>
      </c>
      <c r="Z662" s="304">
        <f>+X662</f>
        <v>0</v>
      </c>
      <c r="AA662" s="305" t="e">
        <f>+Y662</f>
        <v>#N/A</v>
      </c>
    </row>
    <row r="663" spans="1:27" customFormat="1" ht="15" hidden="1" customHeight="1">
      <c r="A663" s="32">
        <v>1323</v>
      </c>
      <c r="B663" s="450"/>
      <c r="C663" s="249" t="str">
        <f>+VLOOKUP(A663,bd_lista!$A$3:$C$590,3,FALSE)</f>
        <v>Gobierno Autónomo Municipal de Sacabamba</v>
      </c>
      <c r="D663" s="452"/>
      <c r="E663" s="246" t="s">
        <v>1311</v>
      </c>
      <c r="F663" s="245">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5">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5">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5">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5">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5">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5">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5">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5">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5">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5">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5">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5">
        <f t="shared" ca="1" si="25"/>
        <v>0</v>
      </c>
      <c r="S663" s="252">
        <f ca="1">+R662+R663</f>
        <v>0</v>
      </c>
      <c r="T663" s="245">
        <f ca="1">+S663</f>
        <v>0</v>
      </c>
      <c r="U663" s="244">
        <f t="shared" si="26"/>
        <v>2</v>
      </c>
      <c r="V663" s="347" t="str">
        <f>+VLOOKUP(A663,bd_lista!$A$3:$E$590,5,FALSE)</f>
        <v>Gobiernos Autonomos Municipales</v>
      </c>
      <c r="W663" s="454"/>
      <c r="X663" s="244">
        <f>+VLOOKUP(A663,[2]Sheet1!$A$13:$D$744,4,FALSE)</f>
        <v>0</v>
      </c>
      <c r="Y663" s="244" t="e">
        <f>+VLOOKUP(X663,bd_lista!$A$3:$C$590,3,FALSE)</f>
        <v>#N/A</v>
      </c>
      <c r="Z663" s="302"/>
      <c r="AA663" s="303"/>
    </row>
    <row r="664" spans="1:27" customFormat="1" ht="27" hidden="1" customHeight="1">
      <c r="A664" s="32">
        <v>1324</v>
      </c>
      <c r="B664" s="449">
        <f>+A664</f>
        <v>1324</v>
      </c>
      <c r="C664" s="249" t="str">
        <f>+VLOOKUP(A664,bd_lista!$A$3:$C$590,3,FALSE)</f>
        <v>Gobierno Autónomo Municipal de Cliza</v>
      </c>
      <c r="D664" s="451" t="str">
        <f>+C664</f>
        <v>Gobierno Autónomo Municipal de Cliza</v>
      </c>
      <c r="E664" s="244" t="s">
        <v>1310</v>
      </c>
      <c r="F664" s="245">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5">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5">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5">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5">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5">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5">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5">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5">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5">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5">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5">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5">
        <f t="shared" ca="1" si="25"/>
        <v>0</v>
      </c>
      <c r="S664" s="252"/>
      <c r="T664" s="245">
        <f ca="1">+T665</f>
        <v>0</v>
      </c>
      <c r="U664" s="244">
        <f t="shared" si="26"/>
        <v>1</v>
      </c>
      <c r="V664" s="347" t="str">
        <f>+VLOOKUP(A664,bd_lista!$A$3:$E$590,5,FALSE)</f>
        <v>Gobiernos Autonomos Municipales</v>
      </c>
      <c r="W664" s="453" t="str">
        <f>+V664</f>
        <v>Gobiernos Autonomos Municipales</v>
      </c>
      <c r="X664" s="244">
        <f>+VLOOKUP(A664,[2]Sheet1!$A$13:$D$744,4,FALSE)</f>
        <v>0</v>
      </c>
      <c r="Y664" s="244" t="e">
        <f>+VLOOKUP(X664,bd_lista!$A$3:$C$590,3,FALSE)</f>
        <v>#N/A</v>
      </c>
      <c r="Z664" s="304">
        <f>+X664</f>
        <v>0</v>
      </c>
      <c r="AA664" s="305" t="e">
        <f>+Y664</f>
        <v>#N/A</v>
      </c>
    </row>
    <row r="665" spans="1:27" customFormat="1" ht="27" hidden="1" customHeight="1">
      <c r="A665" s="32">
        <v>1324</v>
      </c>
      <c r="B665" s="450"/>
      <c r="C665" s="249" t="str">
        <f>+VLOOKUP(A665,bd_lista!$A$3:$C$590,3,FALSE)</f>
        <v>Gobierno Autónomo Municipal de Cliza</v>
      </c>
      <c r="D665" s="452"/>
      <c r="E665" s="246" t="s">
        <v>1311</v>
      </c>
      <c r="F665" s="245">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5">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5">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5">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5">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5">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5">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5">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5">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5">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5">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5">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5">
        <f t="shared" ca="1" si="25"/>
        <v>0</v>
      </c>
      <c r="S665" s="252">
        <f ca="1">+R664+R665</f>
        <v>0</v>
      </c>
      <c r="T665" s="245">
        <f ca="1">+S665</f>
        <v>0</v>
      </c>
      <c r="U665" s="244">
        <f t="shared" si="26"/>
        <v>2</v>
      </c>
      <c r="V665" s="347" t="str">
        <f>+VLOOKUP(A665,bd_lista!$A$3:$E$590,5,FALSE)</f>
        <v>Gobiernos Autonomos Municipales</v>
      </c>
      <c r="W665" s="454"/>
      <c r="X665" s="244">
        <f>+VLOOKUP(A665,[2]Sheet1!$A$13:$D$744,4,FALSE)</f>
        <v>0</v>
      </c>
      <c r="Y665" s="244" t="e">
        <f>+VLOOKUP(X665,bd_lista!$A$3:$C$590,3,FALSE)</f>
        <v>#N/A</v>
      </c>
      <c r="Z665" s="302"/>
      <c r="AA665" s="303"/>
    </row>
    <row r="666" spans="1:27" customFormat="1" ht="15" hidden="1" customHeight="1">
      <c r="A666" s="32">
        <v>1325</v>
      </c>
      <c r="B666" s="449">
        <f>+A666</f>
        <v>1325</v>
      </c>
      <c r="C666" s="249" t="str">
        <f>+VLOOKUP(A666,bd_lista!$A$3:$C$590,3,FALSE)</f>
        <v>Gobierno Autónomo Municipal de Toco</v>
      </c>
      <c r="D666" s="451" t="str">
        <f>+C666</f>
        <v>Gobierno Autónomo Municipal de Toco</v>
      </c>
      <c r="E666" s="244" t="s">
        <v>1310</v>
      </c>
      <c r="F666" s="245">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5">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5">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5">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5">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5">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5">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5">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5">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5">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5">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5">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5">
        <f t="shared" ca="1" si="25"/>
        <v>0</v>
      </c>
      <c r="S666" s="252"/>
      <c r="T666" s="245">
        <f ca="1">+T667</f>
        <v>0</v>
      </c>
      <c r="U666" s="244">
        <f t="shared" si="26"/>
        <v>1</v>
      </c>
      <c r="V666" s="347" t="str">
        <f>+VLOOKUP(A666,bd_lista!$A$3:$E$590,5,FALSE)</f>
        <v>Gobiernos Autonomos Municipales</v>
      </c>
      <c r="W666" s="453" t="str">
        <f>+V666</f>
        <v>Gobiernos Autonomos Municipales</v>
      </c>
      <c r="X666" s="244">
        <f>+VLOOKUP(A666,[2]Sheet1!$A$13:$D$744,4,FALSE)</f>
        <v>0</v>
      </c>
      <c r="Y666" s="244" t="e">
        <f>+VLOOKUP(X666,bd_lista!$A$3:$C$590,3,FALSE)</f>
        <v>#N/A</v>
      </c>
      <c r="Z666" s="304">
        <f>+X666</f>
        <v>0</v>
      </c>
      <c r="AA666" s="305" t="e">
        <f>+Y666</f>
        <v>#N/A</v>
      </c>
    </row>
    <row r="667" spans="1:27" customFormat="1" ht="15" hidden="1" customHeight="1">
      <c r="A667" s="32">
        <v>1325</v>
      </c>
      <c r="B667" s="450"/>
      <c r="C667" s="249" t="str">
        <f>+VLOOKUP(A667,bd_lista!$A$3:$C$590,3,FALSE)</f>
        <v>Gobierno Autónomo Municipal de Toco</v>
      </c>
      <c r="D667" s="452"/>
      <c r="E667" s="246" t="s">
        <v>1311</v>
      </c>
      <c r="F667" s="245">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5">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5">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5">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5">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5">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5">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5">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5">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5">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5">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5">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5">
        <f t="shared" ca="1" si="25"/>
        <v>0</v>
      </c>
      <c r="S667" s="252">
        <f ca="1">+R666+R667</f>
        <v>0</v>
      </c>
      <c r="T667" s="245">
        <f ca="1">+S667</f>
        <v>0</v>
      </c>
      <c r="U667" s="244">
        <f t="shared" si="26"/>
        <v>2</v>
      </c>
      <c r="V667" s="347" t="str">
        <f>+VLOOKUP(A667,bd_lista!$A$3:$E$590,5,FALSE)</f>
        <v>Gobiernos Autonomos Municipales</v>
      </c>
      <c r="W667" s="454"/>
      <c r="X667" s="244">
        <f>+VLOOKUP(A667,[2]Sheet1!$A$13:$D$744,4,FALSE)</f>
        <v>0</v>
      </c>
      <c r="Y667" s="244" t="e">
        <f>+VLOOKUP(X667,bd_lista!$A$3:$C$590,3,FALSE)</f>
        <v>#N/A</v>
      </c>
      <c r="Z667" s="302"/>
      <c r="AA667" s="303"/>
    </row>
    <row r="668" spans="1:27" customFormat="1" ht="15" hidden="1" customHeight="1">
      <c r="A668" s="32">
        <v>1326</v>
      </c>
      <c r="B668" s="449">
        <f>+A668</f>
        <v>1326</v>
      </c>
      <c r="C668" s="249" t="str">
        <f>+VLOOKUP(A668,bd_lista!$A$3:$C$590,3,FALSE)</f>
        <v>Gobierno Autónomo Municipal de Tolata</v>
      </c>
      <c r="D668" s="451" t="str">
        <f>+C668</f>
        <v>Gobierno Autónomo Municipal de Tolata</v>
      </c>
      <c r="E668" s="244" t="s">
        <v>1310</v>
      </c>
      <c r="F668" s="245">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5">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5">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5">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5">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5">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5">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5">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5">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5">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5">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5">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5">
        <f t="shared" ca="1" si="25"/>
        <v>0</v>
      </c>
      <c r="S668" s="252"/>
      <c r="T668" s="245">
        <f ca="1">+T669</f>
        <v>0</v>
      </c>
      <c r="U668" s="244">
        <f t="shared" si="26"/>
        <v>1</v>
      </c>
      <c r="V668" s="347" t="str">
        <f>+VLOOKUP(A668,bd_lista!$A$3:$E$590,5,FALSE)</f>
        <v>Gobiernos Autonomos Municipales</v>
      </c>
      <c r="W668" s="453" t="str">
        <f>+V668</f>
        <v>Gobiernos Autonomos Municipales</v>
      </c>
      <c r="X668" s="244">
        <f>+VLOOKUP(A668,[2]Sheet1!$A$13:$D$744,4,FALSE)</f>
        <v>0</v>
      </c>
      <c r="Y668" s="244" t="e">
        <f>+VLOOKUP(X668,bd_lista!$A$3:$C$590,3,FALSE)</f>
        <v>#N/A</v>
      </c>
      <c r="Z668" s="304">
        <f>+X668</f>
        <v>0</v>
      </c>
      <c r="AA668" s="305" t="e">
        <f>+Y668</f>
        <v>#N/A</v>
      </c>
    </row>
    <row r="669" spans="1:27" customFormat="1" ht="15" hidden="1" customHeight="1">
      <c r="A669" s="32">
        <v>1326</v>
      </c>
      <c r="B669" s="450"/>
      <c r="C669" s="249" t="str">
        <f>+VLOOKUP(A669,bd_lista!$A$3:$C$590,3,FALSE)</f>
        <v>Gobierno Autónomo Municipal de Tolata</v>
      </c>
      <c r="D669" s="452"/>
      <c r="E669" s="246" t="s">
        <v>1311</v>
      </c>
      <c r="F669" s="245">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5">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5">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5">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5">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5">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5">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5">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5">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5">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5">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5">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5">
        <f t="shared" ca="1" si="25"/>
        <v>0</v>
      </c>
      <c r="S669" s="252">
        <f ca="1">+R668+R669</f>
        <v>0</v>
      </c>
      <c r="T669" s="245">
        <f ca="1">+S669</f>
        <v>0</v>
      </c>
      <c r="U669" s="244">
        <f t="shared" si="26"/>
        <v>2</v>
      </c>
      <c r="V669" s="347" t="str">
        <f>+VLOOKUP(A669,bd_lista!$A$3:$E$590,5,FALSE)</f>
        <v>Gobiernos Autonomos Municipales</v>
      </c>
      <c r="W669" s="454"/>
      <c r="X669" s="244">
        <f>+VLOOKUP(A669,[2]Sheet1!$A$13:$D$744,4,FALSE)</f>
        <v>0</v>
      </c>
      <c r="Y669" s="244" t="e">
        <f>+VLOOKUP(X669,bd_lista!$A$3:$C$590,3,FALSE)</f>
        <v>#N/A</v>
      </c>
      <c r="Z669" s="302"/>
      <c r="AA669" s="303"/>
    </row>
    <row r="670" spans="1:27" customFormat="1" ht="15" hidden="1" customHeight="1">
      <c r="A670" s="32">
        <v>1327</v>
      </c>
      <c r="B670" s="449">
        <f>+A670</f>
        <v>1327</v>
      </c>
      <c r="C670" s="249" t="str">
        <f>+VLOOKUP(A670,bd_lista!$A$3:$C$590,3,FALSE)</f>
        <v>Gobierno Autónomo Municipal de Capinota</v>
      </c>
      <c r="D670" s="451" t="str">
        <f>+C670</f>
        <v>Gobierno Autónomo Municipal de Capinota</v>
      </c>
      <c r="E670" s="244" t="s">
        <v>1310</v>
      </c>
      <c r="F670" s="245">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5">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5">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5">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5">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5">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5">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5">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5">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5">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5">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5">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5">
        <f t="shared" ref="R670:R733" ca="1" si="27">+SUM(F670:Q670)</f>
        <v>0</v>
      </c>
      <c r="S670" s="252"/>
      <c r="T670" s="245">
        <f ca="1">+T671</f>
        <v>0</v>
      </c>
      <c r="U670" s="244">
        <f t="shared" ref="U670:U733" si="28">+IF(E670="Débitos",1,2)</f>
        <v>1</v>
      </c>
      <c r="V670" s="347" t="str">
        <f>+VLOOKUP(A670,bd_lista!$A$3:$E$590,5,FALSE)</f>
        <v>Gobiernos Autonomos Municipales</v>
      </c>
      <c r="W670" s="453" t="str">
        <f>+V670</f>
        <v>Gobiernos Autonomos Municipales</v>
      </c>
      <c r="X670" s="244">
        <f>+VLOOKUP(A670,[2]Sheet1!$A$13:$D$744,4,FALSE)</f>
        <v>0</v>
      </c>
      <c r="Y670" s="244" t="e">
        <f>+VLOOKUP(X670,bd_lista!$A$3:$C$590,3,FALSE)</f>
        <v>#N/A</v>
      </c>
      <c r="Z670" s="304">
        <f>+X670</f>
        <v>0</v>
      </c>
      <c r="AA670" s="305" t="e">
        <f>+Y670</f>
        <v>#N/A</v>
      </c>
    </row>
    <row r="671" spans="1:27" customFormat="1" ht="15" hidden="1" customHeight="1">
      <c r="A671" s="32">
        <v>1327</v>
      </c>
      <c r="B671" s="450"/>
      <c r="C671" s="249" t="str">
        <f>+VLOOKUP(A671,bd_lista!$A$3:$C$590,3,FALSE)</f>
        <v>Gobierno Autónomo Municipal de Capinota</v>
      </c>
      <c r="D671" s="452"/>
      <c r="E671" s="246" t="s">
        <v>1311</v>
      </c>
      <c r="F671" s="245">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5">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5">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5">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5">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5">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5">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5">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5">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5">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5">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5">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5">
        <f t="shared" ca="1" si="27"/>
        <v>0</v>
      </c>
      <c r="S671" s="252">
        <f ca="1">+R670+R671</f>
        <v>0</v>
      </c>
      <c r="T671" s="245">
        <f ca="1">+S671</f>
        <v>0</v>
      </c>
      <c r="U671" s="244">
        <f t="shared" si="28"/>
        <v>2</v>
      </c>
      <c r="V671" s="347" t="str">
        <f>+VLOOKUP(A671,bd_lista!$A$3:$E$590,5,FALSE)</f>
        <v>Gobiernos Autonomos Municipales</v>
      </c>
      <c r="W671" s="454"/>
      <c r="X671" s="244">
        <f>+VLOOKUP(A671,[2]Sheet1!$A$13:$D$744,4,FALSE)</f>
        <v>0</v>
      </c>
      <c r="Y671" s="244" t="e">
        <f>+VLOOKUP(X671,bd_lista!$A$3:$C$590,3,FALSE)</f>
        <v>#N/A</v>
      </c>
      <c r="Z671" s="302"/>
      <c r="AA671" s="303"/>
    </row>
    <row r="672" spans="1:27" customFormat="1" ht="15" hidden="1" customHeight="1">
      <c r="A672" s="32">
        <v>1328</v>
      </c>
      <c r="B672" s="449">
        <f>+A672</f>
        <v>1328</v>
      </c>
      <c r="C672" s="249" t="str">
        <f>+VLOOKUP(A672,bd_lista!$A$3:$C$590,3,FALSE)</f>
        <v>Gobierno Autónomo Municipal de Santivañez</v>
      </c>
      <c r="D672" s="451" t="str">
        <f>+C672</f>
        <v>Gobierno Autónomo Municipal de Santivañez</v>
      </c>
      <c r="E672" s="244" t="s">
        <v>1310</v>
      </c>
      <c r="F672" s="245">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5">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5">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5">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5">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5">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5">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5">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5">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5">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5">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5">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5">
        <f t="shared" ca="1" si="27"/>
        <v>0</v>
      </c>
      <c r="S672" s="252"/>
      <c r="T672" s="245">
        <f ca="1">+T673</f>
        <v>0</v>
      </c>
      <c r="U672" s="244">
        <f t="shared" si="28"/>
        <v>1</v>
      </c>
      <c r="V672" s="347" t="str">
        <f>+VLOOKUP(A672,bd_lista!$A$3:$E$590,5,FALSE)</f>
        <v>Gobiernos Autonomos Municipales</v>
      </c>
      <c r="W672" s="453" t="str">
        <f>+V672</f>
        <v>Gobiernos Autonomos Municipales</v>
      </c>
      <c r="X672" s="244">
        <f>+VLOOKUP(A672,[2]Sheet1!$A$13:$D$744,4,FALSE)</f>
        <v>0</v>
      </c>
      <c r="Y672" s="244" t="e">
        <f>+VLOOKUP(X672,bd_lista!$A$3:$C$590,3,FALSE)</f>
        <v>#N/A</v>
      </c>
      <c r="Z672" s="304">
        <f>+X672</f>
        <v>0</v>
      </c>
      <c r="AA672" s="305" t="e">
        <f>+Y672</f>
        <v>#N/A</v>
      </c>
    </row>
    <row r="673" spans="1:27" customFormat="1" ht="15" hidden="1" customHeight="1">
      <c r="A673" s="32">
        <v>1328</v>
      </c>
      <c r="B673" s="450"/>
      <c r="C673" s="249" t="str">
        <f>+VLOOKUP(A673,bd_lista!$A$3:$C$590,3,FALSE)</f>
        <v>Gobierno Autónomo Municipal de Santivañez</v>
      </c>
      <c r="D673" s="452"/>
      <c r="E673" s="246" t="s">
        <v>1311</v>
      </c>
      <c r="F673" s="245">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5">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5">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5">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5">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5">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5">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5">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5">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5">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5">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5">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5">
        <f t="shared" ca="1" si="27"/>
        <v>0</v>
      </c>
      <c r="S673" s="252">
        <f ca="1">+R672+R673</f>
        <v>0</v>
      </c>
      <c r="T673" s="245">
        <f ca="1">+S673</f>
        <v>0</v>
      </c>
      <c r="U673" s="244">
        <f t="shared" si="28"/>
        <v>2</v>
      </c>
      <c r="V673" s="347" t="str">
        <f>+VLOOKUP(A673,bd_lista!$A$3:$E$590,5,FALSE)</f>
        <v>Gobiernos Autonomos Municipales</v>
      </c>
      <c r="W673" s="454"/>
      <c r="X673" s="244">
        <f>+VLOOKUP(A673,[2]Sheet1!$A$13:$D$744,4,FALSE)</f>
        <v>0</v>
      </c>
      <c r="Y673" s="244" t="e">
        <f>+VLOOKUP(X673,bd_lista!$A$3:$C$590,3,FALSE)</f>
        <v>#N/A</v>
      </c>
      <c r="Z673" s="302"/>
      <c r="AA673" s="303"/>
    </row>
    <row r="674" spans="1:27" customFormat="1" ht="15" hidden="1" customHeight="1">
      <c r="A674" s="32">
        <v>1329</v>
      </c>
      <c r="B674" s="449">
        <f>+A674</f>
        <v>1329</v>
      </c>
      <c r="C674" s="249" t="str">
        <f>+VLOOKUP(A674,bd_lista!$A$3:$C$590,3,FALSE)</f>
        <v>Gobierno Autónomo Municipal de Sicaya</v>
      </c>
      <c r="D674" s="451" t="str">
        <f>+C674</f>
        <v>Gobierno Autónomo Municipal de Sicaya</v>
      </c>
      <c r="E674" s="244" t="s">
        <v>1310</v>
      </c>
      <c r="F674" s="245">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5">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5">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5">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5">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5">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5">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5">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5">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5">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5">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5">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5">
        <f t="shared" ca="1" si="27"/>
        <v>0</v>
      </c>
      <c r="S674" s="252"/>
      <c r="T674" s="245">
        <f ca="1">+T675</f>
        <v>0</v>
      </c>
      <c r="U674" s="244">
        <f t="shared" si="28"/>
        <v>1</v>
      </c>
      <c r="V674" s="347" t="str">
        <f>+VLOOKUP(A674,bd_lista!$A$3:$E$590,5,FALSE)</f>
        <v>Gobiernos Autonomos Municipales</v>
      </c>
      <c r="W674" s="453" t="str">
        <f>+V674</f>
        <v>Gobiernos Autonomos Municipales</v>
      </c>
      <c r="X674" s="244">
        <f>+VLOOKUP(A674,[2]Sheet1!$A$13:$D$744,4,FALSE)</f>
        <v>0</v>
      </c>
      <c r="Y674" s="244" t="e">
        <f>+VLOOKUP(X674,bd_lista!$A$3:$C$590,3,FALSE)</f>
        <v>#N/A</v>
      </c>
      <c r="Z674" s="304">
        <f>+X674</f>
        <v>0</v>
      </c>
      <c r="AA674" s="305" t="e">
        <f>+Y674</f>
        <v>#N/A</v>
      </c>
    </row>
    <row r="675" spans="1:27" customFormat="1" ht="15" hidden="1" customHeight="1">
      <c r="A675" s="32">
        <v>1329</v>
      </c>
      <c r="B675" s="450"/>
      <c r="C675" s="249" t="str">
        <f>+VLOOKUP(A675,bd_lista!$A$3:$C$590,3,FALSE)</f>
        <v>Gobierno Autónomo Municipal de Sicaya</v>
      </c>
      <c r="D675" s="452"/>
      <c r="E675" s="246" t="s">
        <v>1311</v>
      </c>
      <c r="F675" s="245">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5">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5">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5">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5">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5">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5">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5">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5">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5">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5">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5">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5">
        <f t="shared" ca="1" si="27"/>
        <v>0</v>
      </c>
      <c r="S675" s="252">
        <f ca="1">+R674+R675</f>
        <v>0</v>
      </c>
      <c r="T675" s="245">
        <f ca="1">+S675</f>
        <v>0</v>
      </c>
      <c r="U675" s="244">
        <f t="shared" si="28"/>
        <v>2</v>
      </c>
      <c r="V675" s="347" t="str">
        <f>+VLOOKUP(A675,bd_lista!$A$3:$E$590,5,FALSE)</f>
        <v>Gobiernos Autonomos Municipales</v>
      </c>
      <c r="W675" s="454"/>
      <c r="X675" s="244">
        <f>+VLOOKUP(A675,[2]Sheet1!$A$13:$D$744,4,FALSE)</f>
        <v>0</v>
      </c>
      <c r="Y675" s="244" t="e">
        <f>+VLOOKUP(X675,bd_lista!$A$3:$C$590,3,FALSE)</f>
        <v>#N/A</v>
      </c>
      <c r="Z675" s="302"/>
      <c r="AA675" s="303"/>
    </row>
    <row r="676" spans="1:27" customFormat="1" ht="15" hidden="1" customHeight="1">
      <c r="A676" s="32">
        <v>1330</v>
      </c>
      <c r="B676" s="449">
        <f>+A676</f>
        <v>1330</v>
      </c>
      <c r="C676" s="249" t="str">
        <f>+VLOOKUP(A676,bd_lista!$A$3:$C$590,3,FALSE)</f>
        <v>Gobierno Autónomo Municipal de Tapacari</v>
      </c>
      <c r="D676" s="451" t="str">
        <f>+C676</f>
        <v>Gobierno Autónomo Municipal de Tapacari</v>
      </c>
      <c r="E676" s="244" t="s">
        <v>1310</v>
      </c>
      <c r="F676" s="245">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5">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5">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5">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5">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5">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5">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5">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5">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5">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5">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5">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5">
        <f t="shared" ca="1" si="27"/>
        <v>0</v>
      </c>
      <c r="S676" s="252"/>
      <c r="T676" s="245">
        <f ca="1">+T677</f>
        <v>0</v>
      </c>
      <c r="U676" s="244">
        <f t="shared" si="28"/>
        <v>1</v>
      </c>
      <c r="V676" s="347" t="str">
        <f>+VLOOKUP(A676,bd_lista!$A$3:$E$590,5,FALSE)</f>
        <v>Gobiernos Autonomos Municipales</v>
      </c>
      <c r="W676" s="453" t="str">
        <f>+V676</f>
        <v>Gobiernos Autonomos Municipales</v>
      </c>
      <c r="X676" s="244">
        <f>+VLOOKUP(A676,[2]Sheet1!$A$13:$D$744,4,FALSE)</f>
        <v>0</v>
      </c>
      <c r="Y676" s="244" t="e">
        <f>+VLOOKUP(X676,bd_lista!$A$3:$C$590,3,FALSE)</f>
        <v>#N/A</v>
      </c>
      <c r="Z676" s="304">
        <f>+X676</f>
        <v>0</v>
      </c>
      <c r="AA676" s="305" t="e">
        <f>+Y676</f>
        <v>#N/A</v>
      </c>
    </row>
    <row r="677" spans="1:27" customFormat="1" ht="15" hidden="1" customHeight="1">
      <c r="A677" s="32">
        <v>1330</v>
      </c>
      <c r="B677" s="450"/>
      <c r="C677" s="249" t="str">
        <f>+VLOOKUP(A677,bd_lista!$A$3:$C$590,3,FALSE)</f>
        <v>Gobierno Autónomo Municipal de Tapacari</v>
      </c>
      <c r="D677" s="452"/>
      <c r="E677" s="246" t="s">
        <v>1311</v>
      </c>
      <c r="F677" s="245">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5">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5">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5">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5">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5">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5">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5">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5">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5">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5">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5">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5">
        <f t="shared" ca="1" si="27"/>
        <v>0</v>
      </c>
      <c r="S677" s="252">
        <f ca="1">+R676+R677</f>
        <v>0</v>
      </c>
      <c r="T677" s="245">
        <f ca="1">+S677</f>
        <v>0</v>
      </c>
      <c r="U677" s="244">
        <f t="shared" si="28"/>
        <v>2</v>
      </c>
      <c r="V677" s="347" t="str">
        <f>+VLOOKUP(A677,bd_lista!$A$3:$E$590,5,FALSE)</f>
        <v>Gobiernos Autonomos Municipales</v>
      </c>
      <c r="W677" s="454"/>
      <c r="X677" s="244">
        <f>+VLOOKUP(A677,[2]Sheet1!$A$13:$D$744,4,FALSE)</f>
        <v>0</v>
      </c>
      <c r="Y677" s="244" t="e">
        <f>+VLOOKUP(X677,bd_lista!$A$3:$C$590,3,FALSE)</f>
        <v>#N/A</v>
      </c>
      <c r="Z677" s="302"/>
      <c r="AA677" s="303"/>
    </row>
    <row r="678" spans="1:27" customFormat="1" ht="15" hidden="1" customHeight="1">
      <c r="A678" s="32">
        <v>1331</v>
      </c>
      <c r="B678" s="449">
        <f>+A678</f>
        <v>1331</v>
      </c>
      <c r="C678" s="249" t="str">
        <f>+VLOOKUP(A678,bd_lista!$A$3:$C$590,3,FALSE)</f>
        <v>Gobierno Autónomo Municipal de Totora</v>
      </c>
      <c r="D678" s="451" t="str">
        <f>+C678</f>
        <v>Gobierno Autónomo Municipal de Totora</v>
      </c>
      <c r="E678" s="244" t="s">
        <v>1310</v>
      </c>
      <c r="F678" s="245">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5">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5">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5">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5">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5">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5">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5">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5">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5">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5">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5">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5">
        <f t="shared" ca="1" si="27"/>
        <v>0</v>
      </c>
      <c r="S678" s="252"/>
      <c r="T678" s="245">
        <f ca="1">+T679</f>
        <v>0</v>
      </c>
      <c r="U678" s="244">
        <f t="shared" si="28"/>
        <v>1</v>
      </c>
      <c r="V678" s="347" t="str">
        <f>+VLOOKUP(A678,bd_lista!$A$3:$E$590,5,FALSE)</f>
        <v>Gobiernos Autonomos Municipales</v>
      </c>
      <c r="W678" s="453" t="str">
        <f>+V678</f>
        <v>Gobiernos Autonomos Municipales</v>
      </c>
      <c r="X678" s="244">
        <f>+VLOOKUP(A678,[2]Sheet1!$A$13:$D$744,4,FALSE)</f>
        <v>0</v>
      </c>
      <c r="Y678" s="244" t="e">
        <f>+VLOOKUP(X678,bd_lista!$A$3:$C$590,3,FALSE)</f>
        <v>#N/A</v>
      </c>
      <c r="Z678" s="304">
        <f>+X678</f>
        <v>0</v>
      </c>
      <c r="AA678" s="305" t="e">
        <f>+Y678</f>
        <v>#N/A</v>
      </c>
    </row>
    <row r="679" spans="1:27" customFormat="1" ht="15" hidden="1" customHeight="1">
      <c r="A679" s="32">
        <v>1331</v>
      </c>
      <c r="B679" s="450"/>
      <c r="C679" s="249" t="str">
        <f>+VLOOKUP(A679,bd_lista!$A$3:$C$590,3,FALSE)</f>
        <v>Gobierno Autónomo Municipal de Totora</v>
      </c>
      <c r="D679" s="452"/>
      <c r="E679" s="246" t="s">
        <v>1311</v>
      </c>
      <c r="F679" s="245">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5">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5">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5">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5">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5">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5">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5">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5">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5">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5">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5">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5">
        <f t="shared" ca="1" si="27"/>
        <v>0</v>
      </c>
      <c r="S679" s="252">
        <f ca="1">+R678+R679</f>
        <v>0</v>
      </c>
      <c r="T679" s="245">
        <f ca="1">+S679</f>
        <v>0</v>
      </c>
      <c r="U679" s="244">
        <f t="shared" si="28"/>
        <v>2</v>
      </c>
      <c r="V679" s="347" t="str">
        <f>+VLOOKUP(A679,bd_lista!$A$3:$E$590,5,FALSE)</f>
        <v>Gobiernos Autonomos Municipales</v>
      </c>
      <c r="W679" s="454"/>
      <c r="X679" s="244">
        <f>+VLOOKUP(A679,[2]Sheet1!$A$13:$D$744,4,FALSE)</f>
        <v>0</v>
      </c>
      <c r="Y679" s="244" t="e">
        <f>+VLOOKUP(X679,bd_lista!$A$3:$C$590,3,FALSE)</f>
        <v>#N/A</v>
      </c>
      <c r="Z679" s="302"/>
      <c r="AA679" s="303"/>
    </row>
    <row r="680" spans="1:27" customFormat="1" ht="15" hidden="1" customHeight="1">
      <c r="A680" s="32">
        <v>1332</v>
      </c>
      <c r="B680" s="449">
        <f>+A680</f>
        <v>1332</v>
      </c>
      <c r="C680" s="249" t="str">
        <f>+VLOOKUP(A680,bd_lista!$A$3:$C$590,3,FALSE)</f>
        <v>Gobierno Autónomo Municipal de Pojo</v>
      </c>
      <c r="D680" s="451" t="str">
        <f>+C680</f>
        <v>Gobierno Autónomo Municipal de Pojo</v>
      </c>
      <c r="E680" s="244" t="s">
        <v>1310</v>
      </c>
      <c r="F680" s="245">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5">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5">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5">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5">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5">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5">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5">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5">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5">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5">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5">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5">
        <f t="shared" ca="1" si="27"/>
        <v>0</v>
      </c>
      <c r="S680" s="252"/>
      <c r="T680" s="245">
        <f ca="1">+T681</f>
        <v>0</v>
      </c>
      <c r="U680" s="244">
        <f t="shared" si="28"/>
        <v>1</v>
      </c>
      <c r="V680" s="347" t="str">
        <f>+VLOOKUP(A680,bd_lista!$A$3:$E$590,5,FALSE)</f>
        <v>Gobiernos Autonomos Municipales</v>
      </c>
      <c r="W680" s="453" t="str">
        <f>+V680</f>
        <v>Gobiernos Autonomos Municipales</v>
      </c>
      <c r="X680" s="244">
        <f>+VLOOKUP(A680,[2]Sheet1!$A$13:$D$744,4,FALSE)</f>
        <v>0</v>
      </c>
      <c r="Y680" s="244" t="e">
        <f>+VLOOKUP(X680,bd_lista!$A$3:$C$590,3,FALSE)</f>
        <v>#N/A</v>
      </c>
      <c r="Z680" s="304">
        <f>+X680</f>
        <v>0</v>
      </c>
      <c r="AA680" s="305" t="e">
        <f>+Y680</f>
        <v>#N/A</v>
      </c>
    </row>
    <row r="681" spans="1:27" customFormat="1" ht="15" hidden="1" customHeight="1">
      <c r="A681" s="32">
        <v>1332</v>
      </c>
      <c r="B681" s="450"/>
      <c r="C681" s="249" t="str">
        <f>+VLOOKUP(A681,bd_lista!$A$3:$C$590,3,FALSE)</f>
        <v>Gobierno Autónomo Municipal de Pojo</v>
      </c>
      <c r="D681" s="452"/>
      <c r="E681" s="246" t="s">
        <v>1311</v>
      </c>
      <c r="F681" s="245">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5">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5">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5">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5">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5">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5">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5">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5">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5">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5">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5">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5">
        <f t="shared" ca="1" si="27"/>
        <v>0</v>
      </c>
      <c r="S681" s="252">
        <f ca="1">+R680+R681</f>
        <v>0</v>
      </c>
      <c r="T681" s="245">
        <f ca="1">+S681</f>
        <v>0</v>
      </c>
      <c r="U681" s="244">
        <f t="shared" si="28"/>
        <v>2</v>
      </c>
      <c r="V681" s="347" t="str">
        <f>+VLOOKUP(A681,bd_lista!$A$3:$E$590,5,FALSE)</f>
        <v>Gobiernos Autonomos Municipales</v>
      </c>
      <c r="W681" s="454"/>
      <c r="X681" s="244">
        <f>+VLOOKUP(A681,[2]Sheet1!$A$13:$D$744,4,FALSE)</f>
        <v>0</v>
      </c>
      <c r="Y681" s="244" t="e">
        <f>+VLOOKUP(X681,bd_lista!$A$3:$C$590,3,FALSE)</f>
        <v>#N/A</v>
      </c>
      <c r="Z681" s="302"/>
      <c r="AA681" s="303"/>
    </row>
    <row r="682" spans="1:27" customFormat="1" ht="15" hidden="1" customHeight="1">
      <c r="A682" s="253">
        <v>1333</v>
      </c>
      <c r="B682" s="449">
        <f>+A682</f>
        <v>1333</v>
      </c>
      <c r="C682" s="249" t="str">
        <f>+VLOOKUP(A682,bd_lista!$A$3:$C$590,3,FALSE)</f>
        <v>Gobierno Autónomo Municipal de Pocona</v>
      </c>
      <c r="D682" s="451" t="str">
        <f>+C682</f>
        <v>Gobierno Autónomo Municipal de Pocona</v>
      </c>
      <c r="E682" s="244" t="s">
        <v>1310</v>
      </c>
      <c r="F682" s="245">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5">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5">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5">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5">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5">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5">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5">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5">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5">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5">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5">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5">
        <f t="shared" ca="1" si="27"/>
        <v>0</v>
      </c>
      <c r="S682" s="252"/>
      <c r="T682" s="245">
        <f ca="1">+T683</f>
        <v>0</v>
      </c>
      <c r="U682" s="244">
        <f t="shared" si="28"/>
        <v>1</v>
      </c>
      <c r="V682" s="347" t="str">
        <f>+VLOOKUP(A682,bd_lista!$A$3:$E$590,5,FALSE)</f>
        <v>Gobiernos Autonomos Municipales</v>
      </c>
      <c r="W682" s="453" t="str">
        <f>+V682</f>
        <v>Gobiernos Autonomos Municipales</v>
      </c>
      <c r="X682" s="244">
        <f>+VLOOKUP(A682,[2]Sheet1!$A$13:$D$744,4,FALSE)</f>
        <v>0</v>
      </c>
      <c r="Y682" s="244" t="e">
        <f>+VLOOKUP(X682,bd_lista!$A$3:$C$590,3,FALSE)</f>
        <v>#N/A</v>
      </c>
      <c r="Z682" s="304">
        <f>+X682</f>
        <v>0</v>
      </c>
      <c r="AA682" s="305" t="e">
        <f>+Y682</f>
        <v>#N/A</v>
      </c>
    </row>
    <row r="683" spans="1:27" customFormat="1" ht="15" hidden="1" customHeight="1">
      <c r="A683" s="254">
        <v>1333</v>
      </c>
      <c r="B683" s="450"/>
      <c r="C683" s="249" t="str">
        <f>+VLOOKUP(A683,bd_lista!$A$3:$C$590,3,FALSE)</f>
        <v>Gobierno Autónomo Municipal de Pocona</v>
      </c>
      <c r="D683" s="452"/>
      <c r="E683" s="246" t="s">
        <v>1311</v>
      </c>
      <c r="F683" s="245">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5">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5">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5">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5">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5">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5">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5">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5">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5">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5">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5">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5">
        <f t="shared" ca="1" si="27"/>
        <v>0</v>
      </c>
      <c r="S683" s="252">
        <f ca="1">+R682+R683</f>
        <v>0</v>
      </c>
      <c r="T683" s="245">
        <f ca="1">+S683</f>
        <v>0</v>
      </c>
      <c r="U683" s="244">
        <f t="shared" si="28"/>
        <v>2</v>
      </c>
      <c r="V683" s="347" t="str">
        <f>+VLOOKUP(A683,bd_lista!$A$3:$E$590,5,FALSE)</f>
        <v>Gobiernos Autonomos Municipales</v>
      </c>
      <c r="W683" s="454"/>
      <c r="X683" s="244">
        <f>+VLOOKUP(A683,[2]Sheet1!$A$13:$D$744,4,FALSE)</f>
        <v>0</v>
      </c>
      <c r="Y683" s="244" t="e">
        <f>+VLOOKUP(X683,bd_lista!$A$3:$C$590,3,FALSE)</f>
        <v>#N/A</v>
      </c>
      <c r="Z683" s="302"/>
      <c r="AA683" s="303"/>
    </row>
    <row r="684" spans="1:27" customFormat="1" ht="15" hidden="1" customHeight="1">
      <c r="A684" s="32">
        <v>1334</v>
      </c>
      <c r="B684" s="449">
        <f>+A684</f>
        <v>1334</v>
      </c>
      <c r="C684" s="249" t="str">
        <f>+VLOOKUP(A684,bd_lista!$A$3:$C$590,3,FALSE)</f>
        <v>Gobierno Autónomo Municipal de Chimoré</v>
      </c>
      <c r="D684" s="451" t="str">
        <f>+C684</f>
        <v>Gobierno Autónomo Municipal de Chimoré</v>
      </c>
      <c r="E684" s="244" t="s">
        <v>1310</v>
      </c>
      <c r="F684" s="245">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5">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5">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5">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5">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5">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5">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5">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5">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5">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5">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5">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5">
        <f t="shared" ca="1" si="27"/>
        <v>0</v>
      </c>
      <c r="S684" s="252"/>
      <c r="T684" s="245">
        <f ca="1">+T685</f>
        <v>0</v>
      </c>
      <c r="U684" s="244">
        <f t="shared" si="28"/>
        <v>1</v>
      </c>
      <c r="V684" s="347" t="str">
        <f>+VLOOKUP(A684,bd_lista!$A$3:$E$590,5,FALSE)</f>
        <v>Gobiernos Autonomos Municipales</v>
      </c>
      <c r="W684" s="453" t="str">
        <f>+V684</f>
        <v>Gobiernos Autonomos Municipales</v>
      </c>
      <c r="X684" s="244">
        <f>+VLOOKUP(A684,[2]Sheet1!$A$13:$D$744,4,FALSE)</f>
        <v>0</v>
      </c>
      <c r="Y684" s="244" t="e">
        <f>+VLOOKUP(X684,bd_lista!$A$3:$C$590,3,FALSE)</f>
        <v>#N/A</v>
      </c>
      <c r="Z684" s="304">
        <f>+X684</f>
        <v>0</v>
      </c>
      <c r="AA684" s="305" t="e">
        <f>+Y684</f>
        <v>#N/A</v>
      </c>
    </row>
    <row r="685" spans="1:27" customFormat="1" ht="15" hidden="1" customHeight="1">
      <c r="A685" s="32">
        <v>1334</v>
      </c>
      <c r="B685" s="450"/>
      <c r="C685" s="249" t="str">
        <f>+VLOOKUP(A685,bd_lista!$A$3:$C$590,3,FALSE)</f>
        <v>Gobierno Autónomo Municipal de Chimoré</v>
      </c>
      <c r="D685" s="452"/>
      <c r="E685" s="246" t="s">
        <v>1311</v>
      </c>
      <c r="F685" s="245">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5">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5">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5">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5">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5">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5">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5">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5">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5">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5">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5">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5">
        <f t="shared" ca="1" si="27"/>
        <v>0</v>
      </c>
      <c r="S685" s="252">
        <f ca="1">+R684+R685</f>
        <v>0</v>
      </c>
      <c r="T685" s="245">
        <f ca="1">+S685</f>
        <v>0</v>
      </c>
      <c r="U685" s="244">
        <f t="shared" si="28"/>
        <v>2</v>
      </c>
      <c r="V685" s="347" t="str">
        <f>+VLOOKUP(A685,bd_lista!$A$3:$E$590,5,FALSE)</f>
        <v>Gobiernos Autonomos Municipales</v>
      </c>
      <c r="W685" s="454"/>
      <c r="X685" s="244">
        <f>+VLOOKUP(A685,[2]Sheet1!$A$13:$D$744,4,FALSE)</f>
        <v>0</v>
      </c>
      <c r="Y685" s="244" t="e">
        <f>+VLOOKUP(X685,bd_lista!$A$3:$C$590,3,FALSE)</f>
        <v>#N/A</v>
      </c>
      <c r="Z685" s="302"/>
      <c r="AA685" s="303"/>
    </row>
    <row r="686" spans="1:27" customFormat="1" ht="15" hidden="1" customHeight="1">
      <c r="A686" s="32">
        <v>1335</v>
      </c>
      <c r="B686" s="449">
        <f>+A686</f>
        <v>1335</v>
      </c>
      <c r="C686" s="249" t="str">
        <f>+VLOOKUP(A686,bd_lista!$A$3:$C$590,3,FALSE)</f>
        <v>Gobierno Autónomo Municipal de Puerto Villarroel</v>
      </c>
      <c r="D686" s="451" t="str">
        <f>+C686</f>
        <v>Gobierno Autónomo Municipal de Puerto Villarroel</v>
      </c>
      <c r="E686" s="244" t="s">
        <v>1310</v>
      </c>
      <c r="F686" s="245">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5">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5">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5">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5">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5">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5">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5">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5">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5">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5">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5">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5">
        <f t="shared" ca="1" si="27"/>
        <v>0</v>
      </c>
      <c r="S686" s="252"/>
      <c r="T686" s="245">
        <f ca="1">+T687</f>
        <v>0</v>
      </c>
      <c r="U686" s="244">
        <f t="shared" si="28"/>
        <v>1</v>
      </c>
      <c r="V686" s="347" t="str">
        <f>+VLOOKUP(A686,bd_lista!$A$3:$E$590,5,FALSE)</f>
        <v>Gobiernos Autonomos Municipales</v>
      </c>
      <c r="W686" s="453" t="str">
        <f>+V686</f>
        <v>Gobiernos Autonomos Municipales</v>
      </c>
      <c r="X686" s="244">
        <f>+VLOOKUP(A686,[2]Sheet1!$A$13:$D$744,4,FALSE)</f>
        <v>0</v>
      </c>
      <c r="Y686" s="244" t="e">
        <f>+VLOOKUP(X686,bd_lista!$A$3:$C$590,3,FALSE)</f>
        <v>#N/A</v>
      </c>
      <c r="Z686" s="304">
        <f>+X686</f>
        <v>0</v>
      </c>
      <c r="AA686" s="305" t="e">
        <f>+Y686</f>
        <v>#N/A</v>
      </c>
    </row>
    <row r="687" spans="1:27" customFormat="1" ht="15" hidden="1" customHeight="1">
      <c r="A687" s="32">
        <v>1335</v>
      </c>
      <c r="B687" s="450"/>
      <c r="C687" s="249" t="str">
        <f>+VLOOKUP(A687,bd_lista!$A$3:$C$590,3,FALSE)</f>
        <v>Gobierno Autónomo Municipal de Puerto Villarroel</v>
      </c>
      <c r="D687" s="452"/>
      <c r="E687" s="246" t="s">
        <v>1311</v>
      </c>
      <c r="F687" s="245">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5">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5">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5">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5">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5">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5">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5">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5">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5">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5">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5">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5">
        <f t="shared" ca="1" si="27"/>
        <v>0</v>
      </c>
      <c r="S687" s="252">
        <f ca="1">+R686+R687</f>
        <v>0</v>
      </c>
      <c r="T687" s="245">
        <f ca="1">+S687</f>
        <v>0</v>
      </c>
      <c r="U687" s="244">
        <f t="shared" si="28"/>
        <v>2</v>
      </c>
      <c r="V687" s="347" t="str">
        <f>+VLOOKUP(A687,bd_lista!$A$3:$E$590,5,FALSE)</f>
        <v>Gobiernos Autonomos Municipales</v>
      </c>
      <c r="W687" s="454"/>
      <c r="X687" s="244">
        <f>+VLOOKUP(A687,[2]Sheet1!$A$13:$D$744,4,FALSE)</f>
        <v>0</v>
      </c>
      <c r="Y687" s="244" t="e">
        <f>+VLOOKUP(X687,bd_lista!$A$3:$C$590,3,FALSE)</f>
        <v>#N/A</v>
      </c>
      <c r="Z687" s="302"/>
      <c r="AA687" s="303"/>
    </row>
    <row r="688" spans="1:27" customFormat="1" ht="15" hidden="1" customHeight="1">
      <c r="A688" s="32">
        <v>1336</v>
      </c>
      <c r="B688" s="449">
        <f>+A688</f>
        <v>1336</v>
      </c>
      <c r="C688" s="249" t="str">
        <f>+VLOOKUP(A688,bd_lista!$A$3:$C$590,3,FALSE)</f>
        <v>Gobierno Autónomo Municipal de Arani</v>
      </c>
      <c r="D688" s="451" t="str">
        <f>+C688</f>
        <v>Gobierno Autónomo Municipal de Arani</v>
      </c>
      <c r="E688" s="244" t="s">
        <v>1310</v>
      </c>
      <c r="F688" s="245">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5">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5">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5">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5">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5">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5">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5">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5">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5">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5">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5">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5">
        <f t="shared" ca="1" si="27"/>
        <v>0</v>
      </c>
      <c r="S688" s="252"/>
      <c r="T688" s="245">
        <f ca="1">+T689</f>
        <v>0</v>
      </c>
      <c r="U688" s="244">
        <f t="shared" si="28"/>
        <v>1</v>
      </c>
      <c r="V688" s="347" t="str">
        <f>+VLOOKUP(A688,bd_lista!$A$3:$E$590,5,FALSE)</f>
        <v>Gobiernos Autonomos Municipales</v>
      </c>
      <c r="W688" s="453" t="str">
        <f>+V688</f>
        <v>Gobiernos Autonomos Municipales</v>
      </c>
      <c r="X688" s="244">
        <f>+VLOOKUP(A688,[2]Sheet1!$A$13:$D$744,4,FALSE)</f>
        <v>0</v>
      </c>
      <c r="Y688" s="244" t="e">
        <f>+VLOOKUP(X688,bd_lista!$A$3:$C$590,3,FALSE)</f>
        <v>#N/A</v>
      </c>
      <c r="Z688" s="304">
        <f>+X688</f>
        <v>0</v>
      </c>
      <c r="AA688" s="305" t="e">
        <f>+Y688</f>
        <v>#N/A</v>
      </c>
    </row>
    <row r="689" spans="1:27" customFormat="1" ht="15" hidden="1" customHeight="1">
      <c r="A689" s="32">
        <v>1336</v>
      </c>
      <c r="B689" s="450"/>
      <c r="C689" s="249" t="str">
        <f>+VLOOKUP(A689,bd_lista!$A$3:$C$590,3,FALSE)</f>
        <v>Gobierno Autónomo Municipal de Arani</v>
      </c>
      <c r="D689" s="452"/>
      <c r="E689" s="246" t="s">
        <v>1311</v>
      </c>
      <c r="F689" s="245">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5">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5">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5">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5">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5">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5">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5">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5">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5">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5">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5">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5">
        <f t="shared" ca="1" si="27"/>
        <v>0</v>
      </c>
      <c r="S689" s="252">
        <f ca="1">+R688+R689</f>
        <v>0</v>
      </c>
      <c r="T689" s="245">
        <f ca="1">+S689</f>
        <v>0</v>
      </c>
      <c r="U689" s="244">
        <f t="shared" si="28"/>
        <v>2</v>
      </c>
      <c r="V689" s="347" t="str">
        <f>+VLOOKUP(A689,bd_lista!$A$3:$E$590,5,FALSE)</f>
        <v>Gobiernos Autonomos Municipales</v>
      </c>
      <c r="W689" s="454"/>
      <c r="X689" s="244">
        <f>+VLOOKUP(A689,[2]Sheet1!$A$13:$D$744,4,FALSE)</f>
        <v>0</v>
      </c>
      <c r="Y689" s="244" t="e">
        <f>+VLOOKUP(X689,bd_lista!$A$3:$C$590,3,FALSE)</f>
        <v>#N/A</v>
      </c>
      <c r="Z689" s="302"/>
      <c r="AA689" s="303"/>
    </row>
    <row r="690" spans="1:27" customFormat="1" ht="15" hidden="1" customHeight="1">
      <c r="A690" s="32">
        <v>1337</v>
      </c>
      <c r="B690" s="449">
        <f>+A690</f>
        <v>1337</v>
      </c>
      <c r="C690" s="249" t="str">
        <f>+VLOOKUP(A690,bd_lista!$A$3:$C$590,3,FALSE)</f>
        <v>Gobierno Autónomo Municipal de Vacas</v>
      </c>
      <c r="D690" s="451" t="str">
        <f>+C690</f>
        <v>Gobierno Autónomo Municipal de Vacas</v>
      </c>
      <c r="E690" s="244" t="s">
        <v>1310</v>
      </c>
      <c r="F690" s="245">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5">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5">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5">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5">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5">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5">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5">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5">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5">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5">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5">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5">
        <f t="shared" ca="1" si="27"/>
        <v>0</v>
      </c>
      <c r="S690" s="252"/>
      <c r="T690" s="245">
        <f ca="1">+T691</f>
        <v>0</v>
      </c>
      <c r="U690" s="244">
        <f t="shared" si="28"/>
        <v>1</v>
      </c>
      <c r="V690" s="347" t="str">
        <f>+VLOOKUP(A690,bd_lista!$A$3:$E$590,5,FALSE)</f>
        <v>Gobiernos Autonomos Municipales</v>
      </c>
      <c r="W690" s="453" t="str">
        <f>+V690</f>
        <v>Gobiernos Autonomos Municipales</v>
      </c>
      <c r="X690" s="244">
        <f>+VLOOKUP(A690,[2]Sheet1!$A$13:$D$744,4,FALSE)</f>
        <v>0</v>
      </c>
      <c r="Y690" s="244" t="e">
        <f>+VLOOKUP(X690,bd_lista!$A$3:$C$590,3,FALSE)</f>
        <v>#N/A</v>
      </c>
      <c r="Z690" s="304">
        <f>+X690</f>
        <v>0</v>
      </c>
      <c r="AA690" s="305" t="e">
        <f>+Y690</f>
        <v>#N/A</v>
      </c>
    </row>
    <row r="691" spans="1:27" customFormat="1" ht="15" hidden="1" customHeight="1">
      <c r="A691" s="32">
        <v>1337</v>
      </c>
      <c r="B691" s="450"/>
      <c r="C691" s="249" t="str">
        <f>+VLOOKUP(A691,bd_lista!$A$3:$C$590,3,FALSE)</f>
        <v>Gobierno Autónomo Municipal de Vacas</v>
      </c>
      <c r="D691" s="452"/>
      <c r="E691" s="246" t="s">
        <v>1311</v>
      </c>
      <c r="F691" s="245">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5">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5">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5">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5">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5">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5">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5">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5">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5">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5">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5">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5">
        <f t="shared" ca="1" si="27"/>
        <v>0</v>
      </c>
      <c r="S691" s="252">
        <f ca="1">+R690+R691</f>
        <v>0</v>
      </c>
      <c r="T691" s="245">
        <f ca="1">+S691</f>
        <v>0</v>
      </c>
      <c r="U691" s="244">
        <f t="shared" si="28"/>
        <v>2</v>
      </c>
      <c r="V691" s="347" t="str">
        <f>+VLOOKUP(A691,bd_lista!$A$3:$E$590,5,FALSE)</f>
        <v>Gobiernos Autonomos Municipales</v>
      </c>
      <c r="W691" s="454"/>
      <c r="X691" s="244">
        <f>+VLOOKUP(A691,[2]Sheet1!$A$13:$D$744,4,FALSE)</f>
        <v>0</v>
      </c>
      <c r="Y691" s="244" t="e">
        <f>+VLOOKUP(X691,bd_lista!$A$3:$C$590,3,FALSE)</f>
        <v>#N/A</v>
      </c>
      <c r="Z691" s="302"/>
      <c r="AA691" s="303"/>
    </row>
    <row r="692" spans="1:27" customFormat="1" ht="15" hidden="1" customHeight="1">
      <c r="A692" s="32">
        <v>1338</v>
      </c>
      <c r="B692" s="449">
        <f>+A692</f>
        <v>1338</v>
      </c>
      <c r="C692" s="249" t="str">
        <f>+VLOOKUP(A692,bd_lista!$A$3:$C$590,3,FALSE)</f>
        <v>Gobierno Autónomo Municipal de Arque</v>
      </c>
      <c r="D692" s="451" t="str">
        <f>+C692</f>
        <v>Gobierno Autónomo Municipal de Arque</v>
      </c>
      <c r="E692" s="244" t="s">
        <v>1310</v>
      </c>
      <c r="F692" s="245">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5">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5">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5">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5">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5">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5">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5">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5">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5">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5">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5">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5">
        <f t="shared" ca="1" si="27"/>
        <v>0</v>
      </c>
      <c r="S692" s="252"/>
      <c r="T692" s="245">
        <f ca="1">+T693</f>
        <v>0</v>
      </c>
      <c r="U692" s="244">
        <f t="shared" si="28"/>
        <v>1</v>
      </c>
      <c r="V692" s="347" t="str">
        <f>+VLOOKUP(A692,bd_lista!$A$3:$E$590,5,FALSE)</f>
        <v>Gobiernos Autonomos Municipales</v>
      </c>
      <c r="W692" s="453" t="str">
        <f>+V692</f>
        <v>Gobiernos Autonomos Municipales</v>
      </c>
      <c r="X692" s="244">
        <f>+VLOOKUP(A692,[2]Sheet1!$A$13:$D$744,4,FALSE)</f>
        <v>0</v>
      </c>
      <c r="Y692" s="244" t="e">
        <f>+VLOOKUP(X692,bd_lista!$A$3:$C$590,3,FALSE)</f>
        <v>#N/A</v>
      </c>
      <c r="Z692" s="304">
        <f>+X692</f>
        <v>0</v>
      </c>
      <c r="AA692" s="305" t="e">
        <f>+Y692</f>
        <v>#N/A</v>
      </c>
    </row>
    <row r="693" spans="1:27" customFormat="1" ht="15" hidden="1" customHeight="1">
      <c r="A693" s="32">
        <v>1338</v>
      </c>
      <c r="B693" s="450"/>
      <c r="C693" s="249" t="str">
        <f>+VLOOKUP(A693,bd_lista!$A$3:$C$590,3,FALSE)</f>
        <v>Gobierno Autónomo Municipal de Arque</v>
      </c>
      <c r="D693" s="452"/>
      <c r="E693" s="246" t="s">
        <v>1311</v>
      </c>
      <c r="F693" s="245">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5">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5">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5">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5">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5">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5">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5">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5">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5">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5">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5">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5">
        <f t="shared" ca="1" si="27"/>
        <v>0</v>
      </c>
      <c r="S693" s="252">
        <f ca="1">+R692+R693</f>
        <v>0</v>
      </c>
      <c r="T693" s="245">
        <f ca="1">+S693</f>
        <v>0</v>
      </c>
      <c r="U693" s="244">
        <f t="shared" si="28"/>
        <v>2</v>
      </c>
      <c r="V693" s="347" t="str">
        <f>+VLOOKUP(A693,bd_lista!$A$3:$E$590,5,FALSE)</f>
        <v>Gobiernos Autonomos Municipales</v>
      </c>
      <c r="W693" s="454"/>
      <c r="X693" s="244">
        <f>+VLOOKUP(A693,[2]Sheet1!$A$13:$D$744,4,FALSE)</f>
        <v>0</v>
      </c>
      <c r="Y693" s="244" t="e">
        <f>+VLOOKUP(X693,bd_lista!$A$3:$C$590,3,FALSE)</f>
        <v>#N/A</v>
      </c>
      <c r="Z693" s="302"/>
      <c r="AA693" s="303"/>
    </row>
    <row r="694" spans="1:27" customFormat="1" ht="15" customHeight="1">
      <c r="A694" s="32">
        <v>573</v>
      </c>
      <c r="B694" s="449">
        <f>+A694</f>
        <v>573</v>
      </c>
      <c r="C694" s="249" t="str">
        <f>+VLOOKUP(A694,bd_lista!$A$3:$C$590,3,FALSE)</f>
        <v>Empresa Siderúrgica del Mutún</v>
      </c>
      <c r="D694" s="451" t="str">
        <f>+C694</f>
        <v>Empresa Siderúrgica del Mutún</v>
      </c>
      <c r="E694" s="244" t="s">
        <v>1310</v>
      </c>
      <c r="F694" s="245">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5">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5">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5">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5">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5">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5">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33898423.780000001</v>
      </c>
      <c r="M694" s="245">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5">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5">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5">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5">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5">
        <f t="shared" ca="1" si="27"/>
        <v>33898423.780000001</v>
      </c>
      <c r="S694" s="268"/>
      <c r="T694" s="245">
        <f ca="1">+T695</f>
        <v>33898423.780000001</v>
      </c>
      <c r="U694" s="244">
        <f t="shared" si="28"/>
        <v>1</v>
      </c>
      <c r="V694" s="347" t="str">
        <f>+VLOOKUP(A694,bd_lista!$A$3:$E$590,5,FALSE)</f>
        <v>Empresas Nacionales</v>
      </c>
      <c r="W694" s="453" t="str">
        <f>+V694</f>
        <v>Empresas Nacionales</v>
      </c>
      <c r="X694" s="244">
        <f>+VLOOKUP(A694,[2]Sheet1!$A$13:$D$744,4,FALSE)</f>
        <v>76</v>
      </c>
      <c r="Y694" s="244" t="str">
        <f>+VLOOKUP(X694,bd_lista!$A$3:$C$590,3,FALSE)</f>
        <v>Ministerio de Minería y Metalurgia</v>
      </c>
      <c r="Z694" s="304">
        <f>+X694</f>
        <v>76</v>
      </c>
      <c r="AA694" s="333" t="str">
        <f>+Y694</f>
        <v>Ministerio de Minería y Metalurgia</v>
      </c>
    </row>
    <row r="695" spans="1:27" customFormat="1" ht="15" customHeight="1">
      <c r="A695" s="32">
        <v>573</v>
      </c>
      <c r="B695" s="450"/>
      <c r="C695" s="249" t="str">
        <f>+VLOOKUP(A695,bd_lista!$A$3:$C$590,3,FALSE)</f>
        <v>Empresa Siderúrgica del Mutún</v>
      </c>
      <c r="D695" s="452"/>
      <c r="E695" s="246" t="s">
        <v>1311</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7"/>
        <v>0</v>
      </c>
      <c r="S695" s="268">
        <f ca="1">+R694+R695</f>
        <v>33898423.780000001</v>
      </c>
      <c r="T695" s="245">
        <f ca="1">+S695</f>
        <v>33898423.780000001</v>
      </c>
      <c r="U695" s="244">
        <f t="shared" si="28"/>
        <v>2</v>
      </c>
      <c r="V695" s="347" t="str">
        <f>+VLOOKUP(A695,bd_lista!$A$3:$E$590,5,FALSE)</f>
        <v>Empresas Nacionales</v>
      </c>
      <c r="W695" s="454"/>
      <c r="X695" s="244">
        <f>+VLOOKUP(A695,[2]Sheet1!$A$13:$D$744,4,FALSE)</f>
        <v>76</v>
      </c>
      <c r="Y695" s="244" t="str">
        <f>+VLOOKUP(X695,bd_lista!$A$3:$C$590,3,FALSE)</f>
        <v>Ministerio de Minería y Metalurgia</v>
      </c>
      <c r="Z695" s="302"/>
      <c r="AA695" s="335"/>
    </row>
    <row r="696" spans="1:27" customFormat="1" ht="15" hidden="1" customHeight="1">
      <c r="A696" s="32">
        <v>1340</v>
      </c>
      <c r="B696" s="449">
        <f>+A696</f>
        <v>1340</v>
      </c>
      <c r="C696" s="249" t="str">
        <f>+VLOOKUP(A696,bd_lista!$A$3:$C$590,3,FALSE)</f>
        <v>Gobierno Autónomo Municipal de Bolivar</v>
      </c>
      <c r="D696" s="451" t="str">
        <f>+C696</f>
        <v>Gobierno Autónomo Municipal de Bolivar</v>
      </c>
      <c r="E696" s="244" t="s">
        <v>1310</v>
      </c>
      <c r="F696" s="245">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5">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5">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5">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5">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5">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5">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5">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5">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5">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5">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5">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5">
        <f t="shared" ca="1" si="27"/>
        <v>0</v>
      </c>
      <c r="S696" s="252"/>
      <c r="T696" s="245">
        <f ca="1">+T697</f>
        <v>0</v>
      </c>
      <c r="U696" s="244">
        <f t="shared" si="28"/>
        <v>1</v>
      </c>
      <c r="V696" s="347" t="str">
        <f>+VLOOKUP(A696,bd_lista!$A$3:$E$590,5,FALSE)</f>
        <v>Gobiernos Autonomos Municipales</v>
      </c>
      <c r="W696" s="453" t="str">
        <f>+V696</f>
        <v>Gobiernos Autonomos Municipales</v>
      </c>
      <c r="X696" s="244">
        <f>+VLOOKUP(A696,[2]Sheet1!$A$13:$D$744,4,FALSE)</f>
        <v>0</v>
      </c>
      <c r="Y696" s="244" t="e">
        <f>+VLOOKUP(X696,bd_lista!$A$3:$C$590,3,FALSE)</f>
        <v>#N/A</v>
      </c>
      <c r="Z696" s="304">
        <f>+X696</f>
        <v>0</v>
      </c>
      <c r="AA696" s="305" t="e">
        <f>+Y696</f>
        <v>#N/A</v>
      </c>
    </row>
    <row r="697" spans="1:27" customFormat="1" ht="15" hidden="1" customHeight="1">
      <c r="A697" s="32">
        <v>1340</v>
      </c>
      <c r="B697" s="450"/>
      <c r="C697" s="249" t="str">
        <f>+VLOOKUP(A697,bd_lista!$A$3:$C$590,3,FALSE)</f>
        <v>Gobierno Autónomo Municipal de Bolivar</v>
      </c>
      <c r="D697" s="452"/>
      <c r="E697" s="246" t="s">
        <v>1311</v>
      </c>
      <c r="F697" s="245">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5">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5">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5">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5">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5">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5">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5">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5">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5">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5">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5">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5">
        <f t="shared" ca="1" si="27"/>
        <v>0</v>
      </c>
      <c r="S697" s="252">
        <f ca="1">+R696+R697</f>
        <v>0</v>
      </c>
      <c r="T697" s="245">
        <f ca="1">+S697</f>
        <v>0</v>
      </c>
      <c r="U697" s="244">
        <f t="shared" si="28"/>
        <v>2</v>
      </c>
      <c r="V697" s="347" t="str">
        <f>+VLOOKUP(A697,bd_lista!$A$3:$E$590,5,FALSE)</f>
        <v>Gobiernos Autonomos Municipales</v>
      </c>
      <c r="W697" s="454"/>
      <c r="X697" s="244">
        <f>+VLOOKUP(A697,[2]Sheet1!$A$13:$D$744,4,FALSE)</f>
        <v>0</v>
      </c>
      <c r="Y697" s="244" t="e">
        <f>+VLOOKUP(X697,bd_lista!$A$3:$C$590,3,FALSE)</f>
        <v>#N/A</v>
      </c>
      <c r="Z697" s="302"/>
      <c r="AA697" s="303"/>
    </row>
    <row r="698" spans="1:27" customFormat="1" ht="15" hidden="1" customHeight="1">
      <c r="A698" s="32">
        <v>1341</v>
      </c>
      <c r="B698" s="449">
        <f>+A698</f>
        <v>1341</v>
      </c>
      <c r="C698" s="249" t="str">
        <f>+VLOOKUP(A698,bd_lista!$A$3:$C$590,3,FALSE)</f>
        <v>Gobierno Autónomo Municipal de Tiraque</v>
      </c>
      <c r="D698" s="451" t="str">
        <f>+C698</f>
        <v>Gobierno Autónomo Municipal de Tiraque</v>
      </c>
      <c r="E698" s="244" t="s">
        <v>1310</v>
      </c>
      <c r="F698" s="245">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5">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5">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5">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5">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5">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5">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5">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5">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5">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5">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5">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5">
        <f t="shared" ca="1" si="27"/>
        <v>0</v>
      </c>
      <c r="S698" s="252"/>
      <c r="T698" s="245">
        <f ca="1">+T699</f>
        <v>0</v>
      </c>
      <c r="U698" s="244">
        <f t="shared" si="28"/>
        <v>1</v>
      </c>
      <c r="V698" s="347" t="str">
        <f>+VLOOKUP(A698,bd_lista!$A$3:$E$590,5,FALSE)</f>
        <v>Gobiernos Autonomos Municipales</v>
      </c>
      <c r="W698" s="453" t="str">
        <f>+V698</f>
        <v>Gobiernos Autonomos Municipales</v>
      </c>
      <c r="X698" s="244">
        <f>+VLOOKUP(A698,[2]Sheet1!$A$13:$D$744,4,FALSE)</f>
        <v>0</v>
      </c>
      <c r="Y698" s="244" t="e">
        <f>+VLOOKUP(X698,bd_lista!$A$3:$C$590,3,FALSE)</f>
        <v>#N/A</v>
      </c>
      <c r="Z698" s="304">
        <f>+X698</f>
        <v>0</v>
      </c>
      <c r="AA698" s="305" t="e">
        <f>+Y698</f>
        <v>#N/A</v>
      </c>
    </row>
    <row r="699" spans="1:27" customFormat="1" ht="15" hidden="1" customHeight="1">
      <c r="A699" s="32">
        <v>1341</v>
      </c>
      <c r="B699" s="450"/>
      <c r="C699" s="249" t="str">
        <f>+VLOOKUP(A699,bd_lista!$A$3:$C$590,3,FALSE)</f>
        <v>Gobierno Autónomo Municipal de Tiraque</v>
      </c>
      <c r="D699" s="452"/>
      <c r="E699" s="246" t="s">
        <v>1311</v>
      </c>
      <c r="F699" s="245">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5">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5">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5">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5">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5">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5">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5">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5">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5">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5">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5">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5">
        <f t="shared" ca="1" si="27"/>
        <v>0</v>
      </c>
      <c r="S699" s="252">
        <f ca="1">+R698+R699</f>
        <v>0</v>
      </c>
      <c r="T699" s="245">
        <f ca="1">+S699</f>
        <v>0</v>
      </c>
      <c r="U699" s="244">
        <f t="shared" si="28"/>
        <v>2</v>
      </c>
      <c r="V699" s="347" t="str">
        <f>+VLOOKUP(A699,bd_lista!$A$3:$E$590,5,FALSE)</f>
        <v>Gobiernos Autonomos Municipales</v>
      </c>
      <c r="W699" s="454"/>
      <c r="X699" s="244">
        <f>+VLOOKUP(A699,[2]Sheet1!$A$13:$D$744,4,FALSE)</f>
        <v>0</v>
      </c>
      <c r="Y699" s="244" t="e">
        <f>+VLOOKUP(X699,bd_lista!$A$3:$C$590,3,FALSE)</f>
        <v>#N/A</v>
      </c>
      <c r="Z699" s="302"/>
      <c r="AA699" s="303"/>
    </row>
    <row r="700" spans="1:27" customFormat="1" ht="15" hidden="1" customHeight="1">
      <c r="A700" s="32">
        <v>1342</v>
      </c>
      <c r="B700" s="449">
        <f>+A700</f>
        <v>1342</v>
      </c>
      <c r="C700" s="249" t="str">
        <f>+VLOOKUP(A700,bd_lista!$A$3:$C$590,3,FALSE)</f>
        <v>Gobierno Autónomo Municipal de Mizque</v>
      </c>
      <c r="D700" s="451" t="str">
        <f>+C700</f>
        <v>Gobierno Autónomo Municipal de Mizque</v>
      </c>
      <c r="E700" s="244" t="s">
        <v>1310</v>
      </c>
      <c r="F700" s="245">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5">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5">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5">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5">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5">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5">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5">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5">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5">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5">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5">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5">
        <f t="shared" ca="1" si="27"/>
        <v>0</v>
      </c>
      <c r="S700" s="252"/>
      <c r="T700" s="245">
        <f ca="1">+T701</f>
        <v>0</v>
      </c>
      <c r="U700" s="244">
        <f t="shared" si="28"/>
        <v>1</v>
      </c>
      <c r="V700" s="347" t="str">
        <f>+VLOOKUP(A700,bd_lista!$A$3:$E$590,5,FALSE)</f>
        <v>Gobiernos Autonomos Municipales</v>
      </c>
      <c r="W700" s="453" t="str">
        <f>+V700</f>
        <v>Gobiernos Autonomos Municipales</v>
      </c>
      <c r="X700" s="244">
        <f>+VLOOKUP(A700,[2]Sheet1!$A$13:$D$744,4,FALSE)</f>
        <v>0</v>
      </c>
      <c r="Y700" s="244" t="e">
        <f>+VLOOKUP(X700,bd_lista!$A$3:$C$590,3,FALSE)</f>
        <v>#N/A</v>
      </c>
      <c r="Z700" s="304">
        <f>+X700</f>
        <v>0</v>
      </c>
      <c r="AA700" s="305" t="e">
        <f>+Y700</f>
        <v>#N/A</v>
      </c>
    </row>
    <row r="701" spans="1:27" customFormat="1" ht="15" hidden="1" customHeight="1">
      <c r="A701" s="32">
        <v>1342</v>
      </c>
      <c r="B701" s="450"/>
      <c r="C701" s="249" t="str">
        <f>+VLOOKUP(A701,bd_lista!$A$3:$C$590,3,FALSE)</f>
        <v>Gobierno Autónomo Municipal de Mizque</v>
      </c>
      <c r="D701" s="452"/>
      <c r="E701" s="246" t="s">
        <v>1311</v>
      </c>
      <c r="F701" s="245">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5">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5">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5">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5">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5">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5">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5">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5">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5">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5">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5">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5">
        <f t="shared" ca="1" si="27"/>
        <v>0</v>
      </c>
      <c r="S701" s="252">
        <f ca="1">+R700+R701</f>
        <v>0</v>
      </c>
      <c r="T701" s="245">
        <f ca="1">+S701</f>
        <v>0</v>
      </c>
      <c r="U701" s="244">
        <f t="shared" si="28"/>
        <v>2</v>
      </c>
      <c r="V701" s="347" t="str">
        <f>+VLOOKUP(A701,bd_lista!$A$3:$E$590,5,FALSE)</f>
        <v>Gobiernos Autonomos Municipales</v>
      </c>
      <c r="W701" s="454"/>
      <c r="X701" s="244">
        <f>+VLOOKUP(A701,[2]Sheet1!$A$13:$D$744,4,FALSE)</f>
        <v>0</v>
      </c>
      <c r="Y701" s="244" t="e">
        <f>+VLOOKUP(X701,bd_lista!$A$3:$C$590,3,FALSE)</f>
        <v>#N/A</v>
      </c>
      <c r="Z701" s="302"/>
      <c r="AA701" s="303"/>
    </row>
    <row r="702" spans="1:27" customFormat="1" ht="15" hidden="1" customHeight="1">
      <c r="A702" s="32">
        <v>1343</v>
      </c>
      <c r="B702" s="449">
        <f>+A702</f>
        <v>1343</v>
      </c>
      <c r="C702" s="249" t="str">
        <f>+VLOOKUP(A702,bd_lista!$A$3:$C$590,3,FALSE)</f>
        <v>Gobierno Autónomo Municipal de Vila Vila</v>
      </c>
      <c r="D702" s="451" t="str">
        <f>+C702</f>
        <v>Gobierno Autónomo Municipal de Vila Vila</v>
      </c>
      <c r="E702" s="244" t="s">
        <v>1310</v>
      </c>
      <c r="F702" s="245">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5">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5">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5">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5">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5">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5">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5">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5">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5">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5">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5">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5">
        <f t="shared" ca="1" si="27"/>
        <v>0</v>
      </c>
      <c r="S702" s="252"/>
      <c r="T702" s="245">
        <f ca="1">+T703</f>
        <v>0</v>
      </c>
      <c r="U702" s="244">
        <f t="shared" si="28"/>
        <v>1</v>
      </c>
      <c r="V702" s="347" t="str">
        <f>+VLOOKUP(A702,bd_lista!$A$3:$E$590,5,FALSE)</f>
        <v>Gobiernos Autonomos Municipales</v>
      </c>
      <c r="W702" s="453" t="str">
        <f>+V702</f>
        <v>Gobiernos Autonomos Municipales</v>
      </c>
      <c r="X702" s="244">
        <f>+VLOOKUP(A702,[2]Sheet1!$A$13:$D$744,4,FALSE)</f>
        <v>0</v>
      </c>
      <c r="Y702" s="244" t="e">
        <f>+VLOOKUP(X702,bd_lista!$A$3:$C$590,3,FALSE)</f>
        <v>#N/A</v>
      </c>
      <c r="Z702" s="304">
        <f>+X702</f>
        <v>0</v>
      </c>
      <c r="AA702" s="305" t="e">
        <f>+Y702</f>
        <v>#N/A</v>
      </c>
    </row>
    <row r="703" spans="1:27" customFormat="1" ht="15" hidden="1" customHeight="1">
      <c r="A703" s="32">
        <v>1343</v>
      </c>
      <c r="B703" s="450"/>
      <c r="C703" s="249" t="str">
        <f>+VLOOKUP(A703,bd_lista!$A$3:$C$590,3,FALSE)</f>
        <v>Gobierno Autónomo Municipal de Vila Vila</v>
      </c>
      <c r="D703" s="452"/>
      <c r="E703" s="246" t="s">
        <v>1311</v>
      </c>
      <c r="F703" s="245">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5">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5">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5">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5">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5">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5">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5">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5">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5">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5">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5">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5">
        <f t="shared" ca="1" si="27"/>
        <v>0</v>
      </c>
      <c r="S703" s="252">
        <f ca="1">+R702+R703</f>
        <v>0</v>
      </c>
      <c r="T703" s="245">
        <f ca="1">+S703</f>
        <v>0</v>
      </c>
      <c r="U703" s="244">
        <f t="shared" si="28"/>
        <v>2</v>
      </c>
      <c r="V703" s="347" t="str">
        <f>+VLOOKUP(A703,bd_lista!$A$3:$E$590,5,FALSE)</f>
        <v>Gobiernos Autonomos Municipales</v>
      </c>
      <c r="W703" s="454"/>
      <c r="X703" s="244">
        <f>+VLOOKUP(A703,[2]Sheet1!$A$13:$D$744,4,FALSE)</f>
        <v>0</v>
      </c>
      <c r="Y703" s="244" t="e">
        <f>+VLOOKUP(X703,bd_lista!$A$3:$C$590,3,FALSE)</f>
        <v>#N/A</v>
      </c>
      <c r="Z703" s="302"/>
      <c r="AA703" s="303"/>
    </row>
    <row r="704" spans="1:27" customFormat="1" ht="15" hidden="1" customHeight="1">
      <c r="A704" s="32">
        <v>1344</v>
      </c>
      <c r="B704" s="449">
        <f>+A704</f>
        <v>1344</v>
      </c>
      <c r="C704" s="249" t="str">
        <f>+VLOOKUP(A704,bd_lista!$A$3:$C$590,3,FALSE)</f>
        <v>Gobierno Autónomo Municipal de Alalay</v>
      </c>
      <c r="D704" s="451" t="str">
        <f>+C704</f>
        <v>Gobierno Autónomo Municipal de Alalay</v>
      </c>
      <c r="E704" s="244" t="s">
        <v>1310</v>
      </c>
      <c r="F704" s="245">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5">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5">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5">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5">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5">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5">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5">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5">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5">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5">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5">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5">
        <f t="shared" ca="1" si="27"/>
        <v>0</v>
      </c>
      <c r="S704" s="252"/>
      <c r="T704" s="245">
        <f ca="1">+T705</f>
        <v>0</v>
      </c>
      <c r="U704" s="244">
        <f t="shared" si="28"/>
        <v>1</v>
      </c>
      <c r="V704" s="347" t="str">
        <f>+VLOOKUP(A704,bd_lista!$A$3:$E$590,5,FALSE)</f>
        <v>Gobiernos Autonomos Municipales</v>
      </c>
      <c r="W704" s="453" t="str">
        <f>+V704</f>
        <v>Gobiernos Autonomos Municipales</v>
      </c>
      <c r="X704" s="244">
        <f>+VLOOKUP(A704,[2]Sheet1!$A$13:$D$744,4,FALSE)</f>
        <v>0</v>
      </c>
      <c r="Y704" s="244" t="e">
        <f>+VLOOKUP(X704,bd_lista!$A$3:$C$590,3,FALSE)</f>
        <v>#N/A</v>
      </c>
      <c r="Z704" s="304">
        <f>+X704</f>
        <v>0</v>
      </c>
      <c r="AA704" s="305" t="e">
        <f>+Y704</f>
        <v>#N/A</v>
      </c>
    </row>
    <row r="705" spans="1:27" customFormat="1" ht="15" hidden="1" customHeight="1">
      <c r="A705" s="32">
        <v>1344</v>
      </c>
      <c r="B705" s="450"/>
      <c r="C705" s="249" t="str">
        <f>+VLOOKUP(A705,bd_lista!$A$3:$C$590,3,FALSE)</f>
        <v>Gobierno Autónomo Municipal de Alalay</v>
      </c>
      <c r="D705" s="452"/>
      <c r="E705" s="246" t="s">
        <v>1311</v>
      </c>
      <c r="F705" s="245">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5">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5">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5">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5">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5">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5">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5">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5">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5">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5">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5">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5">
        <f t="shared" ca="1" si="27"/>
        <v>0</v>
      </c>
      <c r="S705" s="252">
        <f ca="1">+R704+R705</f>
        <v>0</v>
      </c>
      <c r="T705" s="245">
        <f ca="1">+S705</f>
        <v>0</v>
      </c>
      <c r="U705" s="244">
        <f t="shared" si="28"/>
        <v>2</v>
      </c>
      <c r="V705" s="347" t="str">
        <f>+VLOOKUP(A705,bd_lista!$A$3:$E$590,5,FALSE)</f>
        <v>Gobiernos Autonomos Municipales</v>
      </c>
      <c r="W705" s="454"/>
      <c r="X705" s="244">
        <f>+VLOOKUP(A705,[2]Sheet1!$A$13:$D$744,4,FALSE)</f>
        <v>0</v>
      </c>
      <c r="Y705" s="244" t="e">
        <f>+VLOOKUP(X705,bd_lista!$A$3:$C$590,3,FALSE)</f>
        <v>#N/A</v>
      </c>
      <c r="Z705" s="302"/>
      <c r="AA705" s="303"/>
    </row>
    <row r="706" spans="1:27" customFormat="1" ht="15" hidden="1" customHeight="1">
      <c r="A706" s="32">
        <v>1345</v>
      </c>
      <c r="B706" s="449">
        <f>+A706</f>
        <v>1345</v>
      </c>
      <c r="C706" s="249" t="str">
        <f>+VLOOKUP(A706,bd_lista!$A$3:$C$590,3,FALSE)</f>
        <v>Gobierno Autónomo Municipal de Entre Rios</v>
      </c>
      <c r="D706" s="451" t="str">
        <f>+C706</f>
        <v>Gobierno Autónomo Municipal de Entre Rios</v>
      </c>
      <c r="E706" s="244" t="s">
        <v>1310</v>
      </c>
      <c r="F706" s="245">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5">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5">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5">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5">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5">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5">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5">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5">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5">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5">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5">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5">
        <f t="shared" ca="1" si="27"/>
        <v>0</v>
      </c>
      <c r="S706" s="252"/>
      <c r="T706" s="245">
        <f ca="1">+T707</f>
        <v>0</v>
      </c>
      <c r="U706" s="244">
        <f t="shared" si="28"/>
        <v>1</v>
      </c>
      <c r="V706" s="347" t="str">
        <f>+VLOOKUP(A706,bd_lista!$A$3:$E$590,5,FALSE)</f>
        <v>Gobiernos Autonomos Municipales</v>
      </c>
      <c r="W706" s="453" t="str">
        <f>+V706</f>
        <v>Gobiernos Autonomos Municipales</v>
      </c>
      <c r="X706" s="244">
        <f>+VLOOKUP(A706,[2]Sheet1!$A$13:$D$744,4,FALSE)</f>
        <v>0</v>
      </c>
      <c r="Y706" s="244" t="e">
        <f>+VLOOKUP(X706,bd_lista!$A$3:$C$590,3,FALSE)</f>
        <v>#N/A</v>
      </c>
      <c r="Z706" s="304">
        <f>+X706</f>
        <v>0</v>
      </c>
      <c r="AA706" s="305" t="e">
        <f>+Y706</f>
        <v>#N/A</v>
      </c>
    </row>
    <row r="707" spans="1:27" customFormat="1" ht="15" hidden="1" customHeight="1">
      <c r="A707" s="32">
        <v>1345</v>
      </c>
      <c r="B707" s="450"/>
      <c r="C707" s="249" t="str">
        <f>+VLOOKUP(A707,bd_lista!$A$3:$C$590,3,FALSE)</f>
        <v>Gobierno Autónomo Municipal de Entre Rios</v>
      </c>
      <c r="D707" s="452"/>
      <c r="E707" s="246" t="s">
        <v>1311</v>
      </c>
      <c r="F707" s="245">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5">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5">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5">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5">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5">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5">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5">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5">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5">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5">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5">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5">
        <f t="shared" ca="1" si="27"/>
        <v>0</v>
      </c>
      <c r="S707" s="252">
        <f ca="1">+R706+R707</f>
        <v>0</v>
      </c>
      <c r="T707" s="245">
        <f ca="1">+S707</f>
        <v>0</v>
      </c>
      <c r="U707" s="244">
        <f t="shared" si="28"/>
        <v>2</v>
      </c>
      <c r="V707" s="347" t="str">
        <f>+VLOOKUP(A707,bd_lista!$A$3:$E$590,5,FALSE)</f>
        <v>Gobiernos Autonomos Municipales</v>
      </c>
      <c r="W707" s="454"/>
      <c r="X707" s="244">
        <f>+VLOOKUP(A707,[2]Sheet1!$A$13:$D$744,4,FALSE)</f>
        <v>0</v>
      </c>
      <c r="Y707" s="244" t="e">
        <f>+VLOOKUP(X707,bd_lista!$A$3:$C$590,3,FALSE)</f>
        <v>#N/A</v>
      </c>
      <c r="Z707" s="302"/>
      <c r="AA707" s="303"/>
    </row>
    <row r="708" spans="1:27" customFormat="1" ht="27" hidden="1" customHeight="1">
      <c r="A708" s="32">
        <v>1346</v>
      </c>
      <c r="B708" s="449">
        <f>+A708</f>
        <v>1346</v>
      </c>
      <c r="C708" s="249" t="str">
        <f>+VLOOKUP(A708,bd_lista!$A$3:$C$590,3,FALSE)</f>
        <v>Gobierno Autónomo Municipal de Cocapata</v>
      </c>
      <c r="D708" s="451" t="str">
        <f>+C708</f>
        <v>Gobierno Autónomo Municipal de Cocapata</v>
      </c>
      <c r="E708" s="244" t="s">
        <v>1310</v>
      </c>
      <c r="F708" s="245">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5">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5">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5">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5">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5">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5">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5">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5">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5">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5">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5">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5">
        <f t="shared" ca="1" si="27"/>
        <v>0</v>
      </c>
      <c r="S708" s="252"/>
      <c r="T708" s="245">
        <f ca="1">+T709</f>
        <v>0</v>
      </c>
      <c r="U708" s="244">
        <f t="shared" si="28"/>
        <v>1</v>
      </c>
      <c r="V708" s="347" t="str">
        <f>+VLOOKUP(A708,bd_lista!$A$3:$E$590,5,FALSE)</f>
        <v>Gobiernos Autonomos Municipales</v>
      </c>
      <c r="W708" s="453" t="str">
        <f>+V708</f>
        <v>Gobiernos Autonomos Municipales</v>
      </c>
      <c r="X708" s="244">
        <f>+VLOOKUP(A708,[2]Sheet1!$A$13:$D$744,4,FALSE)</f>
        <v>0</v>
      </c>
      <c r="Y708" s="244" t="e">
        <f>+VLOOKUP(X708,bd_lista!$A$3:$C$590,3,FALSE)</f>
        <v>#N/A</v>
      </c>
      <c r="Z708" s="304">
        <f>+X708</f>
        <v>0</v>
      </c>
      <c r="AA708" s="305" t="e">
        <f>+Y708</f>
        <v>#N/A</v>
      </c>
    </row>
    <row r="709" spans="1:27" customFormat="1" ht="27" hidden="1" customHeight="1">
      <c r="A709" s="32">
        <v>1346</v>
      </c>
      <c r="B709" s="450"/>
      <c r="C709" s="249" t="str">
        <f>+VLOOKUP(A709,bd_lista!$A$3:$C$590,3,FALSE)</f>
        <v>Gobierno Autónomo Municipal de Cocapata</v>
      </c>
      <c r="D709" s="452"/>
      <c r="E709" s="246" t="s">
        <v>1311</v>
      </c>
      <c r="F709" s="245">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5">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5">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5">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5">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5">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5">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5">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5">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5">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5">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5">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5">
        <f t="shared" ca="1" si="27"/>
        <v>0</v>
      </c>
      <c r="S709" s="252">
        <f ca="1">+R708+R709</f>
        <v>0</v>
      </c>
      <c r="T709" s="245">
        <f ca="1">+S709</f>
        <v>0</v>
      </c>
      <c r="U709" s="244">
        <f t="shared" si="28"/>
        <v>2</v>
      </c>
      <c r="V709" s="347" t="str">
        <f>+VLOOKUP(A709,bd_lista!$A$3:$E$590,5,FALSE)</f>
        <v>Gobiernos Autonomos Municipales</v>
      </c>
      <c r="W709" s="454"/>
      <c r="X709" s="244">
        <f>+VLOOKUP(A709,[2]Sheet1!$A$13:$D$744,4,FALSE)</f>
        <v>0</v>
      </c>
      <c r="Y709" s="244" t="e">
        <f>+VLOOKUP(X709,bd_lista!$A$3:$C$590,3,FALSE)</f>
        <v>#N/A</v>
      </c>
      <c r="Z709" s="302"/>
      <c r="AA709" s="303"/>
    </row>
    <row r="710" spans="1:27" customFormat="1" ht="15" hidden="1" customHeight="1">
      <c r="A710" s="32">
        <v>1347</v>
      </c>
      <c r="B710" s="449">
        <f>+A710</f>
        <v>1347</v>
      </c>
      <c r="C710" s="249" t="str">
        <f>+VLOOKUP(A710,bd_lista!$A$3:$C$590,3,FALSE)</f>
        <v>Gobierno Autónomo Municipal de Shinahota</v>
      </c>
      <c r="D710" s="451" t="str">
        <f>+C710</f>
        <v>Gobierno Autónomo Municipal de Shinahota</v>
      </c>
      <c r="E710" s="244" t="s">
        <v>1310</v>
      </c>
      <c r="F710" s="245">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5">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5">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5">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5">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5">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5">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5">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5">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5">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5">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5">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5">
        <f t="shared" ca="1" si="27"/>
        <v>0</v>
      </c>
      <c r="S710" s="252"/>
      <c r="T710" s="245">
        <f ca="1">+T711</f>
        <v>0</v>
      </c>
      <c r="U710" s="244">
        <f t="shared" si="28"/>
        <v>1</v>
      </c>
      <c r="V710" s="347" t="str">
        <f>+VLOOKUP(A710,bd_lista!$A$3:$E$590,5,FALSE)</f>
        <v>Gobiernos Autonomos Municipales</v>
      </c>
      <c r="W710" s="453" t="str">
        <f>+V710</f>
        <v>Gobiernos Autonomos Municipales</v>
      </c>
      <c r="X710" s="244">
        <f>+VLOOKUP(A710,[2]Sheet1!$A$13:$D$744,4,FALSE)</f>
        <v>0</v>
      </c>
      <c r="Y710" s="244" t="e">
        <f>+VLOOKUP(X710,bd_lista!$A$3:$C$590,3,FALSE)</f>
        <v>#N/A</v>
      </c>
      <c r="Z710" s="304">
        <f>+X710</f>
        <v>0</v>
      </c>
      <c r="AA710" s="305" t="e">
        <f>+Y710</f>
        <v>#N/A</v>
      </c>
    </row>
    <row r="711" spans="1:27" customFormat="1" ht="15" hidden="1" customHeight="1">
      <c r="A711" s="32">
        <v>1347</v>
      </c>
      <c r="B711" s="450"/>
      <c r="C711" s="249" t="str">
        <f>+VLOOKUP(A711,bd_lista!$A$3:$C$590,3,FALSE)</f>
        <v>Gobierno Autónomo Municipal de Shinahota</v>
      </c>
      <c r="D711" s="452"/>
      <c r="E711" s="246" t="s">
        <v>1311</v>
      </c>
      <c r="F711" s="245">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5">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5">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5">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5">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5">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5">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5">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5">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5">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5">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5">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5">
        <f t="shared" ca="1" si="27"/>
        <v>0</v>
      </c>
      <c r="S711" s="252">
        <f ca="1">+R710+R711</f>
        <v>0</v>
      </c>
      <c r="T711" s="245">
        <f ca="1">+S711</f>
        <v>0</v>
      </c>
      <c r="U711" s="244">
        <f t="shared" si="28"/>
        <v>2</v>
      </c>
      <c r="V711" s="347" t="str">
        <f>+VLOOKUP(A711,bd_lista!$A$3:$E$590,5,FALSE)</f>
        <v>Gobiernos Autonomos Municipales</v>
      </c>
      <c r="W711" s="454"/>
      <c r="X711" s="244">
        <f>+VLOOKUP(A711,[2]Sheet1!$A$13:$D$744,4,FALSE)</f>
        <v>0</v>
      </c>
      <c r="Y711" s="244" t="e">
        <f>+VLOOKUP(X711,bd_lista!$A$3:$C$590,3,FALSE)</f>
        <v>#N/A</v>
      </c>
      <c r="Z711" s="302"/>
      <c r="AA711" s="303"/>
    </row>
    <row r="712" spans="1:27" customFormat="1" ht="27" hidden="1" customHeight="1">
      <c r="A712" s="32">
        <v>1401</v>
      </c>
      <c r="B712" s="449">
        <f>+A712</f>
        <v>1401</v>
      </c>
      <c r="C712" s="249" t="str">
        <f>+VLOOKUP(A712,bd_lista!$A$3:$C$590,3,FALSE)</f>
        <v>Gobierno Autónomo Municipal de Oruro</v>
      </c>
      <c r="D712" s="451" t="str">
        <f>+C712</f>
        <v>Gobierno Autónomo Municipal de Oruro</v>
      </c>
      <c r="E712" s="244" t="s">
        <v>1310</v>
      </c>
      <c r="F712" s="245">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5">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5">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5">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5">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5">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5">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5">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5">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5">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5">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5">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5">
        <f t="shared" ca="1" si="27"/>
        <v>0</v>
      </c>
      <c r="S712" s="252"/>
      <c r="T712" s="245">
        <f ca="1">+T713</f>
        <v>0</v>
      </c>
      <c r="U712" s="244">
        <f t="shared" si="28"/>
        <v>1</v>
      </c>
      <c r="V712" s="347" t="str">
        <f>+VLOOKUP(A712,bd_lista!$A$3:$E$590,5,FALSE)</f>
        <v>Gobiernos Autonomos Municipales</v>
      </c>
      <c r="W712" s="453" t="str">
        <f>+V712</f>
        <v>Gobiernos Autonomos Municipales</v>
      </c>
      <c r="X712" s="244">
        <f>+VLOOKUP(A712,[2]Sheet1!$A$13:$D$744,4,FALSE)</f>
        <v>0</v>
      </c>
      <c r="Y712" s="244" t="e">
        <f>+VLOOKUP(X712,bd_lista!$A$3:$C$590,3,FALSE)</f>
        <v>#N/A</v>
      </c>
      <c r="Z712" s="304">
        <f>+X712</f>
        <v>0</v>
      </c>
      <c r="AA712" s="305" t="e">
        <f>+Y712</f>
        <v>#N/A</v>
      </c>
    </row>
    <row r="713" spans="1:27" customFormat="1" ht="27" hidden="1" customHeight="1">
      <c r="A713" s="32">
        <v>1401</v>
      </c>
      <c r="B713" s="450"/>
      <c r="C713" s="249" t="str">
        <f>+VLOOKUP(A713,bd_lista!$A$3:$C$590,3,FALSE)</f>
        <v>Gobierno Autónomo Municipal de Oruro</v>
      </c>
      <c r="D713" s="452"/>
      <c r="E713" s="246" t="s">
        <v>1311</v>
      </c>
      <c r="F713" s="245">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5">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5">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5">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5">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5">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5">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5">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5">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5">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5">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5">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5">
        <f t="shared" ca="1" si="27"/>
        <v>0</v>
      </c>
      <c r="S713" s="252">
        <f ca="1">+R712+R713</f>
        <v>0</v>
      </c>
      <c r="T713" s="245">
        <f ca="1">+S713</f>
        <v>0</v>
      </c>
      <c r="U713" s="244">
        <f t="shared" si="28"/>
        <v>2</v>
      </c>
      <c r="V713" s="347" t="str">
        <f>+VLOOKUP(A713,bd_lista!$A$3:$E$590,5,FALSE)</f>
        <v>Gobiernos Autonomos Municipales</v>
      </c>
      <c r="W713" s="454"/>
      <c r="X713" s="244">
        <f>+VLOOKUP(A713,[2]Sheet1!$A$13:$D$744,4,FALSE)</f>
        <v>0</v>
      </c>
      <c r="Y713" s="244" t="e">
        <f>+VLOOKUP(X713,bd_lista!$A$3:$C$590,3,FALSE)</f>
        <v>#N/A</v>
      </c>
      <c r="Z713" s="302"/>
      <c r="AA713" s="303"/>
    </row>
    <row r="714" spans="1:27" customFormat="1" ht="15" hidden="1" customHeight="1">
      <c r="A714" s="32">
        <v>1402</v>
      </c>
      <c r="B714" s="449">
        <f>+A714</f>
        <v>1402</v>
      </c>
      <c r="C714" s="249" t="str">
        <f>+VLOOKUP(A714,bd_lista!$A$3:$C$590,3,FALSE)</f>
        <v>Gobierno Autónomo Municipal de Caracollo</v>
      </c>
      <c r="D714" s="451" t="str">
        <f>+C714</f>
        <v>Gobierno Autónomo Municipal de Caracollo</v>
      </c>
      <c r="E714" s="244" t="s">
        <v>1310</v>
      </c>
      <c r="F714" s="245">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5">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5">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5">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5">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5">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5">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5">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5">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5">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5">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5">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5">
        <f t="shared" ca="1" si="27"/>
        <v>0</v>
      </c>
      <c r="S714" s="252"/>
      <c r="T714" s="245">
        <f ca="1">+T715</f>
        <v>0</v>
      </c>
      <c r="U714" s="244">
        <f t="shared" si="28"/>
        <v>1</v>
      </c>
      <c r="V714" s="347" t="str">
        <f>+VLOOKUP(A714,bd_lista!$A$3:$E$590,5,FALSE)</f>
        <v>Gobiernos Autonomos Municipales</v>
      </c>
      <c r="W714" s="453" t="str">
        <f>+V714</f>
        <v>Gobiernos Autonomos Municipales</v>
      </c>
      <c r="X714" s="244">
        <f>+VLOOKUP(A714,[2]Sheet1!$A$13:$D$744,4,FALSE)</f>
        <v>0</v>
      </c>
      <c r="Y714" s="244" t="e">
        <f>+VLOOKUP(X714,bd_lista!$A$3:$C$590,3,FALSE)</f>
        <v>#N/A</v>
      </c>
      <c r="Z714" s="304">
        <f>+X714</f>
        <v>0</v>
      </c>
      <c r="AA714" s="305" t="e">
        <f>+Y714</f>
        <v>#N/A</v>
      </c>
    </row>
    <row r="715" spans="1:27" customFormat="1" ht="15" hidden="1" customHeight="1">
      <c r="A715" s="32">
        <v>1402</v>
      </c>
      <c r="B715" s="450"/>
      <c r="C715" s="249" t="str">
        <f>+VLOOKUP(A715,bd_lista!$A$3:$C$590,3,FALSE)</f>
        <v>Gobierno Autónomo Municipal de Caracollo</v>
      </c>
      <c r="D715" s="452"/>
      <c r="E715" s="246" t="s">
        <v>1311</v>
      </c>
      <c r="F715" s="245">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5">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5">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5">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5">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5">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5">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5">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5">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5">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5">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5">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5">
        <f t="shared" ca="1" si="27"/>
        <v>0</v>
      </c>
      <c r="S715" s="252">
        <f ca="1">+R714+R715</f>
        <v>0</v>
      </c>
      <c r="T715" s="245">
        <f ca="1">+S715</f>
        <v>0</v>
      </c>
      <c r="U715" s="244">
        <f t="shared" si="28"/>
        <v>2</v>
      </c>
      <c r="V715" s="347" t="str">
        <f>+VLOOKUP(A715,bd_lista!$A$3:$E$590,5,FALSE)</f>
        <v>Gobiernos Autonomos Municipales</v>
      </c>
      <c r="W715" s="454"/>
      <c r="X715" s="244">
        <f>+VLOOKUP(A715,[2]Sheet1!$A$13:$D$744,4,FALSE)</f>
        <v>0</v>
      </c>
      <c r="Y715" s="244" t="e">
        <f>+VLOOKUP(X715,bd_lista!$A$3:$C$590,3,FALSE)</f>
        <v>#N/A</v>
      </c>
      <c r="Z715" s="302"/>
      <c r="AA715" s="303"/>
    </row>
    <row r="716" spans="1:27" customFormat="1" ht="15" hidden="1" customHeight="1">
      <c r="A716" s="32">
        <v>1403</v>
      </c>
      <c r="B716" s="449">
        <f>+A716</f>
        <v>1403</v>
      </c>
      <c r="C716" s="249" t="str">
        <f>+VLOOKUP(A716,bd_lista!$A$3:$C$590,3,FALSE)</f>
        <v>Gobierno Autónomo Municipal de El Choro</v>
      </c>
      <c r="D716" s="451" t="str">
        <f>+C716</f>
        <v>Gobierno Autónomo Municipal de El Choro</v>
      </c>
      <c r="E716" s="244" t="s">
        <v>1310</v>
      </c>
      <c r="F716" s="245">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5">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5">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5">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5">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5">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5">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5">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5">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5">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5">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5">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5">
        <f t="shared" ca="1" si="27"/>
        <v>0</v>
      </c>
      <c r="S716" s="252"/>
      <c r="T716" s="245">
        <f ca="1">+T717</f>
        <v>0</v>
      </c>
      <c r="U716" s="244">
        <f t="shared" si="28"/>
        <v>1</v>
      </c>
      <c r="V716" s="347" t="str">
        <f>+VLOOKUP(A716,bd_lista!$A$3:$E$590,5,FALSE)</f>
        <v>Gobiernos Autonomos Municipales</v>
      </c>
      <c r="W716" s="453" t="str">
        <f>+V716</f>
        <v>Gobiernos Autonomos Municipales</v>
      </c>
      <c r="X716" s="244">
        <f>+VLOOKUP(A716,[2]Sheet1!$A$13:$D$744,4,FALSE)</f>
        <v>0</v>
      </c>
      <c r="Y716" s="244" t="e">
        <f>+VLOOKUP(X716,bd_lista!$A$3:$C$590,3,FALSE)</f>
        <v>#N/A</v>
      </c>
      <c r="Z716" s="304">
        <f>+X716</f>
        <v>0</v>
      </c>
      <c r="AA716" s="305" t="e">
        <f>+Y716</f>
        <v>#N/A</v>
      </c>
    </row>
    <row r="717" spans="1:27" customFormat="1" ht="15" hidden="1" customHeight="1">
      <c r="A717" s="32">
        <v>1403</v>
      </c>
      <c r="B717" s="450"/>
      <c r="C717" s="249" t="str">
        <f>+VLOOKUP(A717,bd_lista!$A$3:$C$590,3,FALSE)</f>
        <v>Gobierno Autónomo Municipal de El Choro</v>
      </c>
      <c r="D717" s="452"/>
      <c r="E717" s="246" t="s">
        <v>1311</v>
      </c>
      <c r="F717" s="245">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5">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5">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5">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5">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5">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5">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5">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5">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5">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5">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5">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5">
        <f t="shared" ca="1" si="27"/>
        <v>0</v>
      </c>
      <c r="S717" s="252">
        <f ca="1">+R716+R717</f>
        <v>0</v>
      </c>
      <c r="T717" s="245">
        <f ca="1">+S717</f>
        <v>0</v>
      </c>
      <c r="U717" s="244">
        <f t="shared" si="28"/>
        <v>2</v>
      </c>
      <c r="V717" s="347" t="str">
        <f>+VLOOKUP(A717,bd_lista!$A$3:$E$590,5,FALSE)</f>
        <v>Gobiernos Autonomos Municipales</v>
      </c>
      <c r="W717" s="454"/>
      <c r="X717" s="244">
        <f>+VLOOKUP(A717,[2]Sheet1!$A$13:$D$744,4,FALSE)</f>
        <v>0</v>
      </c>
      <c r="Y717" s="244" t="e">
        <f>+VLOOKUP(X717,bd_lista!$A$3:$C$590,3,FALSE)</f>
        <v>#N/A</v>
      </c>
      <c r="Z717" s="302"/>
      <c r="AA717" s="303"/>
    </row>
    <row r="718" spans="1:27" customFormat="1" ht="15" hidden="1" customHeight="1">
      <c r="A718" s="32">
        <v>1404</v>
      </c>
      <c r="B718" s="449">
        <f>+A718</f>
        <v>1404</v>
      </c>
      <c r="C718" s="249" t="str">
        <f>+VLOOKUP(A718,bd_lista!$A$3:$C$590,3,FALSE)</f>
        <v>Gobierno Autónomo Municipal de Challapata</v>
      </c>
      <c r="D718" s="451" t="str">
        <f>+C718</f>
        <v>Gobierno Autónomo Municipal de Challapata</v>
      </c>
      <c r="E718" s="244" t="s">
        <v>1310</v>
      </c>
      <c r="F718" s="245">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5">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5">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5">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5">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5">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5">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5">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5">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5">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5">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5">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5">
        <f t="shared" ca="1" si="27"/>
        <v>0</v>
      </c>
      <c r="S718" s="252"/>
      <c r="T718" s="245">
        <f ca="1">+T719</f>
        <v>0</v>
      </c>
      <c r="U718" s="244">
        <f t="shared" si="28"/>
        <v>1</v>
      </c>
      <c r="V718" s="347" t="str">
        <f>+VLOOKUP(A718,bd_lista!$A$3:$E$590,5,FALSE)</f>
        <v>Gobiernos Autonomos Municipales</v>
      </c>
      <c r="W718" s="453" t="str">
        <f>+V718</f>
        <v>Gobiernos Autonomos Municipales</v>
      </c>
      <c r="X718" s="244">
        <f>+VLOOKUP(A718,[2]Sheet1!$A$13:$D$744,4,FALSE)</f>
        <v>0</v>
      </c>
      <c r="Y718" s="244" t="e">
        <f>+VLOOKUP(X718,bd_lista!$A$3:$C$590,3,FALSE)</f>
        <v>#N/A</v>
      </c>
      <c r="Z718" s="304">
        <f>+X718</f>
        <v>0</v>
      </c>
      <c r="AA718" s="305" t="e">
        <f>+Y718</f>
        <v>#N/A</v>
      </c>
    </row>
    <row r="719" spans="1:27" customFormat="1" ht="15" hidden="1" customHeight="1">
      <c r="A719" s="32">
        <v>1404</v>
      </c>
      <c r="B719" s="450"/>
      <c r="C719" s="249" t="str">
        <f>+VLOOKUP(A719,bd_lista!$A$3:$C$590,3,FALSE)</f>
        <v>Gobierno Autónomo Municipal de Challapata</v>
      </c>
      <c r="D719" s="452"/>
      <c r="E719" s="246" t="s">
        <v>1311</v>
      </c>
      <c r="F719" s="245">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5">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5">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5">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5">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5">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5">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5">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5">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5">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5">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5">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5">
        <f t="shared" ca="1" si="27"/>
        <v>0</v>
      </c>
      <c r="S719" s="252">
        <f ca="1">+R718+R719</f>
        <v>0</v>
      </c>
      <c r="T719" s="245">
        <f ca="1">+S719</f>
        <v>0</v>
      </c>
      <c r="U719" s="244">
        <f t="shared" si="28"/>
        <v>2</v>
      </c>
      <c r="V719" s="347" t="str">
        <f>+VLOOKUP(A719,bd_lista!$A$3:$E$590,5,FALSE)</f>
        <v>Gobiernos Autonomos Municipales</v>
      </c>
      <c r="W719" s="454"/>
      <c r="X719" s="244">
        <f>+VLOOKUP(A719,[2]Sheet1!$A$13:$D$744,4,FALSE)</f>
        <v>0</v>
      </c>
      <c r="Y719" s="244" t="e">
        <f>+VLOOKUP(X719,bd_lista!$A$3:$C$590,3,FALSE)</f>
        <v>#N/A</v>
      </c>
      <c r="Z719" s="302"/>
      <c r="AA719" s="303"/>
    </row>
    <row r="720" spans="1:27" customFormat="1" ht="15" hidden="1" customHeight="1">
      <c r="A720" s="32">
        <v>1405</v>
      </c>
      <c r="B720" s="449">
        <f>+A720</f>
        <v>1405</v>
      </c>
      <c r="C720" s="249" t="str">
        <f>+VLOOKUP(A720,bd_lista!$A$3:$C$590,3,FALSE)</f>
        <v>Gobierno Autónomo Municipal de Santuario de Quillacas</v>
      </c>
      <c r="D720" s="451" t="str">
        <f>+C720</f>
        <v>Gobierno Autónomo Municipal de Santuario de Quillacas</v>
      </c>
      <c r="E720" s="244" t="s">
        <v>1310</v>
      </c>
      <c r="F720" s="245">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5">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5">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5">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5">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5">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5">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5">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5">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5">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5">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5">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5">
        <f t="shared" ca="1" si="27"/>
        <v>0</v>
      </c>
      <c r="S720" s="252"/>
      <c r="T720" s="245">
        <f ca="1">+T721</f>
        <v>0</v>
      </c>
      <c r="U720" s="244">
        <f t="shared" si="28"/>
        <v>1</v>
      </c>
      <c r="V720" s="347" t="str">
        <f>+VLOOKUP(A720,bd_lista!$A$3:$E$590,5,FALSE)</f>
        <v>Gobiernos Autonomos Municipales</v>
      </c>
      <c r="W720" s="453" t="str">
        <f>+V720</f>
        <v>Gobiernos Autonomos Municipales</v>
      </c>
      <c r="X720" s="244">
        <f>+VLOOKUP(A720,[2]Sheet1!$A$13:$D$744,4,FALSE)</f>
        <v>0</v>
      </c>
      <c r="Y720" s="244" t="e">
        <f>+VLOOKUP(X720,bd_lista!$A$3:$C$590,3,FALSE)</f>
        <v>#N/A</v>
      </c>
      <c r="Z720" s="304">
        <f>+X720</f>
        <v>0</v>
      </c>
      <c r="AA720" s="305" t="e">
        <f>+Y720</f>
        <v>#N/A</v>
      </c>
    </row>
    <row r="721" spans="1:27" customFormat="1" ht="15" hidden="1" customHeight="1">
      <c r="A721" s="32">
        <v>1405</v>
      </c>
      <c r="B721" s="450"/>
      <c r="C721" s="249" t="str">
        <f>+VLOOKUP(A721,bd_lista!$A$3:$C$590,3,FALSE)</f>
        <v>Gobierno Autónomo Municipal de Santuario de Quillacas</v>
      </c>
      <c r="D721" s="452"/>
      <c r="E721" s="246" t="s">
        <v>1311</v>
      </c>
      <c r="F721" s="245">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5">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5">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5">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5">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5">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5">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5">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5">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5">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5">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5">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5">
        <f t="shared" ca="1" si="27"/>
        <v>0</v>
      </c>
      <c r="S721" s="252">
        <f ca="1">+R720+R721</f>
        <v>0</v>
      </c>
      <c r="T721" s="245">
        <f ca="1">+S721</f>
        <v>0</v>
      </c>
      <c r="U721" s="244">
        <f t="shared" si="28"/>
        <v>2</v>
      </c>
      <c r="V721" s="347" t="str">
        <f>+VLOOKUP(A721,bd_lista!$A$3:$E$590,5,FALSE)</f>
        <v>Gobiernos Autonomos Municipales</v>
      </c>
      <c r="W721" s="454"/>
      <c r="X721" s="244">
        <f>+VLOOKUP(A721,[2]Sheet1!$A$13:$D$744,4,FALSE)</f>
        <v>0</v>
      </c>
      <c r="Y721" s="244" t="e">
        <f>+VLOOKUP(X721,bd_lista!$A$3:$C$590,3,FALSE)</f>
        <v>#N/A</v>
      </c>
      <c r="Z721" s="302"/>
      <c r="AA721" s="303"/>
    </row>
    <row r="722" spans="1:27" customFormat="1" ht="15" hidden="1" customHeight="1">
      <c r="A722" s="32">
        <v>1406</v>
      </c>
      <c r="B722" s="449">
        <f>+A722</f>
        <v>1406</v>
      </c>
      <c r="C722" s="249" t="str">
        <f>+VLOOKUP(A722,bd_lista!$A$3:$C$590,3,FALSE)</f>
        <v>Gobierno Autónomo Municipal de Huanuni</v>
      </c>
      <c r="D722" s="451" t="str">
        <f>+C722</f>
        <v>Gobierno Autónomo Municipal de Huanuni</v>
      </c>
      <c r="E722" s="244" t="s">
        <v>1310</v>
      </c>
      <c r="F722" s="245">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5">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5">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5">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5">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5">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5">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5">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5">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5">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5">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5">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5">
        <f t="shared" ca="1" si="27"/>
        <v>0</v>
      </c>
      <c r="S722" s="252"/>
      <c r="T722" s="245">
        <f ca="1">+T723</f>
        <v>0</v>
      </c>
      <c r="U722" s="244">
        <f t="shared" si="28"/>
        <v>1</v>
      </c>
      <c r="V722" s="347" t="str">
        <f>+VLOOKUP(A722,bd_lista!$A$3:$E$590,5,FALSE)</f>
        <v>Gobiernos Autonomos Municipales</v>
      </c>
      <c r="W722" s="453" t="str">
        <f>+V722</f>
        <v>Gobiernos Autonomos Municipales</v>
      </c>
      <c r="X722" s="244">
        <f>+VLOOKUP(A722,[2]Sheet1!$A$13:$D$744,4,FALSE)</f>
        <v>0</v>
      </c>
      <c r="Y722" s="244" t="e">
        <f>+VLOOKUP(X722,bd_lista!$A$3:$C$590,3,FALSE)</f>
        <v>#N/A</v>
      </c>
      <c r="Z722" s="304">
        <f>+X722</f>
        <v>0</v>
      </c>
      <c r="AA722" s="305" t="e">
        <f>+Y722</f>
        <v>#N/A</v>
      </c>
    </row>
    <row r="723" spans="1:27" customFormat="1" ht="15" hidden="1" customHeight="1">
      <c r="A723" s="32">
        <v>1406</v>
      </c>
      <c r="B723" s="450"/>
      <c r="C723" s="249" t="str">
        <f>+VLOOKUP(A723,bd_lista!$A$3:$C$590,3,FALSE)</f>
        <v>Gobierno Autónomo Municipal de Huanuni</v>
      </c>
      <c r="D723" s="452"/>
      <c r="E723" s="246" t="s">
        <v>1311</v>
      </c>
      <c r="F723" s="245">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5">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5">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5">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5">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5">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5">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5">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5">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5">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5">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5">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5">
        <f t="shared" ca="1" si="27"/>
        <v>0</v>
      </c>
      <c r="S723" s="252">
        <f ca="1">+R722+R723</f>
        <v>0</v>
      </c>
      <c r="T723" s="245">
        <f ca="1">+S723</f>
        <v>0</v>
      </c>
      <c r="U723" s="244">
        <f t="shared" si="28"/>
        <v>2</v>
      </c>
      <c r="V723" s="347" t="str">
        <f>+VLOOKUP(A723,bd_lista!$A$3:$E$590,5,FALSE)</f>
        <v>Gobiernos Autonomos Municipales</v>
      </c>
      <c r="W723" s="454"/>
      <c r="X723" s="244">
        <f>+VLOOKUP(A723,[2]Sheet1!$A$13:$D$744,4,FALSE)</f>
        <v>0</v>
      </c>
      <c r="Y723" s="244" t="e">
        <f>+VLOOKUP(X723,bd_lista!$A$3:$C$590,3,FALSE)</f>
        <v>#N/A</v>
      </c>
      <c r="Z723" s="302"/>
      <c r="AA723" s="303"/>
    </row>
    <row r="724" spans="1:27" customFormat="1" ht="15" hidden="1" customHeight="1">
      <c r="A724" s="32">
        <v>1407</v>
      </c>
      <c r="B724" s="449">
        <f>+A724</f>
        <v>1407</v>
      </c>
      <c r="C724" s="249" t="str">
        <f>+VLOOKUP(A724,bd_lista!$A$3:$C$590,3,FALSE)</f>
        <v>Gobierno Autónomo Municipal de Machacamarca</v>
      </c>
      <c r="D724" s="451" t="str">
        <f>+C724</f>
        <v>Gobierno Autónomo Municipal de Machacamarca</v>
      </c>
      <c r="E724" s="244" t="s">
        <v>1310</v>
      </c>
      <c r="F724" s="245">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5">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5">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5">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5">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5">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5">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5">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5">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5">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5">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5">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5">
        <f t="shared" ca="1" si="27"/>
        <v>0</v>
      </c>
      <c r="S724" s="252"/>
      <c r="T724" s="245">
        <f ca="1">+T725</f>
        <v>0</v>
      </c>
      <c r="U724" s="244">
        <f t="shared" si="28"/>
        <v>1</v>
      </c>
      <c r="V724" s="347" t="str">
        <f>+VLOOKUP(A724,bd_lista!$A$3:$E$590,5,FALSE)</f>
        <v>Gobiernos Autonomos Municipales</v>
      </c>
      <c r="W724" s="453" t="str">
        <f>+V724</f>
        <v>Gobiernos Autonomos Municipales</v>
      </c>
      <c r="X724" s="244">
        <f>+VLOOKUP(A724,[2]Sheet1!$A$13:$D$744,4,FALSE)</f>
        <v>0</v>
      </c>
      <c r="Y724" s="244" t="e">
        <f>+VLOOKUP(X724,bd_lista!$A$3:$C$590,3,FALSE)</f>
        <v>#N/A</v>
      </c>
      <c r="Z724" s="304">
        <f>+X724</f>
        <v>0</v>
      </c>
      <c r="AA724" s="305" t="e">
        <f>+Y724</f>
        <v>#N/A</v>
      </c>
    </row>
    <row r="725" spans="1:27" customFormat="1" ht="15" hidden="1" customHeight="1">
      <c r="A725" s="32">
        <v>1407</v>
      </c>
      <c r="B725" s="450"/>
      <c r="C725" s="249" t="str">
        <f>+VLOOKUP(A725,bd_lista!$A$3:$C$590,3,FALSE)</f>
        <v>Gobierno Autónomo Municipal de Machacamarca</v>
      </c>
      <c r="D725" s="452"/>
      <c r="E725" s="246" t="s">
        <v>1311</v>
      </c>
      <c r="F725" s="245">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5">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5">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5">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5">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5">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5">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5">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5">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5">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5">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5">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5">
        <f t="shared" ca="1" si="27"/>
        <v>0</v>
      </c>
      <c r="S725" s="252">
        <f ca="1">+R724+R725</f>
        <v>0</v>
      </c>
      <c r="T725" s="245">
        <f ca="1">+S725</f>
        <v>0</v>
      </c>
      <c r="U725" s="244">
        <f t="shared" si="28"/>
        <v>2</v>
      </c>
      <c r="V725" s="347" t="str">
        <f>+VLOOKUP(A725,bd_lista!$A$3:$E$590,5,FALSE)</f>
        <v>Gobiernos Autonomos Municipales</v>
      </c>
      <c r="W725" s="454"/>
      <c r="X725" s="244">
        <f>+VLOOKUP(A725,[2]Sheet1!$A$13:$D$744,4,FALSE)</f>
        <v>0</v>
      </c>
      <c r="Y725" s="244" t="e">
        <f>+VLOOKUP(X725,bd_lista!$A$3:$C$590,3,FALSE)</f>
        <v>#N/A</v>
      </c>
      <c r="Z725" s="302"/>
      <c r="AA725" s="303"/>
    </row>
    <row r="726" spans="1:27" customFormat="1" ht="15" hidden="1" customHeight="1">
      <c r="A726" s="32">
        <v>1408</v>
      </c>
      <c r="B726" s="449">
        <f>+A726</f>
        <v>1408</v>
      </c>
      <c r="C726" s="249" t="str">
        <f>+VLOOKUP(A726,bd_lista!$A$3:$C$590,3,FALSE)</f>
        <v>Gobierno Autónomo Municipal de Poopó (Villa Poopó)</v>
      </c>
      <c r="D726" s="451" t="str">
        <f>+C726</f>
        <v>Gobierno Autónomo Municipal de Poopó (Villa Poopó)</v>
      </c>
      <c r="E726" s="244" t="s">
        <v>1310</v>
      </c>
      <c r="F726" s="245">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5">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5">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5">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5">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5">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5">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5">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5">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5">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5">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5">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5">
        <f t="shared" ca="1" si="27"/>
        <v>0</v>
      </c>
      <c r="S726" s="252"/>
      <c r="T726" s="245">
        <f ca="1">+T727</f>
        <v>0</v>
      </c>
      <c r="U726" s="244">
        <f t="shared" si="28"/>
        <v>1</v>
      </c>
      <c r="V726" s="347" t="str">
        <f>+VLOOKUP(A726,bd_lista!$A$3:$E$590,5,FALSE)</f>
        <v>Gobiernos Autonomos Municipales</v>
      </c>
      <c r="W726" s="453" t="str">
        <f>+V726</f>
        <v>Gobiernos Autonomos Municipales</v>
      </c>
      <c r="X726" s="244">
        <f>+VLOOKUP(A726,[2]Sheet1!$A$13:$D$744,4,FALSE)</f>
        <v>0</v>
      </c>
      <c r="Y726" s="244" t="e">
        <f>+VLOOKUP(X726,bd_lista!$A$3:$C$590,3,FALSE)</f>
        <v>#N/A</v>
      </c>
      <c r="Z726" s="304">
        <f>+X726</f>
        <v>0</v>
      </c>
      <c r="AA726" s="305" t="e">
        <f>+Y726</f>
        <v>#N/A</v>
      </c>
    </row>
    <row r="727" spans="1:27" customFormat="1" ht="15" hidden="1" customHeight="1">
      <c r="A727" s="32">
        <v>1408</v>
      </c>
      <c r="B727" s="450"/>
      <c r="C727" s="249" t="str">
        <f>+VLOOKUP(A727,bd_lista!$A$3:$C$590,3,FALSE)</f>
        <v>Gobierno Autónomo Municipal de Poopó (Villa Poopó)</v>
      </c>
      <c r="D727" s="452"/>
      <c r="E727" s="246" t="s">
        <v>1311</v>
      </c>
      <c r="F727" s="245">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5">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5">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5">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5">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5">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5">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5">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5">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5">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5">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5">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5">
        <f t="shared" ca="1" si="27"/>
        <v>0</v>
      </c>
      <c r="S727" s="252">
        <f ca="1">+R726+R727</f>
        <v>0</v>
      </c>
      <c r="T727" s="245">
        <f ca="1">+S727</f>
        <v>0</v>
      </c>
      <c r="U727" s="244">
        <f t="shared" si="28"/>
        <v>2</v>
      </c>
      <c r="V727" s="347" t="str">
        <f>+VLOOKUP(A727,bd_lista!$A$3:$E$590,5,FALSE)</f>
        <v>Gobiernos Autonomos Municipales</v>
      </c>
      <c r="W727" s="454"/>
      <c r="X727" s="244">
        <f>+VLOOKUP(A727,[2]Sheet1!$A$13:$D$744,4,FALSE)</f>
        <v>0</v>
      </c>
      <c r="Y727" s="244" t="e">
        <f>+VLOOKUP(X727,bd_lista!$A$3:$C$590,3,FALSE)</f>
        <v>#N/A</v>
      </c>
      <c r="Z727" s="302"/>
      <c r="AA727" s="303"/>
    </row>
    <row r="728" spans="1:27" customFormat="1" ht="15" hidden="1" customHeight="1">
      <c r="A728" s="32">
        <v>1409</v>
      </c>
      <c r="B728" s="449">
        <f>+A728</f>
        <v>1409</v>
      </c>
      <c r="C728" s="249" t="str">
        <f>+VLOOKUP(A728,bd_lista!$A$3:$C$590,3,FALSE)</f>
        <v>Gobierno Autónomo Municipal de Pazña</v>
      </c>
      <c r="D728" s="451" t="str">
        <f>+C728</f>
        <v>Gobierno Autónomo Municipal de Pazña</v>
      </c>
      <c r="E728" s="244" t="s">
        <v>1310</v>
      </c>
      <c r="F728" s="245">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5">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5">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5">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5">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5">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5">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5">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5">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5">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5">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5">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5">
        <f t="shared" ca="1" si="27"/>
        <v>0</v>
      </c>
      <c r="S728" s="252"/>
      <c r="T728" s="245">
        <f ca="1">+T729</f>
        <v>0</v>
      </c>
      <c r="U728" s="244">
        <f t="shared" si="28"/>
        <v>1</v>
      </c>
      <c r="V728" s="347" t="str">
        <f>+VLOOKUP(A728,bd_lista!$A$3:$E$590,5,FALSE)</f>
        <v>Gobiernos Autonomos Municipales</v>
      </c>
      <c r="W728" s="453" t="str">
        <f>+V728</f>
        <v>Gobiernos Autonomos Municipales</v>
      </c>
      <c r="X728" s="244">
        <f>+VLOOKUP(A728,[2]Sheet1!$A$13:$D$744,4,FALSE)</f>
        <v>0</v>
      </c>
      <c r="Y728" s="244" t="e">
        <f>+VLOOKUP(X728,bd_lista!$A$3:$C$590,3,FALSE)</f>
        <v>#N/A</v>
      </c>
      <c r="Z728" s="304">
        <f>+X728</f>
        <v>0</v>
      </c>
      <c r="AA728" s="305" t="e">
        <f>+Y728</f>
        <v>#N/A</v>
      </c>
    </row>
    <row r="729" spans="1:27" customFormat="1" ht="15" hidden="1" customHeight="1">
      <c r="A729" s="32">
        <v>1409</v>
      </c>
      <c r="B729" s="450"/>
      <c r="C729" s="249" t="str">
        <f>+VLOOKUP(A729,bd_lista!$A$3:$C$590,3,FALSE)</f>
        <v>Gobierno Autónomo Municipal de Pazña</v>
      </c>
      <c r="D729" s="452"/>
      <c r="E729" s="246" t="s">
        <v>1311</v>
      </c>
      <c r="F729" s="245">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5">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5">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5">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5">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5">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5">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5">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5">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5">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5">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5">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5">
        <f t="shared" ca="1" si="27"/>
        <v>0</v>
      </c>
      <c r="S729" s="252">
        <f ca="1">+R728+R729</f>
        <v>0</v>
      </c>
      <c r="T729" s="245">
        <f ca="1">+S729</f>
        <v>0</v>
      </c>
      <c r="U729" s="244">
        <f t="shared" si="28"/>
        <v>2</v>
      </c>
      <c r="V729" s="347" t="str">
        <f>+VLOOKUP(A729,bd_lista!$A$3:$E$590,5,FALSE)</f>
        <v>Gobiernos Autonomos Municipales</v>
      </c>
      <c r="W729" s="454"/>
      <c r="X729" s="244">
        <f>+VLOOKUP(A729,[2]Sheet1!$A$13:$D$744,4,FALSE)</f>
        <v>0</v>
      </c>
      <c r="Y729" s="244" t="e">
        <f>+VLOOKUP(X729,bd_lista!$A$3:$C$590,3,FALSE)</f>
        <v>#N/A</v>
      </c>
      <c r="Z729" s="302"/>
      <c r="AA729" s="303"/>
    </row>
    <row r="730" spans="1:27" customFormat="1" ht="15" hidden="1" customHeight="1">
      <c r="A730" s="32">
        <v>1410</v>
      </c>
      <c r="B730" s="449">
        <f>+A730</f>
        <v>1410</v>
      </c>
      <c r="C730" s="249" t="str">
        <f>+VLOOKUP(A730,bd_lista!$A$3:$C$590,3,FALSE)</f>
        <v>Gobierno Autónomo Municipal de Antequera</v>
      </c>
      <c r="D730" s="451" t="str">
        <f>+C730</f>
        <v>Gobierno Autónomo Municipal de Antequera</v>
      </c>
      <c r="E730" s="244" t="s">
        <v>1310</v>
      </c>
      <c r="F730" s="245">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5">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5">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5">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5">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5">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5">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5">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5">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5">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5">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5">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5">
        <f t="shared" ca="1" si="27"/>
        <v>0</v>
      </c>
      <c r="S730" s="252"/>
      <c r="T730" s="245">
        <f ca="1">+T731</f>
        <v>0</v>
      </c>
      <c r="U730" s="244">
        <f t="shared" si="28"/>
        <v>1</v>
      </c>
      <c r="V730" s="347" t="str">
        <f>+VLOOKUP(A730,bd_lista!$A$3:$E$590,5,FALSE)</f>
        <v>Gobiernos Autonomos Municipales</v>
      </c>
      <c r="W730" s="453" t="str">
        <f>+V730</f>
        <v>Gobiernos Autonomos Municipales</v>
      </c>
      <c r="X730" s="244">
        <f>+VLOOKUP(A730,[2]Sheet1!$A$13:$D$744,4,FALSE)</f>
        <v>0</v>
      </c>
      <c r="Y730" s="244" t="e">
        <f>+VLOOKUP(X730,bd_lista!$A$3:$C$590,3,FALSE)</f>
        <v>#N/A</v>
      </c>
      <c r="Z730" s="304">
        <f>+X730</f>
        <v>0</v>
      </c>
      <c r="AA730" s="305" t="e">
        <f>+Y730</f>
        <v>#N/A</v>
      </c>
    </row>
    <row r="731" spans="1:27" customFormat="1" ht="15" hidden="1" customHeight="1">
      <c r="A731" s="32">
        <v>1410</v>
      </c>
      <c r="B731" s="450"/>
      <c r="C731" s="249" t="str">
        <f>+VLOOKUP(A731,bd_lista!$A$3:$C$590,3,FALSE)</f>
        <v>Gobierno Autónomo Municipal de Antequera</v>
      </c>
      <c r="D731" s="452"/>
      <c r="E731" s="246" t="s">
        <v>1311</v>
      </c>
      <c r="F731" s="245">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5">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5">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5">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5">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5">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5">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5">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5">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5">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5">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5">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5">
        <f t="shared" ca="1" si="27"/>
        <v>0</v>
      </c>
      <c r="S731" s="252">
        <f ca="1">+R730+R731</f>
        <v>0</v>
      </c>
      <c r="T731" s="245">
        <f ca="1">+S731</f>
        <v>0</v>
      </c>
      <c r="U731" s="244">
        <f t="shared" si="28"/>
        <v>2</v>
      </c>
      <c r="V731" s="347" t="str">
        <f>+VLOOKUP(A731,bd_lista!$A$3:$E$590,5,FALSE)</f>
        <v>Gobiernos Autonomos Municipales</v>
      </c>
      <c r="W731" s="454"/>
      <c r="X731" s="244">
        <f>+VLOOKUP(A731,[2]Sheet1!$A$13:$D$744,4,FALSE)</f>
        <v>0</v>
      </c>
      <c r="Y731" s="244" t="e">
        <f>+VLOOKUP(X731,bd_lista!$A$3:$C$590,3,FALSE)</f>
        <v>#N/A</v>
      </c>
      <c r="Z731" s="302"/>
      <c r="AA731" s="303"/>
    </row>
    <row r="732" spans="1:27" customFormat="1" ht="15" hidden="1" customHeight="1">
      <c r="A732" s="32">
        <v>1411</v>
      </c>
      <c r="B732" s="449">
        <f>+A732</f>
        <v>1411</v>
      </c>
      <c r="C732" s="249" t="str">
        <f>+VLOOKUP(A732,bd_lista!$A$3:$C$590,3,FALSE)</f>
        <v>Gobierno Autónomo Municipal de Eucaliptus</v>
      </c>
      <c r="D732" s="451" t="str">
        <f>+C732</f>
        <v>Gobierno Autónomo Municipal de Eucaliptus</v>
      </c>
      <c r="E732" s="244" t="s">
        <v>1310</v>
      </c>
      <c r="F732" s="245">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5">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5">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5">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5">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5">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5">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5">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5">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5">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5">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5">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5">
        <f t="shared" ca="1" si="27"/>
        <v>0</v>
      </c>
      <c r="S732" s="252"/>
      <c r="T732" s="245">
        <f ca="1">+T733</f>
        <v>0</v>
      </c>
      <c r="U732" s="244">
        <f t="shared" si="28"/>
        <v>1</v>
      </c>
      <c r="V732" s="347" t="str">
        <f>+VLOOKUP(A732,bd_lista!$A$3:$E$590,5,FALSE)</f>
        <v>Gobiernos Autonomos Municipales</v>
      </c>
      <c r="W732" s="453" t="str">
        <f>+V732</f>
        <v>Gobiernos Autonomos Municipales</v>
      </c>
      <c r="X732" s="244">
        <f>+VLOOKUP(A732,[2]Sheet1!$A$13:$D$744,4,FALSE)</f>
        <v>0</v>
      </c>
      <c r="Y732" s="244" t="e">
        <f>+VLOOKUP(X732,bd_lista!$A$3:$C$590,3,FALSE)</f>
        <v>#N/A</v>
      </c>
      <c r="Z732" s="304">
        <f>+X732</f>
        <v>0</v>
      </c>
      <c r="AA732" s="305" t="e">
        <f>+Y732</f>
        <v>#N/A</v>
      </c>
    </row>
    <row r="733" spans="1:27" customFormat="1" ht="15" hidden="1" customHeight="1">
      <c r="A733" s="32">
        <v>1411</v>
      </c>
      <c r="B733" s="450"/>
      <c r="C733" s="249" t="str">
        <f>+VLOOKUP(A733,bd_lista!$A$3:$C$590,3,FALSE)</f>
        <v>Gobierno Autónomo Municipal de Eucaliptus</v>
      </c>
      <c r="D733" s="452"/>
      <c r="E733" s="246" t="s">
        <v>1311</v>
      </c>
      <c r="F733" s="245">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5">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5">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5">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5">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5">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5">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5">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5">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5">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5">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5">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5">
        <f t="shared" ca="1" si="27"/>
        <v>0</v>
      </c>
      <c r="S733" s="252">
        <f ca="1">+R732+R733</f>
        <v>0</v>
      </c>
      <c r="T733" s="245">
        <f ca="1">+S733</f>
        <v>0</v>
      </c>
      <c r="U733" s="244">
        <f t="shared" si="28"/>
        <v>2</v>
      </c>
      <c r="V733" s="347" t="str">
        <f>+VLOOKUP(A733,bd_lista!$A$3:$E$590,5,FALSE)</f>
        <v>Gobiernos Autonomos Municipales</v>
      </c>
      <c r="W733" s="454"/>
      <c r="X733" s="244">
        <f>+VLOOKUP(A733,[2]Sheet1!$A$13:$D$744,4,FALSE)</f>
        <v>0</v>
      </c>
      <c r="Y733" s="244" t="e">
        <f>+VLOOKUP(X733,bd_lista!$A$3:$C$590,3,FALSE)</f>
        <v>#N/A</v>
      </c>
      <c r="Z733" s="302"/>
      <c r="AA733" s="303"/>
    </row>
    <row r="734" spans="1:27" customFormat="1" ht="15" hidden="1" customHeight="1">
      <c r="A734" s="32">
        <v>1412</v>
      </c>
      <c r="B734" s="449">
        <f>+A734</f>
        <v>1412</v>
      </c>
      <c r="C734" s="249" t="str">
        <f>+VLOOKUP(A734,bd_lista!$A$3:$C$590,3,FALSE)</f>
        <v>Gobierno Autónomo Municipal de Santiago de Huari</v>
      </c>
      <c r="D734" s="451" t="str">
        <f>+C734</f>
        <v>Gobierno Autónomo Municipal de Santiago de Huari</v>
      </c>
      <c r="E734" s="244" t="s">
        <v>1310</v>
      </c>
      <c r="F734" s="245">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5">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5">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5">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5">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5">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5">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5">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5">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5">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5">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5">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5">
        <f t="shared" ref="R734:R797" ca="1" si="29">+SUM(F734:Q734)</f>
        <v>0</v>
      </c>
      <c r="S734" s="252"/>
      <c r="T734" s="245">
        <f ca="1">+T735</f>
        <v>0</v>
      </c>
      <c r="U734" s="244">
        <f t="shared" ref="U734:U797" si="30">+IF(E734="Débitos",1,2)</f>
        <v>1</v>
      </c>
      <c r="V734" s="347" t="str">
        <f>+VLOOKUP(A734,bd_lista!$A$3:$E$590,5,FALSE)</f>
        <v>Gobiernos Autonomos Municipales</v>
      </c>
      <c r="W734" s="453" t="str">
        <f>+V734</f>
        <v>Gobiernos Autonomos Municipales</v>
      </c>
      <c r="X734" s="244">
        <f>+VLOOKUP(A734,[2]Sheet1!$A$13:$D$744,4,FALSE)</f>
        <v>0</v>
      </c>
      <c r="Y734" s="244" t="e">
        <f>+VLOOKUP(X734,bd_lista!$A$3:$C$590,3,FALSE)</f>
        <v>#N/A</v>
      </c>
      <c r="Z734" s="304">
        <f>+X734</f>
        <v>0</v>
      </c>
      <c r="AA734" s="305" t="e">
        <f>+Y734</f>
        <v>#N/A</v>
      </c>
    </row>
    <row r="735" spans="1:27" customFormat="1" ht="15" hidden="1" customHeight="1">
      <c r="A735" s="32">
        <v>1412</v>
      </c>
      <c r="B735" s="450"/>
      <c r="C735" s="249" t="str">
        <f>+VLOOKUP(A735,bd_lista!$A$3:$C$590,3,FALSE)</f>
        <v>Gobierno Autónomo Municipal de Santiago de Huari</v>
      </c>
      <c r="D735" s="452"/>
      <c r="E735" s="246" t="s">
        <v>1311</v>
      </c>
      <c r="F735" s="245">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5">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5">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5">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5">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5">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5">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5">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5">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5">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5">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5">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5">
        <f t="shared" ca="1" si="29"/>
        <v>0</v>
      </c>
      <c r="S735" s="252">
        <f ca="1">+R734+R735</f>
        <v>0</v>
      </c>
      <c r="T735" s="245">
        <f ca="1">+S735</f>
        <v>0</v>
      </c>
      <c r="U735" s="244">
        <f t="shared" si="30"/>
        <v>2</v>
      </c>
      <c r="V735" s="347" t="str">
        <f>+VLOOKUP(A735,bd_lista!$A$3:$E$590,5,FALSE)</f>
        <v>Gobiernos Autonomos Municipales</v>
      </c>
      <c r="W735" s="454"/>
      <c r="X735" s="244">
        <f>+VLOOKUP(A735,[2]Sheet1!$A$13:$D$744,4,FALSE)</f>
        <v>0</v>
      </c>
      <c r="Y735" s="244" t="e">
        <f>+VLOOKUP(X735,bd_lista!$A$3:$C$590,3,FALSE)</f>
        <v>#N/A</v>
      </c>
      <c r="Z735" s="302"/>
      <c r="AA735" s="303"/>
    </row>
    <row r="736" spans="1:27" customFormat="1" ht="15" hidden="1" customHeight="1">
      <c r="A736" s="32">
        <v>1413</v>
      </c>
      <c r="B736" s="449">
        <f>+A736</f>
        <v>1413</v>
      </c>
      <c r="C736" s="249" t="str">
        <f>+VLOOKUP(A736,bd_lista!$A$3:$C$590,3,FALSE)</f>
        <v>Gobierno Autónomo Municipal de Totora</v>
      </c>
      <c r="D736" s="451" t="str">
        <f>+C736</f>
        <v>Gobierno Autónomo Municipal de Totora</v>
      </c>
      <c r="E736" s="244" t="s">
        <v>1310</v>
      </c>
      <c r="F736" s="245">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5">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5">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5">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5">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5">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5">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5">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5">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5">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5">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5">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5">
        <f t="shared" ca="1" si="29"/>
        <v>0</v>
      </c>
      <c r="S736" s="252"/>
      <c r="T736" s="245">
        <f ca="1">+T737</f>
        <v>0</v>
      </c>
      <c r="U736" s="244">
        <f t="shared" si="30"/>
        <v>1</v>
      </c>
      <c r="V736" s="347" t="str">
        <f>+VLOOKUP(A736,bd_lista!$A$3:$E$590,5,FALSE)</f>
        <v>Gobiernos Autonomos Municipales</v>
      </c>
      <c r="W736" s="453" t="str">
        <f>+V736</f>
        <v>Gobiernos Autonomos Municipales</v>
      </c>
      <c r="X736" s="244">
        <f>+VLOOKUP(A736,[2]Sheet1!$A$13:$D$744,4,FALSE)</f>
        <v>0</v>
      </c>
      <c r="Y736" s="244" t="e">
        <f>+VLOOKUP(X736,bd_lista!$A$3:$C$590,3,FALSE)</f>
        <v>#N/A</v>
      </c>
      <c r="Z736" s="304">
        <f>+X736</f>
        <v>0</v>
      </c>
      <c r="AA736" s="305" t="e">
        <f>+Y736</f>
        <v>#N/A</v>
      </c>
    </row>
    <row r="737" spans="1:27" customFormat="1" ht="15" hidden="1" customHeight="1">
      <c r="A737" s="32">
        <v>1413</v>
      </c>
      <c r="B737" s="450"/>
      <c r="C737" s="249" t="str">
        <f>+VLOOKUP(A737,bd_lista!$A$3:$C$590,3,FALSE)</f>
        <v>Gobierno Autónomo Municipal de Totora</v>
      </c>
      <c r="D737" s="452"/>
      <c r="E737" s="246" t="s">
        <v>1311</v>
      </c>
      <c r="F737" s="245">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5">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5">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5">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5">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5">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5">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5">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5">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5">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5">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5">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5">
        <f t="shared" ca="1" si="29"/>
        <v>0</v>
      </c>
      <c r="S737" s="252">
        <f ca="1">+R736+R737</f>
        <v>0</v>
      </c>
      <c r="T737" s="245">
        <f ca="1">+S737</f>
        <v>0</v>
      </c>
      <c r="U737" s="244">
        <f t="shared" si="30"/>
        <v>2</v>
      </c>
      <c r="V737" s="347" t="str">
        <f>+VLOOKUP(A737,bd_lista!$A$3:$E$590,5,FALSE)</f>
        <v>Gobiernos Autonomos Municipales</v>
      </c>
      <c r="W737" s="454"/>
      <c r="X737" s="244">
        <f>+VLOOKUP(A737,[2]Sheet1!$A$13:$D$744,4,FALSE)</f>
        <v>0</v>
      </c>
      <c r="Y737" s="244" t="e">
        <f>+VLOOKUP(X737,bd_lista!$A$3:$C$590,3,FALSE)</f>
        <v>#N/A</v>
      </c>
      <c r="Z737" s="302"/>
      <c r="AA737" s="303"/>
    </row>
    <row r="738" spans="1:27" customFormat="1" ht="15" hidden="1" customHeight="1">
      <c r="A738" s="32">
        <v>1414</v>
      </c>
      <c r="B738" s="449">
        <f>+A738</f>
        <v>1414</v>
      </c>
      <c r="C738" s="249" t="str">
        <f>+VLOOKUP(A738,bd_lista!$A$3:$C$590,3,FALSE)</f>
        <v>Gobierno Autónomo Municipal de Corque</v>
      </c>
      <c r="D738" s="451" t="str">
        <f>+C738</f>
        <v>Gobierno Autónomo Municipal de Corque</v>
      </c>
      <c r="E738" s="244" t="s">
        <v>1310</v>
      </c>
      <c r="F738" s="245">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5">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5">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5">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5">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5">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5">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5">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5">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5">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5">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5">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5">
        <f t="shared" ca="1" si="29"/>
        <v>0</v>
      </c>
      <c r="S738" s="252"/>
      <c r="T738" s="245">
        <f ca="1">+T739</f>
        <v>0</v>
      </c>
      <c r="U738" s="244">
        <f t="shared" si="30"/>
        <v>1</v>
      </c>
      <c r="V738" s="347" t="str">
        <f>+VLOOKUP(A738,bd_lista!$A$3:$E$590,5,FALSE)</f>
        <v>Gobiernos Autonomos Municipales</v>
      </c>
      <c r="W738" s="453" t="str">
        <f>+V738</f>
        <v>Gobiernos Autonomos Municipales</v>
      </c>
      <c r="X738" s="244">
        <f>+VLOOKUP(A738,[2]Sheet1!$A$13:$D$744,4,FALSE)</f>
        <v>0</v>
      </c>
      <c r="Y738" s="244" t="e">
        <f>+VLOOKUP(X738,bd_lista!$A$3:$C$590,3,FALSE)</f>
        <v>#N/A</v>
      </c>
      <c r="Z738" s="304">
        <f>+X738</f>
        <v>0</v>
      </c>
      <c r="AA738" s="305" t="e">
        <f>+Y738</f>
        <v>#N/A</v>
      </c>
    </row>
    <row r="739" spans="1:27" customFormat="1" ht="15" hidden="1" customHeight="1">
      <c r="A739" s="32">
        <v>1414</v>
      </c>
      <c r="B739" s="450"/>
      <c r="C739" s="249" t="str">
        <f>+VLOOKUP(A739,bd_lista!$A$3:$C$590,3,FALSE)</f>
        <v>Gobierno Autónomo Municipal de Corque</v>
      </c>
      <c r="D739" s="452"/>
      <c r="E739" s="246" t="s">
        <v>1311</v>
      </c>
      <c r="F739" s="245">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5">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5">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5">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5">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5">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5">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5">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5">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5">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5">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5">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5">
        <f t="shared" ca="1" si="29"/>
        <v>0</v>
      </c>
      <c r="S739" s="252">
        <f ca="1">+R738+R739</f>
        <v>0</v>
      </c>
      <c r="T739" s="245">
        <f ca="1">+S739</f>
        <v>0</v>
      </c>
      <c r="U739" s="244">
        <f t="shared" si="30"/>
        <v>2</v>
      </c>
      <c r="V739" s="347" t="str">
        <f>+VLOOKUP(A739,bd_lista!$A$3:$E$590,5,FALSE)</f>
        <v>Gobiernos Autonomos Municipales</v>
      </c>
      <c r="W739" s="454"/>
      <c r="X739" s="244">
        <f>+VLOOKUP(A739,[2]Sheet1!$A$13:$D$744,4,FALSE)</f>
        <v>0</v>
      </c>
      <c r="Y739" s="244" t="e">
        <f>+VLOOKUP(X739,bd_lista!$A$3:$C$590,3,FALSE)</f>
        <v>#N/A</v>
      </c>
      <c r="Z739" s="302"/>
      <c r="AA739" s="303"/>
    </row>
    <row r="740" spans="1:27" customFormat="1" ht="15" hidden="1" customHeight="1">
      <c r="A740" s="32">
        <v>1415</v>
      </c>
      <c r="B740" s="449">
        <f>+A740</f>
        <v>1415</v>
      </c>
      <c r="C740" s="249" t="str">
        <f>+VLOOKUP(A740,bd_lista!$A$3:$C$590,3,FALSE)</f>
        <v>Gobierno Autónomo Municipal de Choquecota</v>
      </c>
      <c r="D740" s="451" t="str">
        <f>+C740</f>
        <v>Gobierno Autónomo Municipal de Choquecota</v>
      </c>
      <c r="E740" s="244" t="s">
        <v>1310</v>
      </c>
      <c r="F740" s="245">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5">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5">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5">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5">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5">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5">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5">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5">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5">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5">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5">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5">
        <f t="shared" ca="1" si="29"/>
        <v>0</v>
      </c>
      <c r="S740" s="252"/>
      <c r="T740" s="245">
        <f ca="1">+T741</f>
        <v>0</v>
      </c>
      <c r="U740" s="244">
        <f t="shared" si="30"/>
        <v>1</v>
      </c>
      <c r="V740" s="347" t="str">
        <f>+VLOOKUP(A740,bd_lista!$A$3:$E$590,5,FALSE)</f>
        <v>Gobiernos Autonomos Municipales</v>
      </c>
      <c r="W740" s="453" t="str">
        <f>+V740</f>
        <v>Gobiernos Autonomos Municipales</v>
      </c>
      <c r="X740" s="244">
        <f>+VLOOKUP(A740,[2]Sheet1!$A$13:$D$744,4,FALSE)</f>
        <v>0</v>
      </c>
      <c r="Y740" s="244" t="e">
        <f>+VLOOKUP(X740,bd_lista!$A$3:$C$590,3,FALSE)</f>
        <v>#N/A</v>
      </c>
      <c r="Z740" s="304">
        <f>+X740</f>
        <v>0</v>
      </c>
      <c r="AA740" s="305" t="e">
        <f>+Y740</f>
        <v>#N/A</v>
      </c>
    </row>
    <row r="741" spans="1:27" customFormat="1" ht="15" hidden="1" customHeight="1">
      <c r="A741" s="32">
        <v>1415</v>
      </c>
      <c r="B741" s="450"/>
      <c r="C741" s="249" t="str">
        <f>+VLOOKUP(A741,bd_lista!$A$3:$C$590,3,FALSE)</f>
        <v>Gobierno Autónomo Municipal de Choquecota</v>
      </c>
      <c r="D741" s="452"/>
      <c r="E741" s="246" t="s">
        <v>1311</v>
      </c>
      <c r="F741" s="245">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5">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5">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5">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5">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5">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5">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5">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5">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5">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5">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5">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5">
        <f t="shared" ca="1" si="29"/>
        <v>0</v>
      </c>
      <c r="S741" s="252">
        <f ca="1">+R740+R741</f>
        <v>0</v>
      </c>
      <c r="T741" s="245">
        <f ca="1">+S741</f>
        <v>0</v>
      </c>
      <c r="U741" s="244">
        <f t="shared" si="30"/>
        <v>2</v>
      </c>
      <c r="V741" s="347" t="str">
        <f>+VLOOKUP(A741,bd_lista!$A$3:$E$590,5,FALSE)</f>
        <v>Gobiernos Autonomos Municipales</v>
      </c>
      <c r="W741" s="454"/>
      <c r="X741" s="244">
        <f>+VLOOKUP(A741,[2]Sheet1!$A$13:$D$744,4,FALSE)</f>
        <v>0</v>
      </c>
      <c r="Y741" s="244" t="e">
        <f>+VLOOKUP(X741,bd_lista!$A$3:$C$590,3,FALSE)</f>
        <v>#N/A</v>
      </c>
      <c r="Z741" s="302"/>
      <c r="AA741" s="303"/>
    </row>
    <row r="742" spans="1:27" customFormat="1" ht="15" hidden="1" customHeight="1">
      <c r="A742" s="32">
        <v>1416</v>
      </c>
      <c r="B742" s="449">
        <f>+A742</f>
        <v>1416</v>
      </c>
      <c r="C742" s="249" t="str">
        <f>+VLOOKUP(A742,bd_lista!$A$3:$C$590,3,FALSE)</f>
        <v>Gobierno Autónomo Municipal de Curahuara de Carangas</v>
      </c>
      <c r="D742" s="451" t="str">
        <f>+C742</f>
        <v>Gobierno Autónomo Municipal de Curahuara de Carangas</v>
      </c>
      <c r="E742" s="244" t="s">
        <v>1310</v>
      </c>
      <c r="F742" s="245">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5">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5">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5">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5">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5">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5">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5">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5">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5">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5">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5">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5">
        <f t="shared" ca="1" si="29"/>
        <v>0</v>
      </c>
      <c r="S742" s="252"/>
      <c r="T742" s="245">
        <f ca="1">+T743</f>
        <v>0</v>
      </c>
      <c r="U742" s="244">
        <f t="shared" si="30"/>
        <v>1</v>
      </c>
      <c r="V742" s="347" t="str">
        <f>+VLOOKUP(A742,bd_lista!$A$3:$E$590,5,FALSE)</f>
        <v>Gobiernos Autonomos Municipales</v>
      </c>
      <c r="W742" s="453" t="str">
        <f>+V742</f>
        <v>Gobiernos Autonomos Municipales</v>
      </c>
      <c r="X742" s="244">
        <f>+VLOOKUP(A742,[2]Sheet1!$A$13:$D$744,4,FALSE)</f>
        <v>0</v>
      </c>
      <c r="Y742" s="244" t="e">
        <f>+VLOOKUP(X742,bd_lista!$A$3:$C$590,3,FALSE)</f>
        <v>#N/A</v>
      </c>
      <c r="Z742" s="304">
        <f>+X742</f>
        <v>0</v>
      </c>
      <c r="AA742" s="305" t="e">
        <f>+Y742</f>
        <v>#N/A</v>
      </c>
    </row>
    <row r="743" spans="1:27" customFormat="1" ht="15" hidden="1" customHeight="1">
      <c r="A743" s="32">
        <v>1416</v>
      </c>
      <c r="B743" s="450"/>
      <c r="C743" s="249" t="str">
        <f>+VLOOKUP(A743,bd_lista!$A$3:$C$590,3,FALSE)</f>
        <v>Gobierno Autónomo Municipal de Curahuara de Carangas</v>
      </c>
      <c r="D743" s="452"/>
      <c r="E743" s="246" t="s">
        <v>1311</v>
      </c>
      <c r="F743" s="245">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5">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5">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5">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5">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5">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5">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5">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5">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5">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5">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5">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5">
        <f t="shared" ca="1" si="29"/>
        <v>0</v>
      </c>
      <c r="S743" s="252">
        <f ca="1">+R742+R743</f>
        <v>0</v>
      </c>
      <c r="T743" s="245">
        <f ca="1">+S743</f>
        <v>0</v>
      </c>
      <c r="U743" s="244">
        <f t="shared" si="30"/>
        <v>2</v>
      </c>
      <c r="V743" s="347" t="str">
        <f>+VLOOKUP(A743,bd_lista!$A$3:$E$590,5,FALSE)</f>
        <v>Gobiernos Autonomos Municipales</v>
      </c>
      <c r="W743" s="454"/>
      <c r="X743" s="244">
        <f>+VLOOKUP(A743,[2]Sheet1!$A$13:$D$744,4,FALSE)</f>
        <v>0</v>
      </c>
      <c r="Y743" s="244" t="e">
        <f>+VLOOKUP(X743,bd_lista!$A$3:$C$590,3,FALSE)</f>
        <v>#N/A</v>
      </c>
      <c r="Z743" s="302"/>
      <c r="AA743" s="303"/>
    </row>
    <row r="744" spans="1:27" customFormat="1" ht="15" hidden="1" customHeight="1">
      <c r="A744" s="32">
        <v>1417</v>
      </c>
      <c r="B744" s="449">
        <f>+A744</f>
        <v>1417</v>
      </c>
      <c r="C744" s="249" t="str">
        <f>+VLOOKUP(A744,bd_lista!$A$3:$C$590,3,FALSE)</f>
        <v>Gobierno Autónomo Municipal de Turco</v>
      </c>
      <c r="D744" s="451" t="str">
        <f>+C744</f>
        <v>Gobierno Autónomo Municipal de Turco</v>
      </c>
      <c r="E744" s="244" t="s">
        <v>1310</v>
      </c>
      <c r="F744" s="245">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5">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5">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5">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5">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5">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5">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5">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5">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5">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5">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5">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5">
        <f t="shared" ca="1" si="29"/>
        <v>0</v>
      </c>
      <c r="S744" s="252"/>
      <c r="T744" s="245">
        <f ca="1">+T745</f>
        <v>0</v>
      </c>
      <c r="U744" s="244">
        <f t="shared" si="30"/>
        <v>1</v>
      </c>
      <c r="V744" s="347" t="str">
        <f>+VLOOKUP(A744,bd_lista!$A$3:$E$590,5,FALSE)</f>
        <v>Gobiernos Autonomos Municipales</v>
      </c>
      <c r="W744" s="453" t="str">
        <f>+V744</f>
        <v>Gobiernos Autonomos Municipales</v>
      </c>
      <c r="X744" s="244">
        <f>+VLOOKUP(A744,[2]Sheet1!$A$13:$D$744,4,FALSE)</f>
        <v>0</v>
      </c>
      <c r="Y744" s="244" t="e">
        <f>+VLOOKUP(X744,bd_lista!$A$3:$C$590,3,FALSE)</f>
        <v>#N/A</v>
      </c>
      <c r="Z744" s="304">
        <f>+X744</f>
        <v>0</v>
      </c>
      <c r="AA744" s="305" t="e">
        <f>+Y744</f>
        <v>#N/A</v>
      </c>
    </row>
    <row r="745" spans="1:27" customFormat="1" ht="15" hidden="1" customHeight="1">
      <c r="A745" s="32">
        <v>1417</v>
      </c>
      <c r="B745" s="450"/>
      <c r="C745" s="249" t="str">
        <f>+VLOOKUP(A745,bd_lista!$A$3:$C$590,3,FALSE)</f>
        <v>Gobierno Autónomo Municipal de Turco</v>
      </c>
      <c r="D745" s="452"/>
      <c r="E745" s="246" t="s">
        <v>1311</v>
      </c>
      <c r="F745" s="245">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5">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5">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5">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5">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5">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5">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5">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5">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5">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5">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5">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5">
        <f t="shared" ca="1" si="29"/>
        <v>0</v>
      </c>
      <c r="S745" s="252">
        <f ca="1">+R744+R745</f>
        <v>0</v>
      </c>
      <c r="T745" s="245">
        <f ca="1">+S745</f>
        <v>0</v>
      </c>
      <c r="U745" s="244">
        <f t="shared" si="30"/>
        <v>2</v>
      </c>
      <c r="V745" s="347" t="str">
        <f>+VLOOKUP(A745,bd_lista!$A$3:$E$590,5,FALSE)</f>
        <v>Gobiernos Autonomos Municipales</v>
      </c>
      <c r="W745" s="454"/>
      <c r="X745" s="244">
        <f>+VLOOKUP(A745,[2]Sheet1!$A$13:$D$744,4,FALSE)</f>
        <v>0</v>
      </c>
      <c r="Y745" s="244" t="e">
        <f>+VLOOKUP(X745,bd_lista!$A$3:$C$590,3,FALSE)</f>
        <v>#N/A</v>
      </c>
      <c r="Z745" s="302"/>
      <c r="AA745" s="303"/>
    </row>
    <row r="746" spans="1:27" customFormat="1" ht="15" hidden="1" customHeight="1">
      <c r="A746" s="32">
        <v>1418</v>
      </c>
      <c r="B746" s="449">
        <f>+A746</f>
        <v>1418</v>
      </c>
      <c r="C746" s="249" t="str">
        <f>+VLOOKUP(A746,bd_lista!$A$3:$C$590,3,FALSE)</f>
        <v>Gobierno Autónomo Municipal de Huachacalla</v>
      </c>
      <c r="D746" s="451" t="str">
        <f>+C746</f>
        <v>Gobierno Autónomo Municipal de Huachacalla</v>
      </c>
      <c r="E746" s="244" t="s">
        <v>1310</v>
      </c>
      <c r="F746" s="245">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5">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5">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5">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5">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5">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5">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5">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5">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5">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5">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5">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5">
        <f t="shared" ca="1" si="29"/>
        <v>0</v>
      </c>
      <c r="S746" s="252"/>
      <c r="T746" s="245">
        <f ca="1">+T747</f>
        <v>0</v>
      </c>
      <c r="U746" s="244">
        <f t="shared" si="30"/>
        <v>1</v>
      </c>
      <c r="V746" s="347" t="str">
        <f>+VLOOKUP(A746,bd_lista!$A$3:$E$590,5,FALSE)</f>
        <v>Gobiernos Autonomos Municipales</v>
      </c>
      <c r="W746" s="453" t="str">
        <f>+V746</f>
        <v>Gobiernos Autonomos Municipales</v>
      </c>
      <c r="X746" s="244">
        <f>+VLOOKUP(A746,[2]Sheet1!$A$13:$D$744,4,FALSE)</f>
        <v>0</v>
      </c>
      <c r="Y746" s="244" t="e">
        <f>+VLOOKUP(X746,bd_lista!$A$3:$C$590,3,FALSE)</f>
        <v>#N/A</v>
      </c>
      <c r="Z746" s="304">
        <f>+X746</f>
        <v>0</v>
      </c>
      <c r="AA746" s="305" t="e">
        <f>+Y746</f>
        <v>#N/A</v>
      </c>
    </row>
    <row r="747" spans="1:27" customFormat="1" ht="15" hidden="1" customHeight="1">
      <c r="A747" s="32">
        <v>1418</v>
      </c>
      <c r="B747" s="450"/>
      <c r="C747" s="249" t="str">
        <f>+VLOOKUP(A747,bd_lista!$A$3:$C$590,3,FALSE)</f>
        <v>Gobierno Autónomo Municipal de Huachacalla</v>
      </c>
      <c r="D747" s="452"/>
      <c r="E747" s="246" t="s">
        <v>1311</v>
      </c>
      <c r="F747" s="245">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5">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5">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5">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5">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5">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5">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5">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5">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5">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5">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5">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5">
        <f t="shared" ca="1" si="29"/>
        <v>0</v>
      </c>
      <c r="S747" s="252">
        <f ca="1">+R746+R747</f>
        <v>0</v>
      </c>
      <c r="T747" s="245">
        <f ca="1">+S747</f>
        <v>0</v>
      </c>
      <c r="U747" s="244">
        <f t="shared" si="30"/>
        <v>2</v>
      </c>
      <c r="V747" s="347" t="str">
        <f>+VLOOKUP(A747,bd_lista!$A$3:$E$590,5,FALSE)</f>
        <v>Gobiernos Autonomos Municipales</v>
      </c>
      <c r="W747" s="454"/>
      <c r="X747" s="244">
        <f>+VLOOKUP(A747,[2]Sheet1!$A$13:$D$744,4,FALSE)</f>
        <v>0</v>
      </c>
      <c r="Y747" s="244" t="e">
        <f>+VLOOKUP(X747,bd_lista!$A$3:$C$590,3,FALSE)</f>
        <v>#N/A</v>
      </c>
      <c r="Z747" s="302"/>
      <c r="AA747" s="303"/>
    </row>
    <row r="748" spans="1:27" customFormat="1" ht="15" hidden="1" customHeight="1">
      <c r="A748" s="32">
        <v>1419</v>
      </c>
      <c r="B748" s="449">
        <f>+A748</f>
        <v>1419</v>
      </c>
      <c r="C748" s="249" t="str">
        <f>+VLOOKUP(A748,bd_lista!$A$3:$C$590,3,FALSE)</f>
        <v>Gobierno Autónomo Municipal de Escara</v>
      </c>
      <c r="D748" s="451" t="str">
        <f>+C748</f>
        <v>Gobierno Autónomo Municipal de Escara</v>
      </c>
      <c r="E748" s="244" t="s">
        <v>1310</v>
      </c>
      <c r="F748" s="245">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5">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5">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5">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5">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5">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5">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5">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5">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5">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5">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5">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5">
        <f t="shared" ca="1" si="29"/>
        <v>0</v>
      </c>
      <c r="S748" s="252"/>
      <c r="T748" s="245">
        <f ca="1">+T749</f>
        <v>0</v>
      </c>
      <c r="U748" s="244">
        <f t="shared" si="30"/>
        <v>1</v>
      </c>
      <c r="V748" s="347" t="str">
        <f>+VLOOKUP(A748,bd_lista!$A$3:$E$590,5,FALSE)</f>
        <v>Gobiernos Autonomos Municipales</v>
      </c>
      <c r="W748" s="453" t="str">
        <f>+V748</f>
        <v>Gobiernos Autonomos Municipales</v>
      </c>
      <c r="X748" s="244">
        <f>+VLOOKUP(A748,[2]Sheet1!$A$13:$D$744,4,FALSE)</f>
        <v>0</v>
      </c>
      <c r="Y748" s="244" t="e">
        <f>+VLOOKUP(X748,bd_lista!$A$3:$C$590,3,FALSE)</f>
        <v>#N/A</v>
      </c>
      <c r="Z748" s="304">
        <f>+X748</f>
        <v>0</v>
      </c>
      <c r="AA748" s="305" t="e">
        <f>+Y748</f>
        <v>#N/A</v>
      </c>
    </row>
    <row r="749" spans="1:27" customFormat="1" ht="15" hidden="1" customHeight="1">
      <c r="A749" s="32">
        <v>1419</v>
      </c>
      <c r="B749" s="450"/>
      <c r="C749" s="249" t="str">
        <f>+VLOOKUP(A749,bd_lista!$A$3:$C$590,3,FALSE)</f>
        <v>Gobierno Autónomo Municipal de Escara</v>
      </c>
      <c r="D749" s="452"/>
      <c r="E749" s="246" t="s">
        <v>1311</v>
      </c>
      <c r="F749" s="245">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5">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5">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5">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5">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5">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5">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5">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5">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5">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5">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5">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5">
        <f t="shared" ca="1" si="29"/>
        <v>0</v>
      </c>
      <c r="S749" s="252">
        <f ca="1">+R748+R749</f>
        <v>0</v>
      </c>
      <c r="T749" s="245">
        <f ca="1">+S749</f>
        <v>0</v>
      </c>
      <c r="U749" s="244">
        <f t="shared" si="30"/>
        <v>2</v>
      </c>
      <c r="V749" s="347" t="str">
        <f>+VLOOKUP(A749,bd_lista!$A$3:$E$590,5,FALSE)</f>
        <v>Gobiernos Autonomos Municipales</v>
      </c>
      <c r="W749" s="454"/>
      <c r="X749" s="244">
        <f>+VLOOKUP(A749,[2]Sheet1!$A$13:$D$744,4,FALSE)</f>
        <v>0</v>
      </c>
      <c r="Y749" s="244" t="e">
        <f>+VLOOKUP(X749,bd_lista!$A$3:$C$590,3,FALSE)</f>
        <v>#N/A</v>
      </c>
      <c r="Z749" s="302"/>
      <c r="AA749" s="303"/>
    </row>
    <row r="750" spans="1:27" customFormat="1" ht="15" hidden="1" customHeight="1">
      <c r="A750" s="32">
        <v>1420</v>
      </c>
      <c r="B750" s="449">
        <f>+A750</f>
        <v>1420</v>
      </c>
      <c r="C750" s="249" t="str">
        <f>+VLOOKUP(A750,bd_lista!$A$3:$C$590,3,FALSE)</f>
        <v>Gobierno Autónomo Municipal de Cruz de Machacamarca</v>
      </c>
      <c r="D750" s="451" t="str">
        <f>+C750</f>
        <v>Gobierno Autónomo Municipal de Cruz de Machacamarca</v>
      </c>
      <c r="E750" s="244" t="s">
        <v>1310</v>
      </c>
      <c r="F750" s="245">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5">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5">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5">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5">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5">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5">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5">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5">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5">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5">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5">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5">
        <f t="shared" ca="1" si="29"/>
        <v>0</v>
      </c>
      <c r="S750" s="252"/>
      <c r="T750" s="245">
        <f ca="1">+T751</f>
        <v>0</v>
      </c>
      <c r="U750" s="244">
        <f t="shared" si="30"/>
        <v>1</v>
      </c>
      <c r="V750" s="347" t="str">
        <f>+VLOOKUP(A750,bd_lista!$A$3:$E$590,5,FALSE)</f>
        <v>Gobiernos Autonomos Municipales</v>
      </c>
      <c r="W750" s="453" t="str">
        <f>+V750</f>
        <v>Gobiernos Autonomos Municipales</v>
      </c>
      <c r="X750" s="244">
        <f>+VLOOKUP(A750,[2]Sheet1!$A$13:$D$744,4,FALSE)</f>
        <v>0</v>
      </c>
      <c r="Y750" s="244" t="e">
        <f>+VLOOKUP(X750,bd_lista!$A$3:$C$590,3,FALSE)</f>
        <v>#N/A</v>
      </c>
      <c r="Z750" s="304">
        <f>+X750</f>
        <v>0</v>
      </c>
      <c r="AA750" s="305" t="e">
        <f>+Y750</f>
        <v>#N/A</v>
      </c>
    </row>
    <row r="751" spans="1:27" customFormat="1" ht="15" hidden="1" customHeight="1">
      <c r="A751" s="32">
        <v>1420</v>
      </c>
      <c r="B751" s="450"/>
      <c r="C751" s="249" t="str">
        <f>+VLOOKUP(A751,bd_lista!$A$3:$C$590,3,FALSE)</f>
        <v>Gobierno Autónomo Municipal de Cruz de Machacamarca</v>
      </c>
      <c r="D751" s="452"/>
      <c r="E751" s="246" t="s">
        <v>1311</v>
      </c>
      <c r="F751" s="245">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5">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5">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5">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5">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5">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5">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5">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5">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5">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5">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5">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5">
        <f t="shared" ca="1" si="29"/>
        <v>0</v>
      </c>
      <c r="S751" s="252">
        <f ca="1">+R750+R751</f>
        <v>0</v>
      </c>
      <c r="T751" s="245">
        <f ca="1">+S751</f>
        <v>0</v>
      </c>
      <c r="U751" s="244">
        <f t="shared" si="30"/>
        <v>2</v>
      </c>
      <c r="V751" s="347" t="str">
        <f>+VLOOKUP(A751,bd_lista!$A$3:$E$590,5,FALSE)</f>
        <v>Gobiernos Autonomos Municipales</v>
      </c>
      <c r="W751" s="454"/>
      <c r="X751" s="244">
        <f>+VLOOKUP(A751,[2]Sheet1!$A$13:$D$744,4,FALSE)</f>
        <v>0</v>
      </c>
      <c r="Y751" s="244" t="e">
        <f>+VLOOKUP(X751,bd_lista!$A$3:$C$590,3,FALSE)</f>
        <v>#N/A</v>
      </c>
      <c r="Z751" s="302"/>
      <c r="AA751" s="303"/>
    </row>
    <row r="752" spans="1:27" customFormat="1" ht="15" hidden="1" customHeight="1">
      <c r="A752" s="32">
        <v>1421</v>
      </c>
      <c r="B752" s="449">
        <f>+A752</f>
        <v>1421</v>
      </c>
      <c r="C752" s="249" t="str">
        <f>+VLOOKUP(A752,bd_lista!$A$3:$C$590,3,FALSE)</f>
        <v>Gobierno Autónomo Municipal de Yunguyo de Litoral</v>
      </c>
      <c r="D752" s="451" t="str">
        <f>+C752</f>
        <v>Gobierno Autónomo Municipal de Yunguyo de Litoral</v>
      </c>
      <c r="E752" s="244" t="s">
        <v>1310</v>
      </c>
      <c r="F752" s="245">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5">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5">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5">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5">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5">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5">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5">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5">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5">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5">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5">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5">
        <f t="shared" ca="1" si="29"/>
        <v>0</v>
      </c>
      <c r="S752" s="252"/>
      <c r="T752" s="245">
        <f ca="1">+T753</f>
        <v>0</v>
      </c>
      <c r="U752" s="244">
        <f t="shared" si="30"/>
        <v>1</v>
      </c>
      <c r="V752" s="347" t="str">
        <f>+VLOOKUP(A752,bd_lista!$A$3:$E$590,5,FALSE)</f>
        <v>Gobiernos Autonomos Municipales</v>
      </c>
      <c r="W752" s="453" t="str">
        <f>+V752</f>
        <v>Gobiernos Autonomos Municipales</v>
      </c>
      <c r="X752" s="244">
        <f>+VLOOKUP(A752,[2]Sheet1!$A$13:$D$744,4,FALSE)</f>
        <v>0</v>
      </c>
      <c r="Y752" s="244" t="e">
        <f>+VLOOKUP(X752,bd_lista!$A$3:$C$590,3,FALSE)</f>
        <v>#N/A</v>
      </c>
      <c r="Z752" s="304">
        <f>+X752</f>
        <v>0</v>
      </c>
      <c r="AA752" s="305" t="e">
        <f>+Y752</f>
        <v>#N/A</v>
      </c>
    </row>
    <row r="753" spans="1:27" customFormat="1" ht="15" hidden="1" customHeight="1">
      <c r="A753" s="32">
        <v>1421</v>
      </c>
      <c r="B753" s="450"/>
      <c r="C753" s="249" t="str">
        <f>+VLOOKUP(A753,bd_lista!$A$3:$C$590,3,FALSE)</f>
        <v>Gobierno Autónomo Municipal de Yunguyo de Litoral</v>
      </c>
      <c r="D753" s="452"/>
      <c r="E753" s="246" t="s">
        <v>1311</v>
      </c>
      <c r="F753" s="245">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5">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5">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5">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5">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5">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5">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5">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5">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5">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5">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5">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5">
        <f t="shared" ca="1" si="29"/>
        <v>0</v>
      </c>
      <c r="S753" s="252">
        <f ca="1">+R752+R753</f>
        <v>0</v>
      </c>
      <c r="T753" s="245">
        <f ca="1">+S753</f>
        <v>0</v>
      </c>
      <c r="U753" s="244">
        <f t="shared" si="30"/>
        <v>2</v>
      </c>
      <c r="V753" s="347" t="str">
        <f>+VLOOKUP(A753,bd_lista!$A$3:$E$590,5,FALSE)</f>
        <v>Gobiernos Autonomos Municipales</v>
      </c>
      <c r="W753" s="454"/>
      <c r="X753" s="244">
        <f>+VLOOKUP(A753,[2]Sheet1!$A$13:$D$744,4,FALSE)</f>
        <v>0</v>
      </c>
      <c r="Y753" s="244" t="e">
        <f>+VLOOKUP(X753,bd_lista!$A$3:$C$590,3,FALSE)</f>
        <v>#N/A</v>
      </c>
      <c r="Z753" s="302"/>
      <c r="AA753" s="303"/>
    </row>
    <row r="754" spans="1:27" customFormat="1" ht="15" hidden="1" customHeight="1">
      <c r="A754" s="32">
        <v>1422</v>
      </c>
      <c r="B754" s="449">
        <f>+A754</f>
        <v>1422</v>
      </c>
      <c r="C754" s="249" t="str">
        <f>+VLOOKUP(A754,bd_lista!$A$3:$C$590,3,FALSE)</f>
        <v>Gobierno Autónomo Municipal de Esmeralda</v>
      </c>
      <c r="D754" s="451" t="str">
        <f>+C754</f>
        <v>Gobierno Autónomo Municipal de Esmeralda</v>
      </c>
      <c r="E754" s="244" t="s">
        <v>1310</v>
      </c>
      <c r="F754" s="245">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5">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5">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5">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5">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5">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5">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5">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5">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5">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5">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5">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5">
        <f t="shared" ca="1" si="29"/>
        <v>0</v>
      </c>
      <c r="S754" s="252"/>
      <c r="T754" s="245">
        <f ca="1">+T755</f>
        <v>0</v>
      </c>
      <c r="U754" s="244">
        <f t="shared" si="30"/>
        <v>1</v>
      </c>
      <c r="V754" s="347" t="str">
        <f>+VLOOKUP(A754,bd_lista!$A$3:$E$590,5,FALSE)</f>
        <v>Gobiernos Autonomos Municipales</v>
      </c>
      <c r="W754" s="453" t="str">
        <f>+V754</f>
        <v>Gobiernos Autonomos Municipales</v>
      </c>
      <c r="X754" s="244">
        <f>+VLOOKUP(A754,[2]Sheet1!$A$13:$D$744,4,FALSE)</f>
        <v>0</v>
      </c>
      <c r="Y754" s="244" t="e">
        <f>+VLOOKUP(X754,bd_lista!$A$3:$C$590,3,FALSE)</f>
        <v>#N/A</v>
      </c>
      <c r="Z754" s="304">
        <f>+X754</f>
        <v>0</v>
      </c>
      <c r="AA754" s="305" t="e">
        <f>+Y754</f>
        <v>#N/A</v>
      </c>
    </row>
    <row r="755" spans="1:27" customFormat="1" ht="15" hidden="1" customHeight="1">
      <c r="A755" s="32">
        <v>1422</v>
      </c>
      <c r="B755" s="450"/>
      <c r="C755" s="249" t="str">
        <f>+VLOOKUP(A755,bd_lista!$A$3:$C$590,3,FALSE)</f>
        <v>Gobierno Autónomo Municipal de Esmeralda</v>
      </c>
      <c r="D755" s="452"/>
      <c r="E755" s="246" t="s">
        <v>1311</v>
      </c>
      <c r="F755" s="245">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5">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5">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5">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5">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5">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5">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5">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5">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5">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5">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5">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5">
        <f t="shared" ca="1" si="29"/>
        <v>0</v>
      </c>
      <c r="S755" s="252">
        <f ca="1">+R754+R755</f>
        <v>0</v>
      </c>
      <c r="T755" s="245">
        <f ca="1">+S755</f>
        <v>0</v>
      </c>
      <c r="U755" s="244">
        <f t="shared" si="30"/>
        <v>2</v>
      </c>
      <c r="V755" s="347" t="str">
        <f>+VLOOKUP(A755,bd_lista!$A$3:$E$590,5,FALSE)</f>
        <v>Gobiernos Autonomos Municipales</v>
      </c>
      <c r="W755" s="454"/>
      <c r="X755" s="244">
        <f>+VLOOKUP(A755,[2]Sheet1!$A$13:$D$744,4,FALSE)</f>
        <v>0</v>
      </c>
      <c r="Y755" s="244" t="e">
        <f>+VLOOKUP(X755,bd_lista!$A$3:$C$590,3,FALSE)</f>
        <v>#N/A</v>
      </c>
      <c r="Z755" s="302"/>
      <c r="AA755" s="303"/>
    </row>
    <row r="756" spans="1:27" customFormat="1" ht="15" hidden="1" customHeight="1">
      <c r="A756" s="32">
        <v>1423</v>
      </c>
      <c r="B756" s="449">
        <f>+A756</f>
        <v>1423</v>
      </c>
      <c r="C756" s="249" t="str">
        <f>+VLOOKUP(A756,bd_lista!$A$3:$C$590,3,FALSE)</f>
        <v>Gobierno Autónomo Municipal de Toledo</v>
      </c>
      <c r="D756" s="451" t="str">
        <f>+C756</f>
        <v>Gobierno Autónomo Municipal de Toledo</v>
      </c>
      <c r="E756" s="244" t="s">
        <v>1310</v>
      </c>
      <c r="F756" s="245">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5">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5">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5">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5">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5">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5">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5">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5">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5">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5">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5">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5">
        <f t="shared" ca="1" si="29"/>
        <v>0</v>
      </c>
      <c r="S756" s="252"/>
      <c r="T756" s="245">
        <f ca="1">+T757</f>
        <v>0</v>
      </c>
      <c r="U756" s="244">
        <f t="shared" si="30"/>
        <v>1</v>
      </c>
      <c r="V756" s="347" t="str">
        <f>+VLOOKUP(A756,bd_lista!$A$3:$E$590,5,FALSE)</f>
        <v>Gobiernos Autonomos Municipales</v>
      </c>
      <c r="W756" s="453" t="str">
        <f>+V756</f>
        <v>Gobiernos Autonomos Municipales</v>
      </c>
      <c r="X756" s="244">
        <f>+VLOOKUP(A756,[2]Sheet1!$A$13:$D$744,4,FALSE)</f>
        <v>0</v>
      </c>
      <c r="Y756" s="244" t="e">
        <f>+VLOOKUP(X756,bd_lista!$A$3:$C$590,3,FALSE)</f>
        <v>#N/A</v>
      </c>
      <c r="Z756" s="304">
        <f>+X756</f>
        <v>0</v>
      </c>
      <c r="AA756" s="305" t="e">
        <f>+Y756</f>
        <v>#N/A</v>
      </c>
    </row>
    <row r="757" spans="1:27" customFormat="1" ht="15" hidden="1" customHeight="1">
      <c r="A757" s="32">
        <v>1423</v>
      </c>
      <c r="B757" s="450"/>
      <c r="C757" s="249" t="str">
        <f>+VLOOKUP(A757,bd_lista!$A$3:$C$590,3,FALSE)</f>
        <v>Gobierno Autónomo Municipal de Toledo</v>
      </c>
      <c r="D757" s="452"/>
      <c r="E757" s="246" t="s">
        <v>1311</v>
      </c>
      <c r="F757" s="245">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5">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5">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5">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5">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5">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5">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5">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5">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5">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5">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5">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5">
        <f t="shared" ca="1" si="29"/>
        <v>0</v>
      </c>
      <c r="S757" s="252">
        <f ca="1">+R756+R757</f>
        <v>0</v>
      </c>
      <c r="T757" s="245">
        <f ca="1">+S757</f>
        <v>0</v>
      </c>
      <c r="U757" s="244">
        <f t="shared" si="30"/>
        <v>2</v>
      </c>
      <c r="V757" s="347" t="str">
        <f>+VLOOKUP(A757,bd_lista!$A$3:$E$590,5,FALSE)</f>
        <v>Gobiernos Autonomos Municipales</v>
      </c>
      <c r="W757" s="454"/>
      <c r="X757" s="244">
        <f>+VLOOKUP(A757,[2]Sheet1!$A$13:$D$744,4,FALSE)</f>
        <v>0</v>
      </c>
      <c r="Y757" s="244" t="e">
        <f>+VLOOKUP(X757,bd_lista!$A$3:$C$590,3,FALSE)</f>
        <v>#N/A</v>
      </c>
      <c r="Z757" s="302"/>
      <c r="AA757" s="303"/>
    </row>
    <row r="758" spans="1:27" customFormat="1" ht="15" hidden="1" customHeight="1">
      <c r="A758" s="32">
        <v>1424</v>
      </c>
      <c r="B758" s="449">
        <f>+A758</f>
        <v>1424</v>
      </c>
      <c r="C758" s="249" t="str">
        <f>+VLOOKUP(A758,bd_lista!$A$3:$C$590,3,FALSE)</f>
        <v>Gobierno Autónomo Municipal de Andamarca (Santiago de Andamarca)</v>
      </c>
      <c r="D758" s="451" t="str">
        <f>+C758</f>
        <v>Gobierno Autónomo Municipal de Andamarca (Santiago de Andamarca)</v>
      </c>
      <c r="E758" s="244" t="s">
        <v>1310</v>
      </c>
      <c r="F758" s="245">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5">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5">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5">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5">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5">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5">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5">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5">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5">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5">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5">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5">
        <f t="shared" ca="1" si="29"/>
        <v>0</v>
      </c>
      <c r="S758" s="252"/>
      <c r="T758" s="245">
        <f ca="1">+T759</f>
        <v>0</v>
      </c>
      <c r="U758" s="244">
        <f t="shared" si="30"/>
        <v>1</v>
      </c>
      <c r="V758" s="347" t="str">
        <f>+VLOOKUP(A758,bd_lista!$A$3:$E$590,5,FALSE)</f>
        <v>Gobiernos Autonomos Municipales</v>
      </c>
      <c r="W758" s="453" t="str">
        <f>+V758</f>
        <v>Gobiernos Autonomos Municipales</v>
      </c>
      <c r="X758" s="244">
        <f>+VLOOKUP(A758,[2]Sheet1!$A$13:$D$744,4,FALSE)</f>
        <v>0</v>
      </c>
      <c r="Y758" s="244" t="e">
        <f>+VLOOKUP(X758,bd_lista!$A$3:$C$590,3,FALSE)</f>
        <v>#N/A</v>
      </c>
      <c r="Z758" s="304">
        <f>+X758</f>
        <v>0</v>
      </c>
      <c r="AA758" s="305" t="e">
        <f>+Y758</f>
        <v>#N/A</v>
      </c>
    </row>
    <row r="759" spans="1:27" customFormat="1" ht="15" hidden="1" customHeight="1">
      <c r="A759" s="32">
        <v>1424</v>
      </c>
      <c r="B759" s="450"/>
      <c r="C759" s="249" t="str">
        <f>+VLOOKUP(A759,bd_lista!$A$3:$C$590,3,FALSE)</f>
        <v>Gobierno Autónomo Municipal de Andamarca (Santiago de Andamarca)</v>
      </c>
      <c r="D759" s="452"/>
      <c r="E759" s="246" t="s">
        <v>1311</v>
      </c>
      <c r="F759" s="245">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5">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5">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5">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5">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5">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5">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5">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5">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5">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5">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5">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5">
        <f t="shared" ca="1" si="29"/>
        <v>0</v>
      </c>
      <c r="S759" s="252">
        <f ca="1">+R758+R759</f>
        <v>0</v>
      </c>
      <c r="T759" s="245">
        <f ca="1">+S759</f>
        <v>0</v>
      </c>
      <c r="U759" s="244">
        <f t="shared" si="30"/>
        <v>2</v>
      </c>
      <c r="V759" s="347" t="str">
        <f>+VLOOKUP(A759,bd_lista!$A$3:$E$590,5,FALSE)</f>
        <v>Gobiernos Autonomos Municipales</v>
      </c>
      <c r="W759" s="454"/>
      <c r="X759" s="244">
        <f>+VLOOKUP(A759,[2]Sheet1!$A$13:$D$744,4,FALSE)</f>
        <v>0</v>
      </c>
      <c r="Y759" s="244" t="e">
        <f>+VLOOKUP(X759,bd_lista!$A$3:$C$590,3,FALSE)</f>
        <v>#N/A</v>
      </c>
      <c r="Z759" s="302"/>
      <c r="AA759" s="303"/>
    </row>
    <row r="760" spans="1:27" customFormat="1" ht="15" hidden="1" customHeight="1">
      <c r="A760" s="32">
        <v>1425</v>
      </c>
      <c r="B760" s="449">
        <f>+A760</f>
        <v>1425</v>
      </c>
      <c r="C760" s="249" t="str">
        <f>+VLOOKUP(A760,bd_lista!$A$3:$C$590,3,FALSE)</f>
        <v>Gobierno Autónomo Municipal de Belén de Andamarca</v>
      </c>
      <c r="D760" s="451" t="str">
        <f>+C760</f>
        <v>Gobierno Autónomo Municipal de Belén de Andamarca</v>
      </c>
      <c r="E760" s="244" t="s">
        <v>1310</v>
      </c>
      <c r="F760" s="245">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5">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5">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5">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5">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5">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5">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5">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5">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5">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5">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5">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5">
        <f t="shared" ca="1" si="29"/>
        <v>0</v>
      </c>
      <c r="S760" s="252"/>
      <c r="T760" s="245">
        <f ca="1">+T761</f>
        <v>0</v>
      </c>
      <c r="U760" s="244">
        <f t="shared" si="30"/>
        <v>1</v>
      </c>
      <c r="V760" s="347" t="str">
        <f>+VLOOKUP(A760,bd_lista!$A$3:$E$590,5,FALSE)</f>
        <v>Gobiernos Autonomos Municipales</v>
      </c>
      <c r="W760" s="453" t="str">
        <f>+V760</f>
        <v>Gobiernos Autonomos Municipales</v>
      </c>
      <c r="X760" s="244">
        <f>+VLOOKUP(A760,[2]Sheet1!$A$13:$D$744,4,FALSE)</f>
        <v>0</v>
      </c>
      <c r="Y760" s="244" t="e">
        <f>+VLOOKUP(X760,bd_lista!$A$3:$C$590,3,FALSE)</f>
        <v>#N/A</v>
      </c>
      <c r="Z760" s="304">
        <f>+X760</f>
        <v>0</v>
      </c>
      <c r="AA760" s="305" t="e">
        <f>+Y760</f>
        <v>#N/A</v>
      </c>
    </row>
    <row r="761" spans="1:27" customFormat="1" ht="15" hidden="1" customHeight="1">
      <c r="A761" s="32">
        <v>1425</v>
      </c>
      <c r="B761" s="450"/>
      <c r="C761" s="249" t="str">
        <f>+VLOOKUP(A761,bd_lista!$A$3:$C$590,3,FALSE)</f>
        <v>Gobierno Autónomo Municipal de Belén de Andamarca</v>
      </c>
      <c r="D761" s="452"/>
      <c r="E761" s="246" t="s">
        <v>1311</v>
      </c>
      <c r="F761" s="245">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5">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5">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5">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5">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5">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5">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5">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5">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5">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5">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5">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5">
        <f t="shared" ca="1" si="29"/>
        <v>0</v>
      </c>
      <c r="S761" s="252">
        <f ca="1">+R760+R761</f>
        <v>0</v>
      </c>
      <c r="T761" s="245">
        <f ca="1">+S761</f>
        <v>0</v>
      </c>
      <c r="U761" s="244">
        <f t="shared" si="30"/>
        <v>2</v>
      </c>
      <c r="V761" s="347" t="str">
        <f>+VLOOKUP(A761,bd_lista!$A$3:$E$590,5,FALSE)</f>
        <v>Gobiernos Autonomos Municipales</v>
      </c>
      <c r="W761" s="454"/>
      <c r="X761" s="244">
        <f>+VLOOKUP(A761,[2]Sheet1!$A$13:$D$744,4,FALSE)</f>
        <v>0</v>
      </c>
      <c r="Y761" s="244" t="e">
        <f>+VLOOKUP(X761,bd_lista!$A$3:$C$590,3,FALSE)</f>
        <v>#N/A</v>
      </c>
      <c r="Z761" s="302"/>
      <c r="AA761" s="303"/>
    </row>
    <row r="762" spans="1:27" customFormat="1" ht="15" hidden="1" customHeight="1">
      <c r="A762" s="32">
        <v>1426</v>
      </c>
      <c r="B762" s="449">
        <f>+A762</f>
        <v>1426</v>
      </c>
      <c r="C762" s="249" t="str">
        <f>+VLOOKUP(A762,bd_lista!$A$3:$C$590,3,FALSE)</f>
        <v>Gobierno Autónomo Municipal de Salinas de G. Mendoza</v>
      </c>
      <c r="D762" s="451" t="str">
        <f>+C762</f>
        <v>Gobierno Autónomo Municipal de Salinas de G. Mendoza</v>
      </c>
      <c r="E762" s="244" t="s">
        <v>1310</v>
      </c>
      <c r="F762" s="245">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5">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5">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5">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5">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5">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5">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5">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5">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5">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5">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5">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5">
        <f t="shared" ca="1" si="29"/>
        <v>0</v>
      </c>
      <c r="S762" s="252"/>
      <c r="T762" s="245">
        <f ca="1">+T763</f>
        <v>0</v>
      </c>
      <c r="U762" s="244">
        <f t="shared" si="30"/>
        <v>1</v>
      </c>
      <c r="V762" s="347" t="str">
        <f>+VLOOKUP(A762,bd_lista!$A$3:$E$590,5,FALSE)</f>
        <v>Gobiernos Autonomos Municipales</v>
      </c>
      <c r="W762" s="453" t="str">
        <f>+V762</f>
        <v>Gobiernos Autonomos Municipales</v>
      </c>
      <c r="X762" s="244">
        <f>+VLOOKUP(A762,[2]Sheet1!$A$13:$D$744,4,FALSE)</f>
        <v>0</v>
      </c>
      <c r="Y762" s="244" t="e">
        <f>+VLOOKUP(X762,bd_lista!$A$3:$C$590,3,FALSE)</f>
        <v>#N/A</v>
      </c>
      <c r="Z762" s="304">
        <f>+X762</f>
        <v>0</v>
      </c>
      <c r="AA762" s="305" t="e">
        <f>+Y762</f>
        <v>#N/A</v>
      </c>
    </row>
    <row r="763" spans="1:27" customFormat="1" ht="15" hidden="1" customHeight="1">
      <c r="A763" s="32">
        <v>1426</v>
      </c>
      <c r="B763" s="450"/>
      <c r="C763" s="249" t="str">
        <f>+VLOOKUP(A763,bd_lista!$A$3:$C$590,3,FALSE)</f>
        <v>Gobierno Autónomo Municipal de Salinas de G. Mendoza</v>
      </c>
      <c r="D763" s="452"/>
      <c r="E763" s="246" t="s">
        <v>1311</v>
      </c>
      <c r="F763" s="245">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5">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5">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5">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5">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5">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5">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5">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5">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5">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5">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5">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5">
        <f t="shared" ca="1" si="29"/>
        <v>0</v>
      </c>
      <c r="S763" s="252">
        <f ca="1">+R762+R763</f>
        <v>0</v>
      </c>
      <c r="T763" s="245">
        <f ca="1">+S763</f>
        <v>0</v>
      </c>
      <c r="U763" s="244">
        <f t="shared" si="30"/>
        <v>2</v>
      </c>
      <c r="V763" s="347" t="str">
        <f>+VLOOKUP(A763,bd_lista!$A$3:$E$590,5,FALSE)</f>
        <v>Gobiernos Autonomos Municipales</v>
      </c>
      <c r="W763" s="454"/>
      <c r="X763" s="244">
        <f>+VLOOKUP(A763,[2]Sheet1!$A$13:$D$744,4,FALSE)</f>
        <v>0</v>
      </c>
      <c r="Y763" s="244" t="e">
        <f>+VLOOKUP(X763,bd_lista!$A$3:$C$590,3,FALSE)</f>
        <v>#N/A</v>
      </c>
      <c r="Z763" s="302"/>
      <c r="AA763" s="303"/>
    </row>
    <row r="764" spans="1:27" customFormat="1" ht="15" hidden="1" customHeight="1">
      <c r="A764" s="32">
        <v>1427</v>
      </c>
      <c r="B764" s="449">
        <f>+A764</f>
        <v>1427</v>
      </c>
      <c r="C764" s="249" t="str">
        <f>+VLOOKUP(A764,bd_lista!$A$3:$C$590,3,FALSE)</f>
        <v>Gobierno Autónomo Municipal de Pampa Aullagas</v>
      </c>
      <c r="D764" s="451" t="str">
        <f>+C764</f>
        <v>Gobierno Autónomo Municipal de Pampa Aullagas</v>
      </c>
      <c r="E764" s="244" t="s">
        <v>1310</v>
      </c>
      <c r="F764" s="245">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5">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5">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5">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5">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5">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5">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5">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5">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5">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5">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5">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5">
        <f t="shared" ca="1" si="29"/>
        <v>0</v>
      </c>
      <c r="S764" s="252"/>
      <c r="T764" s="245">
        <f ca="1">+T765</f>
        <v>0</v>
      </c>
      <c r="U764" s="244">
        <f t="shared" si="30"/>
        <v>1</v>
      </c>
      <c r="V764" s="347" t="str">
        <f>+VLOOKUP(A764,bd_lista!$A$3:$E$590,5,FALSE)</f>
        <v>Gobiernos Autonomos Municipales</v>
      </c>
      <c r="W764" s="453" t="str">
        <f>+V764</f>
        <v>Gobiernos Autonomos Municipales</v>
      </c>
      <c r="X764" s="244">
        <f>+VLOOKUP(A764,[2]Sheet1!$A$13:$D$744,4,FALSE)</f>
        <v>0</v>
      </c>
      <c r="Y764" s="244" t="e">
        <f>+VLOOKUP(X764,bd_lista!$A$3:$C$590,3,FALSE)</f>
        <v>#N/A</v>
      </c>
      <c r="Z764" s="304">
        <f>+X764</f>
        <v>0</v>
      </c>
      <c r="AA764" s="305" t="e">
        <f>+Y764</f>
        <v>#N/A</v>
      </c>
    </row>
    <row r="765" spans="1:27" customFormat="1" ht="15" hidden="1" customHeight="1">
      <c r="A765" s="32">
        <v>1427</v>
      </c>
      <c r="B765" s="450"/>
      <c r="C765" s="249" t="str">
        <f>+VLOOKUP(A765,bd_lista!$A$3:$C$590,3,FALSE)</f>
        <v>Gobierno Autónomo Municipal de Pampa Aullagas</v>
      </c>
      <c r="D765" s="452"/>
      <c r="E765" s="246" t="s">
        <v>1311</v>
      </c>
      <c r="F765" s="245">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5">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5">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5">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5">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5">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5">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5">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5">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5">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5">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5">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5">
        <f t="shared" ca="1" si="29"/>
        <v>0</v>
      </c>
      <c r="S765" s="252">
        <f ca="1">+R764+R765</f>
        <v>0</v>
      </c>
      <c r="T765" s="245">
        <f ca="1">+S765</f>
        <v>0</v>
      </c>
      <c r="U765" s="244">
        <f t="shared" si="30"/>
        <v>2</v>
      </c>
      <c r="V765" s="347" t="str">
        <f>+VLOOKUP(A765,bd_lista!$A$3:$E$590,5,FALSE)</f>
        <v>Gobiernos Autonomos Municipales</v>
      </c>
      <c r="W765" s="454"/>
      <c r="X765" s="244">
        <f>+VLOOKUP(A765,[2]Sheet1!$A$13:$D$744,4,FALSE)</f>
        <v>0</v>
      </c>
      <c r="Y765" s="244" t="e">
        <f>+VLOOKUP(X765,bd_lista!$A$3:$C$590,3,FALSE)</f>
        <v>#N/A</v>
      </c>
      <c r="Z765" s="302"/>
      <c r="AA765" s="303"/>
    </row>
    <row r="766" spans="1:27" customFormat="1" ht="15" hidden="1" customHeight="1">
      <c r="A766" s="32">
        <v>1428</v>
      </c>
      <c r="B766" s="449">
        <f>+A766</f>
        <v>1428</v>
      </c>
      <c r="C766" s="249" t="str">
        <f>+VLOOKUP(A766,bd_lista!$A$3:$C$590,3,FALSE)</f>
        <v>Gobierno Autónomo Municipal de La Rivera</v>
      </c>
      <c r="D766" s="451" t="str">
        <f>+C766</f>
        <v>Gobierno Autónomo Municipal de La Rivera</v>
      </c>
      <c r="E766" s="244" t="s">
        <v>1310</v>
      </c>
      <c r="F766" s="245">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5">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5">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5">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5">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5">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5">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5">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5">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5">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5">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5">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5">
        <f t="shared" ca="1" si="29"/>
        <v>0</v>
      </c>
      <c r="S766" s="252"/>
      <c r="T766" s="245">
        <f ca="1">+T767</f>
        <v>0</v>
      </c>
      <c r="U766" s="244">
        <f t="shared" si="30"/>
        <v>1</v>
      </c>
      <c r="V766" s="347" t="str">
        <f>+VLOOKUP(A766,bd_lista!$A$3:$E$590,5,FALSE)</f>
        <v>Gobiernos Autonomos Municipales</v>
      </c>
      <c r="W766" s="453" t="str">
        <f>+V766</f>
        <v>Gobiernos Autonomos Municipales</v>
      </c>
      <c r="X766" s="244">
        <f>+VLOOKUP(A766,[2]Sheet1!$A$13:$D$744,4,FALSE)</f>
        <v>0</v>
      </c>
      <c r="Y766" s="244" t="e">
        <f>+VLOOKUP(X766,bd_lista!$A$3:$C$590,3,FALSE)</f>
        <v>#N/A</v>
      </c>
      <c r="Z766" s="304">
        <f>+X766</f>
        <v>0</v>
      </c>
      <c r="AA766" s="305" t="e">
        <f>+Y766</f>
        <v>#N/A</v>
      </c>
    </row>
    <row r="767" spans="1:27" customFormat="1" ht="15" hidden="1" customHeight="1">
      <c r="A767" s="32">
        <v>1428</v>
      </c>
      <c r="B767" s="450"/>
      <c r="C767" s="249" t="str">
        <f>+VLOOKUP(A767,bd_lista!$A$3:$C$590,3,FALSE)</f>
        <v>Gobierno Autónomo Municipal de La Rivera</v>
      </c>
      <c r="D767" s="452"/>
      <c r="E767" s="246" t="s">
        <v>1311</v>
      </c>
      <c r="F767" s="245">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5">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5">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5">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5">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5">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5">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5">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5">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5">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5">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5">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5">
        <f t="shared" ca="1" si="29"/>
        <v>0</v>
      </c>
      <c r="S767" s="252">
        <f ca="1">+R766+R767</f>
        <v>0</v>
      </c>
      <c r="T767" s="245">
        <f ca="1">+S767</f>
        <v>0</v>
      </c>
      <c r="U767" s="244">
        <f t="shared" si="30"/>
        <v>2</v>
      </c>
      <c r="V767" s="347" t="str">
        <f>+VLOOKUP(A767,bd_lista!$A$3:$E$590,5,FALSE)</f>
        <v>Gobiernos Autonomos Municipales</v>
      </c>
      <c r="W767" s="454"/>
      <c r="X767" s="244">
        <f>+VLOOKUP(A767,[2]Sheet1!$A$13:$D$744,4,FALSE)</f>
        <v>0</v>
      </c>
      <c r="Y767" s="244" t="e">
        <f>+VLOOKUP(X767,bd_lista!$A$3:$C$590,3,FALSE)</f>
        <v>#N/A</v>
      </c>
      <c r="Z767" s="302"/>
      <c r="AA767" s="303"/>
    </row>
    <row r="768" spans="1:27" customFormat="1" ht="15" hidden="1" customHeight="1">
      <c r="A768" s="32">
        <v>1429</v>
      </c>
      <c r="B768" s="449">
        <f>+A768</f>
        <v>1429</v>
      </c>
      <c r="C768" s="249" t="str">
        <f>+VLOOKUP(A768,bd_lista!$A$3:$C$590,3,FALSE)</f>
        <v>Gobierno Autónomo Municipal de Todos Santos</v>
      </c>
      <c r="D768" s="451" t="str">
        <f>+C768</f>
        <v>Gobierno Autónomo Municipal de Todos Santos</v>
      </c>
      <c r="E768" s="244" t="s">
        <v>1310</v>
      </c>
      <c r="F768" s="245">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5">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5">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5">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5">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5">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5">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5">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5">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5">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5">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5">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5">
        <f t="shared" ca="1" si="29"/>
        <v>0</v>
      </c>
      <c r="S768" s="252"/>
      <c r="T768" s="245">
        <f ca="1">+T769</f>
        <v>0</v>
      </c>
      <c r="U768" s="244">
        <f t="shared" si="30"/>
        <v>1</v>
      </c>
      <c r="V768" s="347" t="str">
        <f>+VLOOKUP(A768,bd_lista!$A$3:$E$590,5,FALSE)</f>
        <v>Gobiernos Autonomos Municipales</v>
      </c>
      <c r="W768" s="453" t="str">
        <f>+V768</f>
        <v>Gobiernos Autonomos Municipales</v>
      </c>
      <c r="X768" s="244">
        <f>+VLOOKUP(A768,[2]Sheet1!$A$13:$D$744,4,FALSE)</f>
        <v>0</v>
      </c>
      <c r="Y768" s="244" t="e">
        <f>+VLOOKUP(X768,bd_lista!$A$3:$C$590,3,FALSE)</f>
        <v>#N/A</v>
      </c>
      <c r="Z768" s="304">
        <f>+X768</f>
        <v>0</v>
      </c>
      <c r="AA768" s="305" t="e">
        <f>+Y768</f>
        <v>#N/A</v>
      </c>
    </row>
    <row r="769" spans="1:27" customFormat="1" ht="15" hidden="1" customHeight="1">
      <c r="A769" s="32">
        <v>1429</v>
      </c>
      <c r="B769" s="450"/>
      <c r="C769" s="249" t="str">
        <f>+VLOOKUP(A769,bd_lista!$A$3:$C$590,3,FALSE)</f>
        <v>Gobierno Autónomo Municipal de Todos Santos</v>
      </c>
      <c r="D769" s="452"/>
      <c r="E769" s="246" t="s">
        <v>1311</v>
      </c>
      <c r="F769" s="245">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5">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5">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5">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5">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5">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5">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5">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5">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5">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5">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5">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5">
        <f t="shared" ca="1" si="29"/>
        <v>0</v>
      </c>
      <c r="S769" s="252">
        <f ca="1">+R768+R769</f>
        <v>0</v>
      </c>
      <c r="T769" s="245">
        <f ca="1">+S769</f>
        <v>0</v>
      </c>
      <c r="U769" s="244">
        <f t="shared" si="30"/>
        <v>2</v>
      </c>
      <c r="V769" s="347" t="str">
        <f>+VLOOKUP(A769,bd_lista!$A$3:$E$590,5,FALSE)</f>
        <v>Gobiernos Autonomos Municipales</v>
      </c>
      <c r="W769" s="454"/>
      <c r="X769" s="244">
        <f>+VLOOKUP(A769,[2]Sheet1!$A$13:$D$744,4,FALSE)</f>
        <v>0</v>
      </c>
      <c r="Y769" s="244" t="e">
        <f>+VLOOKUP(X769,bd_lista!$A$3:$C$590,3,FALSE)</f>
        <v>#N/A</v>
      </c>
      <c r="Z769" s="302"/>
      <c r="AA769" s="303"/>
    </row>
    <row r="770" spans="1:27" customFormat="1" ht="15" customHeight="1">
      <c r="A770" s="32">
        <v>576</v>
      </c>
      <c r="B770" s="449">
        <f>+A770</f>
        <v>576</v>
      </c>
      <c r="C770" s="249" t="str">
        <f>+VLOOKUP(A770,bd_lista!$A$3:$C$590,3,FALSE)</f>
        <v>Empresa Pública Nacional Estratégica Cartones de Bolivia</v>
      </c>
      <c r="D770" s="451" t="str">
        <f>+C770</f>
        <v>Empresa Pública Nacional Estratégica Cartones de Bolivia</v>
      </c>
      <c r="E770" s="249" t="s">
        <v>1310</v>
      </c>
      <c r="F770" s="245">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5">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5">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5">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5">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5">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5">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130.91999999999999</v>
      </c>
      <c r="M770" s="245">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5">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5">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5">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5">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5">
        <f t="shared" ca="1" si="29"/>
        <v>130.91999999999999</v>
      </c>
      <c r="S770" s="268"/>
      <c r="T770" s="245">
        <f ca="1">+T771</f>
        <v>1887499.1699999995</v>
      </c>
      <c r="U770" s="244">
        <f t="shared" si="30"/>
        <v>1</v>
      </c>
      <c r="V770" s="347" t="str">
        <f>+VLOOKUP(A770,bd_lista!$A$3:$E$590,5,FALSE)</f>
        <v>Empresas Nacionales</v>
      </c>
      <c r="W770" s="453" t="str">
        <f>+V770</f>
        <v>Empresas Nacionales</v>
      </c>
      <c r="X770" s="244">
        <f>+VLOOKUP(A770,[2]Sheet1!$A$13:$D$744,4,FALSE)</f>
        <v>41</v>
      </c>
      <c r="Y770" s="244" t="str">
        <f>+VLOOKUP(X770,bd_lista!$A$3:$C$590,3,FALSE)</f>
        <v>Ministerio de Desarrollo Productivo y Economía Plural</v>
      </c>
      <c r="Z770" s="304">
        <f>+X770</f>
        <v>41</v>
      </c>
      <c r="AA770" s="333" t="str">
        <f>+Y770</f>
        <v>Ministerio de Desarrollo Productivo y Economía Plural</v>
      </c>
    </row>
    <row r="771" spans="1:27" customFormat="1" ht="15" customHeight="1">
      <c r="A771" s="32">
        <v>576</v>
      </c>
      <c r="B771" s="450"/>
      <c r="C771" s="249" t="str">
        <f>+VLOOKUP(A771,bd_lista!$A$3:$C$590,3,FALSE)</f>
        <v>Empresa Pública Nacional Estratégica Cartones de Bolivia</v>
      </c>
      <c r="D771" s="452"/>
      <c r="E771" s="347" t="s">
        <v>1311</v>
      </c>
      <c r="F771" s="245">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5">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5">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5">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5">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5">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5">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1887368.2499999995</v>
      </c>
      <c r="M771" s="245">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5">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5">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5">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5">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5">
        <f t="shared" ca="1" si="29"/>
        <v>1887368.2499999995</v>
      </c>
      <c r="S771" s="268">
        <f ca="1">+R770+R771</f>
        <v>1887499.1699999995</v>
      </c>
      <c r="T771" s="245">
        <f ca="1">+S771</f>
        <v>1887499.1699999995</v>
      </c>
      <c r="U771" s="244">
        <f t="shared" si="30"/>
        <v>2</v>
      </c>
      <c r="V771" s="347" t="str">
        <f>+VLOOKUP(A771,bd_lista!$A$3:$E$590,5,FALSE)</f>
        <v>Empresas Nacionales</v>
      </c>
      <c r="W771" s="454"/>
      <c r="X771" s="244">
        <f>+VLOOKUP(A771,[2]Sheet1!$A$13:$D$744,4,FALSE)</f>
        <v>41</v>
      </c>
      <c r="Y771" s="244" t="str">
        <f>+VLOOKUP(X771,bd_lista!$A$3:$C$590,3,FALSE)</f>
        <v>Ministerio de Desarrollo Productivo y Economía Plural</v>
      </c>
      <c r="Z771" s="302"/>
      <c r="AA771" s="335"/>
    </row>
    <row r="772" spans="1:27" customFormat="1" ht="15" hidden="1" customHeight="1">
      <c r="A772" s="32">
        <v>1431</v>
      </c>
      <c r="B772" s="449">
        <f>+A772</f>
        <v>1431</v>
      </c>
      <c r="C772" s="249" t="str">
        <f>+VLOOKUP(A772,bd_lista!$A$3:$C$590,3,FALSE)</f>
        <v>Gobierno Autónomo Municipal de Sabaya</v>
      </c>
      <c r="D772" s="451" t="str">
        <f>+C772</f>
        <v>Gobierno Autónomo Municipal de Sabaya</v>
      </c>
      <c r="E772" s="244" t="s">
        <v>1310</v>
      </c>
      <c r="F772" s="245">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5">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5">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5">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5">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5">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5">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5">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5">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5">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5">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5">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5">
        <f t="shared" ca="1" si="29"/>
        <v>0</v>
      </c>
      <c r="S772" s="252"/>
      <c r="T772" s="245">
        <f ca="1">+T773</f>
        <v>0</v>
      </c>
      <c r="U772" s="244">
        <f t="shared" si="30"/>
        <v>1</v>
      </c>
      <c r="V772" s="347" t="str">
        <f>+VLOOKUP(A772,bd_lista!$A$3:$E$590,5,FALSE)</f>
        <v>Gobiernos Autonomos Municipales</v>
      </c>
      <c r="W772" s="453" t="str">
        <f>+V772</f>
        <v>Gobiernos Autonomos Municipales</v>
      </c>
      <c r="X772" s="244">
        <f>+VLOOKUP(A772,[2]Sheet1!$A$13:$D$744,4,FALSE)</f>
        <v>0</v>
      </c>
      <c r="Y772" s="244" t="e">
        <f>+VLOOKUP(X772,bd_lista!$A$3:$C$590,3,FALSE)</f>
        <v>#N/A</v>
      </c>
      <c r="Z772" s="304">
        <f>+X772</f>
        <v>0</v>
      </c>
      <c r="AA772" s="305" t="e">
        <f>+Y772</f>
        <v>#N/A</v>
      </c>
    </row>
    <row r="773" spans="1:27" customFormat="1" ht="15" hidden="1" customHeight="1">
      <c r="A773" s="32">
        <v>1431</v>
      </c>
      <c r="B773" s="450"/>
      <c r="C773" s="249" t="str">
        <f>+VLOOKUP(A773,bd_lista!$A$3:$C$590,3,FALSE)</f>
        <v>Gobierno Autónomo Municipal de Sabaya</v>
      </c>
      <c r="D773" s="452"/>
      <c r="E773" s="246" t="s">
        <v>1311</v>
      </c>
      <c r="F773" s="245">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5">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5">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5">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5">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5">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5">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5">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5">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5">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5">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5">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5">
        <f t="shared" ca="1" si="29"/>
        <v>0</v>
      </c>
      <c r="S773" s="252">
        <f ca="1">+R772+R773</f>
        <v>0</v>
      </c>
      <c r="T773" s="245">
        <f ca="1">+S773</f>
        <v>0</v>
      </c>
      <c r="U773" s="244">
        <f t="shared" si="30"/>
        <v>2</v>
      </c>
      <c r="V773" s="347" t="str">
        <f>+VLOOKUP(A773,bd_lista!$A$3:$E$590,5,FALSE)</f>
        <v>Gobiernos Autonomos Municipales</v>
      </c>
      <c r="W773" s="454"/>
      <c r="X773" s="244">
        <f>+VLOOKUP(A773,[2]Sheet1!$A$13:$D$744,4,FALSE)</f>
        <v>0</v>
      </c>
      <c r="Y773" s="244" t="e">
        <f>+VLOOKUP(X773,bd_lista!$A$3:$C$590,3,FALSE)</f>
        <v>#N/A</v>
      </c>
      <c r="Z773" s="302"/>
      <c r="AA773" s="303"/>
    </row>
    <row r="774" spans="1:27" customFormat="1" ht="15" hidden="1" customHeight="1">
      <c r="A774" s="32">
        <v>1432</v>
      </c>
      <c r="B774" s="449">
        <f>+A774</f>
        <v>1432</v>
      </c>
      <c r="C774" s="249" t="str">
        <f>+VLOOKUP(A774,bd_lista!$A$3:$C$590,3,FALSE)</f>
        <v>Gobierno Autónomo Municipal de Coipasa</v>
      </c>
      <c r="D774" s="451" t="str">
        <f>+C774</f>
        <v>Gobierno Autónomo Municipal de Coipasa</v>
      </c>
      <c r="E774" s="244" t="s">
        <v>1310</v>
      </c>
      <c r="F774" s="245">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5">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5">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5">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5">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5">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5">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5">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5">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5">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5">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5">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5">
        <f t="shared" ca="1" si="29"/>
        <v>0</v>
      </c>
      <c r="S774" s="252"/>
      <c r="T774" s="245">
        <f ca="1">+T775</f>
        <v>0</v>
      </c>
      <c r="U774" s="244">
        <f t="shared" si="30"/>
        <v>1</v>
      </c>
      <c r="V774" s="347" t="str">
        <f>+VLOOKUP(A774,bd_lista!$A$3:$E$590,5,FALSE)</f>
        <v>Gobiernos Autonomos Municipales</v>
      </c>
      <c r="W774" s="453" t="str">
        <f>+V774</f>
        <v>Gobiernos Autonomos Municipales</v>
      </c>
      <c r="X774" s="244">
        <f>+VLOOKUP(A774,[2]Sheet1!$A$13:$D$744,4,FALSE)</f>
        <v>0</v>
      </c>
      <c r="Y774" s="244" t="e">
        <f>+VLOOKUP(X774,bd_lista!$A$3:$C$590,3,FALSE)</f>
        <v>#N/A</v>
      </c>
      <c r="Z774" s="304">
        <f>+X774</f>
        <v>0</v>
      </c>
      <c r="AA774" s="305" t="e">
        <f>+Y774</f>
        <v>#N/A</v>
      </c>
    </row>
    <row r="775" spans="1:27" customFormat="1" ht="15" hidden="1" customHeight="1">
      <c r="A775" s="32">
        <v>1432</v>
      </c>
      <c r="B775" s="450"/>
      <c r="C775" s="249" t="str">
        <f>+VLOOKUP(A775,bd_lista!$A$3:$C$590,3,FALSE)</f>
        <v>Gobierno Autónomo Municipal de Coipasa</v>
      </c>
      <c r="D775" s="452"/>
      <c r="E775" s="246" t="s">
        <v>1311</v>
      </c>
      <c r="F775" s="245">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5">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5">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5">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5">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5">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5">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5">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5">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5">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5">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5">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5">
        <f t="shared" ca="1" si="29"/>
        <v>0</v>
      </c>
      <c r="S775" s="252">
        <f ca="1">+R774+R775</f>
        <v>0</v>
      </c>
      <c r="T775" s="245">
        <f ca="1">+S775</f>
        <v>0</v>
      </c>
      <c r="U775" s="244">
        <f t="shared" si="30"/>
        <v>2</v>
      </c>
      <c r="V775" s="347" t="str">
        <f>+VLOOKUP(A775,bd_lista!$A$3:$E$590,5,FALSE)</f>
        <v>Gobiernos Autonomos Municipales</v>
      </c>
      <c r="W775" s="454"/>
      <c r="X775" s="244">
        <f>+VLOOKUP(A775,[2]Sheet1!$A$13:$D$744,4,FALSE)</f>
        <v>0</v>
      </c>
      <c r="Y775" s="244" t="e">
        <f>+VLOOKUP(X775,bd_lista!$A$3:$C$590,3,FALSE)</f>
        <v>#N/A</v>
      </c>
      <c r="Z775" s="302"/>
      <c r="AA775" s="303"/>
    </row>
    <row r="776" spans="1:27" customFormat="1" ht="15" hidden="1" customHeight="1">
      <c r="A776" s="32">
        <v>1434</v>
      </c>
      <c r="B776" s="449">
        <f>+A776</f>
        <v>1434</v>
      </c>
      <c r="C776" s="249" t="str">
        <f>+VLOOKUP(A776,bd_lista!$A$3:$C$590,3,FALSE)</f>
        <v>Gobierno Autónomo Municipal de Huayllamarca (Santiago de Huayllamarca)</v>
      </c>
      <c r="D776" s="451" t="str">
        <f>+C776</f>
        <v>Gobierno Autónomo Municipal de Huayllamarca (Santiago de Huayllamarca)</v>
      </c>
      <c r="E776" s="244" t="s">
        <v>1310</v>
      </c>
      <c r="F776" s="245">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5">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5">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5">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5">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5">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5">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5">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5">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5">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5">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5">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5">
        <f t="shared" ca="1" si="29"/>
        <v>0</v>
      </c>
      <c r="S776" s="252"/>
      <c r="T776" s="245">
        <f ca="1">+T777</f>
        <v>0</v>
      </c>
      <c r="U776" s="244">
        <f t="shared" si="30"/>
        <v>1</v>
      </c>
      <c r="V776" s="347" t="str">
        <f>+VLOOKUP(A776,bd_lista!$A$3:$E$590,5,FALSE)</f>
        <v>Gobiernos Autonomos Municipales</v>
      </c>
      <c r="W776" s="453" t="str">
        <f>+V776</f>
        <v>Gobiernos Autonomos Municipales</v>
      </c>
      <c r="X776" s="244">
        <f>+VLOOKUP(A776,[2]Sheet1!$A$13:$D$744,4,FALSE)</f>
        <v>0</v>
      </c>
      <c r="Y776" s="244" t="e">
        <f>+VLOOKUP(X776,bd_lista!$A$3:$C$590,3,FALSE)</f>
        <v>#N/A</v>
      </c>
      <c r="Z776" s="304">
        <f>+X776</f>
        <v>0</v>
      </c>
      <c r="AA776" s="305" t="e">
        <f>+Y776</f>
        <v>#N/A</v>
      </c>
    </row>
    <row r="777" spans="1:27" customFormat="1" ht="15" hidden="1" customHeight="1">
      <c r="A777" s="32">
        <v>1434</v>
      </c>
      <c r="B777" s="450"/>
      <c r="C777" s="249" t="str">
        <f>+VLOOKUP(A777,bd_lista!$A$3:$C$590,3,FALSE)</f>
        <v>Gobierno Autónomo Municipal de Huayllamarca (Santiago de Huayllamarca)</v>
      </c>
      <c r="D777" s="452"/>
      <c r="E777" s="246" t="s">
        <v>1311</v>
      </c>
      <c r="F777" s="245">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5">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5">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5">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5">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5">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5">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5">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5">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5">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5">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5">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5">
        <f t="shared" ca="1" si="29"/>
        <v>0</v>
      </c>
      <c r="S777" s="252">
        <f ca="1">+R776+R777</f>
        <v>0</v>
      </c>
      <c r="T777" s="245">
        <f ca="1">+S777</f>
        <v>0</v>
      </c>
      <c r="U777" s="244">
        <f t="shared" si="30"/>
        <v>2</v>
      </c>
      <c r="V777" s="347" t="str">
        <f>+VLOOKUP(A777,bd_lista!$A$3:$E$590,5,FALSE)</f>
        <v>Gobiernos Autonomos Municipales</v>
      </c>
      <c r="W777" s="454"/>
      <c r="X777" s="244">
        <f>+VLOOKUP(A777,[2]Sheet1!$A$13:$D$744,4,FALSE)</f>
        <v>0</v>
      </c>
      <c r="Y777" s="244" t="e">
        <f>+VLOOKUP(X777,bd_lista!$A$3:$C$590,3,FALSE)</f>
        <v>#N/A</v>
      </c>
      <c r="Z777" s="302"/>
      <c r="AA777" s="303"/>
    </row>
    <row r="778" spans="1:27" customFormat="1" ht="27" hidden="1" customHeight="1">
      <c r="A778" s="32">
        <v>1435</v>
      </c>
      <c r="B778" s="449">
        <f>+A778</f>
        <v>1435</v>
      </c>
      <c r="C778" s="249" t="str">
        <f>+VLOOKUP(A778,bd_lista!$A$3:$C$590,3,FALSE)</f>
        <v>Gobierno Autónomo Municipal de Soracachi</v>
      </c>
      <c r="D778" s="451" t="str">
        <f>+C778</f>
        <v>Gobierno Autónomo Municipal de Soracachi</v>
      </c>
      <c r="E778" s="244" t="s">
        <v>1310</v>
      </c>
      <c r="F778" s="245">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5">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5">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5">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5">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5">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5">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5">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5">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5">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5">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5">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5">
        <f t="shared" ca="1" si="29"/>
        <v>0</v>
      </c>
      <c r="S778" s="252"/>
      <c r="T778" s="245">
        <f ca="1">+T779</f>
        <v>0</v>
      </c>
      <c r="U778" s="244">
        <f t="shared" si="30"/>
        <v>1</v>
      </c>
      <c r="V778" s="347" t="str">
        <f>+VLOOKUP(A778,bd_lista!$A$3:$E$590,5,FALSE)</f>
        <v>Gobiernos Autonomos Municipales</v>
      </c>
      <c r="W778" s="453" t="str">
        <f>+V778</f>
        <v>Gobiernos Autonomos Municipales</v>
      </c>
      <c r="X778" s="244">
        <f>+VLOOKUP(A778,[2]Sheet1!$A$13:$D$744,4,FALSE)</f>
        <v>0</v>
      </c>
      <c r="Y778" s="244" t="e">
        <f>+VLOOKUP(X778,bd_lista!$A$3:$C$590,3,FALSE)</f>
        <v>#N/A</v>
      </c>
      <c r="Z778" s="304">
        <f>+X778</f>
        <v>0</v>
      </c>
      <c r="AA778" s="305" t="e">
        <f>+Y778</f>
        <v>#N/A</v>
      </c>
    </row>
    <row r="779" spans="1:27" customFormat="1" ht="27" hidden="1" customHeight="1">
      <c r="A779" s="32">
        <v>1435</v>
      </c>
      <c r="B779" s="450"/>
      <c r="C779" s="249" t="str">
        <f>+VLOOKUP(A779,bd_lista!$A$3:$C$590,3,FALSE)</f>
        <v>Gobierno Autónomo Municipal de Soracachi</v>
      </c>
      <c r="D779" s="452"/>
      <c r="E779" s="246" t="s">
        <v>1311</v>
      </c>
      <c r="F779" s="245">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5">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5">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5">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5">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5">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5">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5">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5">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5">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5">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5">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5">
        <f t="shared" ca="1" si="29"/>
        <v>0</v>
      </c>
      <c r="S779" s="252">
        <f ca="1">+R778+R779</f>
        <v>0</v>
      </c>
      <c r="T779" s="245">
        <f ca="1">+S779</f>
        <v>0</v>
      </c>
      <c r="U779" s="244">
        <f t="shared" si="30"/>
        <v>2</v>
      </c>
      <c r="V779" s="347" t="str">
        <f>+VLOOKUP(A779,bd_lista!$A$3:$E$590,5,FALSE)</f>
        <v>Gobiernos Autonomos Municipales</v>
      </c>
      <c r="W779" s="454"/>
      <c r="X779" s="244">
        <f>+VLOOKUP(A779,[2]Sheet1!$A$13:$D$744,4,FALSE)</f>
        <v>0</v>
      </c>
      <c r="Y779" s="244" t="e">
        <f>+VLOOKUP(X779,bd_lista!$A$3:$C$590,3,FALSE)</f>
        <v>#N/A</v>
      </c>
      <c r="Z779" s="302"/>
      <c r="AA779" s="303"/>
    </row>
    <row r="780" spans="1:27" customFormat="1" ht="15" hidden="1" customHeight="1">
      <c r="A780" s="32">
        <v>1501</v>
      </c>
      <c r="B780" s="449">
        <f>+A780</f>
        <v>1501</v>
      </c>
      <c r="C780" s="249" t="str">
        <f>+VLOOKUP(A780,bd_lista!$A$3:$C$590,3,FALSE)</f>
        <v>Gobierno Autónomo Municipal de Potosí</v>
      </c>
      <c r="D780" s="451" t="str">
        <f>+C780</f>
        <v>Gobierno Autónomo Municipal de Potosí</v>
      </c>
      <c r="E780" s="244" t="s">
        <v>1310</v>
      </c>
      <c r="F780" s="245">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5">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5">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5">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5">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5">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5">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5">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5">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5">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5">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5">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5">
        <f t="shared" ca="1" si="29"/>
        <v>0</v>
      </c>
      <c r="S780" s="252"/>
      <c r="T780" s="245">
        <f ca="1">+T781</f>
        <v>0</v>
      </c>
      <c r="U780" s="244">
        <f t="shared" si="30"/>
        <v>1</v>
      </c>
      <c r="V780" s="347" t="str">
        <f>+VLOOKUP(A780,bd_lista!$A$3:$E$590,5,FALSE)</f>
        <v>Gobiernos Autonomos Municipales</v>
      </c>
      <c r="W780" s="453" t="str">
        <f>+V780</f>
        <v>Gobiernos Autonomos Municipales</v>
      </c>
      <c r="X780" s="244">
        <f>+VLOOKUP(A780,[2]Sheet1!$A$13:$D$744,4,FALSE)</f>
        <v>0</v>
      </c>
      <c r="Y780" s="244" t="e">
        <f>+VLOOKUP(X780,bd_lista!$A$3:$C$590,3,FALSE)</f>
        <v>#N/A</v>
      </c>
      <c r="Z780" s="304">
        <f>+X780</f>
        <v>0</v>
      </c>
      <c r="AA780" s="305" t="e">
        <f>+Y780</f>
        <v>#N/A</v>
      </c>
    </row>
    <row r="781" spans="1:27" customFormat="1" ht="15" hidden="1" customHeight="1">
      <c r="A781" s="32">
        <v>1501</v>
      </c>
      <c r="B781" s="450"/>
      <c r="C781" s="249" t="str">
        <f>+VLOOKUP(A781,bd_lista!$A$3:$C$590,3,FALSE)</f>
        <v>Gobierno Autónomo Municipal de Potosí</v>
      </c>
      <c r="D781" s="452"/>
      <c r="E781" s="246" t="s">
        <v>1311</v>
      </c>
      <c r="F781" s="245">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5">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5">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5">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5">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5">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5">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5">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5">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5">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5">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5">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5">
        <f t="shared" ca="1" si="29"/>
        <v>0</v>
      </c>
      <c r="S781" s="252">
        <f ca="1">+R780+R781</f>
        <v>0</v>
      </c>
      <c r="T781" s="245">
        <f ca="1">+S781</f>
        <v>0</v>
      </c>
      <c r="U781" s="244">
        <f t="shared" si="30"/>
        <v>2</v>
      </c>
      <c r="V781" s="347" t="str">
        <f>+VLOOKUP(A781,bd_lista!$A$3:$E$590,5,FALSE)</f>
        <v>Gobiernos Autonomos Municipales</v>
      </c>
      <c r="W781" s="454"/>
      <c r="X781" s="244">
        <f>+VLOOKUP(A781,[2]Sheet1!$A$13:$D$744,4,FALSE)</f>
        <v>0</v>
      </c>
      <c r="Y781" s="244" t="e">
        <f>+VLOOKUP(X781,bd_lista!$A$3:$C$590,3,FALSE)</f>
        <v>#N/A</v>
      </c>
      <c r="Z781" s="302"/>
      <c r="AA781" s="303"/>
    </row>
    <row r="782" spans="1:27" customFormat="1" ht="15" hidden="1" customHeight="1">
      <c r="A782" s="32">
        <v>1502</v>
      </c>
      <c r="B782" s="449">
        <f>+A782</f>
        <v>1502</v>
      </c>
      <c r="C782" s="249" t="str">
        <f>+VLOOKUP(A782,bd_lista!$A$3:$C$590,3,FALSE)</f>
        <v>Gobierno Autónomo Municipal de Tinguipaya</v>
      </c>
      <c r="D782" s="451" t="str">
        <f>+C782</f>
        <v>Gobierno Autónomo Municipal de Tinguipaya</v>
      </c>
      <c r="E782" s="244" t="s">
        <v>1310</v>
      </c>
      <c r="F782" s="245">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5">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5">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5">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5">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5">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5">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5">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5">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5">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5">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5">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5">
        <f t="shared" ca="1" si="29"/>
        <v>0</v>
      </c>
      <c r="S782" s="252"/>
      <c r="T782" s="245">
        <f ca="1">+T783</f>
        <v>0</v>
      </c>
      <c r="U782" s="244">
        <f t="shared" si="30"/>
        <v>1</v>
      </c>
      <c r="V782" s="347" t="str">
        <f>+VLOOKUP(A782,bd_lista!$A$3:$E$590,5,FALSE)</f>
        <v>Gobiernos Autonomos Municipales</v>
      </c>
      <c r="W782" s="453" t="str">
        <f>+V782</f>
        <v>Gobiernos Autonomos Municipales</v>
      </c>
      <c r="X782" s="244">
        <f>+VLOOKUP(A782,[2]Sheet1!$A$13:$D$744,4,FALSE)</f>
        <v>0</v>
      </c>
      <c r="Y782" s="244" t="e">
        <f>+VLOOKUP(X782,bd_lista!$A$3:$C$590,3,FALSE)</f>
        <v>#N/A</v>
      </c>
      <c r="Z782" s="304">
        <f>+X782</f>
        <v>0</v>
      </c>
      <c r="AA782" s="305" t="e">
        <f>+Y782</f>
        <v>#N/A</v>
      </c>
    </row>
    <row r="783" spans="1:27" customFormat="1" ht="15" hidden="1" customHeight="1">
      <c r="A783" s="32">
        <v>1502</v>
      </c>
      <c r="B783" s="450"/>
      <c r="C783" s="249" t="str">
        <f>+VLOOKUP(A783,bd_lista!$A$3:$C$590,3,FALSE)</f>
        <v>Gobierno Autónomo Municipal de Tinguipaya</v>
      </c>
      <c r="D783" s="452"/>
      <c r="E783" s="246" t="s">
        <v>1311</v>
      </c>
      <c r="F783" s="245">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5">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5">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5">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5">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5">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5">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5">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5">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5">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5">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5">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5">
        <f t="shared" ca="1" si="29"/>
        <v>0</v>
      </c>
      <c r="S783" s="252">
        <f ca="1">+R782+R783</f>
        <v>0</v>
      </c>
      <c r="T783" s="245">
        <f ca="1">+S783</f>
        <v>0</v>
      </c>
      <c r="U783" s="244">
        <f t="shared" si="30"/>
        <v>2</v>
      </c>
      <c r="V783" s="347" t="str">
        <f>+VLOOKUP(A783,bd_lista!$A$3:$E$590,5,FALSE)</f>
        <v>Gobiernos Autonomos Municipales</v>
      </c>
      <c r="W783" s="454"/>
      <c r="X783" s="244">
        <f>+VLOOKUP(A783,[2]Sheet1!$A$13:$D$744,4,FALSE)</f>
        <v>0</v>
      </c>
      <c r="Y783" s="244" t="e">
        <f>+VLOOKUP(X783,bd_lista!$A$3:$C$590,3,FALSE)</f>
        <v>#N/A</v>
      </c>
      <c r="Z783" s="302"/>
      <c r="AA783" s="303"/>
    </row>
    <row r="784" spans="1:27" customFormat="1" ht="27" hidden="1" customHeight="1">
      <c r="A784" s="32">
        <v>1503</v>
      </c>
      <c r="B784" s="449">
        <f>+A784</f>
        <v>1503</v>
      </c>
      <c r="C784" s="249" t="str">
        <f>+VLOOKUP(A784,bd_lista!$A$3:$C$590,3,FALSE)</f>
        <v>Gobierno Autónomo Municipal de Yocalla</v>
      </c>
      <c r="D784" s="451" t="str">
        <f>+C784</f>
        <v>Gobierno Autónomo Municipal de Yocalla</v>
      </c>
      <c r="E784" s="244" t="s">
        <v>1310</v>
      </c>
      <c r="F784" s="245">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5">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5">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5">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5">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5">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5">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5">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5">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5">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5">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5">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5">
        <f t="shared" ca="1" si="29"/>
        <v>0</v>
      </c>
      <c r="S784" s="252"/>
      <c r="T784" s="245">
        <f ca="1">+T785</f>
        <v>0</v>
      </c>
      <c r="U784" s="244">
        <f t="shared" si="30"/>
        <v>1</v>
      </c>
      <c r="V784" s="347" t="str">
        <f>+VLOOKUP(A784,bd_lista!$A$3:$E$590,5,FALSE)</f>
        <v>Gobiernos Autonomos Municipales</v>
      </c>
      <c r="W784" s="453" t="str">
        <f>+V784</f>
        <v>Gobiernos Autonomos Municipales</v>
      </c>
      <c r="X784" s="244">
        <f>+VLOOKUP(A784,[2]Sheet1!$A$13:$D$744,4,FALSE)</f>
        <v>0</v>
      </c>
      <c r="Y784" s="244" t="e">
        <f>+VLOOKUP(X784,bd_lista!$A$3:$C$590,3,FALSE)</f>
        <v>#N/A</v>
      </c>
      <c r="Z784" s="304">
        <f>+X784</f>
        <v>0</v>
      </c>
      <c r="AA784" s="305" t="e">
        <f>+Y784</f>
        <v>#N/A</v>
      </c>
    </row>
    <row r="785" spans="1:27" customFormat="1" ht="27" hidden="1" customHeight="1">
      <c r="A785" s="32">
        <v>1503</v>
      </c>
      <c r="B785" s="450"/>
      <c r="C785" s="249" t="str">
        <f>+VLOOKUP(A785,bd_lista!$A$3:$C$590,3,FALSE)</f>
        <v>Gobierno Autónomo Municipal de Yocalla</v>
      </c>
      <c r="D785" s="452"/>
      <c r="E785" s="246" t="s">
        <v>1311</v>
      </c>
      <c r="F785" s="245">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5">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5">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5">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5">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5">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5">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5">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5">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5">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5">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5">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5">
        <f t="shared" ca="1" si="29"/>
        <v>0</v>
      </c>
      <c r="S785" s="252">
        <f ca="1">+R784+R785</f>
        <v>0</v>
      </c>
      <c r="T785" s="245">
        <f ca="1">+S785</f>
        <v>0</v>
      </c>
      <c r="U785" s="244">
        <f t="shared" si="30"/>
        <v>2</v>
      </c>
      <c r="V785" s="347" t="str">
        <f>+VLOOKUP(A785,bd_lista!$A$3:$E$590,5,FALSE)</f>
        <v>Gobiernos Autonomos Municipales</v>
      </c>
      <c r="W785" s="454"/>
      <c r="X785" s="244">
        <f>+VLOOKUP(A785,[2]Sheet1!$A$13:$D$744,4,FALSE)</f>
        <v>0</v>
      </c>
      <c r="Y785" s="244" t="e">
        <f>+VLOOKUP(X785,bd_lista!$A$3:$C$590,3,FALSE)</f>
        <v>#N/A</v>
      </c>
      <c r="Z785" s="302"/>
      <c r="AA785" s="303"/>
    </row>
    <row r="786" spans="1:27" customFormat="1" ht="15" hidden="1" customHeight="1">
      <c r="A786" s="32">
        <v>1504</v>
      </c>
      <c r="B786" s="449">
        <f>+A786</f>
        <v>1504</v>
      </c>
      <c r="C786" s="249" t="str">
        <f>+VLOOKUP(A786,bd_lista!$A$3:$C$590,3,FALSE)</f>
        <v>Gobierno Autónomo Municipal de Urmiri</v>
      </c>
      <c r="D786" s="451" t="str">
        <f>+C786</f>
        <v>Gobierno Autónomo Municipal de Urmiri</v>
      </c>
      <c r="E786" s="244" t="s">
        <v>1310</v>
      </c>
      <c r="F786" s="245">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5">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5">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5">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5">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5">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5">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5">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5">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5">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5">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5">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5">
        <f t="shared" ca="1" si="29"/>
        <v>0</v>
      </c>
      <c r="S786" s="252"/>
      <c r="T786" s="245">
        <f ca="1">+T787</f>
        <v>0</v>
      </c>
      <c r="U786" s="244">
        <f t="shared" si="30"/>
        <v>1</v>
      </c>
      <c r="V786" s="347" t="str">
        <f>+VLOOKUP(A786,bd_lista!$A$3:$E$590,5,FALSE)</f>
        <v>Gobiernos Autonomos Municipales</v>
      </c>
      <c r="W786" s="453" t="str">
        <f>+V786</f>
        <v>Gobiernos Autonomos Municipales</v>
      </c>
      <c r="X786" s="244">
        <f>+VLOOKUP(A786,[2]Sheet1!$A$13:$D$744,4,FALSE)</f>
        <v>0</v>
      </c>
      <c r="Y786" s="244" t="e">
        <f>+VLOOKUP(X786,bd_lista!$A$3:$C$590,3,FALSE)</f>
        <v>#N/A</v>
      </c>
      <c r="Z786" s="304">
        <f>+X786</f>
        <v>0</v>
      </c>
      <c r="AA786" s="305" t="e">
        <f>+Y786</f>
        <v>#N/A</v>
      </c>
    </row>
    <row r="787" spans="1:27" customFormat="1" ht="15" hidden="1" customHeight="1">
      <c r="A787" s="32">
        <v>1504</v>
      </c>
      <c r="B787" s="450"/>
      <c r="C787" s="249" t="str">
        <f>+VLOOKUP(A787,bd_lista!$A$3:$C$590,3,FALSE)</f>
        <v>Gobierno Autónomo Municipal de Urmiri</v>
      </c>
      <c r="D787" s="452"/>
      <c r="E787" s="246" t="s">
        <v>1311</v>
      </c>
      <c r="F787" s="245">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5">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5">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5">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5">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5">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5">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5">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5">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5">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5">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5">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5">
        <f t="shared" ca="1" si="29"/>
        <v>0</v>
      </c>
      <c r="S787" s="252">
        <f ca="1">+R786+R787</f>
        <v>0</v>
      </c>
      <c r="T787" s="245">
        <f ca="1">+S787</f>
        <v>0</v>
      </c>
      <c r="U787" s="244">
        <f t="shared" si="30"/>
        <v>2</v>
      </c>
      <c r="V787" s="347" t="str">
        <f>+VLOOKUP(A787,bd_lista!$A$3:$E$590,5,FALSE)</f>
        <v>Gobiernos Autonomos Municipales</v>
      </c>
      <c r="W787" s="454"/>
      <c r="X787" s="244">
        <f>+VLOOKUP(A787,[2]Sheet1!$A$13:$D$744,4,FALSE)</f>
        <v>0</v>
      </c>
      <c r="Y787" s="244" t="e">
        <f>+VLOOKUP(X787,bd_lista!$A$3:$C$590,3,FALSE)</f>
        <v>#N/A</v>
      </c>
      <c r="Z787" s="302"/>
      <c r="AA787" s="303"/>
    </row>
    <row r="788" spans="1:27" customFormat="1" ht="15" hidden="1" customHeight="1">
      <c r="A788" s="32">
        <v>1505</v>
      </c>
      <c r="B788" s="449">
        <f>+A788</f>
        <v>1505</v>
      </c>
      <c r="C788" s="249" t="str">
        <f>+VLOOKUP(A788,bd_lista!$A$3:$C$590,3,FALSE)</f>
        <v>Gobierno Autónomo Municipal de Uncía</v>
      </c>
      <c r="D788" s="451" t="str">
        <f>+C788</f>
        <v>Gobierno Autónomo Municipal de Uncía</v>
      </c>
      <c r="E788" s="244" t="s">
        <v>1310</v>
      </c>
      <c r="F788" s="245">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5">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5">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5">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5">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5">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5">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5">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5">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5">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5">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5">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5">
        <f t="shared" ca="1" si="29"/>
        <v>0</v>
      </c>
      <c r="S788" s="252"/>
      <c r="T788" s="245">
        <f ca="1">+T789</f>
        <v>0</v>
      </c>
      <c r="U788" s="244">
        <f t="shared" si="30"/>
        <v>1</v>
      </c>
      <c r="V788" s="347" t="str">
        <f>+VLOOKUP(A788,bd_lista!$A$3:$E$590,5,FALSE)</f>
        <v>Gobiernos Autonomos Municipales</v>
      </c>
      <c r="W788" s="453" t="str">
        <f>+V788</f>
        <v>Gobiernos Autonomos Municipales</v>
      </c>
      <c r="X788" s="244">
        <f>+VLOOKUP(A788,[2]Sheet1!$A$13:$D$744,4,FALSE)</f>
        <v>0</v>
      </c>
      <c r="Y788" s="244" t="e">
        <f>+VLOOKUP(X788,bd_lista!$A$3:$C$590,3,FALSE)</f>
        <v>#N/A</v>
      </c>
      <c r="Z788" s="304">
        <f>+X788</f>
        <v>0</v>
      </c>
      <c r="AA788" s="305" t="e">
        <f>+Y788</f>
        <v>#N/A</v>
      </c>
    </row>
    <row r="789" spans="1:27" customFormat="1" ht="15" hidden="1" customHeight="1">
      <c r="A789" s="32">
        <v>1505</v>
      </c>
      <c r="B789" s="450"/>
      <c r="C789" s="249" t="str">
        <f>+VLOOKUP(A789,bd_lista!$A$3:$C$590,3,FALSE)</f>
        <v>Gobierno Autónomo Municipal de Uncía</v>
      </c>
      <c r="D789" s="452"/>
      <c r="E789" s="246" t="s">
        <v>1311</v>
      </c>
      <c r="F789" s="245">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5">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5">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5">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5">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5">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5">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5">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5">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5">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5">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5">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5">
        <f t="shared" ca="1" si="29"/>
        <v>0</v>
      </c>
      <c r="S789" s="252">
        <f ca="1">+R788+R789</f>
        <v>0</v>
      </c>
      <c r="T789" s="245">
        <f ca="1">+S789</f>
        <v>0</v>
      </c>
      <c r="U789" s="244">
        <f t="shared" si="30"/>
        <v>2</v>
      </c>
      <c r="V789" s="347" t="str">
        <f>+VLOOKUP(A789,bd_lista!$A$3:$E$590,5,FALSE)</f>
        <v>Gobiernos Autonomos Municipales</v>
      </c>
      <c r="W789" s="454"/>
      <c r="X789" s="244">
        <f>+VLOOKUP(A789,[2]Sheet1!$A$13:$D$744,4,FALSE)</f>
        <v>0</v>
      </c>
      <c r="Y789" s="244" t="e">
        <f>+VLOOKUP(X789,bd_lista!$A$3:$C$590,3,FALSE)</f>
        <v>#N/A</v>
      </c>
      <c r="Z789" s="302"/>
      <c r="AA789" s="303"/>
    </row>
    <row r="790" spans="1:27" customFormat="1" ht="15" hidden="1" customHeight="1">
      <c r="A790" s="32">
        <v>1506</v>
      </c>
      <c r="B790" s="449">
        <f>+A790</f>
        <v>1506</v>
      </c>
      <c r="C790" s="249" t="str">
        <f>+VLOOKUP(A790,bd_lista!$A$3:$C$590,3,FALSE)</f>
        <v>Gobierno Autónomo Municipal de Chayanta</v>
      </c>
      <c r="D790" s="451" t="str">
        <f>+C790</f>
        <v>Gobierno Autónomo Municipal de Chayanta</v>
      </c>
      <c r="E790" s="244" t="s">
        <v>1310</v>
      </c>
      <c r="F790" s="245">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5">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5">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5">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5">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5">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5">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5">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5">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5">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5">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5">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5">
        <f t="shared" ca="1" si="29"/>
        <v>0</v>
      </c>
      <c r="S790" s="252"/>
      <c r="T790" s="245">
        <f ca="1">+T791</f>
        <v>0</v>
      </c>
      <c r="U790" s="244">
        <f t="shared" si="30"/>
        <v>1</v>
      </c>
      <c r="V790" s="347" t="str">
        <f>+VLOOKUP(A790,bd_lista!$A$3:$E$590,5,FALSE)</f>
        <v>Gobiernos Autonomos Municipales</v>
      </c>
      <c r="W790" s="453" t="str">
        <f>+V790</f>
        <v>Gobiernos Autonomos Municipales</v>
      </c>
      <c r="X790" s="244">
        <f>+VLOOKUP(A790,[2]Sheet1!$A$13:$D$744,4,FALSE)</f>
        <v>0</v>
      </c>
      <c r="Y790" s="244" t="e">
        <f>+VLOOKUP(X790,bd_lista!$A$3:$C$590,3,FALSE)</f>
        <v>#N/A</v>
      </c>
      <c r="Z790" s="304">
        <f>+X790</f>
        <v>0</v>
      </c>
      <c r="AA790" s="305" t="e">
        <f>+Y790</f>
        <v>#N/A</v>
      </c>
    </row>
    <row r="791" spans="1:27" customFormat="1" ht="15" hidden="1" customHeight="1">
      <c r="A791" s="32">
        <v>1506</v>
      </c>
      <c r="B791" s="450"/>
      <c r="C791" s="249" t="str">
        <f>+VLOOKUP(A791,bd_lista!$A$3:$C$590,3,FALSE)</f>
        <v>Gobierno Autónomo Municipal de Chayanta</v>
      </c>
      <c r="D791" s="452"/>
      <c r="E791" s="246" t="s">
        <v>1311</v>
      </c>
      <c r="F791" s="245">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5">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5">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5">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5">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5">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5">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5">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5">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5">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5">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5">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5">
        <f t="shared" ca="1" si="29"/>
        <v>0</v>
      </c>
      <c r="S791" s="252">
        <f ca="1">+R790+R791</f>
        <v>0</v>
      </c>
      <c r="T791" s="245">
        <f ca="1">+S791</f>
        <v>0</v>
      </c>
      <c r="U791" s="244">
        <f t="shared" si="30"/>
        <v>2</v>
      </c>
      <c r="V791" s="347" t="str">
        <f>+VLOOKUP(A791,bd_lista!$A$3:$E$590,5,FALSE)</f>
        <v>Gobiernos Autonomos Municipales</v>
      </c>
      <c r="W791" s="454"/>
      <c r="X791" s="244">
        <f>+VLOOKUP(A791,[2]Sheet1!$A$13:$D$744,4,FALSE)</f>
        <v>0</v>
      </c>
      <c r="Y791" s="244" t="e">
        <f>+VLOOKUP(X791,bd_lista!$A$3:$C$590,3,FALSE)</f>
        <v>#N/A</v>
      </c>
      <c r="Z791" s="302"/>
      <c r="AA791" s="303"/>
    </row>
    <row r="792" spans="1:27" customFormat="1" ht="15" hidden="1" customHeight="1">
      <c r="A792" s="32">
        <v>1507</v>
      </c>
      <c r="B792" s="449">
        <f>+A792</f>
        <v>1507</v>
      </c>
      <c r="C792" s="249" t="str">
        <f>+VLOOKUP(A792,bd_lista!$A$3:$C$590,3,FALSE)</f>
        <v>Gobierno Autónomo Municipal de Llallagua</v>
      </c>
      <c r="D792" s="451" t="str">
        <f>+C792</f>
        <v>Gobierno Autónomo Municipal de Llallagua</v>
      </c>
      <c r="E792" s="244" t="s">
        <v>1310</v>
      </c>
      <c r="F792" s="245">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5">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5">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5">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5">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5">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5">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5">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5">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5">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5">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5">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5">
        <f t="shared" ca="1" si="29"/>
        <v>0</v>
      </c>
      <c r="S792" s="252"/>
      <c r="T792" s="245">
        <f ca="1">+T793</f>
        <v>0</v>
      </c>
      <c r="U792" s="244">
        <f t="shared" si="30"/>
        <v>1</v>
      </c>
      <c r="V792" s="347" t="str">
        <f>+VLOOKUP(A792,bd_lista!$A$3:$E$590,5,FALSE)</f>
        <v>Gobiernos Autonomos Municipales</v>
      </c>
      <c r="W792" s="453" t="str">
        <f>+V792</f>
        <v>Gobiernos Autonomos Municipales</v>
      </c>
      <c r="X792" s="244">
        <f>+VLOOKUP(A792,[2]Sheet1!$A$13:$D$744,4,FALSE)</f>
        <v>0</v>
      </c>
      <c r="Y792" s="244" t="e">
        <f>+VLOOKUP(X792,bd_lista!$A$3:$C$590,3,FALSE)</f>
        <v>#N/A</v>
      </c>
      <c r="Z792" s="304">
        <f>+X792</f>
        <v>0</v>
      </c>
      <c r="AA792" s="305" t="e">
        <f>+Y792</f>
        <v>#N/A</v>
      </c>
    </row>
    <row r="793" spans="1:27" customFormat="1" ht="15" hidden="1" customHeight="1">
      <c r="A793" s="32">
        <v>1507</v>
      </c>
      <c r="B793" s="450"/>
      <c r="C793" s="249" t="str">
        <f>+VLOOKUP(A793,bd_lista!$A$3:$C$590,3,FALSE)</f>
        <v>Gobierno Autónomo Municipal de Llallagua</v>
      </c>
      <c r="D793" s="452"/>
      <c r="E793" s="246" t="s">
        <v>1311</v>
      </c>
      <c r="F793" s="245">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5">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5">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5">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5">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5">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5">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5">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5">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5">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5">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5">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5">
        <f t="shared" ca="1" si="29"/>
        <v>0</v>
      </c>
      <c r="S793" s="252">
        <f ca="1">+R792+R793</f>
        <v>0</v>
      </c>
      <c r="T793" s="245">
        <f ca="1">+S793</f>
        <v>0</v>
      </c>
      <c r="U793" s="244">
        <f t="shared" si="30"/>
        <v>2</v>
      </c>
      <c r="V793" s="347" t="str">
        <f>+VLOOKUP(A793,bd_lista!$A$3:$E$590,5,FALSE)</f>
        <v>Gobiernos Autonomos Municipales</v>
      </c>
      <c r="W793" s="454"/>
      <c r="X793" s="244">
        <f>+VLOOKUP(A793,[2]Sheet1!$A$13:$D$744,4,FALSE)</f>
        <v>0</v>
      </c>
      <c r="Y793" s="244" t="e">
        <f>+VLOOKUP(X793,bd_lista!$A$3:$C$590,3,FALSE)</f>
        <v>#N/A</v>
      </c>
      <c r="Z793" s="302"/>
      <c r="AA793" s="303"/>
    </row>
    <row r="794" spans="1:27" customFormat="1" ht="15" hidden="1" customHeight="1">
      <c r="A794" s="32">
        <v>1508</v>
      </c>
      <c r="B794" s="449">
        <f>+A794</f>
        <v>1508</v>
      </c>
      <c r="C794" s="249" t="str">
        <f>+VLOOKUP(A794,bd_lista!$A$3:$C$590,3,FALSE)</f>
        <v>Gobierno Autónomo Municipal de Betanzos</v>
      </c>
      <c r="D794" s="451" t="str">
        <f>+C794</f>
        <v>Gobierno Autónomo Municipal de Betanzos</v>
      </c>
      <c r="E794" s="244" t="s">
        <v>1310</v>
      </c>
      <c r="F794" s="245">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5">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5">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5">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5">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5">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5">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5">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5">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5">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5">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5">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5">
        <f t="shared" ca="1" si="29"/>
        <v>0</v>
      </c>
      <c r="S794" s="252"/>
      <c r="T794" s="245">
        <f ca="1">+T795</f>
        <v>0</v>
      </c>
      <c r="U794" s="244">
        <f t="shared" si="30"/>
        <v>1</v>
      </c>
      <c r="V794" s="347" t="str">
        <f>+VLOOKUP(A794,bd_lista!$A$3:$E$590,5,FALSE)</f>
        <v>Gobiernos Autonomos Municipales</v>
      </c>
      <c r="W794" s="453" t="str">
        <f>+V794</f>
        <v>Gobiernos Autonomos Municipales</v>
      </c>
      <c r="X794" s="244">
        <f>+VLOOKUP(A794,[2]Sheet1!$A$13:$D$744,4,FALSE)</f>
        <v>0</v>
      </c>
      <c r="Y794" s="244" t="e">
        <f>+VLOOKUP(X794,bd_lista!$A$3:$C$590,3,FALSE)</f>
        <v>#N/A</v>
      </c>
      <c r="Z794" s="304">
        <f>+X794</f>
        <v>0</v>
      </c>
      <c r="AA794" s="305" t="e">
        <f>+Y794</f>
        <v>#N/A</v>
      </c>
    </row>
    <row r="795" spans="1:27" customFormat="1" ht="15" hidden="1" customHeight="1">
      <c r="A795" s="32">
        <v>1508</v>
      </c>
      <c r="B795" s="450"/>
      <c r="C795" s="249" t="str">
        <f>+VLOOKUP(A795,bd_lista!$A$3:$C$590,3,FALSE)</f>
        <v>Gobierno Autónomo Municipal de Betanzos</v>
      </c>
      <c r="D795" s="452"/>
      <c r="E795" s="246" t="s">
        <v>1311</v>
      </c>
      <c r="F795" s="245">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5">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5">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5">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5">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5">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5">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5">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5">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5">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5">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5">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5">
        <f t="shared" ca="1" si="29"/>
        <v>0</v>
      </c>
      <c r="S795" s="252">
        <f ca="1">+R794+R795</f>
        <v>0</v>
      </c>
      <c r="T795" s="245">
        <f ca="1">+S795</f>
        <v>0</v>
      </c>
      <c r="U795" s="244">
        <f t="shared" si="30"/>
        <v>2</v>
      </c>
      <c r="V795" s="347" t="str">
        <f>+VLOOKUP(A795,bd_lista!$A$3:$E$590,5,FALSE)</f>
        <v>Gobiernos Autonomos Municipales</v>
      </c>
      <c r="W795" s="454"/>
      <c r="X795" s="244">
        <f>+VLOOKUP(A795,[2]Sheet1!$A$13:$D$744,4,FALSE)</f>
        <v>0</v>
      </c>
      <c r="Y795" s="244" t="e">
        <f>+VLOOKUP(X795,bd_lista!$A$3:$C$590,3,FALSE)</f>
        <v>#N/A</v>
      </c>
      <c r="Z795" s="302"/>
      <c r="AA795" s="303"/>
    </row>
    <row r="796" spans="1:27" customFormat="1" ht="15" hidden="1" customHeight="1">
      <c r="A796" s="32">
        <v>1509</v>
      </c>
      <c r="B796" s="449">
        <f>+A796</f>
        <v>1509</v>
      </c>
      <c r="C796" s="249" t="str">
        <f>+VLOOKUP(A796,bd_lista!$A$3:$C$590,3,FALSE)</f>
        <v>Gobierno Autónomo Municipal de Chaqui</v>
      </c>
      <c r="D796" s="451" t="str">
        <f>+C796</f>
        <v>Gobierno Autónomo Municipal de Chaqui</v>
      </c>
      <c r="E796" s="244" t="s">
        <v>1310</v>
      </c>
      <c r="F796" s="245">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5">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5">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5">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5">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5">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5">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5">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5">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5">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5">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5">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5">
        <f t="shared" ca="1" si="29"/>
        <v>0</v>
      </c>
      <c r="S796" s="252"/>
      <c r="T796" s="245">
        <f ca="1">+T797</f>
        <v>0</v>
      </c>
      <c r="U796" s="244">
        <f t="shared" si="30"/>
        <v>1</v>
      </c>
      <c r="V796" s="347" t="str">
        <f>+VLOOKUP(A796,bd_lista!$A$3:$E$590,5,FALSE)</f>
        <v>Gobiernos Autonomos Municipales</v>
      </c>
      <c r="W796" s="453" t="str">
        <f>+V796</f>
        <v>Gobiernos Autonomos Municipales</v>
      </c>
      <c r="X796" s="244">
        <f>+VLOOKUP(A796,[2]Sheet1!$A$13:$D$744,4,FALSE)</f>
        <v>0</v>
      </c>
      <c r="Y796" s="244" t="e">
        <f>+VLOOKUP(X796,bd_lista!$A$3:$C$590,3,FALSE)</f>
        <v>#N/A</v>
      </c>
      <c r="Z796" s="304">
        <f>+X796</f>
        <v>0</v>
      </c>
      <c r="AA796" s="305" t="e">
        <f>+Y796</f>
        <v>#N/A</v>
      </c>
    </row>
    <row r="797" spans="1:27" customFormat="1" ht="15" hidden="1" customHeight="1">
      <c r="A797" s="32">
        <v>1509</v>
      </c>
      <c r="B797" s="450"/>
      <c r="C797" s="249" t="str">
        <f>+VLOOKUP(A797,bd_lista!$A$3:$C$590,3,FALSE)</f>
        <v>Gobierno Autónomo Municipal de Chaqui</v>
      </c>
      <c r="D797" s="452"/>
      <c r="E797" s="246" t="s">
        <v>1311</v>
      </c>
      <c r="F797" s="245">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5">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5">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5">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5">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5">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5">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5">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5">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5">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5">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5">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5">
        <f t="shared" ca="1" si="29"/>
        <v>0</v>
      </c>
      <c r="S797" s="252">
        <f ca="1">+R796+R797</f>
        <v>0</v>
      </c>
      <c r="T797" s="245">
        <f ca="1">+S797</f>
        <v>0</v>
      </c>
      <c r="U797" s="244">
        <f t="shared" si="30"/>
        <v>2</v>
      </c>
      <c r="V797" s="347" t="str">
        <f>+VLOOKUP(A797,bd_lista!$A$3:$E$590,5,FALSE)</f>
        <v>Gobiernos Autonomos Municipales</v>
      </c>
      <c r="W797" s="454"/>
      <c r="X797" s="244">
        <f>+VLOOKUP(A797,[2]Sheet1!$A$13:$D$744,4,FALSE)</f>
        <v>0</v>
      </c>
      <c r="Y797" s="244" t="e">
        <f>+VLOOKUP(X797,bd_lista!$A$3:$C$590,3,FALSE)</f>
        <v>#N/A</v>
      </c>
      <c r="Z797" s="302"/>
      <c r="AA797" s="303"/>
    </row>
    <row r="798" spans="1:27" customFormat="1" ht="15" hidden="1" customHeight="1">
      <c r="A798" s="32">
        <v>1510</v>
      </c>
      <c r="B798" s="449">
        <f>+A798</f>
        <v>1510</v>
      </c>
      <c r="C798" s="249" t="str">
        <f>+VLOOKUP(A798,bd_lista!$A$3:$C$590,3,FALSE)</f>
        <v>Gobierno Autónomo Municipal de Tacobamba</v>
      </c>
      <c r="D798" s="451" t="str">
        <f>+C798</f>
        <v>Gobierno Autónomo Municipal de Tacobamba</v>
      </c>
      <c r="E798" s="244" t="s">
        <v>1310</v>
      </c>
      <c r="F798" s="245">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5">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5">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5">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5">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5">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5">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5">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5">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5">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5">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5">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5">
        <f t="shared" ref="R798:R861" ca="1" si="31">+SUM(F798:Q798)</f>
        <v>0</v>
      </c>
      <c r="S798" s="252"/>
      <c r="T798" s="245">
        <f ca="1">+T799</f>
        <v>0</v>
      </c>
      <c r="U798" s="244">
        <f t="shared" ref="U798:U861" si="32">+IF(E798="Débitos",1,2)</f>
        <v>1</v>
      </c>
      <c r="V798" s="347" t="str">
        <f>+VLOOKUP(A798,bd_lista!$A$3:$E$590,5,FALSE)</f>
        <v>Gobiernos Autonomos Municipales</v>
      </c>
      <c r="W798" s="453" t="str">
        <f>+V798</f>
        <v>Gobiernos Autonomos Municipales</v>
      </c>
      <c r="X798" s="244">
        <f>+VLOOKUP(A798,[2]Sheet1!$A$13:$D$744,4,FALSE)</f>
        <v>0</v>
      </c>
      <c r="Y798" s="244" t="e">
        <f>+VLOOKUP(X798,bd_lista!$A$3:$C$590,3,FALSE)</f>
        <v>#N/A</v>
      </c>
      <c r="Z798" s="304">
        <f>+X798</f>
        <v>0</v>
      </c>
      <c r="AA798" s="305" t="e">
        <f>+Y798</f>
        <v>#N/A</v>
      </c>
    </row>
    <row r="799" spans="1:27" customFormat="1" ht="15" hidden="1" customHeight="1">
      <c r="A799" s="32">
        <v>1510</v>
      </c>
      <c r="B799" s="450"/>
      <c r="C799" s="249" t="str">
        <f>+VLOOKUP(A799,bd_lista!$A$3:$C$590,3,FALSE)</f>
        <v>Gobierno Autónomo Municipal de Tacobamba</v>
      </c>
      <c r="D799" s="452"/>
      <c r="E799" s="246" t="s">
        <v>1311</v>
      </c>
      <c r="F799" s="245">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5">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5">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5">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5">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5">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5">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5">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5">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5">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5">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5">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5">
        <f t="shared" ca="1" si="31"/>
        <v>0</v>
      </c>
      <c r="S799" s="252">
        <f ca="1">+R798+R799</f>
        <v>0</v>
      </c>
      <c r="T799" s="245">
        <f ca="1">+S799</f>
        <v>0</v>
      </c>
      <c r="U799" s="244">
        <f t="shared" si="32"/>
        <v>2</v>
      </c>
      <c r="V799" s="347" t="str">
        <f>+VLOOKUP(A799,bd_lista!$A$3:$E$590,5,FALSE)</f>
        <v>Gobiernos Autonomos Municipales</v>
      </c>
      <c r="W799" s="454"/>
      <c r="X799" s="244">
        <f>+VLOOKUP(A799,[2]Sheet1!$A$13:$D$744,4,FALSE)</f>
        <v>0</v>
      </c>
      <c r="Y799" s="244" t="e">
        <f>+VLOOKUP(X799,bd_lista!$A$3:$C$590,3,FALSE)</f>
        <v>#N/A</v>
      </c>
      <c r="Z799" s="302"/>
      <c r="AA799" s="303"/>
    </row>
    <row r="800" spans="1:27" customFormat="1" ht="27" hidden="1" customHeight="1">
      <c r="A800" s="32">
        <v>1511</v>
      </c>
      <c r="B800" s="449">
        <f>+A800</f>
        <v>1511</v>
      </c>
      <c r="C800" s="249" t="str">
        <f>+VLOOKUP(A800,bd_lista!$A$3:$C$590,3,FALSE)</f>
        <v>Gobierno Autónomo Municipal de Colquechaca</v>
      </c>
      <c r="D800" s="451" t="str">
        <f>+C800</f>
        <v>Gobierno Autónomo Municipal de Colquechaca</v>
      </c>
      <c r="E800" s="244" t="s">
        <v>1310</v>
      </c>
      <c r="F800" s="245">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5">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5">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5">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5">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5">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5">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5">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5">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5">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5">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5">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5">
        <f t="shared" ca="1" si="31"/>
        <v>0</v>
      </c>
      <c r="S800" s="252"/>
      <c r="T800" s="245">
        <f ca="1">+T801</f>
        <v>0</v>
      </c>
      <c r="U800" s="244">
        <f t="shared" si="32"/>
        <v>1</v>
      </c>
      <c r="V800" s="347" t="str">
        <f>+VLOOKUP(A800,bd_lista!$A$3:$E$590,5,FALSE)</f>
        <v>Gobiernos Autonomos Municipales</v>
      </c>
      <c r="W800" s="453" t="str">
        <f>+V800</f>
        <v>Gobiernos Autonomos Municipales</v>
      </c>
      <c r="X800" s="244">
        <f>+VLOOKUP(A800,[2]Sheet1!$A$13:$D$744,4,FALSE)</f>
        <v>0</v>
      </c>
      <c r="Y800" s="244" t="e">
        <f>+VLOOKUP(X800,bd_lista!$A$3:$C$590,3,FALSE)</f>
        <v>#N/A</v>
      </c>
      <c r="Z800" s="304">
        <f>+X800</f>
        <v>0</v>
      </c>
      <c r="AA800" s="305" t="e">
        <f>+Y800</f>
        <v>#N/A</v>
      </c>
    </row>
    <row r="801" spans="1:27" customFormat="1" ht="27" hidden="1" customHeight="1">
      <c r="A801" s="32">
        <v>1511</v>
      </c>
      <c r="B801" s="450"/>
      <c r="C801" s="249" t="str">
        <f>+VLOOKUP(A801,bd_lista!$A$3:$C$590,3,FALSE)</f>
        <v>Gobierno Autónomo Municipal de Colquechaca</v>
      </c>
      <c r="D801" s="452"/>
      <c r="E801" s="246" t="s">
        <v>1311</v>
      </c>
      <c r="F801" s="245">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5">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5">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5">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5">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5">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5">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5">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5">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5">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5">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5">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5">
        <f t="shared" ca="1" si="31"/>
        <v>0</v>
      </c>
      <c r="S801" s="252">
        <f ca="1">+R800+R801</f>
        <v>0</v>
      </c>
      <c r="T801" s="245">
        <f ca="1">+S801</f>
        <v>0</v>
      </c>
      <c r="U801" s="244">
        <f t="shared" si="32"/>
        <v>2</v>
      </c>
      <c r="V801" s="347" t="str">
        <f>+VLOOKUP(A801,bd_lista!$A$3:$E$590,5,FALSE)</f>
        <v>Gobiernos Autonomos Municipales</v>
      </c>
      <c r="W801" s="454"/>
      <c r="X801" s="244">
        <f>+VLOOKUP(A801,[2]Sheet1!$A$13:$D$744,4,FALSE)</f>
        <v>0</v>
      </c>
      <c r="Y801" s="244" t="e">
        <f>+VLOOKUP(X801,bd_lista!$A$3:$C$590,3,FALSE)</f>
        <v>#N/A</v>
      </c>
      <c r="Z801" s="302"/>
      <c r="AA801" s="303"/>
    </row>
    <row r="802" spans="1:27" customFormat="1" ht="15" hidden="1" customHeight="1">
      <c r="A802" s="32">
        <v>1512</v>
      </c>
      <c r="B802" s="449">
        <f>+A802</f>
        <v>1512</v>
      </c>
      <c r="C802" s="249" t="str">
        <f>+VLOOKUP(A802,bd_lista!$A$3:$C$590,3,FALSE)</f>
        <v>Gobierno Autónomo Municipal de Ravelo</v>
      </c>
      <c r="D802" s="451" t="str">
        <f>+C802</f>
        <v>Gobierno Autónomo Municipal de Ravelo</v>
      </c>
      <c r="E802" s="244" t="s">
        <v>1310</v>
      </c>
      <c r="F802" s="245">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5">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5">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5">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5">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5">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5">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5">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5">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5">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5">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5">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5">
        <f t="shared" ca="1" si="31"/>
        <v>0</v>
      </c>
      <c r="S802" s="252"/>
      <c r="T802" s="245">
        <f ca="1">+T803</f>
        <v>0</v>
      </c>
      <c r="U802" s="244">
        <f t="shared" si="32"/>
        <v>1</v>
      </c>
      <c r="V802" s="347" t="str">
        <f>+VLOOKUP(A802,bd_lista!$A$3:$E$590,5,FALSE)</f>
        <v>Gobiernos Autonomos Municipales</v>
      </c>
      <c r="W802" s="453" t="str">
        <f>+V802</f>
        <v>Gobiernos Autonomos Municipales</v>
      </c>
      <c r="X802" s="244">
        <f>+VLOOKUP(A802,[2]Sheet1!$A$13:$D$744,4,FALSE)</f>
        <v>0</v>
      </c>
      <c r="Y802" s="244" t="e">
        <f>+VLOOKUP(X802,bd_lista!$A$3:$C$590,3,FALSE)</f>
        <v>#N/A</v>
      </c>
      <c r="Z802" s="304">
        <f>+X802</f>
        <v>0</v>
      </c>
      <c r="AA802" s="305" t="e">
        <f>+Y802</f>
        <v>#N/A</v>
      </c>
    </row>
    <row r="803" spans="1:27" customFormat="1" ht="15" hidden="1" customHeight="1">
      <c r="A803" s="32">
        <v>1512</v>
      </c>
      <c r="B803" s="450"/>
      <c r="C803" s="249" t="str">
        <f>+VLOOKUP(A803,bd_lista!$A$3:$C$590,3,FALSE)</f>
        <v>Gobierno Autónomo Municipal de Ravelo</v>
      </c>
      <c r="D803" s="452"/>
      <c r="E803" s="246" t="s">
        <v>1311</v>
      </c>
      <c r="F803" s="245">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5">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5">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5">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5">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5">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5">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5">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5">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5">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5">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5">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5">
        <f t="shared" ca="1" si="31"/>
        <v>0</v>
      </c>
      <c r="S803" s="252">
        <f ca="1">+R802+R803</f>
        <v>0</v>
      </c>
      <c r="T803" s="245">
        <f ca="1">+S803</f>
        <v>0</v>
      </c>
      <c r="U803" s="244">
        <f t="shared" si="32"/>
        <v>2</v>
      </c>
      <c r="V803" s="347" t="str">
        <f>+VLOOKUP(A803,bd_lista!$A$3:$E$590,5,FALSE)</f>
        <v>Gobiernos Autonomos Municipales</v>
      </c>
      <c r="W803" s="454"/>
      <c r="X803" s="244">
        <f>+VLOOKUP(A803,[2]Sheet1!$A$13:$D$744,4,FALSE)</f>
        <v>0</v>
      </c>
      <c r="Y803" s="244" t="e">
        <f>+VLOOKUP(X803,bd_lista!$A$3:$C$590,3,FALSE)</f>
        <v>#N/A</v>
      </c>
      <c r="Z803" s="302"/>
      <c r="AA803" s="303"/>
    </row>
    <row r="804" spans="1:27" customFormat="1" ht="15" hidden="1" customHeight="1">
      <c r="A804" s="32">
        <v>1514</v>
      </c>
      <c r="B804" s="449">
        <f>+A804</f>
        <v>1514</v>
      </c>
      <c r="C804" s="249" t="str">
        <f>+VLOOKUP(A804,bd_lista!$A$3:$C$590,3,FALSE)</f>
        <v>Gobierno Autónomo Municipal de Ocurí</v>
      </c>
      <c r="D804" s="451" t="str">
        <f>+C804</f>
        <v>Gobierno Autónomo Municipal de Ocurí</v>
      </c>
      <c r="E804" s="244" t="s">
        <v>1310</v>
      </c>
      <c r="F804" s="245">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5">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5">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5">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5">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5">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5">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5">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5">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5">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5">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5">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5">
        <f t="shared" ca="1" si="31"/>
        <v>0</v>
      </c>
      <c r="S804" s="252"/>
      <c r="T804" s="245">
        <f ca="1">+T805</f>
        <v>0</v>
      </c>
      <c r="U804" s="244">
        <f t="shared" si="32"/>
        <v>1</v>
      </c>
      <c r="V804" s="347" t="str">
        <f>+VLOOKUP(A804,bd_lista!$A$3:$E$590,5,FALSE)</f>
        <v>Gobiernos Autonomos Municipales</v>
      </c>
      <c r="W804" s="453" t="str">
        <f>+V804</f>
        <v>Gobiernos Autonomos Municipales</v>
      </c>
      <c r="X804" s="244">
        <f>+VLOOKUP(A804,[2]Sheet1!$A$13:$D$744,4,FALSE)</f>
        <v>0</v>
      </c>
      <c r="Y804" s="244" t="e">
        <f>+VLOOKUP(X804,bd_lista!$A$3:$C$590,3,FALSE)</f>
        <v>#N/A</v>
      </c>
      <c r="Z804" s="304">
        <f>+X804</f>
        <v>0</v>
      </c>
      <c r="AA804" s="305" t="e">
        <f>+Y804</f>
        <v>#N/A</v>
      </c>
    </row>
    <row r="805" spans="1:27" customFormat="1" ht="15" hidden="1" customHeight="1">
      <c r="A805" s="32">
        <v>1514</v>
      </c>
      <c r="B805" s="450"/>
      <c r="C805" s="249" t="str">
        <f>+VLOOKUP(A805,bd_lista!$A$3:$C$590,3,FALSE)</f>
        <v>Gobierno Autónomo Municipal de Ocurí</v>
      </c>
      <c r="D805" s="452"/>
      <c r="E805" s="246" t="s">
        <v>1311</v>
      </c>
      <c r="F805" s="245">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5">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5">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5">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5">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5">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5">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5">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5">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5">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5">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5">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5">
        <f t="shared" ca="1" si="31"/>
        <v>0</v>
      </c>
      <c r="S805" s="252">
        <f ca="1">+R804+R805</f>
        <v>0</v>
      </c>
      <c r="T805" s="245">
        <f ca="1">+S805</f>
        <v>0</v>
      </c>
      <c r="U805" s="244">
        <f t="shared" si="32"/>
        <v>2</v>
      </c>
      <c r="V805" s="347" t="str">
        <f>+VLOOKUP(A805,bd_lista!$A$3:$E$590,5,FALSE)</f>
        <v>Gobiernos Autonomos Municipales</v>
      </c>
      <c r="W805" s="454"/>
      <c r="X805" s="244">
        <f>+VLOOKUP(A805,[2]Sheet1!$A$13:$D$744,4,FALSE)</f>
        <v>0</v>
      </c>
      <c r="Y805" s="244" t="e">
        <f>+VLOOKUP(X805,bd_lista!$A$3:$C$590,3,FALSE)</f>
        <v>#N/A</v>
      </c>
      <c r="Z805" s="302"/>
      <c r="AA805" s="303"/>
    </row>
    <row r="806" spans="1:27" customFormat="1" ht="15" hidden="1" customHeight="1">
      <c r="A806" s="32">
        <v>1515</v>
      </c>
      <c r="B806" s="449">
        <f>+A806</f>
        <v>1515</v>
      </c>
      <c r="C806" s="249" t="str">
        <f>+VLOOKUP(A806,bd_lista!$A$3:$C$590,3,FALSE)</f>
        <v>Gobierno Autónomo Municipal de San Pedro de Buena Vista</v>
      </c>
      <c r="D806" s="451" t="str">
        <f>+C806</f>
        <v>Gobierno Autónomo Municipal de San Pedro de Buena Vista</v>
      </c>
      <c r="E806" s="244" t="s">
        <v>1310</v>
      </c>
      <c r="F806" s="245">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5">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5">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5">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5">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5">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5">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5">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5">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5">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5">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5">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5">
        <f t="shared" ca="1" si="31"/>
        <v>0</v>
      </c>
      <c r="S806" s="252"/>
      <c r="T806" s="245">
        <f ca="1">+T807</f>
        <v>0</v>
      </c>
      <c r="U806" s="244">
        <f t="shared" si="32"/>
        <v>1</v>
      </c>
      <c r="V806" s="347" t="str">
        <f>+VLOOKUP(A806,bd_lista!$A$3:$E$590,5,FALSE)</f>
        <v>Gobiernos Autonomos Municipales</v>
      </c>
      <c r="W806" s="453" t="str">
        <f>+V806</f>
        <v>Gobiernos Autonomos Municipales</v>
      </c>
      <c r="X806" s="244">
        <f>+VLOOKUP(A806,[2]Sheet1!$A$13:$D$744,4,FALSE)</f>
        <v>0</v>
      </c>
      <c r="Y806" s="244" t="e">
        <f>+VLOOKUP(X806,bd_lista!$A$3:$C$590,3,FALSE)</f>
        <v>#N/A</v>
      </c>
      <c r="Z806" s="304">
        <f>+X806</f>
        <v>0</v>
      </c>
      <c r="AA806" s="305" t="e">
        <f>+Y806</f>
        <v>#N/A</v>
      </c>
    </row>
    <row r="807" spans="1:27" customFormat="1" ht="15" hidden="1" customHeight="1">
      <c r="A807" s="32">
        <v>1515</v>
      </c>
      <c r="B807" s="450"/>
      <c r="C807" s="249" t="str">
        <f>+VLOOKUP(A807,bd_lista!$A$3:$C$590,3,FALSE)</f>
        <v>Gobierno Autónomo Municipal de San Pedro de Buena Vista</v>
      </c>
      <c r="D807" s="452"/>
      <c r="E807" s="246" t="s">
        <v>1311</v>
      </c>
      <c r="F807" s="245">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5">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5">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5">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5">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5">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5">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5">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5">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5">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5">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5">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5">
        <f t="shared" ca="1" si="31"/>
        <v>0</v>
      </c>
      <c r="S807" s="252">
        <f ca="1">+R806+R807</f>
        <v>0</v>
      </c>
      <c r="T807" s="245">
        <f ca="1">+S807</f>
        <v>0</v>
      </c>
      <c r="U807" s="244">
        <f t="shared" si="32"/>
        <v>2</v>
      </c>
      <c r="V807" s="347" t="str">
        <f>+VLOOKUP(A807,bd_lista!$A$3:$E$590,5,FALSE)</f>
        <v>Gobiernos Autonomos Municipales</v>
      </c>
      <c r="W807" s="454"/>
      <c r="X807" s="244">
        <f>+VLOOKUP(A807,[2]Sheet1!$A$13:$D$744,4,FALSE)</f>
        <v>0</v>
      </c>
      <c r="Y807" s="244" t="e">
        <f>+VLOOKUP(X807,bd_lista!$A$3:$C$590,3,FALSE)</f>
        <v>#N/A</v>
      </c>
      <c r="Z807" s="302"/>
      <c r="AA807" s="303"/>
    </row>
    <row r="808" spans="1:27" customFormat="1" ht="27" hidden="1" customHeight="1">
      <c r="A808" s="32">
        <v>1516</v>
      </c>
      <c r="B808" s="449">
        <f>+A808</f>
        <v>1516</v>
      </c>
      <c r="C808" s="249" t="str">
        <f>+VLOOKUP(A808,bd_lista!$A$3:$C$590,3,FALSE)</f>
        <v>Gobierno Autónomo Municipal de Toro Toro</v>
      </c>
      <c r="D808" s="451" t="str">
        <f>+C808</f>
        <v>Gobierno Autónomo Municipal de Toro Toro</v>
      </c>
      <c r="E808" s="244" t="s">
        <v>1310</v>
      </c>
      <c r="F808" s="245">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5">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5">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5">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5">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5">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5">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5">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5">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5">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5">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5">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5">
        <f t="shared" ca="1" si="31"/>
        <v>0</v>
      </c>
      <c r="S808" s="252"/>
      <c r="T808" s="245">
        <f ca="1">+T809</f>
        <v>0</v>
      </c>
      <c r="U808" s="244">
        <f t="shared" si="32"/>
        <v>1</v>
      </c>
      <c r="V808" s="347" t="str">
        <f>+VLOOKUP(A808,bd_lista!$A$3:$E$590,5,FALSE)</f>
        <v>Gobiernos Autonomos Municipales</v>
      </c>
      <c r="W808" s="453" t="str">
        <f>+V808</f>
        <v>Gobiernos Autonomos Municipales</v>
      </c>
      <c r="X808" s="244">
        <f>+VLOOKUP(A808,[2]Sheet1!$A$13:$D$744,4,FALSE)</f>
        <v>0</v>
      </c>
      <c r="Y808" s="244" t="e">
        <f>+VLOOKUP(X808,bd_lista!$A$3:$C$590,3,FALSE)</f>
        <v>#N/A</v>
      </c>
      <c r="Z808" s="304">
        <f>+X808</f>
        <v>0</v>
      </c>
      <c r="AA808" s="305" t="e">
        <f>+Y808</f>
        <v>#N/A</v>
      </c>
    </row>
    <row r="809" spans="1:27" customFormat="1" ht="27" hidden="1" customHeight="1">
      <c r="A809" s="32">
        <v>1516</v>
      </c>
      <c r="B809" s="450"/>
      <c r="C809" s="249" t="str">
        <f>+VLOOKUP(A809,bd_lista!$A$3:$C$590,3,FALSE)</f>
        <v>Gobierno Autónomo Municipal de Toro Toro</v>
      </c>
      <c r="D809" s="452"/>
      <c r="E809" s="246" t="s">
        <v>1311</v>
      </c>
      <c r="F809" s="245">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5">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5">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5">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5">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5">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5">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5">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5">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5">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5">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5">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5">
        <f t="shared" ca="1" si="31"/>
        <v>0</v>
      </c>
      <c r="S809" s="252">
        <f ca="1">+R808+R809</f>
        <v>0</v>
      </c>
      <c r="T809" s="245">
        <f ca="1">+S809</f>
        <v>0</v>
      </c>
      <c r="U809" s="244">
        <f t="shared" si="32"/>
        <v>2</v>
      </c>
      <c r="V809" s="347" t="str">
        <f>+VLOOKUP(A809,bd_lista!$A$3:$E$590,5,FALSE)</f>
        <v>Gobiernos Autonomos Municipales</v>
      </c>
      <c r="W809" s="454"/>
      <c r="X809" s="244">
        <f>+VLOOKUP(A809,[2]Sheet1!$A$13:$D$744,4,FALSE)</f>
        <v>0</v>
      </c>
      <c r="Y809" s="244" t="e">
        <f>+VLOOKUP(X809,bd_lista!$A$3:$C$590,3,FALSE)</f>
        <v>#N/A</v>
      </c>
      <c r="Z809" s="302"/>
      <c r="AA809" s="303"/>
    </row>
    <row r="810" spans="1:27" customFormat="1" ht="27" hidden="1" customHeight="1">
      <c r="A810" s="32">
        <v>1517</v>
      </c>
      <c r="B810" s="449">
        <f>+A810</f>
        <v>1517</v>
      </c>
      <c r="C810" s="249" t="str">
        <f>+VLOOKUP(A810,bd_lista!$A$3:$C$590,3,FALSE)</f>
        <v>Gobierno Autónomo Municipal de Cotagaita</v>
      </c>
      <c r="D810" s="451" t="str">
        <f>+C810</f>
        <v>Gobierno Autónomo Municipal de Cotagaita</v>
      </c>
      <c r="E810" s="244" t="s">
        <v>1310</v>
      </c>
      <c r="F810" s="245">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5">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5">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5">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5">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5">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5">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5">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5">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5">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5">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5">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5">
        <f t="shared" ca="1" si="31"/>
        <v>0</v>
      </c>
      <c r="S810" s="252"/>
      <c r="T810" s="245">
        <f ca="1">+T811</f>
        <v>0</v>
      </c>
      <c r="U810" s="244">
        <f t="shared" si="32"/>
        <v>1</v>
      </c>
      <c r="V810" s="347" t="str">
        <f>+VLOOKUP(A810,bd_lista!$A$3:$E$590,5,FALSE)</f>
        <v>Gobiernos Autonomos Municipales</v>
      </c>
      <c r="W810" s="453" t="str">
        <f>+V810</f>
        <v>Gobiernos Autonomos Municipales</v>
      </c>
      <c r="X810" s="244">
        <f>+VLOOKUP(A810,[2]Sheet1!$A$13:$D$744,4,FALSE)</f>
        <v>0</v>
      </c>
      <c r="Y810" s="244" t="e">
        <f>+VLOOKUP(X810,bd_lista!$A$3:$C$590,3,FALSE)</f>
        <v>#N/A</v>
      </c>
      <c r="Z810" s="304">
        <f>+X810</f>
        <v>0</v>
      </c>
      <c r="AA810" s="305" t="e">
        <f>+Y810</f>
        <v>#N/A</v>
      </c>
    </row>
    <row r="811" spans="1:27" customFormat="1" ht="27" hidden="1" customHeight="1">
      <c r="A811" s="32">
        <v>1517</v>
      </c>
      <c r="B811" s="450"/>
      <c r="C811" s="249" t="str">
        <f>+VLOOKUP(A811,bd_lista!$A$3:$C$590,3,FALSE)</f>
        <v>Gobierno Autónomo Municipal de Cotagaita</v>
      </c>
      <c r="D811" s="452"/>
      <c r="E811" s="246" t="s">
        <v>1311</v>
      </c>
      <c r="F811" s="245">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5">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5">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5">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5">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5">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5">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5">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5">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5">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5">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5">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5">
        <f t="shared" ca="1" si="31"/>
        <v>0</v>
      </c>
      <c r="S811" s="252">
        <f ca="1">+R810+R811</f>
        <v>0</v>
      </c>
      <c r="T811" s="245">
        <f ca="1">+S811</f>
        <v>0</v>
      </c>
      <c r="U811" s="244">
        <f t="shared" si="32"/>
        <v>2</v>
      </c>
      <c r="V811" s="347" t="str">
        <f>+VLOOKUP(A811,bd_lista!$A$3:$E$590,5,FALSE)</f>
        <v>Gobiernos Autonomos Municipales</v>
      </c>
      <c r="W811" s="454"/>
      <c r="X811" s="244">
        <f>+VLOOKUP(A811,[2]Sheet1!$A$13:$D$744,4,FALSE)</f>
        <v>0</v>
      </c>
      <c r="Y811" s="244" t="e">
        <f>+VLOOKUP(X811,bd_lista!$A$3:$C$590,3,FALSE)</f>
        <v>#N/A</v>
      </c>
      <c r="Z811" s="302"/>
      <c r="AA811" s="303"/>
    </row>
    <row r="812" spans="1:27" customFormat="1" ht="15" hidden="1" customHeight="1">
      <c r="A812" s="32">
        <v>1518</v>
      </c>
      <c r="B812" s="449">
        <f>+A812</f>
        <v>1518</v>
      </c>
      <c r="C812" s="249" t="str">
        <f>+VLOOKUP(A812,bd_lista!$A$3:$C$590,3,FALSE)</f>
        <v>Gobierno Autónomo Municipal de Vitichi</v>
      </c>
      <c r="D812" s="451" t="str">
        <f>+C812</f>
        <v>Gobierno Autónomo Municipal de Vitichi</v>
      </c>
      <c r="E812" s="244" t="s">
        <v>1310</v>
      </c>
      <c r="F812" s="245">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5">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5">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5">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5">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5">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5">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5">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5">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5">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5">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5">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5">
        <f t="shared" ca="1" si="31"/>
        <v>0</v>
      </c>
      <c r="S812" s="252"/>
      <c r="T812" s="245">
        <f ca="1">+T813</f>
        <v>0</v>
      </c>
      <c r="U812" s="244">
        <f t="shared" si="32"/>
        <v>1</v>
      </c>
      <c r="V812" s="347" t="str">
        <f>+VLOOKUP(A812,bd_lista!$A$3:$E$590,5,FALSE)</f>
        <v>Gobiernos Autonomos Municipales</v>
      </c>
      <c r="W812" s="453" t="str">
        <f>+V812</f>
        <v>Gobiernos Autonomos Municipales</v>
      </c>
      <c r="X812" s="244">
        <f>+VLOOKUP(A812,[2]Sheet1!$A$13:$D$744,4,FALSE)</f>
        <v>0</v>
      </c>
      <c r="Y812" s="244" t="e">
        <f>+VLOOKUP(X812,bd_lista!$A$3:$C$590,3,FALSE)</f>
        <v>#N/A</v>
      </c>
      <c r="Z812" s="304">
        <f>+X812</f>
        <v>0</v>
      </c>
      <c r="AA812" s="305" t="e">
        <f>+Y812</f>
        <v>#N/A</v>
      </c>
    </row>
    <row r="813" spans="1:27" customFormat="1" ht="15" hidden="1" customHeight="1">
      <c r="A813" s="32">
        <v>1518</v>
      </c>
      <c r="B813" s="450"/>
      <c r="C813" s="249" t="str">
        <f>+VLOOKUP(A813,bd_lista!$A$3:$C$590,3,FALSE)</f>
        <v>Gobierno Autónomo Municipal de Vitichi</v>
      </c>
      <c r="D813" s="452"/>
      <c r="E813" s="246" t="s">
        <v>1311</v>
      </c>
      <c r="F813" s="245">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5">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5">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5">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5">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5">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5">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5">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5">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5">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5">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5">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5">
        <f t="shared" ca="1" si="31"/>
        <v>0</v>
      </c>
      <c r="S813" s="252">
        <f ca="1">+R812+R813</f>
        <v>0</v>
      </c>
      <c r="T813" s="245">
        <f ca="1">+S813</f>
        <v>0</v>
      </c>
      <c r="U813" s="244">
        <f t="shared" si="32"/>
        <v>2</v>
      </c>
      <c r="V813" s="347" t="str">
        <f>+VLOOKUP(A813,bd_lista!$A$3:$E$590,5,FALSE)</f>
        <v>Gobiernos Autonomos Municipales</v>
      </c>
      <c r="W813" s="454"/>
      <c r="X813" s="244">
        <f>+VLOOKUP(A813,[2]Sheet1!$A$13:$D$744,4,FALSE)</f>
        <v>0</v>
      </c>
      <c r="Y813" s="244" t="e">
        <f>+VLOOKUP(X813,bd_lista!$A$3:$C$590,3,FALSE)</f>
        <v>#N/A</v>
      </c>
      <c r="Z813" s="302"/>
      <c r="AA813" s="303"/>
    </row>
    <row r="814" spans="1:27" customFormat="1" ht="15" hidden="1" customHeight="1">
      <c r="A814" s="32">
        <v>1520</v>
      </c>
      <c r="B814" s="449">
        <f>+A814</f>
        <v>1520</v>
      </c>
      <c r="C814" s="249" t="str">
        <f>+VLOOKUP(A814,bd_lista!$A$3:$C$590,3,FALSE)</f>
        <v>Gobierno Autónomo Municipal de Atocha</v>
      </c>
      <c r="D814" s="451" t="str">
        <f>+C814</f>
        <v>Gobierno Autónomo Municipal de Atocha</v>
      </c>
      <c r="E814" s="244" t="s">
        <v>1310</v>
      </c>
      <c r="F814" s="245">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5">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5">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5">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5">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5">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5">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5">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5">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5">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5">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5">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5">
        <f t="shared" ca="1" si="31"/>
        <v>0</v>
      </c>
      <c r="S814" s="252"/>
      <c r="T814" s="245">
        <f ca="1">+T815</f>
        <v>0</v>
      </c>
      <c r="U814" s="244">
        <f t="shared" si="32"/>
        <v>1</v>
      </c>
      <c r="V814" s="347" t="str">
        <f>+VLOOKUP(A814,bd_lista!$A$3:$E$590,5,FALSE)</f>
        <v>Gobiernos Autonomos Municipales</v>
      </c>
      <c r="W814" s="453" t="str">
        <f>+V814</f>
        <v>Gobiernos Autonomos Municipales</v>
      </c>
      <c r="X814" s="244">
        <f>+VLOOKUP(A814,[2]Sheet1!$A$13:$D$744,4,FALSE)</f>
        <v>0</v>
      </c>
      <c r="Y814" s="244" t="e">
        <f>+VLOOKUP(X814,bd_lista!$A$3:$C$590,3,FALSE)</f>
        <v>#N/A</v>
      </c>
      <c r="Z814" s="304">
        <f>+X814</f>
        <v>0</v>
      </c>
      <c r="AA814" s="305" t="e">
        <f>+Y814</f>
        <v>#N/A</v>
      </c>
    </row>
    <row r="815" spans="1:27" customFormat="1" ht="15" hidden="1" customHeight="1">
      <c r="A815" s="32">
        <v>1520</v>
      </c>
      <c r="B815" s="450"/>
      <c r="C815" s="249" t="str">
        <f>+VLOOKUP(A815,bd_lista!$A$3:$C$590,3,FALSE)</f>
        <v>Gobierno Autónomo Municipal de Atocha</v>
      </c>
      <c r="D815" s="452"/>
      <c r="E815" s="246" t="s">
        <v>1311</v>
      </c>
      <c r="F815" s="245">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5">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5">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5">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5">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5">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5">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5">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5">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5">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5">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5">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5">
        <f t="shared" ca="1" si="31"/>
        <v>0</v>
      </c>
      <c r="S815" s="252">
        <f ca="1">+R814+R815</f>
        <v>0</v>
      </c>
      <c r="T815" s="245">
        <f ca="1">+S815</f>
        <v>0</v>
      </c>
      <c r="U815" s="244">
        <f t="shared" si="32"/>
        <v>2</v>
      </c>
      <c r="V815" s="347" t="str">
        <f>+VLOOKUP(A815,bd_lista!$A$3:$E$590,5,FALSE)</f>
        <v>Gobiernos Autonomos Municipales</v>
      </c>
      <c r="W815" s="454"/>
      <c r="X815" s="244">
        <f>+VLOOKUP(A815,[2]Sheet1!$A$13:$D$744,4,FALSE)</f>
        <v>0</v>
      </c>
      <c r="Y815" s="244" t="e">
        <f>+VLOOKUP(X815,bd_lista!$A$3:$C$590,3,FALSE)</f>
        <v>#N/A</v>
      </c>
      <c r="Z815" s="302"/>
      <c r="AA815" s="303"/>
    </row>
    <row r="816" spans="1:27" customFormat="1" ht="27" hidden="1" customHeight="1">
      <c r="A816" s="32">
        <v>1521</v>
      </c>
      <c r="B816" s="449">
        <f>+A816</f>
        <v>1521</v>
      </c>
      <c r="C816" s="249" t="str">
        <f>+VLOOKUP(A816,bd_lista!$A$3:$C$590,3,FALSE)</f>
        <v>Gobierno Autónomo Municipal de Colcha"K" (Villa Martín)</v>
      </c>
      <c r="D816" s="451" t="str">
        <f>+C816</f>
        <v>Gobierno Autónomo Municipal de Colcha"K" (Villa Martín)</v>
      </c>
      <c r="E816" s="244" t="s">
        <v>1310</v>
      </c>
      <c r="F816" s="245">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5">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5">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5">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5">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5">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5">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5">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5">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5">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5">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5">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5">
        <f t="shared" ca="1" si="31"/>
        <v>0</v>
      </c>
      <c r="S816" s="252"/>
      <c r="T816" s="245">
        <f ca="1">+T817</f>
        <v>0</v>
      </c>
      <c r="U816" s="244">
        <f t="shared" si="32"/>
        <v>1</v>
      </c>
      <c r="V816" s="347" t="str">
        <f>+VLOOKUP(A816,bd_lista!$A$3:$E$590,5,FALSE)</f>
        <v>Gobiernos Autonomos Municipales</v>
      </c>
      <c r="W816" s="453" t="str">
        <f>+V816</f>
        <v>Gobiernos Autonomos Municipales</v>
      </c>
      <c r="X816" s="244">
        <f>+VLOOKUP(A816,[2]Sheet1!$A$13:$D$744,4,FALSE)</f>
        <v>0</v>
      </c>
      <c r="Y816" s="244" t="e">
        <f>+VLOOKUP(X816,bd_lista!$A$3:$C$590,3,FALSE)</f>
        <v>#N/A</v>
      </c>
      <c r="Z816" s="304">
        <f>+X816</f>
        <v>0</v>
      </c>
      <c r="AA816" s="305" t="e">
        <f>+Y816</f>
        <v>#N/A</v>
      </c>
    </row>
    <row r="817" spans="1:27" customFormat="1" ht="27" hidden="1" customHeight="1">
      <c r="A817" s="32">
        <v>1521</v>
      </c>
      <c r="B817" s="450"/>
      <c r="C817" s="249" t="str">
        <f>+VLOOKUP(A817,bd_lista!$A$3:$C$590,3,FALSE)</f>
        <v>Gobierno Autónomo Municipal de Colcha"K" (Villa Martín)</v>
      </c>
      <c r="D817" s="452"/>
      <c r="E817" s="246" t="s">
        <v>1311</v>
      </c>
      <c r="F817" s="245">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5">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5">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5">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5">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5">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5">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5">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5">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5">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5">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5">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5">
        <f t="shared" ca="1" si="31"/>
        <v>0</v>
      </c>
      <c r="S817" s="252">
        <f ca="1">+R816+R817</f>
        <v>0</v>
      </c>
      <c r="T817" s="245">
        <f ca="1">+S817</f>
        <v>0</v>
      </c>
      <c r="U817" s="244">
        <f t="shared" si="32"/>
        <v>2</v>
      </c>
      <c r="V817" s="347" t="str">
        <f>+VLOOKUP(A817,bd_lista!$A$3:$E$590,5,FALSE)</f>
        <v>Gobiernos Autonomos Municipales</v>
      </c>
      <c r="W817" s="454"/>
      <c r="X817" s="244">
        <f>+VLOOKUP(A817,[2]Sheet1!$A$13:$D$744,4,FALSE)</f>
        <v>0</v>
      </c>
      <c r="Y817" s="244" t="e">
        <f>+VLOOKUP(X817,bd_lista!$A$3:$C$590,3,FALSE)</f>
        <v>#N/A</v>
      </c>
      <c r="Z817" s="302"/>
      <c r="AA817" s="303"/>
    </row>
    <row r="818" spans="1:27" customFormat="1" ht="27" hidden="1" customHeight="1">
      <c r="A818" s="32">
        <v>1522</v>
      </c>
      <c r="B818" s="449">
        <f>+A818</f>
        <v>1522</v>
      </c>
      <c r="C818" s="249" t="str">
        <f>+VLOOKUP(A818,bd_lista!$A$3:$C$590,3,FALSE)</f>
        <v>Gobierno Autónomo Municipal de San Pedro de Quemes</v>
      </c>
      <c r="D818" s="451" t="str">
        <f>+C818</f>
        <v>Gobierno Autónomo Municipal de San Pedro de Quemes</v>
      </c>
      <c r="E818" s="244" t="s">
        <v>1310</v>
      </c>
      <c r="F818" s="245">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5">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5">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5">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5">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5">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5">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5">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5">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5">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5">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5">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5">
        <f t="shared" ca="1" si="31"/>
        <v>0</v>
      </c>
      <c r="S818" s="252"/>
      <c r="T818" s="245">
        <f ca="1">+T819</f>
        <v>0</v>
      </c>
      <c r="U818" s="244">
        <f t="shared" si="32"/>
        <v>1</v>
      </c>
      <c r="V818" s="347" t="str">
        <f>+VLOOKUP(A818,bd_lista!$A$3:$E$590,5,FALSE)</f>
        <v>Gobiernos Autonomos Municipales</v>
      </c>
      <c r="W818" s="453" t="str">
        <f>+V818</f>
        <v>Gobiernos Autonomos Municipales</v>
      </c>
      <c r="X818" s="244">
        <f>+VLOOKUP(A818,[2]Sheet1!$A$13:$D$744,4,FALSE)</f>
        <v>0</v>
      </c>
      <c r="Y818" s="244" t="e">
        <f>+VLOOKUP(X818,bd_lista!$A$3:$C$590,3,FALSE)</f>
        <v>#N/A</v>
      </c>
      <c r="Z818" s="304">
        <f>+X818</f>
        <v>0</v>
      </c>
      <c r="AA818" s="305" t="e">
        <f>+Y818</f>
        <v>#N/A</v>
      </c>
    </row>
    <row r="819" spans="1:27" customFormat="1" ht="27" hidden="1" customHeight="1">
      <c r="A819" s="32">
        <v>1522</v>
      </c>
      <c r="B819" s="450"/>
      <c r="C819" s="249" t="str">
        <f>+VLOOKUP(A819,bd_lista!$A$3:$C$590,3,FALSE)</f>
        <v>Gobierno Autónomo Municipal de San Pedro de Quemes</v>
      </c>
      <c r="D819" s="452"/>
      <c r="E819" s="246" t="s">
        <v>1311</v>
      </c>
      <c r="F819" s="245">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5">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5">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5">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5">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5">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5">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5">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5">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5">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5">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5">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5">
        <f t="shared" ca="1" si="31"/>
        <v>0</v>
      </c>
      <c r="S819" s="252">
        <f ca="1">+R818+R819</f>
        <v>0</v>
      </c>
      <c r="T819" s="245">
        <f ca="1">+S819</f>
        <v>0</v>
      </c>
      <c r="U819" s="244">
        <f t="shared" si="32"/>
        <v>2</v>
      </c>
      <c r="V819" s="347" t="str">
        <f>+VLOOKUP(A819,bd_lista!$A$3:$E$590,5,FALSE)</f>
        <v>Gobiernos Autonomos Municipales</v>
      </c>
      <c r="W819" s="454"/>
      <c r="X819" s="244">
        <f>+VLOOKUP(A819,[2]Sheet1!$A$13:$D$744,4,FALSE)</f>
        <v>0</v>
      </c>
      <c r="Y819" s="244" t="e">
        <f>+VLOOKUP(X819,bd_lista!$A$3:$C$590,3,FALSE)</f>
        <v>#N/A</v>
      </c>
      <c r="Z819" s="302"/>
      <c r="AA819" s="303"/>
    </row>
    <row r="820" spans="1:27" customFormat="1" ht="27" hidden="1" customHeight="1">
      <c r="A820" s="32">
        <v>1523</v>
      </c>
      <c r="B820" s="449">
        <f>+A820</f>
        <v>1523</v>
      </c>
      <c r="C820" s="249" t="str">
        <f>+VLOOKUP(A820,bd_lista!$A$3:$C$590,3,FALSE)</f>
        <v>Gobierno Autónomo Municipal de San Pablo de Lípez</v>
      </c>
      <c r="D820" s="451" t="str">
        <f>+C820</f>
        <v>Gobierno Autónomo Municipal de San Pablo de Lípez</v>
      </c>
      <c r="E820" s="244" t="s">
        <v>1310</v>
      </c>
      <c r="F820" s="245">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5">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5">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5">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5">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5">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5">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5">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5">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5">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5">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5">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5">
        <f t="shared" ca="1" si="31"/>
        <v>0</v>
      </c>
      <c r="S820" s="252"/>
      <c r="T820" s="245">
        <f ca="1">+T821</f>
        <v>0</v>
      </c>
      <c r="U820" s="244">
        <f t="shared" si="32"/>
        <v>1</v>
      </c>
      <c r="V820" s="347" t="str">
        <f>+VLOOKUP(A820,bd_lista!$A$3:$E$590,5,FALSE)</f>
        <v>Gobiernos Autonomos Municipales</v>
      </c>
      <c r="W820" s="453" t="str">
        <f>+V820</f>
        <v>Gobiernos Autonomos Municipales</v>
      </c>
      <c r="X820" s="244">
        <f>+VLOOKUP(A820,[2]Sheet1!$A$13:$D$744,4,FALSE)</f>
        <v>0</v>
      </c>
      <c r="Y820" s="244" t="e">
        <f>+VLOOKUP(X820,bd_lista!$A$3:$C$590,3,FALSE)</f>
        <v>#N/A</v>
      </c>
      <c r="Z820" s="304">
        <f>+X820</f>
        <v>0</v>
      </c>
      <c r="AA820" s="305" t="e">
        <f>+Y820</f>
        <v>#N/A</v>
      </c>
    </row>
    <row r="821" spans="1:27" customFormat="1" ht="27" hidden="1" customHeight="1">
      <c r="A821" s="32">
        <v>1523</v>
      </c>
      <c r="B821" s="450"/>
      <c r="C821" s="249" t="str">
        <f>+VLOOKUP(A821,bd_lista!$A$3:$C$590,3,FALSE)</f>
        <v>Gobierno Autónomo Municipal de San Pablo de Lípez</v>
      </c>
      <c r="D821" s="452"/>
      <c r="E821" s="246" t="s">
        <v>1311</v>
      </c>
      <c r="F821" s="245">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5">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5">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5">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5">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5">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5">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5">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5">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5">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5">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5">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5">
        <f t="shared" ca="1" si="31"/>
        <v>0</v>
      </c>
      <c r="S821" s="252">
        <f ca="1">+R820+R821</f>
        <v>0</v>
      </c>
      <c r="T821" s="245">
        <f ca="1">+S821</f>
        <v>0</v>
      </c>
      <c r="U821" s="244">
        <f t="shared" si="32"/>
        <v>2</v>
      </c>
      <c r="V821" s="347" t="str">
        <f>+VLOOKUP(A821,bd_lista!$A$3:$E$590,5,FALSE)</f>
        <v>Gobiernos Autonomos Municipales</v>
      </c>
      <c r="W821" s="454"/>
      <c r="X821" s="244">
        <f>+VLOOKUP(A821,[2]Sheet1!$A$13:$D$744,4,FALSE)</f>
        <v>0</v>
      </c>
      <c r="Y821" s="244" t="e">
        <f>+VLOOKUP(X821,bd_lista!$A$3:$C$590,3,FALSE)</f>
        <v>#N/A</v>
      </c>
      <c r="Z821" s="302"/>
      <c r="AA821" s="303"/>
    </row>
    <row r="822" spans="1:27" customFormat="1" ht="15" hidden="1" customHeight="1">
      <c r="A822" s="32">
        <v>1524</v>
      </c>
      <c r="B822" s="449">
        <f>+A822</f>
        <v>1524</v>
      </c>
      <c r="C822" s="249" t="str">
        <f>+VLOOKUP(A822,bd_lista!$A$3:$C$590,3,FALSE)</f>
        <v>Gobierno Autónomo Municipal de Mojinete</v>
      </c>
      <c r="D822" s="451" t="str">
        <f>+C822</f>
        <v>Gobierno Autónomo Municipal de Mojinete</v>
      </c>
      <c r="E822" s="244" t="s">
        <v>1310</v>
      </c>
      <c r="F822" s="245">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5">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5">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5">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5">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5">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5">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5">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5">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5">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5">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5">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5">
        <f t="shared" ca="1" si="31"/>
        <v>0</v>
      </c>
      <c r="S822" s="252"/>
      <c r="T822" s="245">
        <f ca="1">+T823</f>
        <v>0</v>
      </c>
      <c r="U822" s="244">
        <f t="shared" si="32"/>
        <v>1</v>
      </c>
      <c r="V822" s="347" t="str">
        <f>+VLOOKUP(A822,bd_lista!$A$3:$E$590,5,FALSE)</f>
        <v>Gobiernos Autonomos Municipales</v>
      </c>
      <c r="W822" s="453" t="str">
        <f>+V822</f>
        <v>Gobiernos Autonomos Municipales</v>
      </c>
      <c r="X822" s="244">
        <f>+VLOOKUP(A822,[2]Sheet1!$A$13:$D$744,4,FALSE)</f>
        <v>0</v>
      </c>
      <c r="Y822" s="244" t="e">
        <f>+VLOOKUP(X822,bd_lista!$A$3:$C$590,3,FALSE)</f>
        <v>#N/A</v>
      </c>
      <c r="Z822" s="304">
        <f>+X822</f>
        <v>0</v>
      </c>
      <c r="AA822" s="305" t="e">
        <f>+Y822</f>
        <v>#N/A</v>
      </c>
    </row>
    <row r="823" spans="1:27" customFormat="1" ht="15" hidden="1" customHeight="1">
      <c r="A823" s="32">
        <v>1524</v>
      </c>
      <c r="B823" s="450"/>
      <c r="C823" s="249" t="str">
        <f>+VLOOKUP(A823,bd_lista!$A$3:$C$590,3,FALSE)</f>
        <v>Gobierno Autónomo Municipal de Mojinete</v>
      </c>
      <c r="D823" s="452"/>
      <c r="E823" s="246" t="s">
        <v>1311</v>
      </c>
      <c r="F823" s="245">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5">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5">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5">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5">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5">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5">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5">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5">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5">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5">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5">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5">
        <f t="shared" ca="1" si="31"/>
        <v>0</v>
      </c>
      <c r="S823" s="252">
        <f ca="1">+R822+R823</f>
        <v>0</v>
      </c>
      <c r="T823" s="245">
        <f ca="1">+S823</f>
        <v>0</v>
      </c>
      <c r="U823" s="244">
        <f t="shared" si="32"/>
        <v>2</v>
      </c>
      <c r="V823" s="347" t="str">
        <f>+VLOOKUP(A823,bd_lista!$A$3:$E$590,5,FALSE)</f>
        <v>Gobiernos Autonomos Municipales</v>
      </c>
      <c r="W823" s="454"/>
      <c r="X823" s="244">
        <f>+VLOOKUP(A823,[2]Sheet1!$A$13:$D$744,4,FALSE)</f>
        <v>0</v>
      </c>
      <c r="Y823" s="244" t="e">
        <f>+VLOOKUP(X823,bd_lista!$A$3:$C$590,3,FALSE)</f>
        <v>#N/A</v>
      </c>
      <c r="Z823" s="302"/>
      <c r="AA823" s="303"/>
    </row>
    <row r="824" spans="1:27" customFormat="1" ht="15" hidden="1" customHeight="1">
      <c r="A824" s="32">
        <v>1525</v>
      </c>
      <c r="B824" s="449">
        <f>+A824</f>
        <v>1525</v>
      </c>
      <c r="C824" s="249" t="str">
        <f>+VLOOKUP(A824,bd_lista!$A$3:$C$590,3,FALSE)</f>
        <v>Gobierno Autónomo Municipal de San Antonio de Esmoruco</v>
      </c>
      <c r="D824" s="451" t="str">
        <f>+C824</f>
        <v>Gobierno Autónomo Municipal de San Antonio de Esmoruco</v>
      </c>
      <c r="E824" s="244" t="s">
        <v>1310</v>
      </c>
      <c r="F824" s="245">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5">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5">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5">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5">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5">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5">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5">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5">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5">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5">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5">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5">
        <f t="shared" ca="1" si="31"/>
        <v>0</v>
      </c>
      <c r="S824" s="252"/>
      <c r="T824" s="245">
        <f ca="1">+T825</f>
        <v>0</v>
      </c>
      <c r="U824" s="244">
        <f t="shared" si="32"/>
        <v>1</v>
      </c>
      <c r="V824" s="347" t="str">
        <f>+VLOOKUP(A824,bd_lista!$A$3:$E$590,5,FALSE)</f>
        <v>Gobiernos Autonomos Municipales</v>
      </c>
      <c r="W824" s="453" t="str">
        <f>+V824</f>
        <v>Gobiernos Autonomos Municipales</v>
      </c>
      <c r="X824" s="244">
        <f>+VLOOKUP(A824,[2]Sheet1!$A$13:$D$744,4,FALSE)</f>
        <v>0</v>
      </c>
      <c r="Y824" s="244" t="e">
        <f>+VLOOKUP(X824,bd_lista!$A$3:$C$590,3,FALSE)</f>
        <v>#N/A</v>
      </c>
      <c r="Z824" s="304">
        <f>+X824</f>
        <v>0</v>
      </c>
      <c r="AA824" s="305" t="e">
        <f>+Y824</f>
        <v>#N/A</v>
      </c>
    </row>
    <row r="825" spans="1:27" customFormat="1" ht="15" hidden="1" customHeight="1">
      <c r="A825" s="32">
        <v>1525</v>
      </c>
      <c r="B825" s="450"/>
      <c r="C825" s="249" t="str">
        <f>+VLOOKUP(A825,bd_lista!$A$3:$C$590,3,FALSE)</f>
        <v>Gobierno Autónomo Municipal de San Antonio de Esmoruco</v>
      </c>
      <c r="D825" s="452"/>
      <c r="E825" s="246" t="s">
        <v>1311</v>
      </c>
      <c r="F825" s="245">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5">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5">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5">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5">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5">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5">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5">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5">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5">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5">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5">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5">
        <f t="shared" ca="1" si="31"/>
        <v>0</v>
      </c>
      <c r="S825" s="252">
        <f ca="1">+R824+R825</f>
        <v>0</v>
      </c>
      <c r="T825" s="245">
        <f ca="1">+S825</f>
        <v>0</v>
      </c>
      <c r="U825" s="244">
        <f t="shared" si="32"/>
        <v>2</v>
      </c>
      <c r="V825" s="347" t="str">
        <f>+VLOOKUP(A825,bd_lista!$A$3:$E$590,5,FALSE)</f>
        <v>Gobiernos Autonomos Municipales</v>
      </c>
      <c r="W825" s="454"/>
      <c r="X825" s="244">
        <f>+VLOOKUP(A825,[2]Sheet1!$A$13:$D$744,4,FALSE)</f>
        <v>0</v>
      </c>
      <c r="Y825" s="244" t="e">
        <f>+VLOOKUP(X825,bd_lista!$A$3:$C$590,3,FALSE)</f>
        <v>#N/A</v>
      </c>
      <c r="Z825" s="302"/>
      <c r="AA825" s="303"/>
    </row>
    <row r="826" spans="1:27" customFormat="1" ht="15" hidden="1" customHeight="1">
      <c r="A826" s="32">
        <v>1526</v>
      </c>
      <c r="B826" s="449">
        <f>+A826</f>
        <v>1526</v>
      </c>
      <c r="C826" s="249" t="str">
        <f>+VLOOKUP(A826,bd_lista!$A$3:$C$590,3,FALSE)</f>
        <v>Gobierno Autónomo Municipal de Sacaca (Villa de Sacaca)</v>
      </c>
      <c r="D826" s="451" t="str">
        <f>+C826</f>
        <v>Gobierno Autónomo Municipal de Sacaca (Villa de Sacaca)</v>
      </c>
      <c r="E826" s="244" t="s">
        <v>1310</v>
      </c>
      <c r="F826" s="245">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5">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5">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5">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5">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5">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5">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5">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5">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5">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5">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5">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5">
        <f t="shared" ca="1" si="31"/>
        <v>0</v>
      </c>
      <c r="S826" s="252"/>
      <c r="T826" s="245">
        <f ca="1">+T827</f>
        <v>0</v>
      </c>
      <c r="U826" s="244">
        <f t="shared" si="32"/>
        <v>1</v>
      </c>
      <c r="V826" s="347" t="str">
        <f>+VLOOKUP(A826,bd_lista!$A$3:$E$590,5,FALSE)</f>
        <v>Gobiernos Autonomos Municipales</v>
      </c>
      <c r="W826" s="453" t="str">
        <f>+V826</f>
        <v>Gobiernos Autonomos Municipales</v>
      </c>
      <c r="X826" s="244">
        <f>+VLOOKUP(A826,[2]Sheet1!$A$13:$D$744,4,FALSE)</f>
        <v>0</v>
      </c>
      <c r="Y826" s="244" t="e">
        <f>+VLOOKUP(X826,bd_lista!$A$3:$C$590,3,FALSE)</f>
        <v>#N/A</v>
      </c>
      <c r="Z826" s="304">
        <f>+X826</f>
        <v>0</v>
      </c>
      <c r="AA826" s="305" t="e">
        <f>+Y826</f>
        <v>#N/A</v>
      </c>
    </row>
    <row r="827" spans="1:27" customFormat="1" ht="15" hidden="1" customHeight="1">
      <c r="A827" s="32">
        <v>1526</v>
      </c>
      <c r="B827" s="450"/>
      <c r="C827" s="249" t="str">
        <f>+VLOOKUP(A827,bd_lista!$A$3:$C$590,3,FALSE)</f>
        <v>Gobierno Autónomo Municipal de Sacaca (Villa de Sacaca)</v>
      </c>
      <c r="D827" s="452"/>
      <c r="E827" s="246" t="s">
        <v>1311</v>
      </c>
      <c r="F827" s="245">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5">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5">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5">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5">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5">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5">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5">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5">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5">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5">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5">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5">
        <f t="shared" ca="1" si="31"/>
        <v>0</v>
      </c>
      <c r="S827" s="252">
        <f ca="1">+R826+R827</f>
        <v>0</v>
      </c>
      <c r="T827" s="245">
        <f ca="1">+S827</f>
        <v>0</v>
      </c>
      <c r="U827" s="244">
        <f t="shared" si="32"/>
        <v>2</v>
      </c>
      <c r="V827" s="347" t="str">
        <f>+VLOOKUP(A827,bd_lista!$A$3:$E$590,5,FALSE)</f>
        <v>Gobiernos Autonomos Municipales</v>
      </c>
      <c r="W827" s="454"/>
      <c r="X827" s="244">
        <f>+VLOOKUP(A827,[2]Sheet1!$A$13:$D$744,4,FALSE)</f>
        <v>0</v>
      </c>
      <c r="Y827" s="244" t="e">
        <f>+VLOOKUP(X827,bd_lista!$A$3:$C$590,3,FALSE)</f>
        <v>#N/A</v>
      </c>
      <c r="Z827" s="302"/>
      <c r="AA827" s="303"/>
    </row>
    <row r="828" spans="1:27" customFormat="1" ht="15" hidden="1" customHeight="1">
      <c r="A828" s="32">
        <v>1527</v>
      </c>
      <c r="B828" s="449">
        <f>+A828</f>
        <v>1527</v>
      </c>
      <c r="C828" s="249" t="str">
        <f>+VLOOKUP(A828,bd_lista!$A$3:$C$590,3,FALSE)</f>
        <v>Gobierno Autónomo Municipal de Caripuyo</v>
      </c>
      <c r="D828" s="451" t="str">
        <f>+C828</f>
        <v>Gobierno Autónomo Municipal de Caripuyo</v>
      </c>
      <c r="E828" s="244" t="s">
        <v>1310</v>
      </c>
      <c r="F828" s="245">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5">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5">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5">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5">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5">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5">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5">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5">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5">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5">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5">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5">
        <f t="shared" ca="1" si="31"/>
        <v>0</v>
      </c>
      <c r="S828" s="252"/>
      <c r="T828" s="245">
        <f ca="1">+T829</f>
        <v>0</v>
      </c>
      <c r="U828" s="244">
        <f t="shared" si="32"/>
        <v>1</v>
      </c>
      <c r="V828" s="347" t="str">
        <f>+VLOOKUP(A828,bd_lista!$A$3:$E$590,5,FALSE)</f>
        <v>Gobiernos Autonomos Municipales</v>
      </c>
      <c r="W828" s="453" t="str">
        <f>+V828</f>
        <v>Gobiernos Autonomos Municipales</v>
      </c>
      <c r="X828" s="244">
        <f>+VLOOKUP(A828,[2]Sheet1!$A$13:$D$744,4,FALSE)</f>
        <v>0</v>
      </c>
      <c r="Y828" s="244" t="e">
        <f>+VLOOKUP(X828,bd_lista!$A$3:$C$590,3,FALSE)</f>
        <v>#N/A</v>
      </c>
      <c r="Z828" s="304">
        <f>+X828</f>
        <v>0</v>
      </c>
      <c r="AA828" s="305" t="e">
        <f>+Y828</f>
        <v>#N/A</v>
      </c>
    </row>
    <row r="829" spans="1:27" customFormat="1" ht="15" hidden="1" customHeight="1">
      <c r="A829" s="32">
        <v>1527</v>
      </c>
      <c r="B829" s="450"/>
      <c r="C829" s="249" t="str">
        <f>+VLOOKUP(A829,bd_lista!$A$3:$C$590,3,FALSE)</f>
        <v>Gobierno Autónomo Municipal de Caripuyo</v>
      </c>
      <c r="D829" s="452"/>
      <c r="E829" s="246" t="s">
        <v>1311</v>
      </c>
      <c r="F829" s="245">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5">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5">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5">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5">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5">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5">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5">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5">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5">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5">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5">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5">
        <f t="shared" ca="1" si="31"/>
        <v>0</v>
      </c>
      <c r="S829" s="252">
        <f ca="1">+R828+R829</f>
        <v>0</v>
      </c>
      <c r="T829" s="245">
        <f ca="1">+S829</f>
        <v>0</v>
      </c>
      <c r="U829" s="244">
        <f t="shared" si="32"/>
        <v>2</v>
      </c>
      <c r="V829" s="347" t="str">
        <f>+VLOOKUP(A829,bd_lista!$A$3:$E$590,5,FALSE)</f>
        <v>Gobiernos Autonomos Municipales</v>
      </c>
      <c r="W829" s="454"/>
      <c r="X829" s="244">
        <f>+VLOOKUP(A829,[2]Sheet1!$A$13:$D$744,4,FALSE)</f>
        <v>0</v>
      </c>
      <c r="Y829" s="244" t="e">
        <f>+VLOOKUP(X829,bd_lista!$A$3:$C$590,3,FALSE)</f>
        <v>#N/A</v>
      </c>
      <c r="Z829" s="302"/>
      <c r="AA829" s="303"/>
    </row>
    <row r="830" spans="1:27" customFormat="1" ht="15" hidden="1" customHeight="1">
      <c r="A830" s="32">
        <v>1528</v>
      </c>
      <c r="B830" s="449">
        <f>+A830</f>
        <v>1528</v>
      </c>
      <c r="C830" s="249" t="str">
        <f>+VLOOKUP(A830,bd_lista!$A$3:$C$590,3,FALSE)</f>
        <v>Gobierno Autónomo Municipal de Puna (Villa Talavera)</v>
      </c>
      <c r="D830" s="451" t="str">
        <f>+C830</f>
        <v>Gobierno Autónomo Municipal de Puna (Villa Talavera)</v>
      </c>
      <c r="E830" s="244" t="s">
        <v>1310</v>
      </c>
      <c r="F830" s="245">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5">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5">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5">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5">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5">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5">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5">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5">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5">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5">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5">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5">
        <f t="shared" ca="1" si="31"/>
        <v>0</v>
      </c>
      <c r="S830" s="252"/>
      <c r="T830" s="245">
        <f ca="1">+T831</f>
        <v>0</v>
      </c>
      <c r="U830" s="244">
        <f t="shared" si="32"/>
        <v>1</v>
      </c>
      <c r="V830" s="347" t="str">
        <f>+VLOOKUP(A830,bd_lista!$A$3:$E$590,5,FALSE)</f>
        <v>Gobiernos Autonomos Municipales</v>
      </c>
      <c r="W830" s="453" t="str">
        <f>+V830</f>
        <v>Gobiernos Autonomos Municipales</v>
      </c>
      <c r="X830" s="244">
        <f>+VLOOKUP(A830,[2]Sheet1!$A$13:$D$744,4,FALSE)</f>
        <v>0</v>
      </c>
      <c r="Y830" s="244" t="e">
        <f>+VLOOKUP(X830,bd_lista!$A$3:$C$590,3,FALSE)</f>
        <v>#N/A</v>
      </c>
      <c r="Z830" s="304">
        <f>+X830</f>
        <v>0</v>
      </c>
      <c r="AA830" s="305" t="e">
        <f>+Y830</f>
        <v>#N/A</v>
      </c>
    </row>
    <row r="831" spans="1:27" customFormat="1" ht="15" hidden="1" customHeight="1">
      <c r="A831" s="32">
        <v>1528</v>
      </c>
      <c r="B831" s="450"/>
      <c r="C831" s="249" t="str">
        <f>+VLOOKUP(A831,bd_lista!$A$3:$C$590,3,FALSE)</f>
        <v>Gobierno Autónomo Municipal de Puna (Villa Talavera)</v>
      </c>
      <c r="D831" s="452"/>
      <c r="E831" s="246" t="s">
        <v>1311</v>
      </c>
      <c r="F831" s="245">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5">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5">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5">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5">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5">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5">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5">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5">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5">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5">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5">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5">
        <f t="shared" ca="1" si="31"/>
        <v>0</v>
      </c>
      <c r="S831" s="252">
        <f ca="1">+R830+R831</f>
        <v>0</v>
      </c>
      <c r="T831" s="245">
        <f ca="1">+S831</f>
        <v>0</v>
      </c>
      <c r="U831" s="244">
        <f t="shared" si="32"/>
        <v>2</v>
      </c>
      <c r="V831" s="347" t="str">
        <f>+VLOOKUP(A831,bd_lista!$A$3:$E$590,5,FALSE)</f>
        <v>Gobiernos Autonomos Municipales</v>
      </c>
      <c r="W831" s="454"/>
      <c r="X831" s="244">
        <f>+VLOOKUP(A831,[2]Sheet1!$A$13:$D$744,4,FALSE)</f>
        <v>0</v>
      </c>
      <c r="Y831" s="244" t="e">
        <f>+VLOOKUP(X831,bd_lista!$A$3:$C$590,3,FALSE)</f>
        <v>#N/A</v>
      </c>
      <c r="Z831" s="302"/>
      <c r="AA831" s="303"/>
    </row>
    <row r="832" spans="1:27" customFormat="1" ht="15" hidden="1" customHeight="1">
      <c r="A832" s="32">
        <v>1529</v>
      </c>
      <c r="B832" s="449">
        <f>+A832</f>
        <v>1529</v>
      </c>
      <c r="C832" s="249" t="str">
        <f>+VLOOKUP(A832,bd_lista!$A$3:$C$590,3,FALSE)</f>
        <v>Gobierno Autónomo Municipal de Caiza "D"</v>
      </c>
      <c r="D832" s="451" t="str">
        <f>+C832</f>
        <v>Gobierno Autónomo Municipal de Caiza "D"</v>
      </c>
      <c r="E832" s="244" t="s">
        <v>1310</v>
      </c>
      <c r="F832" s="245">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5">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5">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5">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5">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5">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5">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5">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5">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5">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5">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5">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5">
        <f t="shared" ca="1" si="31"/>
        <v>0</v>
      </c>
      <c r="S832" s="252"/>
      <c r="T832" s="245">
        <f ca="1">+T833</f>
        <v>0</v>
      </c>
      <c r="U832" s="244">
        <f t="shared" si="32"/>
        <v>1</v>
      </c>
      <c r="V832" s="347" t="str">
        <f>+VLOOKUP(A832,bd_lista!$A$3:$E$590,5,FALSE)</f>
        <v>Gobiernos Autonomos Municipales</v>
      </c>
      <c r="W832" s="453" t="str">
        <f>+V832</f>
        <v>Gobiernos Autonomos Municipales</v>
      </c>
      <c r="X832" s="244">
        <f>+VLOOKUP(A832,[2]Sheet1!$A$13:$D$744,4,FALSE)</f>
        <v>0</v>
      </c>
      <c r="Y832" s="244" t="e">
        <f>+VLOOKUP(X832,bd_lista!$A$3:$C$590,3,FALSE)</f>
        <v>#N/A</v>
      </c>
      <c r="Z832" s="304">
        <f>+X832</f>
        <v>0</v>
      </c>
      <c r="AA832" s="305" t="e">
        <f>+Y832</f>
        <v>#N/A</v>
      </c>
    </row>
    <row r="833" spans="1:27" customFormat="1" ht="15" hidden="1" customHeight="1">
      <c r="A833" s="32">
        <v>1529</v>
      </c>
      <c r="B833" s="450"/>
      <c r="C833" s="249" t="str">
        <f>+VLOOKUP(A833,bd_lista!$A$3:$C$590,3,FALSE)</f>
        <v>Gobierno Autónomo Municipal de Caiza "D"</v>
      </c>
      <c r="D833" s="452"/>
      <c r="E833" s="246" t="s">
        <v>1311</v>
      </c>
      <c r="F833" s="245">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5">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5">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5">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5">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5">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5">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5">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5">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5">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5">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5">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5">
        <f t="shared" ca="1" si="31"/>
        <v>0</v>
      </c>
      <c r="S833" s="252">
        <f ca="1">+R832+R833</f>
        <v>0</v>
      </c>
      <c r="T833" s="245">
        <f ca="1">+S833</f>
        <v>0</v>
      </c>
      <c r="U833" s="244">
        <f t="shared" si="32"/>
        <v>2</v>
      </c>
      <c r="V833" s="347" t="str">
        <f>+VLOOKUP(A833,bd_lista!$A$3:$E$590,5,FALSE)</f>
        <v>Gobiernos Autonomos Municipales</v>
      </c>
      <c r="W833" s="454"/>
      <c r="X833" s="244">
        <f>+VLOOKUP(A833,[2]Sheet1!$A$13:$D$744,4,FALSE)</f>
        <v>0</v>
      </c>
      <c r="Y833" s="244" t="e">
        <f>+VLOOKUP(X833,bd_lista!$A$3:$C$590,3,FALSE)</f>
        <v>#N/A</v>
      </c>
      <c r="Z833" s="302"/>
      <c r="AA833" s="303"/>
    </row>
    <row r="834" spans="1:27" customFormat="1" ht="15" hidden="1" customHeight="1">
      <c r="A834" s="32">
        <v>1530</v>
      </c>
      <c r="B834" s="449">
        <f>+A834</f>
        <v>1530</v>
      </c>
      <c r="C834" s="249" t="str">
        <f>+VLOOKUP(A834,bd_lista!$A$3:$C$590,3,FALSE)</f>
        <v>Gobierno Autónomo Municipal de Uyuni</v>
      </c>
      <c r="D834" s="451" t="str">
        <f>+C834</f>
        <v>Gobierno Autónomo Municipal de Uyuni</v>
      </c>
      <c r="E834" s="244" t="s">
        <v>1310</v>
      </c>
      <c r="F834" s="245">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5">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5">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5">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5">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5">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5">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5">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5">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5">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5">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5">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5">
        <f t="shared" ca="1" si="31"/>
        <v>0</v>
      </c>
      <c r="S834" s="252"/>
      <c r="T834" s="245">
        <f ca="1">+T835</f>
        <v>0</v>
      </c>
      <c r="U834" s="244">
        <f t="shared" si="32"/>
        <v>1</v>
      </c>
      <c r="V834" s="347" t="str">
        <f>+VLOOKUP(A834,bd_lista!$A$3:$E$590,5,FALSE)</f>
        <v>Gobiernos Autonomos Municipales</v>
      </c>
      <c r="W834" s="453" t="str">
        <f>+V834</f>
        <v>Gobiernos Autonomos Municipales</v>
      </c>
      <c r="X834" s="244">
        <f>+VLOOKUP(A834,[2]Sheet1!$A$13:$D$744,4,FALSE)</f>
        <v>0</v>
      </c>
      <c r="Y834" s="244" t="e">
        <f>+VLOOKUP(X834,bd_lista!$A$3:$C$590,3,FALSE)</f>
        <v>#N/A</v>
      </c>
      <c r="Z834" s="304">
        <f>+X834</f>
        <v>0</v>
      </c>
      <c r="AA834" s="305" t="e">
        <f>+Y834</f>
        <v>#N/A</v>
      </c>
    </row>
    <row r="835" spans="1:27" customFormat="1" ht="15" hidden="1" customHeight="1">
      <c r="A835" s="32">
        <v>1530</v>
      </c>
      <c r="B835" s="450"/>
      <c r="C835" s="249" t="str">
        <f>+VLOOKUP(A835,bd_lista!$A$3:$C$590,3,FALSE)</f>
        <v>Gobierno Autónomo Municipal de Uyuni</v>
      </c>
      <c r="D835" s="452"/>
      <c r="E835" s="246" t="s">
        <v>1311</v>
      </c>
      <c r="F835" s="245">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5">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5">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5">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5">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5">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5">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5">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5">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5">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5">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5">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5">
        <f t="shared" ca="1" si="31"/>
        <v>0</v>
      </c>
      <c r="S835" s="252">
        <f ca="1">+R834+R835</f>
        <v>0</v>
      </c>
      <c r="T835" s="245">
        <f ca="1">+S835</f>
        <v>0</v>
      </c>
      <c r="U835" s="244">
        <f t="shared" si="32"/>
        <v>2</v>
      </c>
      <c r="V835" s="347" t="str">
        <f>+VLOOKUP(A835,bd_lista!$A$3:$E$590,5,FALSE)</f>
        <v>Gobiernos Autonomos Municipales</v>
      </c>
      <c r="W835" s="454"/>
      <c r="X835" s="244">
        <f>+VLOOKUP(A835,[2]Sheet1!$A$13:$D$744,4,FALSE)</f>
        <v>0</v>
      </c>
      <c r="Y835" s="244" t="e">
        <f>+VLOOKUP(X835,bd_lista!$A$3:$C$590,3,FALSE)</f>
        <v>#N/A</v>
      </c>
      <c r="Z835" s="302"/>
      <c r="AA835" s="303"/>
    </row>
    <row r="836" spans="1:27" customFormat="1" ht="27" hidden="1" customHeight="1">
      <c r="A836" s="32">
        <v>1531</v>
      </c>
      <c r="B836" s="449">
        <f>+A836</f>
        <v>1531</v>
      </c>
      <c r="C836" s="249" t="str">
        <f>+VLOOKUP(A836,bd_lista!$A$3:$C$590,3,FALSE)</f>
        <v>Gobierno Autónomo Municipal de Tomave</v>
      </c>
      <c r="D836" s="451" t="str">
        <f>+C836</f>
        <v>Gobierno Autónomo Municipal de Tomave</v>
      </c>
      <c r="E836" s="244" t="s">
        <v>1310</v>
      </c>
      <c r="F836" s="245">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5">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5">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5">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5">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5">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5">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5">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5">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5">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5">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5">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5">
        <f t="shared" ca="1" si="31"/>
        <v>0</v>
      </c>
      <c r="S836" s="252"/>
      <c r="T836" s="245">
        <f ca="1">+T837</f>
        <v>0</v>
      </c>
      <c r="U836" s="244">
        <f t="shared" si="32"/>
        <v>1</v>
      </c>
      <c r="V836" s="347" t="str">
        <f>+VLOOKUP(A836,bd_lista!$A$3:$E$590,5,FALSE)</f>
        <v>Gobiernos Autonomos Municipales</v>
      </c>
      <c r="W836" s="453" t="str">
        <f>+V836</f>
        <v>Gobiernos Autonomos Municipales</v>
      </c>
      <c r="X836" s="244">
        <f>+VLOOKUP(A836,[2]Sheet1!$A$13:$D$744,4,FALSE)</f>
        <v>0</v>
      </c>
      <c r="Y836" s="244" t="e">
        <f>+VLOOKUP(X836,bd_lista!$A$3:$C$590,3,FALSE)</f>
        <v>#N/A</v>
      </c>
      <c r="Z836" s="304">
        <f>+X836</f>
        <v>0</v>
      </c>
      <c r="AA836" s="305" t="e">
        <f>+Y836</f>
        <v>#N/A</v>
      </c>
    </row>
    <row r="837" spans="1:27" customFormat="1" ht="27" hidden="1" customHeight="1">
      <c r="A837" s="32">
        <v>1531</v>
      </c>
      <c r="B837" s="450"/>
      <c r="C837" s="249" t="str">
        <f>+VLOOKUP(A837,bd_lista!$A$3:$C$590,3,FALSE)</f>
        <v>Gobierno Autónomo Municipal de Tomave</v>
      </c>
      <c r="D837" s="452"/>
      <c r="E837" s="246" t="s">
        <v>1311</v>
      </c>
      <c r="F837" s="245">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5">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5">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5">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5">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5">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5">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5">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5">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5">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5">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5">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5">
        <f t="shared" ca="1" si="31"/>
        <v>0</v>
      </c>
      <c r="S837" s="252">
        <f ca="1">+R836+R837</f>
        <v>0</v>
      </c>
      <c r="T837" s="245">
        <f ca="1">+S837</f>
        <v>0</v>
      </c>
      <c r="U837" s="244">
        <f t="shared" si="32"/>
        <v>2</v>
      </c>
      <c r="V837" s="347" t="str">
        <f>+VLOOKUP(A837,bd_lista!$A$3:$E$590,5,FALSE)</f>
        <v>Gobiernos Autonomos Municipales</v>
      </c>
      <c r="W837" s="454"/>
      <c r="X837" s="244">
        <f>+VLOOKUP(A837,[2]Sheet1!$A$13:$D$744,4,FALSE)</f>
        <v>0</v>
      </c>
      <c r="Y837" s="244" t="e">
        <f>+VLOOKUP(X837,bd_lista!$A$3:$C$590,3,FALSE)</f>
        <v>#N/A</v>
      </c>
      <c r="Z837" s="302"/>
      <c r="AA837" s="303"/>
    </row>
    <row r="838" spans="1:27" customFormat="1" ht="15" hidden="1" customHeight="1">
      <c r="A838" s="32">
        <v>1532</v>
      </c>
      <c r="B838" s="449">
        <f>+A838</f>
        <v>1532</v>
      </c>
      <c r="C838" s="249" t="str">
        <f>+VLOOKUP(A838,bd_lista!$A$3:$C$590,3,FALSE)</f>
        <v>Gobierno Autónomo Municipal de Porco</v>
      </c>
      <c r="D838" s="451" t="str">
        <f>+C838</f>
        <v>Gobierno Autónomo Municipal de Porco</v>
      </c>
      <c r="E838" s="244" t="s">
        <v>1310</v>
      </c>
      <c r="F838" s="245">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5">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5">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5">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5">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5">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5">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5">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5">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5">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5">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5">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5">
        <f t="shared" ca="1" si="31"/>
        <v>0</v>
      </c>
      <c r="S838" s="252"/>
      <c r="T838" s="245">
        <f ca="1">+T839</f>
        <v>0</v>
      </c>
      <c r="U838" s="244">
        <f t="shared" si="32"/>
        <v>1</v>
      </c>
      <c r="V838" s="347" t="str">
        <f>+VLOOKUP(A838,bd_lista!$A$3:$E$590,5,FALSE)</f>
        <v>Gobiernos Autonomos Municipales</v>
      </c>
      <c r="W838" s="453" t="str">
        <f>+V838</f>
        <v>Gobiernos Autonomos Municipales</v>
      </c>
      <c r="X838" s="244">
        <f>+VLOOKUP(A838,[2]Sheet1!$A$13:$D$744,4,FALSE)</f>
        <v>0</v>
      </c>
      <c r="Y838" s="244" t="e">
        <f>+VLOOKUP(X838,bd_lista!$A$3:$C$590,3,FALSE)</f>
        <v>#N/A</v>
      </c>
      <c r="Z838" s="304">
        <f>+X838</f>
        <v>0</v>
      </c>
      <c r="AA838" s="305" t="e">
        <f>+Y838</f>
        <v>#N/A</v>
      </c>
    </row>
    <row r="839" spans="1:27" customFormat="1" ht="15" hidden="1" customHeight="1">
      <c r="A839" s="32">
        <v>1532</v>
      </c>
      <c r="B839" s="450"/>
      <c r="C839" s="249" t="str">
        <f>+VLOOKUP(A839,bd_lista!$A$3:$C$590,3,FALSE)</f>
        <v>Gobierno Autónomo Municipal de Porco</v>
      </c>
      <c r="D839" s="452"/>
      <c r="E839" s="246" t="s">
        <v>1311</v>
      </c>
      <c r="F839" s="247">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7">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7">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7">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7">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7">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7">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7">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7">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7">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7">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7">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7">
        <f t="shared" ca="1" si="31"/>
        <v>0</v>
      </c>
      <c r="S839" s="264">
        <f ca="1">+R838+R839</f>
        <v>0</v>
      </c>
      <c r="T839" s="247">
        <f ca="1">+S839</f>
        <v>0</v>
      </c>
      <c r="U839" s="246">
        <f t="shared" si="32"/>
        <v>2</v>
      </c>
      <c r="V839" s="347" t="str">
        <f>+VLOOKUP(A839,bd_lista!$A$3:$E$590,5,FALSE)</f>
        <v>Gobiernos Autonomos Municipales</v>
      </c>
      <c r="W839" s="454"/>
      <c r="X839" s="244">
        <f>+VLOOKUP(A839,[2]Sheet1!$A$13:$D$744,4,FALSE)</f>
        <v>0</v>
      </c>
      <c r="Y839" s="244" t="e">
        <f>+VLOOKUP(X839,bd_lista!$A$3:$C$590,3,FALSE)</f>
        <v>#N/A</v>
      </c>
      <c r="Z839" s="302"/>
      <c r="AA839" s="303"/>
    </row>
    <row r="840" spans="1:27" customFormat="1" ht="15" hidden="1" customHeight="1">
      <c r="A840" s="32">
        <v>1533</v>
      </c>
      <c r="B840" s="449">
        <f>+A840</f>
        <v>1533</v>
      </c>
      <c r="C840" s="249" t="str">
        <f>+VLOOKUP(A840,bd_lista!$A$3:$C$590,3,FALSE)</f>
        <v>Gobierno Autónomo Municipal de Arampampa</v>
      </c>
      <c r="D840" s="451" t="str">
        <f>+C840</f>
        <v>Gobierno Autónomo Municipal de Arampampa</v>
      </c>
      <c r="E840" s="244" t="s">
        <v>1310</v>
      </c>
      <c r="F840" s="245">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5">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5">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5">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5">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5">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5">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5">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5">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5">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5">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5">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5">
        <f t="shared" ca="1" si="31"/>
        <v>0</v>
      </c>
      <c r="S840" s="252"/>
      <c r="T840" s="245">
        <f ca="1">+T841</f>
        <v>0</v>
      </c>
      <c r="U840" s="244">
        <f t="shared" si="32"/>
        <v>1</v>
      </c>
      <c r="V840" s="347" t="str">
        <f>+VLOOKUP(A840,bd_lista!$A$3:$E$590,5,FALSE)</f>
        <v>Gobiernos Autonomos Municipales</v>
      </c>
      <c r="W840" s="453" t="str">
        <f>+V840</f>
        <v>Gobiernos Autonomos Municipales</v>
      </c>
      <c r="X840" s="244">
        <f>+VLOOKUP(A840,[2]Sheet1!$A$13:$D$744,4,FALSE)</f>
        <v>0</v>
      </c>
      <c r="Y840" s="244" t="e">
        <f>+VLOOKUP(X840,bd_lista!$A$3:$C$590,3,FALSE)</f>
        <v>#N/A</v>
      </c>
      <c r="Z840" s="304">
        <f>+X840</f>
        <v>0</v>
      </c>
      <c r="AA840" s="305" t="e">
        <f>+Y840</f>
        <v>#N/A</v>
      </c>
    </row>
    <row r="841" spans="1:27" customFormat="1" ht="15" hidden="1" customHeight="1">
      <c r="A841" s="32">
        <v>1533</v>
      </c>
      <c r="B841" s="450"/>
      <c r="C841" s="249" t="str">
        <f>+VLOOKUP(A841,bd_lista!$A$3:$C$590,3,FALSE)</f>
        <v>Gobierno Autónomo Municipal de Arampampa</v>
      </c>
      <c r="D841" s="452"/>
      <c r="E841" s="246" t="s">
        <v>1311</v>
      </c>
      <c r="F841" s="247">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7">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7">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7">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7">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7">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7">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7">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7">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7">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7">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7">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7">
        <f t="shared" ca="1" si="31"/>
        <v>0</v>
      </c>
      <c r="S841" s="264">
        <f ca="1">+R840+R841</f>
        <v>0</v>
      </c>
      <c r="T841" s="247">
        <f ca="1">+S841</f>
        <v>0</v>
      </c>
      <c r="U841" s="246">
        <f t="shared" si="32"/>
        <v>2</v>
      </c>
      <c r="V841" s="347" t="str">
        <f>+VLOOKUP(A841,bd_lista!$A$3:$E$590,5,FALSE)</f>
        <v>Gobiernos Autonomos Municipales</v>
      </c>
      <c r="W841" s="454"/>
      <c r="X841" s="244">
        <f>+VLOOKUP(A841,[2]Sheet1!$A$13:$D$744,4,FALSE)</f>
        <v>0</v>
      </c>
      <c r="Y841" s="244" t="e">
        <f>+VLOOKUP(X841,bd_lista!$A$3:$C$590,3,FALSE)</f>
        <v>#N/A</v>
      </c>
      <c r="Z841" s="302"/>
      <c r="AA841" s="303"/>
    </row>
    <row r="842" spans="1:27" customFormat="1" ht="15" hidden="1" customHeight="1">
      <c r="A842" s="32">
        <v>1534</v>
      </c>
      <c r="B842" s="449">
        <f>+A842</f>
        <v>1534</v>
      </c>
      <c r="C842" s="249" t="str">
        <f>+VLOOKUP(A842,bd_lista!$A$3:$C$590,3,FALSE)</f>
        <v>Gobierno Autónomo Municipal de Acasio</v>
      </c>
      <c r="D842" s="451" t="str">
        <f>+C842</f>
        <v>Gobierno Autónomo Municipal de Acasio</v>
      </c>
      <c r="E842" s="244" t="s">
        <v>1310</v>
      </c>
      <c r="F842" s="245">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5">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5">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5">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5">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5">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5">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5">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5">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5">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5">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5">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5">
        <f t="shared" ca="1" si="31"/>
        <v>0</v>
      </c>
      <c r="S842" s="252"/>
      <c r="T842" s="245">
        <f ca="1">+T843</f>
        <v>0</v>
      </c>
      <c r="U842" s="244">
        <f t="shared" si="32"/>
        <v>1</v>
      </c>
      <c r="V842" s="347" t="str">
        <f>+VLOOKUP(A842,bd_lista!$A$3:$E$590,5,FALSE)</f>
        <v>Gobiernos Autonomos Municipales</v>
      </c>
      <c r="W842" s="453" t="str">
        <f>+V842</f>
        <v>Gobiernos Autonomos Municipales</v>
      </c>
      <c r="X842" s="244">
        <f>+VLOOKUP(A842,[2]Sheet1!$A$13:$D$744,4,FALSE)</f>
        <v>0</v>
      </c>
      <c r="Y842" s="244" t="e">
        <f>+VLOOKUP(X842,bd_lista!$A$3:$C$590,3,FALSE)</f>
        <v>#N/A</v>
      </c>
      <c r="Z842" s="304">
        <f>+X842</f>
        <v>0</v>
      </c>
      <c r="AA842" s="305" t="e">
        <f>+Y842</f>
        <v>#N/A</v>
      </c>
    </row>
    <row r="843" spans="1:27" customFormat="1" ht="15" hidden="1" customHeight="1">
      <c r="A843" s="32">
        <v>1534</v>
      </c>
      <c r="B843" s="450"/>
      <c r="C843" s="249" t="str">
        <f>+VLOOKUP(A843,bd_lista!$A$3:$C$590,3,FALSE)</f>
        <v>Gobierno Autónomo Municipal de Acasio</v>
      </c>
      <c r="D843" s="452"/>
      <c r="E843" s="246" t="s">
        <v>1311</v>
      </c>
      <c r="F843" s="247">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7">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7">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7">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7">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7">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7">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7">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7">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7">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7">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7">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7">
        <f t="shared" ca="1" si="31"/>
        <v>0</v>
      </c>
      <c r="S843" s="264">
        <f ca="1">+R842+R843</f>
        <v>0</v>
      </c>
      <c r="T843" s="247">
        <f ca="1">+S843</f>
        <v>0</v>
      </c>
      <c r="U843" s="246">
        <f t="shared" si="32"/>
        <v>2</v>
      </c>
      <c r="V843" s="347" t="str">
        <f>+VLOOKUP(A843,bd_lista!$A$3:$E$590,5,FALSE)</f>
        <v>Gobiernos Autonomos Municipales</v>
      </c>
      <c r="W843" s="454"/>
      <c r="X843" s="244">
        <f>+VLOOKUP(A843,[2]Sheet1!$A$13:$D$744,4,FALSE)</f>
        <v>0</v>
      </c>
      <c r="Y843" s="244" t="e">
        <f>+VLOOKUP(X843,bd_lista!$A$3:$C$590,3,FALSE)</f>
        <v>#N/A</v>
      </c>
      <c r="Z843" s="302"/>
      <c r="AA843" s="303"/>
    </row>
    <row r="844" spans="1:27" customFormat="1" ht="15" hidden="1" customHeight="1">
      <c r="A844" s="32">
        <v>1535</v>
      </c>
      <c r="B844" s="449">
        <f>+A844</f>
        <v>1535</v>
      </c>
      <c r="C844" s="249" t="str">
        <f>+VLOOKUP(A844,bd_lista!$A$3:$C$590,3,FALSE)</f>
        <v>Gobierno Autónomo Municipal de Llica</v>
      </c>
      <c r="D844" s="451" t="str">
        <f>+C844</f>
        <v>Gobierno Autónomo Municipal de Llica</v>
      </c>
      <c r="E844" s="244" t="s">
        <v>1310</v>
      </c>
      <c r="F844" s="245">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5">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5">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5">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5">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5">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5">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5">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5">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5">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5">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5">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5">
        <f t="shared" ca="1" si="31"/>
        <v>0</v>
      </c>
      <c r="S844" s="252"/>
      <c r="T844" s="245">
        <f ca="1">+T845</f>
        <v>0</v>
      </c>
      <c r="U844" s="244">
        <f t="shared" si="32"/>
        <v>1</v>
      </c>
      <c r="V844" s="347" t="str">
        <f>+VLOOKUP(A844,bd_lista!$A$3:$E$590,5,FALSE)</f>
        <v>Gobiernos Autonomos Municipales</v>
      </c>
      <c r="W844" s="453" t="str">
        <f>+V844</f>
        <v>Gobiernos Autonomos Municipales</v>
      </c>
      <c r="X844" s="244">
        <f>+VLOOKUP(A844,[2]Sheet1!$A$13:$D$744,4,FALSE)</f>
        <v>0</v>
      </c>
      <c r="Y844" s="244" t="e">
        <f>+VLOOKUP(X844,bd_lista!$A$3:$C$590,3,FALSE)</f>
        <v>#N/A</v>
      </c>
      <c r="Z844" s="304">
        <f>+X844</f>
        <v>0</v>
      </c>
      <c r="AA844" s="305" t="e">
        <f>+Y844</f>
        <v>#N/A</v>
      </c>
    </row>
    <row r="845" spans="1:27" customFormat="1" ht="15" hidden="1" customHeight="1">
      <c r="A845" s="32">
        <v>1535</v>
      </c>
      <c r="B845" s="450"/>
      <c r="C845" s="249" t="str">
        <f>+VLOOKUP(A845,bd_lista!$A$3:$C$590,3,FALSE)</f>
        <v>Gobierno Autónomo Municipal de Llica</v>
      </c>
      <c r="D845" s="452"/>
      <c r="E845" s="246" t="s">
        <v>1311</v>
      </c>
      <c r="F845" s="247">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7">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7">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7">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7">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7">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7">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7">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7">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7">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7">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7">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7">
        <f t="shared" ca="1" si="31"/>
        <v>0</v>
      </c>
      <c r="S845" s="264">
        <f ca="1">+R844+R845</f>
        <v>0</v>
      </c>
      <c r="T845" s="247">
        <f ca="1">+S845</f>
        <v>0</v>
      </c>
      <c r="U845" s="246">
        <f t="shared" si="32"/>
        <v>2</v>
      </c>
      <c r="V845" s="347" t="str">
        <f>+VLOOKUP(A845,bd_lista!$A$3:$E$590,5,FALSE)</f>
        <v>Gobiernos Autonomos Municipales</v>
      </c>
      <c r="W845" s="454"/>
      <c r="X845" s="244">
        <f>+VLOOKUP(A845,[2]Sheet1!$A$13:$D$744,4,FALSE)</f>
        <v>0</v>
      </c>
      <c r="Y845" s="244" t="e">
        <f>+VLOOKUP(X845,bd_lista!$A$3:$C$590,3,FALSE)</f>
        <v>#N/A</v>
      </c>
      <c r="Z845" s="302"/>
      <c r="AA845" s="303"/>
    </row>
    <row r="846" spans="1:27" customFormat="1" ht="15" hidden="1" customHeight="1">
      <c r="A846" s="32">
        <v>1536</v>
      </c>
      <c r="B846" s="449">
        <f>+A846</f>
        <v>1536</v>
      </c>
      <c r="C846" s="249" t="str">
        <f>+VLOOKUP(A846,bd_lista!$A$3:$C$590,3,FALSE)</f>
        <v>Gobierno Autónomo Municipal de Tahua</v>
      </c>
      <c r="D846" s="451" t="str">
        <f>+C846</f>
        <v>Gobierno Autónomo Municipal de Tahua</v>
      </c>
      <c r="E846" s="244" t="s">
        <v>1310</v>
      </c>
      <c r="F846" s="245">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5">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5">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5">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5">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5">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5">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5">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5">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5">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5">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5">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5">
        <f t="shared" ca="1" si="31"/>
        <v>0</v>
      </c>
      <c r="S846" s="252"/>
      <c r="T846" s="245">
        <f ca="1">+T847</f>
        <v>0</v>
      </c>
      <c r="U846" s="244">
        <f t="shared" si="32"/>
        <v>1</v>
      </c>
      <c r="V846" s="347" t="str">
        <f>+VLOOKUP(A846,bd_lista!$A$3:$E$590,5,FALSE)</f>
        <v>Gobiernos Autonomos Municipales</v>
      </c>
      <c r="W846" s="453" t="str">
        <f>+V846</f>
        <v>Gobiernos Autonomos Municipales</v>
      </c>
      <c r="X846" s="244">
        <f>+VLOOKUP(A846,[2]Sheet1!$A$13:$D$744,4,FALSE)</f>
        <v>0</v>
      </c>
      <c r="Y846" s="244" t="e">
        <f>+VLOOKUP(X846,bd_lista!$A$3:$C$590,3,FALSE)</f>
        <v>#N/A</v>
      </c>
      <c r="Z846" s="304">
        <f>+X846</f>
        <v>0</v>
      </c>
      <c r="AA846" s="305" t="e">
        <f>+Y846</f>
        <v>#N/A</v>
      </c>
    </row>
    <row r="847" spans="1:27" customFormat="1" ht="15" hidden="1" customHeight="1">
      <c r="A847" s="32">
        <v>1536</v>
      </c>
      <c r="B847" s="450"/>
      <c r="C847" s="249" t="str">
        <f>+VLOOKUP(A847,bd_lista!$A$3:$C$590,3,FALSE)</f>
        <v>Gobierno Autónomo Municipal de Tahua</v>
      </c>
      <c r="D847" s="452"/>
      <c r="E847" s="246" t="s">
        <v>1311</v>
      </c>
      <c r="F847" s="247">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7">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7">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7">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7">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7">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7">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7">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7">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7">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7">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7">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7">
        <f t="shared" ca="1" si="31"/>
        <v>0</v>
      </c>
      <c r="S847" s="264">
        <f ca="1">+R846+R847</f>
        <v>0</v>
      </c>
      <c r="T847" s="247">
        <f ca="1">+S847</f>
        <v>0</v>
      </c>
      <c r="U847" s="246">
        <f t="shared" si="32"/>
        <v>2</v>
      </c>
      <c r="V847" s="347" t="str">
        <f>+VLOOKUP(A847,bd_lista!$A$3:$E$590,5,FALSE)</f>
        <v>Gobiernos Autonomos Municipales</v>
      </c>
      <c r="W847" s="454"/>
      <c r="X847" s="244">
        <f>+VLOOKUP(A847,[2]Sheet1!$A$13:$D$744,4,FALSE)</f>
        <v>0</v>
      </c>
      <c r="Y847" s="244" t="e">
        <f>+VLOOKUP(X847,bd_lista!$A$3:$C$590,3,FALSE)</f>
        <v>#N/A</v>
      </c>
      <c r="Z847" s="302"/>
      <c r="AA847" s="303"/>
    </row>
    <row r="848" spans="1:27" customFormat="1" ht="15" hidden="1" customHeight="1">
      <c r="A848" s="32">
        <v>1537</v>
      </c>
      <c r="B848" s="449">
        <f>+A848</f>
        <v>1537</v>
      </c>
      <c r="C848" s="249" t="str">
        <f>+VLOOKUP(A848,bd_lista!$A$3:$C$590,3,FALSE)</f>
        <v>Gobierno Autónomo Municipal de Villazón</v>
      </c>
      <c r="D848" s="451" t="str">
        <f>+C848</f>
        <v>Gobierno Autónomo Municipal de Villazón</v>
      </c>
      <c r="E848" s="244" t="s">
        <v>1310</v>
      </c>
      <c r="F848" s="245">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5">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5">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5">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5">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5">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5">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5">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5">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5">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5">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5">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5">
        <f t="shared" ca="1" si="31"/>
        <v>0</v>
      </c>
      <c r="S848" s="252"/>
      <c r="T848" s="245">
        <f ca="1">+T849</f>
        <v>0</v>
      </c>
      <c r="U848" s="244">
        <f t="shared" si="32"/>
        <v>1</v>
      </c>
      <c r="V848" s="347" t="str">
        <f>+VLOOKUP(A848,bd_lista!$A$3:$E$590,5,FALSE)</f>
        <v>Gobiernos Autonomos Municipales</v>
      </c>
      <c r="W848" s="453" t="str">
        <f>+V848</f>
        <v>Gobiernos Autonomos Municipales</v>
      </c>
      <c r="X848" s="244">
        <f>+VLOOKUP(A848,[2]Sheet1!$A$13:$D$744,4,FALSE)</f>
        <v>0</v>
      </c>
      <c r="Y848" s="244" t="e">
        <f>+VLOOKUP(X848,bd_lista!$A$3:$C$590,3,FALSE)</f>
        <v>#N/A</v>
      </c>
      <c r="Z848" s="304">
        <f>+X848</f>
        <v>0</v>
      </c>
      <c r="AA848" s="305" t="e">
        <f>+Y848</f>
        <v>#N/A</v>
      </c>
    </row>
    <row r="849" spans="1:27" customFormat="1" ht="15" hidden="1" customHeight="1">
      <c r="A849" s="32">
        <v>1537</v>
      </c>
      <c r="B849" s="450"/>
      <c r="C849" s="249" t="str">
        <f>+VLOOKUP(A849,bd_lista!$A$3:$C$590,3,FALSE)</f>
        <v>Gobierno Autónomo Municipal de Villazón</v>
      </c>
      <c r="D849" s="452"/>
      <c r="E849" s="246" t="s">
        <v>1311</v>
      </c>
      <c r="F849" s="247">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7">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7">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7">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7">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7">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7">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7">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7">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7">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7">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7">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7">
        <f t="shared" ca="1" si="31"/>
        <v>0</v>
      </c>
      <c r="S849" s="264">
        <f ca="1">+R848+R849</f>
        <v>0</v>
      </c>
      <c r="T849" s="247">
        <f ca="1">+S849</f>
        <v>0</v>
      </c>
      <c r="U849" s="246">
        <f t="shared" si="32"/>
        <v>2</v>
      </c>
      <c r="V849" s="347" t="str">
        <f>+VLOOKUP(A849,bd_lista!$A$3:$E$590,5,FALSE)</f>
        <v>Gobiernos Autonomos Municipales</v>
      </c>
      <c r="W849" s="454"/>
      <c r="X849" s="244">
        <f>+VLOOKUP(A849,[2]Sheet1!$A$13:$D$744,4,FALSE)</f>
        <v>0</v>
      </c>
      <c r="Y849" s="244" t="e">
        <f>+VLOOKUP(X849,bd_lista!$A$3:$C$590,3,FALSE)</f>
        <v>#N/A</v>
      </c>
      <c r="Z849" s="302"/>
      <c r="AA849" s="303"/>
    </row>
    <row r="850" spans="1:27" customFormat="1" ht="15" hidden="1" customHeight="1">
      <c r="A850" s="32">
        <v>1538</v>
      </c>
      <c r="B850" s="449">
        <f>+A850</f>
        <v>1538</v>
      </c>
      <c r="C850" s="249" t="str">
        <f>+VLOOKUP(A850,bd_lista!$A$3:$C$590,3,FALSE)</f>
        <v>Gobierno Autónomo Municipal de San Agustín</v>
      </c>
      <c r="D850" s="451" t="str">
        <f>+C850</f>
        <v>Gobierno Autónomo Municipal de San Agustín</v>
      </c>
      <c r="E850" s="244" t="s">
        <v>1310</v>
      </c>
      <c r="F850" s="245">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5">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5">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5">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5">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5">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5">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5">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5">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5">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5">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5">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5">
        <f t="shared" ca="1" si="31"/>
        <v>0</v>
      </c>
      <c r="S850" s="252"/>
      <c r="T850" s="245">
        <f ca="1">+T851</f>
        <v>0</v>
      </c>
      <c r="U850" s="244">
        <f t="shared" si="32"/>
        <v>1</v>
      </c>
      <c r="V850" s="347" t="str">
        <f>+VLOOKUP(A850,bd_lista!$A$3:$E$590,5,FALSE)</f>
        <v>Gobiernos Autonomos Municipales</v>
      </c>
      <c r="W850" s="453" t="str">
        <f>+V850</f>
        <v>Gobiernos Autonomos Municipales</v>
      </c>
      <c r="X850" s="244">
        <f>+VLOOKUP(A850,[2]Sheet1!$A$13:$D$744,4,FALSE)</f>
        <v>0</v>
      </c>
      <c r="Y850" s="244" t="e">
        <f>+VLOOKUP(X850,bd_lista!$A$3:$C$590,3,FALSE)</f>
        <v>#N/A</v>
      </c>
      <c r="Z850" s="304">
        <f>+X850</f>
        <v>0</v>
      </c>
      <c r="AA850" s="305" t="e">
        <f>+Y850</f>
        <v>#N/A</v>
      </c>
    </row>
    <row r="851" spans="1:27" customFormat="1" ht="15" hidden="1" customHeight="1">
      <c r="A851" s="32">
        <v>1538</v>
      </c>
      <c r="B851" s="450"/>
      <c r="C851" s="249" t="str">
        <f>+VLOOKUP(A851,bd_lista!$A$3:$C$590,3,FALSE)</f>
        <v>Gobierno Autónomo Municipal de San Agustín</v>
      </c>
      <c r="D851" s="452"/>
      <c r="E851" s="246" t="s">
        <v>1311</v>
      </c>
      <c r="F851" s="247">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7">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7">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7">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7">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7">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7">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7">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7">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7">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7">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7">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7">
        <f t="shared" ca="1" si="31"/>
        <v>0</v>
      </c>
      <c r="S851" s="264">
        <f ca="1">+R850+R851</f>
        <v>0</v>
      </c>
      <c r="T851" s="247">
        <f ca="1">+S851</f>
        <v>0</v>
      </c>
      <c r="U851" s="246">
        <f t="shared" si="32"/>
        <v>2</v>
      </c>
      <c r="V851" s="347" t="str">
        <f>+VLOOKUP(A851,bd_lista!$A$3:$E$590,5,FALSE)</f>
        <v>Gobiernos Autonomos Municipales</v>
      </c>
      <c r="W851" s="454"/>
      <c r="X851" s="244">
        <f>+VLOOKUP(A851,[2]Sheet1!$A$13:$D$744,4,FALSE)</f>
        <v>0</v>
      </c>
      <c r="Y851" s="244" t="e">
        <f>+VLOOKUP(X851,bd_lista!$A$3:$C$590,3,FALSE)</f>
        <v>#N/A</v>
      </c>
      <c r="Z851" s="302"/>
      <c r="AA851" s="303"/>
    </row>
    <row r="852" spans="1:27" customFormat="1" ht="15" hidden="1" customHeight="1">
      <c r="A852" s="32">
        <v>1539</v>
      </c>
      <c r="B852" s="449">
        <f>+A852</f>
        <v>1539</v>
      </c>
      <c r="C852" s="249" t="str">
        <f>+VLOOKUP(A852,bd_lista!$A$3:$C$590,3,FALSE)</f>
        <v>Gobierno Autónomo Municipal de Ckochas</v>
      </c>
      <c r="D852" s="451" t="str">
        <f>+C852</f>
        <v>Gobierno Autónomo Municipal de Ckochas</v>
      </c>
      <c r="E852" s="244" t="s">
        <v>1310</v>
      </c>
      <c r="F852" s="245">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5">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5">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5">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5">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5">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5">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5">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5">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5">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5">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5">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5">
        <f t="shared" ca="1" si="31"/>
        <v>0</v>
      </c>
      <c r="S852" s="252"/>
      <c r="T852" s="245">
        <f ca="1">+T853</f>
        <v>0</v>
      </c>
      <c r="U852" s="244">
        <f t="shared" si="32"/>
        <v>1</v>
      </c>
      <c r="V852" s="347" t="str">
        <f>+VLOOKUP(A852,bd_lista!$A$3:$E$590,5,FALSE)</f>
        <v>Gobiernos Autonomos Municipales</v>
      </c>
      <c r="W852" s="453" t="str">
        <f>+V852</f>
        <v>Gobiernos Autonomos Municipales</v>
      </c>
      <c r="X852" s="244">
        <f>+VLOOKUP(A852,[2]Sheet1!$A$13:$D$744,4,FALSE)</f>
        <v>0</v>
      </c>
      <c r="Y852" s="244" t="e">
        <f>+VLOOKUP(X852,bd_lista!$A$3:$C$590,3,FALSE)</f>
        <v>#N/A</v>
      </c>
      <c r="Z852" s="304">
        <f>+X852</f>
        <v>0</v>
      </c>
      <c r="AA852" s="305" t="e">
        <f>+Y852</f>
        <v>#N/A</v>
      </c>
    </row>
    <row r="853" spans="1:27" customFormat="1" ht="15" hidden="1" customHeight="1">
      <c r="A853" s="32">
        <v>1539</v>
      </c>
      <c r="B853" s="450"/>
      <c r="C853" s="249" t="str">
        <f>+VLOOKUP(A853,bd_lista!$A$3:$C$590,3,FALSE)</f>
        <v>Gobierno Autónomo Municipal de Ckochas</v>
      </c>
      <c r="D853" s="452"/>
      <c r="E853" s="246" t="s">
        <v>1311</v>
      </c>
      <c r="F853" s="247">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7">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7">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7">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7">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7">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7">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7">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7">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7">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7">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7">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7">
        <f t="shared" ca="1" si="31"/>
        <v>0</v>
      </c>
      <c r="S853" s="264">
        <f ca="1">+R852+R853</f>
        <v>0</v>
      </c>
      <c r="T853" s="247">
        <f ca="1">+S853</f>
        <v>0</v>
      </c>
      <c r="U853" s="246">
        <f t="shared" si="32"/>
        <v>2</v>
      </c>
      <c r="V853" s="347" t="str">
        <f>+VLOOKUP(A853,bd_lista!$A$3:$E$590,5,FALSE)</f>
        <v>Gobiernos Autonomos Municipales</v>
      </c>
      <c r="W853" s="454"/>
      <c r="X853" s="244">
        <f>+VLOOKUP(A853,[2]Sheet1!$A$13:$D$744,4,FALSE)</f>
        <v>0</v>
      </c>
      <c r="Y853" s="244" t="e">
        <f>+VLOOKUP(X853,bd_lista!$A$3:$C$590,3,FALSE)</f>
        <v>#N/A</v>
      </c>
      <c r="Z853" s="302"/>
      <c r="AA853" s="303"/>
    </row>
    <row r="854" spans="1:27" customFormat="1" ht="15" hidden="1" customHeight="1">
      <c r="A854" s="32">
        <v>1540</v>
      </c>
      <c r="B854" s="449">
        <f>+A854</f>
        <v>1540</v>
      </c>
      <c r="C854" s="249" t="str">
        <f>+VLOOKUP(A854,bd_lista!$A$3:$C$590,3,FALSE)</f>
        <v>Gobierno Autónomo Municipal de Chuquihuta Ayllu Jucumani</v>
      </c>
      <c r="D854" s="451" t="str">
        <f>+C854</f>
        <v>Gobierno Autónomo Municipal de Chuquihuta Ayllu Jucumani</v>
      </c>
      <c r="E854" s="244" t="s">
        <v>1310</v>
      </c>
      <c r="F854" s="245">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5">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5">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5">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5">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5">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5">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5">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5">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5">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5">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5">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5">
        <f t="shared" ca="1" si="31"/>
        <v>0</v>
      </c>
      <c r="S854" s="252"/>
      <c r="T854" s="245">
        <f ca="1">+T855</f>
        <v>0</v>
      </c>
      <c r="U854" s="244">
        <f t="shared" si="32"/>
        <v>1</v>
      </c>
      <c r="V854" s="347" t="str">
        <f>+VLOOKUP(A854,bd_lista!$A$3:$E$590,5,FALSE)</f>
        <v>Gobiernos Autonomos Municipales</v>
      </c>
      <c r="W854" s="453" t="str">
        <f>+V854</f>
        <v>Gobiernos Autonomos Municipales</v>
      </c>
      <c r="X854" s="244">
        <f>+VLOOKUP(A854,[2]Sheet1!$A$13:$D$744,4,FALSE)</f>
        <v>0</v>
      </c>
      <c r="Y854" s="244" t="e">
        <f>+VLOOKUP(X854,bd_lista!$A$3:$C$590,3,FALSE)</f>
        <v>#N/A</v>
      </c>
      <c r="Z854" s="304">
        <f>+X854</f>
        <v>0</v>
      </c>
      <c r="AA854" s="305" t="e">
        <f>+Y854</f>
        <v>#N/A</v>
      </c>
    </row>
    <row r="855" spans="1:27" customFormat="1" ht="15" hidden="1" customHeight="1">
      <c r="A855" s="32">
        <v>1540</v>
      </c>
      <c r="B855" s="450"/>
      <c r="C855" s="249" t="str">
        <f>+VLOOKUP(A855,bd_lista!$A$3:$C$590,3,FALSE)</f>
        <v>Gobierno Autónomo Municipal de Chuquihuta Ayllu Jucumani</v>
      </c>
      <c r="D855" s="452"/>
      <c r="E855" s="246" t="s">
        <v>1311</v>
      </c>
      <c r="F855" s="247">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7">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7">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7">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7">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7">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7">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7">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7">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7">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7">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7">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7">
        <f t="shared" ca="1" si="31"/>
        <v>0</v>
      </c>
      <c r="S855" s="264">
        <f ca="1">+R854+R855</f>
        <v>0</v>
      </c>
      <c r="T855" s="247">
        <f ca="1">+S855</f>
        <v>0</v>
      </c>
      <c r="U855" s="246">
        <f t="shared" si="32"/>
        <v>2</v>
      </c>
      <c r="V855" s="347" t="str">
        <f>+VLOOKUP(A855,bd_lista!$A$3:$E$590,5,FALSE)</f>
        <v>Gobiernos Autonomos Municipales</v>
      </c>
      <c r="W855" s="454"/>
      <c r="X855" s="244">
        <f>+VLOOKUP(A855,[2]Sheet1!$A$13:$D$744,4,FALSE)</f>
        <v>0</v>
      </c>
      <c r="Y855" s="244" t="e">
        <f>+VLOOKUP(X855,bd_lista!$A$3:$C$590,3,FALSE)</f>
        <v>#N/A</v>
      </c>
      <c r="Z855" s="302"/>
      <c r="AA855" s="303"/>
    </row>
    <row r="856" spans="1:27" customFormat="1" ht="15" hidden="1" customHeight="1">
      <c r="A856" s="32">
        <v>1601</v>
      </c>
      <c r="B856" s="449">
        <f>+A856</f>
        <v>1601</v>
      </c>
      <c r="C856" s="249" t="str">
        <f>+VLOOKUP(A856,bd_lista!$A$3:$C$590,3,FALSE)</f>
        <v>Gobierno Autónomo Municipal de Tarija</v>
      </c>
      <c r="D856" s="451" t="str">
        <f>+C856</f>
        <v>Gobierno Autónomo Municipal de Tarija</v>
      </c>
      <c r="E856" s="244" t="s">
        <v>1310</v>
      </c>
      <c r="F856" s="245">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5">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5">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5">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5">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5">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5">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5">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5">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5">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5">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5">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5">
        <f t="shared" ca="1" si="31"/>
        <v>0</v>
      </c>
      <c r="S856" s="252"/>
      <c r="T856" s="245">
        <f ca="1">+T857</f>
        <v>0</v>
      </c>
      <c r="U856" s="244">
        <f t="shared" si="32"/>
        <v>1</v>
      </c>
      <c r="V856" s="347" t="str">
        <f>+VLOOKUP(A856,bd_lista!$A$3:$E$590,5,FALSE)</f>
        <v>Gobiernos Autonomos Municipales</v>
      </c>
      <c r="W856" s="453" t="str">
        <f>+V856</f>
        <v>Gobiernos Autonomos Municipales</v>
      </c>
      <c r="X856" s="244">
        <f>+VLOOKUP(A856,[2]Sheet1!$A$13:$D$744,4,FALSE)</f>
        <v>0</v>
      </c>
      <c r="Y856" s="244" t="e">
        <f>+VLOOKUP(X856,bd_lista!$A$3:$C$590,3,FALSE)</f>
        <v>#N/A</v>
      </c>
      <c r="Z856" s="304">
        <f>+X856</f>
        <v>0</v>
      </c>
      <c r="AA856" s="305" t="e">
        <f>+Y856</f>
        <v>#N/A</v>
      </c>
    </row>
    <row r="857" spans="1:27" customFormat="1" ht="15" hidden="1" customHeight="1">
      <c r="A857" s="32">
        <v>1601</v>
      </c>
      <c r="B857" s="450"/>
      <c r="C857" s="249" t="str">
        <f>+VLOOKUP(A857,bd_lista!$A$3:$C$590,3,FALSE)</f>
        <v>Gobierno Autónomo Municipal de Tarija</v>
      </c>
      <c r="D857" s="452"/>
      <c r="E857" s="246" t="s">
        <v>1311</v>
      </c>
      <c r="F857" s="247">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7">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7">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7">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7">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7">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7">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7">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7">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7">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7">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7">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7">
        <f t="shared" ca="1" si="31"/>
        <v>0</v>
      </c>
      <c r="S857" s="264">
        <f ca="1">+R856+R857</f>
        <v>0</v>
      </c>
      <c r="T857" s="247">
        <f ca="1">+S857</f>
        <v>0</v>
      </c>
      <c r="U857" s="246">
        <f t="shared" si="32"/>
        <v>2</v>
      </c>
      <c r="V857" s="347" t="str">
        <f>+VLOOKUP(A857,bd_lista!$A$3:$E$590,5,FALSE)</f>
        <v>Gobiernos Autonomos Municipales</v>
      </c>
      <c r="W857" s="454"/>
      <c r="X857" s="244">
        <f>+VLOOKUP(A857,[2]Sheet1!$A$13:$D$744,4,FALSE)</f>
        <v>0</v>
      </c>
      <c r="Y857" s="244" t="e">
        <f>+VLOOKUP(X857,bd_lista!$A$3:$C$590,3,FALSE)</f>
        <v>#N/A</v>
      </c>
      <c r="Z857" s="302"/>
      <c r="AA857" s="303"/>
    </row>
    <row r="858" spans="1:27" customFormat="1" ht="15" hidden="1" customHeight="1">
      <c r="A858" s="32">
        <v>1602</v>
      </c>
      <c r="B858" s="449">
        <f>+A858</f>
        <v>1602</v>
      </c>
      <c r="C858" s="249" t="str">
        <f>+VLOOKUP(A858,bd_lista!$A$3:$C$590,3,FALSE)</f>
        <v>Gobierno Autónomo Municipal de Padcaya</v>
      </c>
      <c r="D858" s="451" t="str">
        <f>+C858</f>
        <v>Gobierno Autónomo Municipal de Padcaya</v>
      </c>
      <c r="E858" s="244" t="s">
        <v>1310</v>
      </c>
      <c r="F858" s="245">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5">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5">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5">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5">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5">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5">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5">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5">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5">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5">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5">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5">
        <f t="shared" ca="1" si="31"/>
        <v>0</v>
      </c>
      <c r="S858" s="252"/>
      <c r="T858" s="245">
        <f ca="1">+T859</f>
        <v>0</v>
      </c>
      <c r="U858" s="244">
        <f t="shared" si="32"/>
        <v>1</v>
      </c>
      <c r="V858" s="347" t="str">
        <f>+VLOOKUP(A858,bd_lista!$A$3:$E$590,5,FALSE)</f>
        <v>Gobiernos Autonomos Municipales</v>
      </c>
      <c r="W858" s="453" t="str">
        <f>+V858</f>
        <v>Gobiernos Autonomos Municipales</v>
      </c>
      <c r="X858" s="244">
        <f>+VLOOKUP(A858,[2]Sheet1!$A$13:$D$744,4,FALSE)</f>
        <v>0</v>
      </c>
      <c r="Y858" s="244" t="e">
        <f>+VLOOKUP(X858,bd_lista!$A$3:$C$590,3,FALSE)</f>
        <v>#N/A</v>
      </c>
      <c r="Z858" s="304">
        <f>+X858</f>
        <v>0</v>
      </c>
      <c r="AA858" s="305" t="e">
        <f>+Y858</f>
        <v>#N/A</v>
      </c>
    </row>
    <row r="859" spans="1:27" customFormat="1" ht="15" hidden="1" customHeight="1">
      <c r="A859" s="32">
        <v>1602</v>
      </c>
      <c r="B859" s="450"/>
      <c r="C859" s="249" t="str">
        <f>+VLOOKUP(A859,bd_lista!$A$3:$C$590,3,FALSE)</f>
        <v>Gobierno Autónomo Municipal de Padcaya</v>
      </c>
      <c r="D859" s="452"/>
      <c r="E859" s="246" t="s">
        <v>1311</v>
      </c>
      <c r="F859" s="247">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7">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7">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7">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7">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7">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7">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7">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7">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7">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7">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7">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7">
        <f t="shared" ca="1" si="31"/>
        <v>0</v>
      </c>
      <c r="S859" s="264">
        <f ca="1">+R858+R859</f>
        <v>0</v>
      </c>
      <c r="T859" s="247">
        <f ca="1">+S859</f>
        <v>0</v>
      </c>
      <c r="U859" s="246">
        <f t="shared" si="32"/>
        <v>2</v>
      </c>
      <c r="V859" s="347" t="str">
        <f>+VLOOKUP(A859,bd_lista!$A$3:$E$590,5,FALSE)</f>
        <v>Gobiernos Autonomos Municipales</v>
      </c>
      <c r="W859" s="454"/>
      <c r="X859" s="244">
        <f>+VLOOKUP(A859,[2]Sheet1!$A$13:$D$744,4,FALSE)</f>
        <v>0</v>
      </c>
      <c r="Y859" s="244" t="e">
        <f>+VLOOKUP(X859,bd_lista!$A$3:$C$590,3,FALSE)</f>
        <v>#N/A</v>
      </c>
      <c r="Z859" s="302"/>
      <c r="AA859" s="303"/>
    </row>
    <row r="860" spans="1:27" customFormat="1" ht="15" hidden="1" customHeight="1">
      <c r="A860" s="32">
        <v>1603</v>
      </c>
      <c r="B860" s="449">
        <f>+A860</f>
        <v>1603</v>
      </c>
      <c r="C860" s="249" t="str">
        <f>+VLOOKUP(A860,bd_lista!$A$3:$C$590,3,FALSE)</f>
        <v>Gobierno Autónomo Municipal de Bermejo</v>
      </c>
      <c r="D860" s="451" t="str">
        <f>+C860</f>
        <v>Gobierno Autónomo Municipal de Bermejo</v>
      </c>
      <c r="E860" s="244" t="s">
        <v>1310</v>
      </c>
      <c r="F860" s="245">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5">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5">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5">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5">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5">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5">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5">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5">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5">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5">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5">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5">
        <f t="shared" ca="1" si="31"/>
        <v>0</v>
      </c>
      <c r="S860" s="252"/>
      <c r="T860" s="245">
        <f ca="1">+T861</f>
        <v>0</v>
      </c>
      <c r="U860" s="244">
        <f t="shared" si="32"/>
        <v>1</v>
      </c>
      <c r="V860" s="347" t="str">
        <f>+VLOOKUP(A860,bd_lista!$A$3:$E$590,5,FALSE)</f>
        <v>Gobiernos Autonomos Municipales</v>
      </c>
      <c r="W860" s="453" t="str">
        <f>+V860</f>
        <v>Gobiernos Autonomos Municipales</v>
      </c>
      <c r="X860" s="244">
        <f>+VLOOKUP(A860,[2]Sheet1!$A$13:$D$744,4,FALSE)</f>
        <v>0</v>
      </c>
      <c r="Y860" s="244" t="e">
        <f>+VLOOKUP(X860,bd_lista!$A$3:$C$590,3,FALSE)</f>
        <v>#N/A</v>
      </c>
      <c r="Z860" s="304">
        <f>+X860</f>
        <v>0</v>
      </c>
      <c r="AA860" s="305" t="e">
        <f>+Y860</f>
        <v>#N/A</v>
      </c>
    </row>
    <row r="861" spans="1:27" customFormat="1" ht="15" hidden="1" customHeight="1">
      <c r="A861" s="32">
        <v>1603</v>
      </c>
      <c r="B861" s="450"/>
      <c r="C861" s="249" t="str">
        <f>+VLOOKUP(A861,bd_lista!$A$3:$C$590,3,FALSE)</f>
        <v>Gobierno Autónomo Municipal de Bermejo</v>
      </c>
      <c r="D861" s="452"/>
      <c r="E861" s="246" t="s">
        <v>1311</v>
      </c>
      <c r="F861" s="247">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7">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7">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7">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7">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7">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7">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7">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7">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7">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7">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7">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7">
        <f t="shared" ca="1" si="31"/>
        <v>0</v>
      </c>
      <c r="S861" s="264">
        <f ca="1">+R860+R861</f>
        <v>0</v>
      </c>
      <c r="T861" s="247">
        <f ca="1">+S861</f>
        <v>0</v>
      </c>
      <c r="U861" s="246">
        <f t="shared" si="32"/>
        <v>2</v>
      </c>
      <c r="V861" s="347" t="str">
        <f>+VLOOKUP(A861,bd_lista!$A$3:$E$590,5,FALSE)</f>
        <v>Gobiernos Autonomos Municipales</v>
      </c>
      <c r="W861" s="454"/>
      <c r="X861" s="244">
        <f>+VLOOKUP(A861,[2]Sheet1!$A$13:$D$744,4,FALSE)</f>
        <v>0</v>
      </c>
      <c r="Y861" s="244" t="e">
        <f>+VLOOKUP(X861,bd_lista!$A$3:$C$590,3,FALSE)</f>
        <v>#N/A</v>
      </c>
      <c r="Z861" s="302"/>
      <c r="AA861" s="303"/>
    </row>
    <row r="862" spans="1:27" customFormat="1" ht="15" hidden="1" customHeight="1">
      <c r="A862" s="32">
        <v>1604</v>
      </c>
      <c r="B862" s="449">
        <f>+A862</f>
        <v>1604</v>
      </c>
      <c r="C862" s="249" t="str">
        <f>+VLOOKUP(A862,bd_lista!$A$3:$C$590,3,FALSE)</f>
        <v>Gobierno Autónomo Municipal de Yacuiba</v>
      </c>
      <c r="D862" s="451" t="str">
        <f>+C862</f>
        <v>Gobierno Autónomo Municipal de Yacuiba</v>
      </c>
      <c r="E862" s="244" t="s">
        <v>1310</v>
      </c>
      <c r="F862" s="245">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5">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5">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5">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5">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5">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5">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5">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5">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5">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5">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5">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5">
        <f t="shared" ref="R862:R925" ca="1" si="33">+SUM(F862:Q862)</f>
        <v>0</v>
      </c>
      <c r="S862" s="252"/>
      <c r="T862" s="245">
        <f ca="1">+T863</f>
        <v>0</v>
      </c>
      <c r="U862" s="244">
        <f t="shared" ref="U862:U925" si="34">+IF(E862="Débitos",1,2)</f>
        <v>1</v>
      </c>
      <c r="V862" s="347" t="str">
        <f>+VLOOKUP(A862,bd_lista!$A$3:$E$590,5,FALSE)</f>
        <v>Gobiernos Autonomos Municipales</v>
      </c>
      <c r="W862" s="453" t="str">
        <f>+V862</f>
        <v>Gobiernos Autonomos Municipales</v>
      </c>
      <c r="X862" s="244">
        <f>+VLOOKUP(A862,[2]Sheet1!$A$13:$D$744,4,FALSE)</f>
        <v>0</v>
      </c>
      <c r="Y862" s="244" t="e">
        <f>+VLOOKUP(X862,bd_lista!$A$3:$C$590,3,FALSE)</f>
        <v>#N/A</v>
      </c>
      <c r="Z862" s="304">
        <f>+X862</f>
        <v>0</v>
      </c>
      <c r="AA862" s="305" t="e">
        <f>+Y862</f>
        <v>#N/A</v>
      </c>
    </row>
    <row r="863" spans="1:27" customFormat="1" ht="15" hidden="1" customHeight="1">
      <c r="A863" s="32">
        <v>1604</v>
      </c>
      <c r="B863" s="450"/>
      <c r="C863" s="249" t="str">
        <f>+VLOOKUP(A863,bd_lista!$A$3:$C$590,3,FALSE)</f>
        <v>Gobierno Autónomo Municipal de Yacuiba</v>
      </c>
      <c r="D863" s="452"/>
      <c r="E863" s="246" t="s">
        <v>1311</v>
      </c>
      <c r="F863" s="247">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7">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7">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7">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7">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7">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7">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7">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7">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7">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7">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7">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7">
        <f t="shared" ca="1" si="33"/>
        <v>0</v>
      </c>
      <c r="S863" s="264">
        <f ca="1">+R862+R863</f>
        <v>0</v>
      </c>
      <c r="T863" s="247">
        <f ca="1">+S863</f>
        <v>0</v>
      </c>
      <c r="U863" s="246">
        <f t="shared" si="34"/>
        <v>2</v>
      </c>
      <c r="V863" s="347" t="str">
        <f>+VLOOKUP(A863,bd_lista!$A$3:$E$590,5,FALSE)</f>
        <v>Gobiernos Autonomos Municipales</v>
      </c>
      <c r="W863" s="454"/>
      <c r="X863" s="244">
        <f>+VLOOKUP(A863,[2]Sheet1!$A$13:$D$744,4,FALSE)</f>
        <v>0</v>
      </c>
      <c r="Y863" s="244" t="e">
        <f>+VLOOKUP(X863,bd_lista!$A$3:$C$590,3,FALSE)</f>
        <v>#N/A</v>
      </c>
      <c r="Z863" s="302"/>
      <c r="AA863" s="303"/>
    </row>
    <row r="864" spans="1:27" customFormat="1" ht="15" hidden="1" customHeight="1">
      <c r="A864" s="32">
        <v>1605</v>
      </c>
      <c r="B864" s="449">
        <f>+A864</f>
        <v>1605</v>
      </c>
      <c r="C864" s="249" t="str">
        <f>+VLOOKUP(A864,bd_lista!$A$3:$C$590,3,FALSE)</f>
        <v>Gobierno Autónomo Municipal de Caraparí</v>
      </c>
      <c r="D864" s="451" t="str">
        <f>+C864</f>
        <v>Gobierno Autónomo Municipal de Caraparí</v>
      </c>
      <c r="E864" s="244" t="s">
        <v>1310</v>
      </c>
      <c r="F864" s="245">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5">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5">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5">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5">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5">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5">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5">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5">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5">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5">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5">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5">
        <f t="shared" ca="1" si="33"/>
        <v>0</v>
      </c>
      <c r="S864" s="252"/>
      <c r="T864" s="245">
        <f ca="1">+T865</f>
        <v>0</v>
      </c>
      <c r="U864" s="244">
        <f t="shared" si="34"/>
        <v>1</v>
      </c>
      <c r="V864" s="347" t="str">
        <f>+VLOOKUP(A864,bd_lista!$A$3:$E$590,5,FALSE)</f>
        <v>Gobiernos Autonomos Municipales</v>
      </c>
      <c r="W864" s="453" t="str">
        <f>+V864</f>
        <v>Gobiernos Autonomos Municipales</v>
      </c>
      <c r="X864" s="244">
        <f>+VLOOKUP(A864,[2]Sheet1!$A$13:$D$744,4,FALSE)</f>
        <v>0</v>
      </c>
      <c r="Y864" s="244" t="e">
        <f>+VLOOKUP(X864,bd_lista!$A$3:$C$590,3,FALSE)</f>
        <v>#N/A</v>
      </c>
      <c r="Z864" s="304">
        <f>+X864</f>
        <v>0</v>
      </c>
      <c r="AA864" s="305" t="e">
        <f>+Y864</f>
        <v>#N/A</v>
      </c>
    </row>
    <row r="865" spans="1:27" customFormat="1" ht="15" hidden="1" customHeight="1">
      <c r="A865" s="32">
        <v>1605</v>
      </c>
      <c r="B865" s="450"/>
      <c r="C865" s="249" t="str">
        <f>+VLOOKUP(A865,bd_lista!$A$3:$C$590,3,FALSE)</f>
        <v>Gobierno Autónomo Municipal de Caraparí</v>
      </c>
      <c r="D865" s="452"/>
      <c r="E865" s="246" t="s">
        <v>1311</v>
      </c>
      <c r="F865" s="247">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7">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7">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7">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7">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7">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7">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7">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7">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7">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7">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7">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7">
        <f t="shared" ca="1" si="33"/>
        <v>0</v>
      </c>
      <c r="S865" s="264">
        <f ca="1">+R864+R865</f>
        <v>0</v>
      </c>
      <c r="T865" s="247">
        <f ca="1">+S865</f>
        <v>0</v>
      </c>
      <c r="U865" s="246">
        <f t="shared" si="34"/>
        <v>2</v>
      </c>
      <c r="V865" s="347" t="str">
        <f>+VLOOKUP(A865,bd_lista!$A$3:$E$590,5,FALSE)</f>
        <v>Gobiernos Autonomos Municipales</v>
      </c>
      <c r="W865" s="454"/>
      <c r="X865" s="244">
        <f>+VLOOKUP(A865,[2]Sheet1!$A$13:$D$744,4,FALSE)</f>
        <v>0</v>
      </c>
      <c r="Y865" s="244" t="e">
        <f>+VLOOKUP(X865,bd_lista!$A$3:$C$590,3,FALSE)</f>
        <v>#N/A</v>
      </c>
      <c r="Z865" s="302"/>
      <c r="AA865" s="303"/>
    </row>
    <row r="866" spans="1:27" customFormat="1" ht="15" hidden="1" customHeight="1">
      <c r="A866" s="32">
        <v>1606</v>
      </c>
      <c r="B866" s="449">
        <f>+A866</f>
        <v>1606</v>
      </c>
      <c r="C866" s="249" t="str">
        <f>+VLOOKUP(A866,bd_lista!$A$3:$C$590,3,FALSE)</f>
        <v>Gobierno Autónomo Municipal de Villamontes</v>
      </c>
      <c r="D866" s="451" t="str">
        <f>+C866</f>
        <v>Gobierno Autónomo Municipal de Villamontes</v>
      </c>
      <c r="E866" s="244" t="s">
        <v>1310</v>
      </c>
      <c r="F866" s="245">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5">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5">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5">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5">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5">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5">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5">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5">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5">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5">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5">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5">
        <f t="shared" ca="1" si="33"/>
        <v>0</v>
      </c>
      <c r="S866" s="252"/>
      <c r="T866" s="245">
        <f ca="1">+T867</f>
        <v>0</v>
      </c>
      <c r="U866" s="244">
        <f t="shared" si="34"/>
        <v>1</v>
      </c>
      <c r="V866" s="347" t="str">
        <f>+VLOOKUP(A866,bd_lista!$A$3:$E$590,5,FALSE)</f>
        <v>Gobiernos Autonomos Municipales</v>
      </c>
      <c r="W866" s="453" t="str">
        <f>+V866</f>
        <v>Gobiernos Autonomos Municipales</v>
      </c>
      <c r="X866" s="244">
        <f>+VLOOKUP(A866,[2]Sheet1!$A$13:$D$744,4,FALSE)</f>
        <v>0</v>
      </c>
      <c r="Y866" s="244" t="e">
        <f>+VLOOKUP(X866,bd_lista!$A$3:$C$590,3,FALSE)</f>
        <v>#N/A</v>
      </c>
      <c r="Z866" s="304">
        <f>+X866</f>
        <v>0</v>
      </c>
      <c r="AA866" s="305" t="e">
        <f>+Y866</f>
        <v>#N/A</v>
      </c>
    </row>
    <row r="867" spans="1:27" customFormat="1" ht="15" hidden="1" customHeight="1">
      <c r="A867" s="32">
        <v>1606</v>
      </c>
      <c r="B867" s="450"/>
      <c r="C867" s="249" t="str">
        <f>+VLOOKUP(A867,bd_lista!$A$3:$C$590,3,FALSE)</f>
        <v>Gobierno Autónomo Municipal de Villamontes</v>
      </c>
      <c r="D867" s="452"/>
      <c r="E867" s="246" t="s">
        <v>1311</v>
      </c>
      <c r="F867" s="247">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7">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7">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7">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7">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7">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7">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7">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7">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7">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7">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7">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7">
        <f t="shared" ca="1" si="33"/>
        <v>0</v>
      </c>
      <c r="S867" s="264">
        <f ca="1">+R866+R867</f>
        <v>0</v>
      </c>
      <c r="T867" s="247">
        <f ca="1">+S867</f>
        <v>0</v>
      </c>
      <c r="U867" s="246">
        <f t="shared" si="34"/>
        <v>2</v>
      </c>
      <c r="V867" s="347" t="str">
        <f>+VLOOKUP(A867,bd_lista!$A$3:$E$590,5,FALSE)</f>
        <v>Gobiernos Autonomos Municipales</v>
      </c>
      <c r="W867" s="454"/>
      <c r="X867" s="244">
        <f>+VLOOKUP(A867,[2]Sheet1!$A$13:$D$744,4,FALSE)</f>
        <v>0</v>
      </c>
      <c r="Y867" s="244" t="e">
        <f>+VLOOKUP(X867,bd_lista!$A$3:$C$590,3,FALSE)</f>
        <v>#N/A</v>
      </c>
      <c r="Z867" s="302"/>
      <c r="AA867" s="303"/>
    </row>
    <row r="868" spans="1:27" customFormat="1" ht="15" hidden="1" customHeight="1">
      <c r="A868" s="32">
        <v>1607</v>
      </c>
      <c r="B868" s="449">
        <f>+A868</f>
        <v>1607</v>
      </c>
      <c r="C868" s="249" t="str">
        <f>+VLOOKUP(A868,bd_lista!$A$3:$C$590,3,FALSE)</f>
        <v>Gobierno Autónomo Municipal de Uriondo (Concepción)</v>
      </c>
      <c r="D868" s="451" t="str">
        <f>+C868</f>
        <v>Gobierno Autónomo Municipal de Uriondo (Concepción)</v>
      </c>
      <c r="E868" s="244" t="s">
        <v>1310</v>
      </c>
      <c r="F868" s="245">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5">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5">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5">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5">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5">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5">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5">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5">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5">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5">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5">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5">
        <f t="shared" ca="1" si="33"/>
        <v>0</v>
      </c>
      <c r="S868" s="252"/>
      <c r="T868" s="245">
        <f ca="1">+T869</f>
        <v>0</v>
      </c>
      <c r="U868" s="244">
        <f t="shared" si="34"/>
        <v>1</v>
      </c>
      <c r="V868" s="347" t="str">
        <f>+VLOOKUP(A868,bd_lista!$A$3:$E$590,5,FALSE)</f>
        <v>Gobiernos Autonomos Municipales</v>
      </c>
      <c r="W868" s="453" t="str">
        <f>+V868</f>
        <v>Gobiernos Autonomos Municipales</v>
      </c>
      <c r="X868" s="244">
        <f>+VLOOKUP(A868,[2]Sheet1!$A$13:$D$744,4,FALSE)</f>
        <v>0</v>
      </c>
      <c r="Y868" s="244" t="e">
        <f>+VLOOKUP(X868,bd_lista!$A$3:$C$590,3,FALSE)</f>
        <v>#N/A</v>
      </c>
      <c r="Z868" s="304">
        <f>+X868</f>
        <v>0</v>
      </c>
      <c r="AA868" s="305" t="e">
        <f>+Y868</f>
        <v>#N/A</v>
      </c>
    </row>
    <row r="869" spans="1:27" customFormat="1" ht="15" hidden="1" customHeight="1">
      <c r="A869" s="32">
        <v>1607</v>
      </c>
      <c r="B869" s="450"/>
      <c r="C869" s="249" t="str">
        <f>+VLOOKUP(A869,bd_lista!$A$3:$C$590,3,FALSE)</f>
        <v>Gobierno Autónomo Municipal de Uriondo (Concepción)</v>
      </c>
      <c r="D869" s="452"/>
      <c r="E869" s="246" t="s">
        <v>1311</v>
      </c>
      <c r="F869" s="247">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7">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7">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7">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7">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7">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7">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7">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7">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7">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7">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7">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7">
        <f t="shared" ca="1" si="33"/>
        <v>0</v>
      </c>
      <c r="S869" s="264">
        <f ca="1">+R868+R869</f>
        <v>0</v>
      </c>
      <c r="T869" s="247">
        <f ca="1">+S869</f>
        <v>0</v>
      </c>
      <c r="U869" s="246">
        <f t="shared" si="34"/>
        <v>2</v>
      </c>
      <c r="V869" s="347" t="str">
        <f>+VLOOKUP(A869,bd_lista!$A$3:$E$590,5,FALSE)</f>
        <v>Gobiernos Autonomos Municipales</v>
      </c>
      <c r="W869" s="454"/>
      <c r="X869" s="244">
        <f>+VLOOKUP(A869,[2]Sheet1!$A$13:$D$744,4,FALSE)</f>
        <v>0</v>
      </c>
      <c r="Y869" s="244" t="e">
        <f>+VLOOKUP(X869,bd_lista!$A$3:$C$590,3,FALSE)</f>
        <v>#N/A</v>
      </c>
      <c r="Z869" s="302"/>
      <c r="AA869" s="303"/>
    </row>
    <row r="870" spans="1:27" customFormat="1" ht="15" hidden="1" customHeight="1">
      <c r="A870" s="32">
        <v>1608</v>
      </c>
      <c r="B870" s="449">
        <f>+A870</f>
        <v>1608</v>
      </c>
      <c r="C870" s="249" t="str">
        <f>+VLOOKUP(A870,bd_lista!$A$3:$C$590,3,FALSE)</f>
        <v>Gobierno Autónomo Municipal de Yunchara</v>
      </c>
      <c r="D870" s="451" t="str">
        <f>+C870</f>
        <v>Gobierno Autónomo Municipal de Yunchara</v>
      </c>
      <c r="E870" s="244" t="s">
        <v>1310</v>
      </c>
      <c r="F870" s="245">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5">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5">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5">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5">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5">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5">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5">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5">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5">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5">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5">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5">
        <f t="shared" ca="1" si="33"/>
        <v>0</v>
      </c>
      <c r="S870" s="252"/>
      <c r="T870" s="245">
        <f ca="1">+T871</f>
        <v>0</v>
      </c>
      <c r="U870" s="244">
        <f t="shared" si="34"/>
        <v>1</v>
      </c>
      <c r="V870" s="347" t="str">
        <f>+VLOOKUP(A870,bd_lista!$A$3:$E$590,5,FALSE)</f>
        <v>Gobiernos Autonomos Municipales</v>
      </c>
      <c r="W870" s="453" t="str">
        <f>+V870</f>
        <v>Gobiernos Autonomos Municipales</v>
      </c>
      <c r="X870" s="244">
        <f>+VLOOKUP(A870,[2]Sheet1!$A$13:$D$744,4,FALSE)</f>
        <v>0</v>
      </c>
      <c r="Y870" s="244" t="e">
        <f>+VLOOKUP(X870,bd_lista!$A$3:$C$590,3,FALSE)</f>
        <v>#N/A</v>
      </c>
      <c r="Z870" s="304">
        <f>+X870</f>
        <v>0</v>
      </c>
      <c r="AA870" s="305" t="e">
        <f>+Y870</f>
        <v>#N/A</v>
      </c>
    </row>
    <row r="871" spans="1:27" customFormat="1" ht="15" hidden="1" customHeight="1">
      <c r="A871" s="32">
        <v>1608</v>
      </c>
      <c r="B871" s="450"/>
      <c r="C871" s="249" t="str">
        <f>+VLOOKUP(A871,bd_lista!$A$3:$C$590,3,FALSE)</f>
        <v>Gobierno Autónomo Municipal de Yunchara</v>
      </c>
      <c r="D871" s="452"/>
      <c r="E871" s="246" t="s">
        <v>1311</v>
      </c>
      <c r="F871" s="247">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7">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7">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7">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7">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7">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7">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7">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7">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7">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7">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7">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7">
        <f t="shared" ca="1" si="33"/>
        <v>0</v>
      </c>
      <c r="S871" s="264">
        <f ca="1">+R870+R871</f>
        <v>0</v>
      </c>
      <c r="T871" s="247">
        <f ca="1">+S871</f>
        <v>0</v>
      </c>
      <c r="U871" s="246">
        <f t="shared" si="34"/>
        <v>2</v>
      </c>
      <c r="V871" s="347" t="str">
        <f>+VLOOKUP(A871,bd_lista!$A$3:$E$590,5,FALSE)</f>
        <v>Gobiernos Autonomos Municipales</v>
      </c>
      <c r="W871" s="454"/>
      <c r="X871" s="244">
        <f>+VLOOKUP(A871,[2]Sheet1!$A$13:$D$744,4,FALSE)</f>
        <v>0</v>
      </c>
      <c r="Y871" s="244" t="e">
        <f>+VLOOKUP(X871,bd_lista!$A$3:$C$590,3,FALSE)</f>
        <v>#N/A</v>
      </c>
      <c r="Z871" s="302"/>
      <c r="AA871" s="303"/>
    </row>
    <row r="872" spans="1:27" customFormat="1" ht="15" hidden="1" customHeight="1">
      <c r="A872" s="32">
        <v>1609</v>
      </c>
      <c r="B872" s="449">
        <f>+A872</f>
        <v>1609</v>
      </c>
      <c r="C872" s="249" t="str">
        <f>+VLOOKUP(A872,bd_lista!$A$3:$C$590,3,FALSE)</f>
        <v>Gobierno Autónomo Municipal de San Lorenzo</v>
      </c>
      <c r="D872" s="451" t="str">
        <f>+C872</f>
        <v>Gobierno Autónomo Municipal de San Lorenzo</v>
      </c>
      <c r="E872" s="244" t="s">
        <v>1310</v>
      </c>
      <c r="F872" s="245">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5">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5">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5">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5">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5">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5">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5">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5">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5">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5">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5">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5">
        <f t="shared" ca="1" si="33"/>
        <v>0</v>
      </c>
      <c r="S872" s="252"/>
      <c r="T872" s="245">
        <f ca="1">+T873</f>
        <v>0</v>
      </c>
      <c r="U872" s="244">
        <f t="shared" si="34"/>
        <v>1</v>
      </c>
      <c r="V872" s="347" t="str">
        <f>+VLOOKUP(A872,bd_lista!$A$3:$E$590,5,FALSE)</f>
        <v>Gobiernos Autonomos Municipales</v>
      </c>
      <c r="W872" s="453" t="str">
        <f>+V872</f>
        <v>Gobiernos Autonomos Municipales</v>
      </c>
      <c r="X872" s="244">
        <f>+VLOOKUP(A872,[2]Sheet1!$A$13:$D$744,4,FALSE)</f>
        <v>0</v>
      </c>
      <c r="Y872" s="244" t="e">
        <f>+VLOOKUP(X872,bd_lista!$A$3:$C$590,3,FALSE)</f>
        <v>#N/A</v>
      </c>
      <c r="Z872" s="304">
        <f>+X872</f>
        <v>0</v>
      </c>
      <c r="AA872" s="305" t="e">
        <f>+Y872</f>
        <v>#N/A</v>
      </c>
    </row>
    <row r="873" spans="1:27" customFormat="1" ht="15" hidden="1" customHeight="1">
      <c r="A873" s="32">
        <v>1609</v>
      </c>
      <c r="B873" s="450"/>
      <c r="C873" s="249" t="str">
        <f>+VLOOKUP(A873,bd_lista!$A$3:$C$590,3,FALSE)</f>
        <v>Gobierno Autónomo Municipal de San Lorenzo</v>
      </c>
      <c r="D873" s="452"/>
      <c r="E873" s="246" t="s">
        <v>1311</v>
      </c>
      <c r="F873" s="247">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7">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7">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7">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7">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7">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7">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7">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7">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7">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7">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7">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7">
        <f t="shared" ca="1" si="33"/>
        <v>0</v>
      </c>
      <c r="S873" s="264">
        <f ca="1">+R872+R873</f>
        <v>0</v>
      </c>
      <c r="T873" s="247">
        <f ca="1">+S873</f>
        <v>0</v>
      </c>
      <c r="U873" s="246">
        <f t="shared" si="34"/>
        <v>2</v>
      </c>
      <c r="V873" s="347" t="str">
        <f>+VLOOKUP(A873,bd_lista!$A$3:$E$590,5,FALSE)</f>
        <v>Gobiernos Autonomos Municipales</v>
      </c>
      <c r="W873" s="454"/>
      <c r="X873" s="244">
        <f>+VLOOKUP(A873,[2]Sheet1!$A$13:$D$744,4,FALSE)</f>
        <v>0</v>
      </c>
      <c r="Y873" s="244" t="e">
        <f>+VLOOKUP(X873,bd_lista!$A$3:$C$590,3,FALSE)</f>
        <v>#N/A</v>
      </c>
      <c r="Z873" s="302"/>
      <c r="AA873" s="303"/>
    </row>
    <row r="874" spans="1:27" customFormat="1" ht="15" hidden="1" customHeight="1">
      <c r="A874" s="32">
        <v>1610</v>
      </c>
      <c r="B874" s="449">
        <f>+A874</f>
        <v>1610</v>
      </c>
      <c r="C874" s="249" t="str">
        <f>+VLOOKUP(A874,bd_lista!$A$3:$C$590,3,FALSE)</f>
        <v>Gobierno Autónomo Municipal de El Puente</v>
      </c>
      <c r="D874" s="451" t="str">
        <f>+C874</f>
        <v>Gobierno Autónomo Municipal de El Puente</v>
      </c>
      <c r="E874" s="244" t="s">
        <v>1310</v>
      </c>
      <c r="F874" s="245">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5">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5">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5">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5">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5">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5">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5">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5">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5">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5">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5">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5">
        <f t="shared" ca="1" si="33"/>
        <v>0</v>
      </c>
      <c r="S874" s="252"/>
      <c r="T874" s="245">
        <f ca="1">+T875</f>
        <v>0</v>
      </c>
      <c r="U874" s="244">
        <f t="shared" si="34"/>
        <v>1</v>
      </c>
      <c r="V874" s="347" t="str">
        <f>+VLOOKUP(A874,bd_lista!$A$3:$E$590,5,FALSE)</f>
        <v>Gobiernos Autonomos Municipales</v>
      </c>
      <c r="W874" s="453" t="str">
        <f>+V874</f>
        <v>Gobiernos Autonomos Municipales</v>
      </c>
      <c r="X874" s="244">
        <f>+VLOOKUP(A874,[2]Sheet1!$A$13:$D$744,4,FALSE)</f>
        <v>0</v>
      </c>
      <c r="Y874" s="244" t="e">
        <f>+VLOOKUP(X874,bd_lista!$A$3:$C$590,3,FALSE)</f>
        <v>#N/A</v>
      </c>
      <c r="Z874" s="304">
        <f>+X874</f>
        <v>0</v>
      </c>
      <c r="AA874" s="305" t="e">
        <f>+Y874</f>
        <v>#N/A</v>
      </c>
    </row>
    <row r="875" spans="1:27" customFormat="1" ht="15" hidden="1" customHeight="1">
      <c r="A875" s="32">
        <v>1610</v>
      </c>
      <c r="B875" s="450"/>
      <c r="C875" s="249" t="str">
        <f>+VLOOKUP(A875,bd_lista!$A$3:$C$590,3,FALSE)</f>
        <v>Gobierno Autónomo Municipal de El Puente</v>
      </c>
      <c r="D875" s="452"/>
      <c r="E875" s="246" t="s">
        <v>1311</v>
      </c>
      <c r="F875" s="247">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7">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7">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7">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7">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7">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7">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7">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7">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7">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7">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7">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7">
        <f t="shared" ca="1" si="33"/>
        <v>0</v>
      </c>
      <c r="S875" s="264">
        <f ca="1">+R874+R875</f>
        <v>0</v>
      </c>
      <c r="T875" s="247">
        <f ca="1">+S875</f>
        <v>0</v>
      </c>
      <c r="U875" s="246">
        <f t="shared" si="34"/>
        <v>2</v>
      </c>
      <c r="V875" s="347" t="str">
        <f>+VLOOKUP(A875,bd_lista!$A$3:$E$590,5,FALSE)</f>
        <v>Gobiernos Autonomos Municipales</v>
      </c>
      <c r="W875" s="454"/>
      <c r="X875" s="244">
        <f>+VLOOKUP(A875,[2]Sheet1!$A$13:$D$744,4,FALSE)</f>
        <v>0</v>
      </c>
      <c r="Y875" s="244" t="e">
        <f>+VLOOKUP(X875,bd_lista!$A$3:$C$590,3,FALSE)</f>
        <v>#N/A</v>
      </c>
      <c r="Z875" s="302"/>
      <c r="AA875" s="303"/>
    </row>
    <row r="876" spans="1:27" customFormat="1" ht="15" hidden="1" customHeight="1">
      <c r="A876" s="32">
        <v>1611</v>
      </c>
      <c r="B876" s="449">
        <f>+A876</f>
        <v>1611</v>
      </c>
      <c r="C876" s="249" t="str">
        <f>+VLOOKUP(A876,bd_lista!$A$3:$C$590,3,FALSE)</f>
        <v>Gobierno Autónomo Municipal de Entre Ríos</v>
      </c>
      <c r="D876" s="451" t="str">
        <f>+C876</f>
        <v>Gobierno Autónomo Municipal de Entre Ríos</v>
      </c>
      <c r="E876" s="244" t="s">
        <v>1310</v>
      </c>
      <c r="F876" s="245">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5">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5">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5">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5">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5">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5">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5">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5">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5">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5">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5">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5">
        <f t="shared" ca="1" si="33"/>
        <v>0</v>
      </c>
      <c r="S876" s="252"/>
      <c r="T876" s="245">
        <f ca="1">+T877</f>
        <v>0</v>
      </c>
      <c r="U876" s="244">
        <f t="shared" si="34"/>
        <v>1</v>
      </c>
      <c r="V876" s="347" t="str">
        <f>+VLOOKUP(A876,bd_lista!$A$3:$E$590,5,FALSE)</f>
        <v>Gobiernos Autonomos Municipales</v>
      </c>
      <c r="W876" s="453" t="str">
        <f>+V876</f>
        <v>Gobiernos Autonomos Municipales</v>
      </c>
      <c r="X876" s="244">
        <f>+VLOOKUP(A876,[2]Sheet1!$A$13:$D$744,4,FALSE)</f>
        <v>0</v>
      </c>
      <c r="Y876" s="244" t="e">
        <f>+VLOOKUP(X876,bd_lista!$A$3:$C$590,3,FALSE)</f>
        <v>#N/A</v>
      </c>
      <c r="Z876" s="304">
        <f>+X876</f>
        <v>0</v>
      </c>
      <c r="AA876" s="305" t="e">
        <f>+Y876</f>
        <v>#N/A</v>
      </c>
    </row>
    <row r="877" spans="1:27" customFormat="1" ht="15" hidden="1" customHeight="1">
      <c r="A877" s="32">
        <v>1611</v>
      </c>
      <c r="B877" s="450"/>
      <c r="C877" s="249" t="str">
        <f>+VLOOKUP(A877,bd_lista!$A$3:$C$590,3,FALSE)</f>
        <v>Gobierno Autónomo Municipal de Entre Ríos</v>
      </c>
      <c r="D877" s="452"/>
      <c r="E877" s="246" t="s">
        <v>1311</v>
      </c>
      <c r="F877" s="247">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7">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7">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7">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7">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7">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7">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7">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7">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7">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7">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7">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7">
        <f t="shared" ca="1" si="33"/>
        <v>0</v>
      </c>
      <c r="S877" s="264">
        <f ca="1">+R876+R877</f>
        <v>0</v>
      </c>
      <c r="T877" s="247">
        <f ca="1">+S877</f>
        <v>0</v>
      </c>
      <c r="U877" s="246">
        <f t="shared" si="34"/>
        <v>2</v>
      </c>
      <c r="V877" s="347" t="str">
        <f>+VLOOKUP(A877,bd_lista!$A$3:$E$590,5,FALSE)</f>
        <v>Gobiernos Autonomos Municipales</v>
      </c>
      <c r="W877" s="454"/>
      <c r="X877" s="244">
        <f>+VLOOKUP(A877,[2]Sheet1!$A$13:$D$744,4,FALSE)</f>
        <v>0</v>
      </c>
      <c r="Y877" s="244" t="e">
        <f>+VLOOKUP(X877,bd_lista!$A$3:$C$590,3,FALSE)</f>
        <v>#N/A</v>
      </c>
      <c r="Z877" s="302"/>
      <c r="AA877" s="303"/>
    </row>
    <row r="878" spans="1:27" customFormat="1" ht="15" hidden="1" customHeight="1">
      <c r="A878" s="32">
        <v>1701</v>
      </c>
      <c r="B878" s="449">
        <f>+A878</f>
        <v>1701</v>
      </c>
      <c r="C878" s="249" t="str">
        <f>+VLOOKUP(A878,bd_lista!$A$3:$C$590,3,FALSE)</f>
        <v>Gobierno Autónomo Municipal de Santa Cruz de La Sierra</v>
      </c>
      <c r="D878" s="451" t="str">
        <f>+C878</f>
        <v>Gobierno Autónomo Municipal de Santa Cruz de La Sierra</v>
      </c>
      <c r="E878" s="244" t="s">
        <v>1310</v>
      </c>
      <c r="F878" s="245">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5">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5">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5">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5">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5">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5">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5">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5">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5">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5">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5">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5">
        <f t="shared" ca="1" si="33"/>
        <v>0</v>
      </c>
      <c r="S878" s="252"/>
      <c r="T878" s="245">
        <f ca="1">+T879</f>
        <v>0</v>
      </c>
      <c r="U878" s="244">
        <f t="shared" si="34"/>
        <v>1</v>
      </c>
      <c r="V878" s="347" t="str">
        <f>+VLOOKUP(A878,bd_lista!$A$3:$E$590,5,FALSE)</f>
        <v>Gobiernos Autonomos Municipales</v>
      </c>
      <c r="W878" s="453" t="str">
        <f>+V878</f>
        <v>Gobiernos Autonomos Municipales</v>
      </c>
      <c r="X878" s="244">
        <f>+VLOOKUP(A878,[2]Sheet1!$A$13:$D$744,4,FALSE)</f>
        <v>0</v>
      </c>
      <c r="Y878" s="244" t="e">
        <f>+VLOOKUP(X878,bd_lista!$A$3:$C$590,3,FALSE)</f>
        <v>#N/A</v>
      </c>
      <c r="Z878" s="304">
        <f>+X878</f>
        <v>0</v>
      </c>
      <c r="AA878" s="305" t="e">
        <f>+Y878</f>
        <v>#N/A</v>
      </c>
    </row>
    <row r="879" spans="1:27" customFormat="1" ht="15" hidden="1" customHeight="1">
      <c r="A879" s="32">
        <v>1701</v>
      </c>
      <c r="B879" s="450"/>
      <c r="C879" s="249" t="str">
        <f>+VLOOKUP(A879,bd_lista!$A$3:$C$590,3,FALSE)</f>
        <v>Gobierno Autónomo Municipal de Santa Cruz de La Sierra</v>
      </c>
      <c r="D879" s="452"/>
      <c r="E879" s="246" t="s">
        <v>1311</v>
      </c>
      <c r="F879" s="247">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7">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7">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7">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7">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7">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7">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7">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7">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7">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7">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7">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7">
        <f t="shared" ca="1" si="33"/>
        <v>0</v>
      </c>
      <c r="S879" s="264">
        <f ca="1">+R878+R879</f>
        <v>0</v>
      </c>
      <c r="T879" s="247">
        <f ca="1">+S879</f>
        <v>0</v>
      </c>
      <c r="U879" s="246">
        <f t="shared" si="34"/>
        <v>2</v>
      </c>
      <c r="V879" s="347" t="str">
        <f>+VLOOKUP(A879,bd_lista!$A$3:$E$590,5,FALSE)</f>
        <v>Gobiernos Autonomos Municipales</v>
      </c>
      <c r="W879" s="454"/>
      <c r="X879" s="244">
        <f>+VLOOKUP(A879,[2]Sheet1!$A$13:$D$744,4,FALSE)</f>
        <v>0</v>
      </c>
      <c r="Y879" s="244" t="e">
        <f>+VLOOKUP(X879,bd_lista!$A$3:$C$590,3,FALSE)</f>
        <v>#N/A</v>
      </c>
      <c r="Z879" s="302"/>
      <c r="AA879" s="303"/>
    </row>
    <row r="880" spans="1:27" customFormat="1" ht="15" hidden="1" customHeight="1">
      <c r="A880" s="32">
        <v>1702</v>
      </c>
      <c r="B880" s="449">
        <f>+A880</f>
        <v>1702</v>
      </c>
      <c r="C880" s="249" t="str">
        <f>+VLOOKUP(A880,bd_lista!$A$3:$C$590,3,FALSE)</f>
        <v>Gobierno Autónomo Municipal de Cotoca</v>
      </c>
      <c r="D880" s="451" t="str">
        <f>+C880</f>
        <v>Gobierno Autónomo Municipal de Cotoca</v>
      </c>
      <c r="E880" s="244" t="s">
        <v>1310</v>
      </c>
      <c r="F880" s="245">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5">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5">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5">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5">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5">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5">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5">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5">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5">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5">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5">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5">
        <f t="shared" ca="1" si="33"/>
        <v>0</v>
      </c>
      <c r="S880" s="252"/>
      <c r="T880" s="245">
        <f ca="1">+T881</f>
        <v>0</v>
      </c>
      <c r="U880" s="244">
        <f t="shared" si="34"/>
        <v>1</v>
      </c>
      <c r="V880" s="347" t="str">
        <f>+VLOOKUP(A880,bd_lista!$A$3:$E$590,5,FALSE)</f>
        <v>Gobiernos Autonomos Municipales</v>
      </c>
      <c r="W880" s="453" t="str">
        <f>+V880</f>
        <v>Gobiernos Autonomos Municipales</v>
      </c>
      <c r="X880" s="244">
        <f>+VLOOKUP(A880,[2]Sheet1!$A$13:$D$744,4,FALSE)</f>
        <v>0</v>
      </c>
      <c r="Y880" s="244" t="e">
        <f>+VLOOKUP(X880,bd_lista!$A$3:$C$590,3,FALSE)</f>
        <v>#N/A</v>
      </c>
      <c r="Z880" s="304">
        <f>+X880</f>
        <v>0</v>
      </c>
      <c r="AA880" s="305" t="e">
        <f>+Y880</f>
        <v>#N/A</v>
      </c>
    </row>
    <row r="881" spans="1:27" customFormat="1" ht="15" hidden="1" customHeight="1">
      <c r="A881" s="32">
        <v>1702</v>
      </c>
      <c r="B881" s="450"/>
      <c r="C881" s="249" t="str">
        <f>+VLOOKUP(A881,bd_lista!$A$3:$C$590,3,FALSE)</f>
        <v>Gobierno Autónomo Municipal de Cotoca</v>
      </c>
      <c r="D881" s="452"/>
      <c r="E881" s="246" t="s">
        <v>1311</v>
      </c>
      <c r="F881" s="247">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7">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7">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7">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7">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7">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7">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7">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7">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7">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7">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7">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7">
        <f t="shared" ca="1" si="33"/>
        <v>0</v>
      </c>
      <c r="S881" s="264">
        <f ca="1">+R880+R881</f>
        <v>0</v>
      </c>
      <c r="T881" s="247">
        <f ca="1">+S881</f>
        <v>0</v>
      </c>
      <c r="U881" s="246">
        <f t="shared" si="34"/>
        <v>2</v>
      </c>
      <c r="V881" s="347" t="str">
        <f>+VLOOKUP(A881,bd_lista!$A$3:$E$590,5,FALSE)</f>
        <v>Gobiernos Autonomos Municipales</v>
      </c>
      <c r="W881" s="454"/>
      <c r="X881" s="244">
        <f>+VLOOKUP(A881,[2]Sheet1!$A$13:$D$744,4,FALSE)</f>
        <v>0</v>
      </c>
      <c r="Y881" s="244" t="e">
        <f>+VLOOKUP(X881,bd_lista!$A$3:$C$590,3,FALSE)</f>
        <v>#N/A</v>
      </c>
      <c r="Z881" s="302"/>
      <c r="AA881" s="303"/>
    </row>
    <row r="882" spans="1:27" customFormat="1" ht="15" hidden="1" customHeight="1">
      <c r="A882" s="32">
        <v>1703</v>
      </c>
      <c r="B882" s="449">
        <f>+A882</f>
        <v>1703</v>
      </c>
      <c r="C882" s="249" t="str">
        <f>+VLOOKUP(A882,bd_lista!$A$3:$C$590,3,FALSE)</f>
        <v>Gobierno Autónomo Municipal de Porongo (Ayacucho)</v>
      </c>
      <c r="D882" s="451" t="str">
        <f>+C882</f>
        <v>Gobierno Autónomo Municipal de Porongo (Ayacucho)</v>
      </c>
      <c r="E882" s="244" t="s">
        <v>1310</v>
      </c>
      <c r="F882" s="245">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5">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5">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5">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5">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5">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5">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5">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5">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5">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5">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5">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5">
        <f t="shared" ca="1" si="33"/>
        <v>0</v>
      </c>
      <c r="S882" s="252"/>
      <c r="T882" s="245">
        <f ca="1">+T883</f>
        <v>0</v>
      </c>
      <c r="U882" s="244">
        <f t="shared" si="34"/>
        <v>1</v>
      </c>
      <c r="V882" s="347" t="str">
        <f>+VLOOKUP(A882,bd_lista!$A$3:$E$590,5,FALSE)</f>
        <v>Gobiernos Autonomos Municipales</v>
      </c>
      <c r="W882" s="453" t="str">
        <f>+V882</f>
        <v>Gobiernos Autonomos Municipales</v>
      </c>
      <c r="X882" s="244">
        <f>+VLOOKUP(A882,[2]Sheet1!$A$13:$D$744,4,FALSE)</f>
        <v>0</v>
      </c>
      <c r="Y882" s="244" t="e">
        <f>+VLOOKUP(X882,bd_lista!$A$3:$C$590,3,FALSE)</f>
        <v>#N/A</v>
      </c>
      <c r="Z882" s="304">
        <f>+X882</f>
        <v>0</v>
      </c>
      <c r="AA882" s="305" t="e">
        <f>+Y882</f>
        <v>#N/A</v>
      </c>
    </row>
    <row r="883" spans="1:27" customFormat="1" ht="15" hidden="1" customHeight="1">
      <c r="A883" s="32">
        <v>1703</v>
      </c>
      <c r="B883" s="450"/>
      <c r="C883" s="249" t="str">
        <f>+VLOOKUP(A883,bd_lista!$A$3:$C$590,3,FALSE)</f>
        <v>Gobierno Autónomo Municipal de Porongo (Ayacucho)</v>
      </c>
      <c r="D883" s="452"/>
      <c r="E883" s="246" t="s">
        <v>1311</v>
      </c>
      <c r="F883" s="247">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7">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7">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7">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7">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7">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7">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7">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7">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7">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7">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7">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7">
        <f t="shared" ca="1" si="33"/>
        <v>0</v>
      </c>
      <c r="S883" s="264">
        <f ca="1">+R882+R883</f>
        <v>0</v>
      </c>
      <c r="T883" s="247">
        <f ca="1">+S883</f>
        <v>0</v>
      </c>
      <c r="U883" s="246">
        <f t="shared" si="34"/>
        <v>2</v>
      </c>
      <c r="V883" s="347" t="str">
        <f>+VLOOKUP(A883,bd_lista!$A$3:$E$590,5,FALSE)</f>
        <v>Gobiernos Autonomos Municipales</v>
      </c>
      <c r="W883" s="454"/>
      <c r="X883" s="244">
        <f>+VLOOKUP(A883,[2]Sheet1!$A$13:$D$744,4,FALSE)</f>
        <v>0</v>
      </c>
      <c r="Y883" s="244" t="e">
        <f>+VLOOKUP(X883,bd_lista!$A$3:$C$590,3,FALSE)</f>
        <v>#N/A</v>
      </c>
      <c r="Z883" s="302"/>
      <c r="AA883" s="303"/>
    </row>
    <row r="884" spans="1:27" customFormat="1" ht="15" hidden="1" customHeight="1">
      <c r="A884" s="32">
        <v>1704</v>
      </c>
      <c r="B884" s="449">
        <f>+A884</f>
        <v>1704</v>
      </c>
      <c r="C884" s="249" t="str">
        <f>+VLOOKUP(A884,bd_lista!$A$3:$C$590,3,FALSE)</f>
        <v>Gobierno Autónomo Municipal de La Guardia</v>
      </c>
      <c r="D884" s="451" t="str">
        <f>+C884</f>
        <v>Gobierno Autónomo Municipal de La Guardia</v>
      </c>
      <c r="E884" s="244" t="s">
        <v>1310</v>
      </c>
      <c r="F884" s="245">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5">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5">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5">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5">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5">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5">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5">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5">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5">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5">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5">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5">
        <f t="shared" ca="1" si="33"/>
        <v>0</v>
      </c>
      <c r="S884" s="252"/>
      <c r="T884" s="245">
        <f ca="1">+T885</f>
        <v>0</v>
      </c>
      <c r="U884" s="244">
        <f t="shared" si="34"/>
        <v>1</v>
      </c>
      <c r="V884" s="347" t="str">
        <f>+VLOOKUP(A884,bd_lista!$A$3:$E$590,5,FALSE)</f>
        <v>Gobiernos Autonomos Municipales</v>
      </c>
      <c r="W884" s="453" t="str">
        <f>+V884</f>
        <v>Gobiernos Autonomos Municipales</v>
      </c>
      <c r="X884" s="244">
        <f>+VLOOKUP(A884,[2]Sheet1!$A$13:$D$744,4,FALSE)</f>
        <v>0</v>
      </c>
      <c r="Y884" s="244" t="e">
        <f>+VLOOKUP(X884,bd_lista!$A$3:$C$590,3,FALSE)</f>
        <v>#N/A</v>
      </c>
      <c r="Z884" s="304">
        <f>+X884</f>
        <v>0</v>
      </c>
      <c r="AA884" s="305" t="e">
        <f>+Y884</f>
        <v>#N/A</v>
      </c>
    </row>
    <row r="885" spans="1:27" customFormat="1" ht="27" hidden="1" customHeight="1">
      <c r="A885" s="32">
        <v>1704</v>
      </c>
      <c r="B885" s="450"/>
      <c r="C885" s="249" t="str">
        <f>+VLOOKUP(A885,bd_lista!$A$3:$C$590,3,FALSE)</f>
        <v>Gobierno Autónomo Municipal de La Guardia</v>
      </c>
      <c r="D885" s="452"/>
      <c r="E885" s="246" t="s">
        <v>1311</v>
      </c>
      <c r="F885" s="247">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7">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7">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7">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7">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7">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7">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7">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7">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7">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7">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7">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7">
        <f t="shared" ca="1" si="33"/>
        <v>0</v>
      </c>
      <c r="S885" s="264">
        <f ca="1">+R884+R885</f>
        <v>0</v>
      </c>
      <c r="T885" s="247">
        <f ca="1">+S885</f>
        <v>0</v>
      </c>
      <c r="U885" s="246">
        <f t="shared" si="34"/>
        <v>2</v>
      </c>
      <c r="V885" s="347" t="str">
        <f>+VLOOKUP(A885,bd_lista!$A$3:$E$590,5,FALSE)</f>
        <v>Gobiernos Autonomos Municipales</v>
      </c>
      <c r="W885" s="454"/>
      <c r="X885" s="244">
        <f>+VLOOKUP(A885,[2]Sheet1!$A$13:$D$744,4,FALSE)</f>
        <v>0</v>
      </c>
      <c r="Y885" s="244" t="e">
        <f>+VLOOKUP(X885,bd_lista!$A$3:$C$590,3,FALSE)</f>
        <v>#N/A</v>
      </c>
      <c r="Z885" s="302"/>
      <c r="AA885" s="303"/>
    </row>
    <row r="886" spans="1:27" customFormat="1" ht="15" hidden="1" customHeight="1">
      <c r="A886" s="32">
        <v>1705</v>
      </c>
      <c r="B886" s="449">
        <f>+A886</f>
        <v>1705</v>
      </c>
      <c r="C886" s="249" t="str">
        <f>+VLOOKUP(A886,bd_lista!$A$3:$C$590,3,FALSE)</f>
        <v>Gobierno Autónomo Municipal de El Torno</v>
      </c>
      <c r="D886" s="451" t="str">
        <f>+C886</f>
        <v>Gobierno Autónomo Municipal de El Torno</v>
      </c>
      <c r="E886" s="244" t="s">
        <v>1310</v>
      </c>
      <c r="F886" s="245">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5">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5">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5">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5">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5">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5">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5">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5">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5">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5">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5">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5">
        <f t="shared" ca="1" si="33"/>
        <v>0</v>
      </c>
      <c r="S886" s="252"/>
      <c r="T886" s="245">
        <f ca="1">+T887</f>
        <v>0</v>
      </c>
      <c r="U886" s="244">
        <f t="shared" si="34"/>
        <v>1</v>
      </c>
      <c r="V886" s="347" t="str">
        <f>+VLOOKUP(A886,bd_lista!$A$3:$E$590,5,FALSE)</f>
        <v>Gobiernos Autonomos Municipales</v>
      </c>
      <c r="W886" s="453" t="str">
        <f>+V886</f>
        <v>Gobiernos Autonomos Municipales</v>
      </c>
      <c r="X886" s="244">
        <f>+VLOOKUP(A886,[2]Sheet1!$A$13:$D$744,4,FALSE)</f>
        <v>0</v>
      </c>
      <c r="Y886" s="244" t="e">
        <f>+VLOOKUP(X886,bd_lista!$A$3:$C$590,3,FALSE)</f>
        <v>#N/A</v>
      </c>
      <c r="Z886" s="304">
        <f>+X886</f>
        <v>0</v>
      </c>
      <c r="AA886" s="305" t="e">
        <f>+Y886</f>
        <v>#N/A</v>
      </c>
    </row>
    <row r="887" spans="1:27" customFormat="1" ht="15" hidden="1" customHeight="1">
      <c r="A887" s="32">
        <v>1705</v>
      </c>
      <c r="B887" s="450"/>
      <c r="C887" s="249" t="str">
        <f>+VLOOKUP(A887,bd_lista!$A$3:$C$590,3,FALSE)</f>
        <v>Gobierno Autónomo Municipal de El Torno</v>
      </c>
      <c r="D887" s="452"/>
      <c r="E887" s="246" t="s">
        <v>1311</v>
      </c>
      <c r="F887" s="247">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7">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7">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7">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7">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7">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7">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7">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7">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7">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7">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7">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7">
        <f t="shared" ca="1" si="33"/>
        <v>0</v>
      </c>
      <c r="S887" s="264">
        <f ca="1">+R886+R887</f>
        <v>0</v>
      </c>
      <c r="T887" s="247">
        <f ca="1">+S887</f>
        <v>0</v>
      </c>
      <c r="U887" s="246">
        <f t="shared" si="34"/>
        <v>2</v>
      </c>
      <c r="V887" s="347" t="str">
        <f>+VLOOKUP(A887,bd_lista!$A$3:$E$590,5,FALSE)</f>
        <v>Gobiernos Autonomos Municipales</v>
      </c>
      <c r="W887" s="454"/>
      <c r="X887" s="244">
        <f>+VLOOKUP(A887,[2]Sheet1!$A$13:$D$744,4,FALSE)</f>
        <v>0</v>
      </c>
      <c r="Y887" s="244" t="e">
        <f>+VLOOKUP(X887,bd_lista!$A$3:$C$590,3,FALSE)</f>
        <v>#N/A</v>
      </c>
      <c r="Z887" s="302"/>
      <c r="AA887" s="303"/>
    </row>
    <row r="888" spans="1:27" customFormat="1" ht="15" hidden="1" customHeight="1">
      <c r="A888" s="32">
        <v>1706</v>
      </c>
      <c r="B888" s="449">
        <f>+A888</f>
        <v>1706</v>
      </c>
      <c r="C888" s="249" t="str">
        <f>+VLOOKUP(A888,bd_lista!$A$3:$C$590,3,FALSE)</f>
        <v>Gobierno Autónomo Municipal de Warnes</v>
      </c>
      <c r="D888" s="451" t="str">
        <f>+C888</f>
        <v>Gobierno Autónomo Municipal de Warnes</v>
      </c>
      <c r="E888" s="244" t="s">
        <v>1310</v>
      </c>
      <c r="F888" s="245">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5">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5">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5">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5">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5">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5">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5">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5">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5">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5">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5">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5">
        <f t="shared" ca="1" si="33"/>
        <v>0</v>
      </c>
      <c r="S888" s="252"/>
      <c r="T888" s="245">
        <f ca="1">+T889</f>
        <v>0</v>
      </c>
      <c r="U888" s="244">
        <f t="shared" si="34"/>
        <v>1</v>
      </c>
      <c r="V888" s="347" t="str">
        <f>+VLOOKUP(A888,bd_lista!$A$3:$E$590,5,FALSE)</f>
        <v>Gobiernos Autonomos Municipales</v>
      </c>
      <c r="W888" s="453" t="str">
        <f>+V888</f>
        <v>Gobiernos Autonomos Municipales</v>
      </c>
      <c r="X888" s="244">
        <f>+VLOOKUP(A888,[2]Sheet1!$A$13:$D$744,4,FALSE)</f>
        <v>0</v>
      </c>
      <c r="Y888" s="244" t="e">
        <f>+VLOOKUP(X888,bd_lista!$A$3:$C$590,3,FALSE)</f>
        <v>#N/A</v>
      </c>
      <c r="Z888" s="304">
        <f>+X888</f>
        <v>0</v>
      </c>
      <c r="AA888" s="305" t="e">
        <f>+Y888</f>
        <v>#N/A</v>
      </c>
    </row>
    <row r="889" spans="1:27" customFormat="1" ht="15" hidden="1" customHeight="1">
      <c r="A889" s="32">
        <v>1706</v>
      </c>
      <c r="B889" s="450"/>
      <c r="C889" s="249" t="str">
        <f>+VLOOKUP(A889,bd_lista!$A$3:$C$590,3,FALSE)</f>
        <v>Gobierno Autónomo Municipal de Warnes</v>
      </c>
      <c r="D889" s="452"/>
      <c r="E889" s="246" t="s">
        <v>1311</v>
      </c>
      <c r="F889" s="247">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7">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7">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7">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7">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7">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7">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7">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7">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7">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7">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7">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7">
        <f t="shared" ca="1" si="33"/>
        <v>0</v>
      </c>
      <c r="S889" s="264">
        <f ca="1">+R888+R889</f>
        <v>0</v>
      </c>
      <c r="T889" s="247">
        <f ca="1">+S889</f>
        <v>0</v>
      </c>
      <c r="U889" s="246">
        <f t="shared" si="34"/>
        <v>2</v>
      </c>
      <c r="V889" s="347" t="str">
        <f>+VLOOKUP(A889,bd_lista!$A$3:$E$590,5,FALSE)</f>
        <v>Gobiernos Autonomos Municipales</v>
      </c>
      <c r="W889" s="454"/>
      <c r="X889" s="244">
        <f>+VLOOKUP(A889,[2]Sheet1!$A$13:$D$744,4,FALSE)</f>
        <v>0</v>
      </c>
      <c r="Y889" s="244" t="e">
        <f>+VLOOKUP(X889,bd_lista!$A$3:$C$590,3,FALSE)</f>
        <v>#N/A</v>
      </c>
      <c r="Z889" s="302"/>
      <c r="AA889" s="303"/>
    </row>
    <row r="890" spans="1:27" customFormat="1" ht="15" hidden="1" customHeight="1">
      <c r="A890" s="32">
        <v>1707</v>
      </c>
      <c r="B890" s="449">
        <f>+A890</f>
        <v>1707</v>
      </c>
      <c r="C890" s="249" t="str">
        <f>+VLOOKUP(A890,bd_lista!$A$3:$C$590,3,FALSE)</f>
        <v>Gobierno Autónomo Municipal de San Ignacio (San Ignacio de Velasco)</v>
      </c>
      <c r="D890" s="451" t="str">
        <f>+C890</f>
        <v>Gobierno Autónomo Municipal de San Ignacio (San Ignacio de Velasco)</v>
      </c>
      <c r="E890" s="244" t="s">
        <v>1310</v>
      </c>
      <c r="F890" s="245">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5">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5">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5">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5">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5">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5">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5">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5">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5">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5">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5">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5">
        <f t="shared" ca="1" si="33"/>
        <v>0</v>
      </c>
      <c r="S890" s="252"/>
      <c r="T890" s="245">
        <f ca="1">+T891</f>
        <v>0</v>
      </c>
      <c r="U890" s="244">
        <f t="shared" si="34"/>
        <v>1</v>
      </c>
      <c r="V890" s="347" t="str">
        <f>+VLOOKUP(A890,bd_lista!$A$3:$E$590,5,FALSE)</f>
        <v>Gobiernos Autonomos Municipales</v>
      </c>
      <c r="W890" s="453" t="str">
        <f>+V890</f>
        <v>Gobiernos Autonomos Municipales</v>
      </c>
      <c r="X890" s="244">
        <f>+VLOOKUP(A890,[2]Sheet1!$A$13:$D$744,4,FALSE)</f>
        <v>0</v>
      </c>
      <c r="Y890" s="244" t="e">
        <f>+VLOOKUP(X890,bd_lista!$A$3:$C$590,3,FALSE)</f>
        <v>#N/A</v>
      </c>
      <c r="Z890" s="304">
        <f>+X890</f>
        <v>0</v>
      </c>
      <c r="AA890" s="305" t="e">
        <f>+Y890</f>
        <v>#N/A</v>
      </c>
    </row>
    <row r="891" spans="1:27" customFormat="1" ht="15" hidden="1" customHeight="1">
      <c r="A891" s="32">
        <v>1707</v>
      </c>
      <c r="B891" s="450"/>
      <c r="C891" s="249" t="str">
        <f>+VLOOKUP(A891,bd_lista!$A$3:$C$590,3,FALSE)</f>
        <v>Gobierno Autónomo Municipal de San Ignacio (San Ignacio de Velasco)</v>
      </c>
      <c r="D891" s="452"/>
      <c r="E891" s="246" t="s">
        <v>1311</v>
      </c>
      <c r="F891" s="247">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7">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7">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7">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7">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7">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7">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7">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7">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7">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7">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7">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7">
        <f t="shared" ca="1" si="33"/>
        <v>0</v>
      </c>
      <c r="S891" s="264">
        <f ca="1">+R890+R891</f>
        <v>0</v>
      </c>
      <c r="T891" s="247">
        <f ca="1">+S891</f>
        <v>0</v>
      </c>
      <c r="U891" s="246">
        <f t="shared" si="34"/>
        <v>2</v>
      </c>
      <c r="V891" s="347" t="str">
        <f>+VLOOKUP(A891,bd_lista!$A$3:$E$590,5,FALSE)</f>
        <v>Gobiernos Autonomos Municipales</v>
      </c>
      <c r="W891" s="454"/>
      <c r="X891" s="244">
        <f>+VLOOKUP(A891,[2]Sheet1!$A$13:$D$744,4,FALSE)</f>
        <v>0</v>
      </c>
      <c r="Y891" s="244" t="e">
        <f>+VLOOKUP(X891,bd_lista!$A$3:$C$590,3,FALSE)</f>
        <v>#N/A</v>
      </c>
      <c r="Z891" s="302"/>
      <c r="AA891" s="303"/>
    </row>
    <row r="892" spans="1:27" customFormat="1" ht="15" hidden="1" customHeight="1">
      <c r="A892" s="32">
        <v>1708</v>
      </c>
      <c r="B892" s="449">
        <f>+A892</f>
        <v>1708</v>
      </c>
      <c r="C892" s="249" t="str">
        <f>+VLOOKUP(A892,bd_lista!$A$3:$C$590,3,FALSE)</f>
        <v>Gobierno Autónomo Municipal de San Miguel (San Miguel de Velasco)</v>
      </c>
      <c r="D892" s="451" t="str">
        <f>+C892</f>
        <v>Gobierno Autónomo Municipal de San Miguel (San Miguel de Velasco)</v>
      </c>
      <c r="E892" s="244" t="s">
        <v>1310</v>
      </c>
      <c r="F892" s="245">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5">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5">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5">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5">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5">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5">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5">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5">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5">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5">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5">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5">
        <f t="shared" ca="1" si="33"/>
        <v>0</v>
      </c>
      <c r="S892" s="252"/>
      <c r="T892" s="245">
        <f ca="1">+T893</f>
        <v>0</v>
      </c>
      <c r="U892" s="244">
        <f t="shared" si="34"/>
        <v>1</v>
      </c>
      <c r="V892" s="347" t="str">
        <f>+VLOOKUP(A892,bd_lista!$A$3:$E$590,5,FALSE)</f>
        <v>Gobiernos Autonomos Municipales</v>
      </c>
      <c r="W892" s="453" t="str">
        <f>+V892</f>
        <v>Gobiernos Autonomos Municipales</v>
      </c>
      <c r="X892" s="244">
        <f>+VLOOKUP(A892,[2]Sheet1!$A$13:$D$744,4,FALSE)</f>
        <v>0</v>
      </c>
      <c r="Y892" s="244" t="e">
        <f>+VLOOKUP(X892,bd_lista!$A$3:$C$590,3,FALSE)</f>
        <v>#N/A</v>
      </c>
      <c r="Z892" s="304">
        <f>+X892</f>
        <v>0</v>
      </c>
      <c r="AA892" s="305" t="e">
        <f>+Y892</f>
        <v>#N/A</v>
      </c>
    </row>
    <row r="893" spans="1:27" customFormat="1" ht="15" hidden="1" customHeight="1">
      <c r="A893" s="32">
        <v>1708</v>
      </c>
      <c r="B893" s="450"/>
      <c r="C893" s="249" t="str">
        <f>+VLOOKUP(A893,bd_lista!$A$3:$C$590,3,FALSE)</f>
        <v>Gobierno Autónomo Municipal de San Miguel (San Miguel de Velasco)</v>
      </c>
      <c r="D893" s="452"/>
      <c r="E893" s="246" t="s">
        <v>1311</v>
      </c>
      <c r="F893" s="247">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7">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7">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7">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7">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7">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7">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7">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7">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7">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7">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7">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7">
        <f t="shared" ca="1" si="33"/>
        <v>0</v>
      </c>
      <c r="S893" s="264">
        <f ca="1">+R892+R893</f>
        <v>0</v>
      </c>
      <c r="T893" s="247">
        <f ca="1">+S893</f>
        <v>0</v>
      </c>
      <c r="U893" s="246">
        <f t="shared" si="34"/>
        <v>2</v>
      </c>
      <c r="V893" s="347" t="str">
        <f>+VLOOKUP(A893,bd_lista!$A$3:$E$590,5,FALSE)</f>
        <v>Gobiernos Autonomos Municipales</v>
      </c>
      <c r="W893" s="454"/>
      <c r="X893" s="244">
        <f>+VLOOKUP(A893,[2]Sheet1!$A$13:$D$744,4,FALSE)</f>
        <v>0</v>
      </c>
      <c r="Y893" s="244" t="e">
        <f>+VLOOKUP(X893,bd_lista!$A$3:$C$590,3,FALSE)</f>
        <v>#N/A</v>
      </c>
      <c r="Z893" s="302"/>
      <c r="AA893" s="303"/>
    </row>
    <row r="894" spans="1:27" customFormat="1" ht="15" hidden="1" customHeight="1">
      <c r="A894" s="32">
        <v>1709</v>
      </c>
      <c r="B894" s="449">
        <f>+A894</f>
        <v>1709</v>
      </c>
      <c r="C894" s="249" t="str">
        <f>+VLOOKUP(A894,bd_lista!$A$3:$C$590,3,FALSE)</f>
        <v>Gobierno Autónomo Municipal de San Rafael</v>
      </c>
      <c r="D894" s="451" t="str">
        <f>+C894</f>
        <v>Gobierno Autónomo Municipal de San Rafael</v>
      </c>
      <c r="E894" s="244" t="s">
        <v>1310</v>
      </c>
      <c r="F894" s="245">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5">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5">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5">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5">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5">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5">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5">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5">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5">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5">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5">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5">
        <f t="shared" ca="1" si="33"/>
        <v>0</v>
      </c>
      <c r="S894" s="252"/>
      <c r="T894" s="245">
        <f ca="1">+T895</f>
        <v>0</v>
      </c>
      <c r="U894" s="244">
        <f t="shared" si="34"/>
        <v>1</v>
      </c>
      <c r="V894" s="347" t="str">
        <f>+VLOOKUP(A894,bd_lista!$A$3:$E$590,5,FALSE)</f>
        <v>Gobiernos Autonomos Municipales</v>
      </c>
      <c r="W894" s="453" t="str">
        <f>+V894</f>
        <v>Gobiernos Autonomos Municipales</v>
      </c>
      <c r="X894" s="244">
        <f>+VLOOKUP(A894,[2]Sheet1!$A$13:$D$744,4,FALSE)</f>
        <v>0</v>
      </c>
      <c r="Y894" s="244" t="e">
        <f>+VLOOKUP(X894,bd_lista!$A$3:$C$590,3,FALSE)</f>
        <v>#N/A</v>
      </c>
      <c r="Z894" s="304">
        <f>+X894</f>
        <v>0</v>
      </c>
      <c r="AA894" s="305" t="e">
        <f>+Y894</f>
        <v>#N/A</v>
      </c>
    </row>
    <row r="895" spans="1:27" customFormat="1" ht="15" hidden="1" customHeight="1">
      <c r="A895" s="32">
        <v>1709</v>
      </c>
      <c r="B895" s="450"/>
      <c r="C895" s="249" t="str">
        <f>+VLOOKUP(A895,bd_lista!$A$3:$C$590,3,FALSE)</f>
        <v>Gobierno Autónomo Municipal de San Rafael</v>
      </c>
      <c r="D895" s="452"/>
      <c r="E895" s="246" t="s">
        <v>1311</v>
      </c>
      <c r="F895" s="247">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7">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7">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7">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7">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7">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7">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7">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7">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7">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7">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7">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7">
        <f t="shared" ca="1" si="33"/>
        <v>0</v>
      </c>
      <c r="S895" s="264">
        <f ca="1">+R894+R895</f>
        <v>0</v>
      </c>
      <c r="T895" s="247">
        <f ca="1">+S895</f>
        <v>0</v>
      </c>
      <c r="U895" s="246">
        <f t="shared" si="34"/>
        <v>2</v>
      </c>
      <c r="V895" s="347" t="str">
        <f>+VLOOKUP(A895,bd_lista!$A$3:$E$590,5,FALSE)</f>
        <v>Gobiernos Autonomos Municipales</v>
      </c>
      <c r="W895" s="454"/>
      <c r="X895" s="244">
        <f>+VLOOKUP(A895,[2]Sheet1!$A$13:$D$744,4,FALSE)</f>
        <v>0</v>
      </c>
      <c r="Y895" s="244" t="e">
        <f>+VLOOKUP(X895,bd_lista!$A$3:$C$590,3,FALSE)</f>
        <v>#N/A</v>
      </c>
      <c r="Z895" s="302"/>
      <c r="AA895" s="303"/>
    </row>
    <row r="896" spans="1:27" customFormat="1" ht="15" hidden="1" customHeight="1">
      <c r="A896" s="32">
        <v>1710</v>
      </c>
      <c r="B896" s="449">
        <f>+A896</f>
        <v>1710</v>
      </c>
      <c r="C896" s="249" t="str">
        <f>+VLOOKUP(A896,bd_lista!$A$3:$C$590,3,FALSE)</f>
        <v>Gobierno Autónomo Municipal de Buena Vista</v>
      </c>
      <c r="D896" s="451" t="str">
        <f>+C896</f>
        <v>Gobierno Autónomo Municipal de Buena Vista</v>
      </c>
      <c r="E896" s="244" t="s">
        <v>1310</v>
      </c>
      <c r="F896" s="245">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5">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5">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5">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5">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5">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5">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5">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5">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5">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5">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5">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5">
        <f t="shared" ca="1" si="33"/>
        <v>0</v>
      </c>
      <c r="S896" s="252"/>
      <c r="T896" s="245">
        <f ca="1">+T897</f>
        <v>0</v>
      </c>
      <c r="U896" s="244">
        <f t="shared" si="34"/>
        <v>1</v>
      </c>
      <c r="V896" s="347" t="str">
        <f>+VLOOKUP(A896,bd_lista!$A$3:$E$590,5,FALSE)</f>
        <v>Gobiernos Autonomos Municipales</v>
      </c>
      <c r="W896" s="453" t="str">
        <f>+V896</f>
        <v>Gobiernos Autonomos Municipales</v>
      </c>
      <c r="X896" s="244">
        <f>+VLOOKUP(A896,[2]Sheet1!$A$13:$D$744,4,FALSE)</f>
        <v>0</v>
      </c>
      <c r="Y896" s="244" t="e">
        <f>+VLOOKUP(X896,bd_lista!$A$3:$C$590,3,FALSE)</f>
        <v>#N/A</v>
      </c>
      <c r="Z896" s="304">
        <f>+X896</f>
        <v>0</v>
      </c>
      <c r="AA896" s="305" t="e">
        <f>+Y896</f>
        <v>#N/A</v>
      </c>
    </row>
    <row r="897" spans="1:27" customFormat="1" ht="15" hidden="1" customHeight="1">
      <c r="A897" s="32">
        <v>1710</v>
      </c>
      <c r="B897" s="450"/>
      <c r="C897" s="249" t="str">
        <f>+VLOOKUP(A897,bd_lista!$A$3:$C$590,3,FALSE)</f>
        <v>Gobierno Autónomo Municipal de Buena Vista</v>
      </c>
      <c r="D897" s="452"/>
      <c r="E897" s="246" t="s">
        <v>1311</v>
      </c>
      <c r="F897" s="247">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7">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7">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7">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7">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7">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7">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7">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7">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7">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7">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7">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7">
        <f t="shared" ca="1" si="33"/>
        <v>0</v>
      </c>
      <c r="S897" s="264">
        <f ca="1">+R896+R897</f>
        <v>0</v>
      </c>
      <c r="T897" s="247">
        <f ca="1">+S897</f>
        <v>0</v>
      </c>
      <c r="U897" s="246">
        <f t="shared" si="34"/>
        <v>2</v>
      </c>
      <c r="V897" s="347" t="str">
        <f>+VLOOKUP(A897,bd_lista!$A$3:$E$590,5,FALSE)</f>
        <v>Gobiernos Autonomos Municipales</v>
      </c>
      <c r="W897" s="454"/>
      <c r="X897" s="244">
        <f>+VLOOKUP(A897,[2]Sheet1!$A$13:$D$744,4,FALSE)</f>
        <v>0</v>
      </c>
      <c r="Y897" s="244" t="e">
        <f>+VLOOKUP(X897,bd_lista!$A$3:$C$590,3,FALSE)</f>
        <v>#N/A</v>
      </c>
      <c r="Z897" s="302"/>
      <c r="AA897" s="303"/>
    </row>
    <row r="898" spans="1:27" customFormat="1" ht="15" hidden="1" customHeight="1">
      <c r="A898" s="32">
        <v>1711</v>
      </c>
      <c r="B898" s="449">
        <f>+A898</f>
        <v>1711</v>
      </c>
      <c r="C898" s="249" t="str">
        <f>+VLOOKUP(A898,bd_lista!$A$3:$C$590,3,FALSE)</f>
        <v>Gobierno Autónomo Municipal de San Carlos</v>
      </c>
      <c r="D898" s="451" t="str">
        <f>+C898</f>
        <v>Gobierno Autónomo Municipal de San Carlos</v>
      </c>
      <c r="E898" s="244" t="s">
        <v>1310</v>
      </c>
      <c r="F898" s="245">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5">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5">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5">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5">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5">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5">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5">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5">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5">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5">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5">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5">
        <f t="shared" ca="1" si="33"/>
        <v>0</v>
      </c>
      <c r="S898" s="252"/>
      <c r="T898" s="245">
        <f ca="1">+T899</f>
        <v>0</v>
      </c>
      <c r="U898" s="244">
        <f t="shared" si="34"/>
        <v>1</v>
      </c>
      <c r="V898" s="347" t="str">
        <f>+VLOOKUP(A898,bd_lista!$A$3:$E$590,5,FALSE)</f>
        <v>Gobiernos Autonomos Municipales</v>
      </c>
      <c r="W898" s="453" t="str">
        <f>+V898</f>
        <v>Gobiernos Autonomos Municipales</v>
      </c>
      <c r="X898" s="244">
        <f>+VLOOKUP(A898,[2]Sheet1!$A$13:$D$744,4,FALSE)</f>
        <v>0</v>
      </c>
      <c r="Y898" s="244" t="e">
        <f>+VLOOKUP(X898,bd_lista!$A$3:$C$590,3,FALSE)</f>
        <v>#N/A</v>
      </c>
      <c r="Z898" s="304">
        <f>+X898</f>
        <v>0</v>
      </c>
      <c r="AA898" s="305" t="e">
        <f>+Y898</f>
        <v>#N/A</v>
      </c>
    </row>
    <row r="899" spans="1:27" customFormat="1" ht="15" hidden="1" customHeight="1">
      <c r="A899" s="32">
        <v>1711</v>
      </c>
      <c r="B899" s="450"/>
      <c r="C899" s="249" t="str">
        <f>+VLOOKUP(A899,bd_lista!$A$3:$C$590,3,FALSE)</f>
        <v>Gobierno Autónomo Municipal de San Carlos</v>
      </c>
      <c r="D899" s="452"/>
      <c r="E899" s="246" t="s">
        <v>1311</v>
      </c>
      <c r="F899" s="247">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7">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7">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7">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7">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7">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7">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7">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7">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7">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7">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7">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7">
        <f t="shared" ca="1" si="33"/>
        <v>0</v>
      </c>
      <c r="S899" s="264">
        <f ca="1">+R898+R899</f>
        <v>0</v>
      </c>
      <c r="T899" s="247">
        <f ca="1">+S899</f>
        <v>0</v>
      </c>
      <c r="U899" s="246">
        <f t="shared" si="34"/>
        <v>2</v>
      </c>
      <c r="V899" s="347" t="str">
        <f>+VLOOKUP(A899,bd_lista!$A$3:$E$590,5,FALSE)</f>
        <v>Gobiernos Autonomos Municipales</v>
      </c>
      <c r="W899" s="454"/>
      <c r="X899" s="244">
        <f>+VLOOKUP(A899,[2]Sheet1!$A$13:$D$744,4,FALSE)</f>
        <v>0</v>
      </c>
      <c r="Y899" s="244" t="e">
        <f>+VLOOKUP(X899,bd_lista!$A$3:$C$590,3,FALSE)</f>
        <v>#N/A</v>
      </c>
      <c r="Z899" s="302"/>
      <c r="AA899" s="303"/>
    </row>
    <row r="900" spans="1:27" customFormat="1" ht="15" hidden="1" customHeight="1">
      <c r="A900" s="32">
        <v>1712</v>
      </c>
      <c r="B900" s="449">
        <f>+A900</f>
        <v>1712</v>
      </c>
      <c r="C900" s="249" t="str">
        <f>+VLOOKUP(A900,bd_lista!$A$3:$C$590,3,FALSE)</f>
        <v>Gobierno Autónomo Municipal de Yapacaní</v>
      </c>
      <c r="D900" s="451" t="str">
        <f>+C900</f>
        <v>Gobierno Autónomo Municipal de Yapacaní</v>
      </c>
      <c r="E900" s="244" t="s">
        <v>1310</v>
      </c>
      <c r="F900" s="245">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5">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5">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5">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5">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5">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5">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5">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5">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5">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5">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5">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5">
        <f t="shared" ca="1" si="33"/>
        <v>0</v>
      </c>
      <c r="S900" s="252"/>
      <c r="T900" s="245">
        <f ca="1">+T901</f>
        <v>0</v>
      </c>
      <c r="U900" s="244">
        <f t="shared" si="34"/>
        <v>1</v>
      </c>
      <c r="V900" s="347" t="str">
        <f>+VLOOKUP(A900,bd_lista!$A$3:$E$590,5,FALSE)</f>
        <v>Gobiernos Autonomos Municipales</v>
      </c>
      <c r="W900" s="453" t="str">
        <f>+V900</f>
        <v>Gobiernos Autonomos Municipales</v>
      </c>
      <c r="X900" s="244">
        <f>+VLOOKUP(A900,[2]Sheet1!$A$13:$D$744,4,FALSE)</f>
        <v>0</v>
      </c>
      <c r="Y900" s="244" t="e">
        <f>+VLOOKUP(X900,bd_lista!$A$3:$C$590,3,FALSE)</f>
        <v>#N/A</v>
      </c>
      <c r="Z900" s="304">
        <f>+X900</f>
        <v>0</v>
      </c>
      <c r="AA900" s="305" t="e">
        <f>+Y900</f>
        <v>#N/A</v>
      </c>
    </row>
    <row r="901" spans="1:27" customFormat="1" ht="15" hidden="1" customHeight="1">
      <c r="A901" s="32">
        <v>1712</v>
      </c>
      <c r="B901" s="450"/>
      <c r="C901" s="249" t="str">
        <f>+VLOOKUP(A901,bd_lista!$A$3:$C$590,3,FALSE)</f>
        <v>Gobierno Autónomo Municipal de Yapacaní</v>
      </c>
      <c r="D901" s="452"/>
      <c r="E901" s="246" t="s">
        <v>1311</v>
      </c>
      <c r="F901" s="247">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7">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7">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7">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7">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7">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7">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7">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7">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7">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7">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7">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7">
        <f t="shared" ca="1" si="33"/>
        <v>0</v>
      </c>
      <c r="S901" s="264">
        <f ca="1">+R900+R901</f>
        <v>0</v>
      </c>
      <c r="T901" s="247">
        <f ca="1">+S901</f>
        <v>0</v>
      </c>
      <c r="U901" s="246">
        <f t="shared" si="34"/>
        <v>2</v>
      </c>
      <c r="V901" s="347" t="str">
        <f>+VLOOKUP(A901,bd_lista!$A$3:$E$590,5,FALSE)</f>
        <v>Gobiernos Autonomos Municipales</v>
      </c>
      <c r="W901" s="454"/>
      <c r="X901" s="244">
        <f>+VLOOKUP(A901,[2]Sheet1!$A$13:$D$744,4,FALSE)</f>
        <v>0</v>
      </c>
      <c r="Y901" s="244" t="e">
        <f>+VLOOKUP(X901,bd_lista!$A$3:$C$590,3,FALSE)</f>
        <v>#N/A</v>
      </c>
      <c r="Z901" s="302"/>
      <c r="AA901" s="303"/>
    </row>
    <row r="902" spans="1:27" customFormat="1" ht="15" hidden="1" customHeight="1">
      <c r="A902" s="32">
        <v>1713</v>
      </c>
      <c r="B902" s="449">
        <f>+A902</f>
        <v>1713</v>
      </c>
      <c r="C902" s="249" t="str">
        <f>+VLOOKUP(A902,bd_lista!$A$3:$C$590,3,FALSE)</f>
        <v>Gobierno Autónomo Municipal de San José</v>
      </c>
      <c r="D902" s="451" t="str">
        <f>+C902</f>
        <v>Gobierno Autónomo Municipal de San José</v>
      </c>
      <c r="E902" s="244" t="s">
        <v>1310</v>
      </c>
      <c r="F902" s="245">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5">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5">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5">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5">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5">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5">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5">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5">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5">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5">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5">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5">
        <f t="shared" ca="1" si="33"/>
        <v>0</v>
      </c>
      <c r="S902" s="252"/>
      <c r="T902" s="245">
        <f ca="1">+T903</f>
        <v>0</v>
      </c>
      <c r="U902" s="244">
        <f t="shared" si="34"/>
        <v>1</v>
      </c>
      <c r="V902" s="347" t="str">
        <f>+VLOOKUP(A902,bd_lista!$A$3:$E$590,5,FALSE)</f>
        <v>Gobiernos Autonomos Municipales</v>
      </c>
      <c r="W902" s="453" t="str">
        <f>+V902</f>
        <v>Gobiernos Autonomos Municipales</v>
      </c>
      <c r="X902" s="244">
        <f>+VLOOKUP(A902,[2]Sheet1!$A$13:$D$744,4,FALSE)</f>
        <v>0</v>
      </c>
      <c r="Y902" s="244" t="e">
        <f>+VLOOKUP(X902,bd_lista!$A$3:$C$590,3,FALSE)</f>
        <v>#N/A</v>
      </c>
      <c r="Z902" s="304">
        <f>+X902</f>
        <v>0</v>
      </c>
      <c r="AA902" s="305" t="e">
        <f>+Y902</f>
        <v>#N/A</v>
      </c>
    </row>
    <row r="903" spans="1:27" customFormat="1" ht="15" hidden="1" customHeight="1">
      <c r="A903" s="32">
        <v>1713</v>
      </c>
      <c r="B903" s="450"/>
      <c r="C903" s="249" t="str">
        <f>+VLOOKUP(A903,bd_lista!$A$3:$C$590,3,FALSE)</f>
        <v>Gobierno Autónomo Municipal de San José</v>
      </c>
      <c r="D903" s="452"/>
      <c r="E903" s="246" t="s">
        <v>1311</v>
      </c>
      <c r="F903" s="247">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7">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7">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7">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7">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7">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7">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7">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7">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7">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7">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7">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7">
        <f t="shared" ca="1" si="33"/>
        <v>0</v>
      </c>
      <c r="S903" s="264">
        <f ca="1">+R902+R903</f>
        <v>0</v>
      </c>
      <c r="T903" s="247">
        <f ca="1">+S903</f>
        <v>0</v>
      </c>
      <c r="U903" s="246">
        <f t="shared" si="34"/>
        <v>2</v>
      </c>
      <c r="V903" s="347" t="str">
        <f>+VLOOKUP(A903,bd_lista!$A$3:$E$590,5,FALSE)</f>
        <v>Gobiernos Autonomos Municipales</v>
      </c>
      <c r="W903" s="454"/>
      <c r="X903" s="244">
        <f>+VLOOKUP(A903,[2]Sheet1!$A$13:$D$744,4,FALSE)</f>
        <v>0</v>
      </c>
      <c r="Y903" s="244" t="e">
        <f>+VLOOKUP(X903,bd_lista!$A$3:$C$590,3,FALSE)</f>
        <v>#N/A</v>
      </c>
      <c r="Z903" s="302"/>
      <c r="AA903" s="303"/>
    </row>
    <row r="904" spans="1:27" customFormat="1" ht="15" hidden="1" customHeight="1">
      <c r="A904" s="32">
        <v>1714</v>
      </c>
      <c r="B904" s="449">
        <f>+A904</f>
        <v>1714</v>
      </c>
      <c r="C904" s="249" t="str">
        <f>+VLOOKUP(A904,bd_lista!$A$3:$C$590,3,FALSE)</f>
        <v>Gobierno Autónomo Municipal de Pailón</v>
      </c>
      <c r="D904" s="451" t="str">
        <f>+C904</f>
        <v>Gobierno Autónomo Municipal de Pailón</v>
      </c>
      <c r="E904" s="244" t="s">
        <v>1310</v>
      </c>
      <c r="F904" s="245">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5">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5">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5">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5">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5">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5">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5">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5">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5">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5">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5">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5">
        <f t="shared" ca="1" si="33"/>
        <v>0</v>
      </c>
      <c r="S904" s="252"/>
      <c r="T904" s="245">
        <f ca="1">+T905</f>
        <v>0</v>
      </c>
      <c r="U904" s="244">
        <f t="shared" si="34"/>
        <v>1</v>
      </c>
      <c r="V904" s="347" t="str">
        <f>+VLOOKUP(A904,bd_lista!$A$3:$E$590,5,FALSE)</f>
        <v>Gobiernos Autonomos Municipales</v>
      </c>
      <c r="W904" s="453" t="str">
        <f>+V904</f>
        <v>Gobiernos Autonomos Municipales</v>
      </c>
      <c r="X904" s="244">
        <f>+VLOOKUP(A904,[2]Sheet1!$A$13:$D$744,4,FALSE)</f>
        <v>0</v>
      </c>
      <c r="Y904" s="244" t="e">
        <f>+VLOOKUP(X904,bd_lista!$A$3:$C$590,3,FALSE)</f>
        <v>#N/A</v>
      </c>
      <c r="Z904" s="304">
        <f>+X904</f>
        <v>0</v>
      </c>
      <c r="AA904" s="305" t="e">
        <f>+Y904</f>
        <v>#N/A</v>
      </c>
    </row>
    <row r="905" spans="1:27" customFormat="1" ht="15" hidden="1" customHeight="1">
      <c r="A905" s="32">
        <v>1714</v>
      </c>
      <c r="B905" s="450"/>
      <c r="C905" s="249" t="str">
        <f>+VLOOKUP(A905,bd_lista!$A$3:$C$590,3,FALSE)</f>
        <v>Gobierno Autónomo Municipal de Pailón</v>
      </c>
      <c r="D905" s="452"/>
      <c r="E905" s="246" t="s">
        <v>1311</v>
      </c>
      <c r="F905" s="247">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7">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7">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7">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7">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7">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7">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7">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7">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7">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7">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7">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7">
        <f t="shared" ca="1" si="33"/>
        <v>0</v>
      </c>
      <c r="S905" s="264">
        <f ca="1">+R904+R905</f>
        <v>0</v>
      </c>
      <c r="T905" s="247">
        <f ca="1">+S905</f>
        <v>0</v>
      </c>
      <c r="U905" s="246">
        <f t="shared" si="34"/>
        <v>2</v>
      </c>
      <c r="V905" s="347" t="str">
        <f>+VLOOKUP(A905,bd_lista!$A$3:$E$590,5,FALSE)</f>
        <v>Gobiernos Autonomos Municipales</v>
      </c>
      <c r="W905" s="454"/>
      <c r="X905" s="244">
        <f>+VLOOKUP(A905,[2]Sheet1!$A$13:$D$744,4,FALSE)</f>
        <v>0</v>
      </c>
      <c r="Y905" s="244" t="e">
        <f>+VLOOKUP(X905,bd_lista!$A$3:$C$590,3,FALSE)</f>
        <v>#N/A</v>
      </c>
      <c r="Z905" s="302"/>
      <c r="AA905" s="303"/>
    </row>
    <row r="906" spans="1:27" customFormat="1" ht="15" hidden="1" customHeight="1">
      <c r="A906" s="32">
        <v>1715</v>
      </c>
      <c r="B906" s="449">
        <f>+A906</f>
        <v>1715</v>
      </c>
      <c r="C906" s="249" t="str">
        <f>+VLOOKUP(A906,bd_lista!$A$3:$C$590,3,FALSE)</f>
        <v>Gobierno Autónomo Municipal de Roboré</v>
      </c>
      <c r="D906" s="451" t="str">
        <f>+C906</f>
        <v>Gobierno Autónomo Municipal de Roboré</v>
      </c>
      <c r="E906" s="244" t="s">
        <v>1310</v>
      </c>
      <c r="F906" s="245">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5">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5">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5">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5">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5">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5">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5">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5">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5">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5">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5">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5">
        <f t="shared" ca="1" si="33"/>
        <v>0</v>
      </c>
      <c r="S906" s="252"/>
      <c r="T906" s="245">
        <f ca="1">+T907</f>
        <v>0</v>
      </c>
      <c r="U906" s="244">
        <f t="shared" si="34"/>
        <v>1</v>
      </c>
      <c r="V906" s="347" t="str">
        <f>+VLOOKUP(A906,bd_lista!$A$3:$E$590,5,FALSE)</f>
        <v>Gobiernos Autonomos Municipales</v>
      </c>
      <c r="W906" s="453" t="str">
        <f>+V906</f>
        <v>Gobiernos Autonomos Municipales</v>
      </c>
      <c r="X906" s="244">
        <f>+VLOOKUP(A906,[2]Sheet1!$A$13:$D$744,4,FALSE)</f>
        <v>0</v>
      </c>
      <c r="Y906" s="244" t="e">
        <f>+VLOOKUP(X906,bd_lista!$A$3:$C$590,3,FALSE)</f>
        <v>#N/A</v>
      </c>
      <c r="Z906" s="304">
        <f>+X906</f>
        <v>0</v>
      </c>
      <c r="AA906" s="305" t="e">
        <f>+Y906</f>
        <v>#N/A</v>
      </c>
    </row>
    <row r="907" spans="1:27" customFormat="1" ht="15" hidden="1" customHeight="1">
      <c r="A907" s="32">
        <v>1715</v>
      </c>
      <c r="B907" s="450"/>
      <c r="C907" s="249" t="str">
        <f>+VLOOKUP(A907,bd_lista!$A$3:$C$590,3,FALSE)</f>
        <v>Gobierno Autónomo Municipal de Roboré</v>
      </c>
      <c r="D907" s="452"/>
      <c r="E907" s="246" t="s">
        <v>1311</v>
      </c>
      <c r="F907" s="247">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7">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7">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7">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7">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7">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7">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7">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7">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7">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7">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7">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7">
        <f t="shared" ca="1" si="33"/>
        <v>0</v>
      </c>
      <c r="S907" s="264">
        <f ca="1">+R906+R907</f>
        <v>0</v>
      </c>
      <c r="T907" s="247">
        <f ca="1">+S907</f>
        <v>0</v>
      </c>
      <c r="U907" s="246">
        <f t="shared" si="34"/>
        <v>2</v>
      </c>
      <c r="V907" s="347" t="str">
        <f>+VLOOKUP(A907,bd_lista!$A$3:$E$590,5,FALSE)</f>
        <v>Gobiernos Autonomos Municipales</v>
      </c>
      <c r="W907" s="454"/>
      <c r="X907" s="244">
        <f>+VLOOKUP(A907,[2]Sheet1!$A$13:$D$744,4,FALSE)</f>
        <v>0</v>
      </c>
      <c r="Y907" s="244" t="e">
        <f>+VLOOKUP(X907,bd_lista!$A$3:$C$590,3,FALSE)</f>
        <v>#N/A</v>
      </c>
      <c r="Z907" s="302"/>
      <c r="AA907" s="303"/>
    </row>
    <row r="908" spans="1:27" customFormat="1" ht="15" hidden="1" customHeight="1">
      <c r="A908" s="32">
        <v>1716</v>
      </c>
      <c r="B908" s="449">
        <f>+A908</f>
        <v>1716</v>
      </c>
      <c r="C908" s="249" t="str">
        <f>+VLOOKUP(A908,bd_lista!$A$3:$C$590,3,FALSE)</f>
        <v>Gobierno Autónomo Municipal de Portachuelo</v>
      </c>
      <c r="D908" s="451" t="str">
        <f>+C908</f>
        <v>Gobierno Autónomo Municipal de Portachuelo</v>
      </c>
      <c r="E908" s="244" t="s">
        <v>1310</v>
      </c>
      <c r="F908" s="245">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5">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5">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5">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5">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5">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5">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5">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5">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5">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5">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5">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5">
        <f t="shared" ca="1" si="33"/>
        <v>0</v>
      </c>
      <c r="S908" s="252"/>
      <c r="T908" s="245">
        <f ca="1">+T909</f>
        <v>0</v>
      </c>
      <c r="U908" s="244">
        <f t="shared" si="34"/>
        <v>1</v>
      </c>
      <c r="V908" s="347" t="str">
        <f>+VLOOKUP(A908,bd_lista!$A$3:$E$590,5,FALSE)</f>
        <v>Gobiernos Autonomos Municipales</v>
      </c>
      <c r="W908" s="453" t="str">
        <f>+V908</f>
        <v>Gobiernos Autonomos Municipales</v>
      </c>
      <c r="X908" s="244">
        <f>+VLOOKUP(A908,[2]Sheet1!$A$13:$D$744,4,FALSE)</f>
        <v>0</v>
      </c>
      <c r="Y908" s="244" t="e">
        <f>+VLOOKUP(X908,bd_lista!$A$3:$C$590,3,FALSE)</f>
        <v>#N/A</v>
      </c>
      <c r="Z908" s="304">
        <f>+X908</f>
        <v>0</v>
      </c>
      <c r="AA908" s="305" t="e">
        <f>+Y908</f>
        <v>#N/A</v>
      </c>
    </row>
    <row r="909" spans="1:27" customFormat="1" ht="15" hidden="1" customHeight="1">
      <c r="A909" s="32">
        <v>1716</v>
      </c>
      <c r="B909" s="450"/>
      <c r="C909" s="249" t="str">
        <f>+VLOOKUP(A909,bd_lista!$A$3:$C$590,3,FALSE)</f>
        <v>Gobierno Autónomo Municipal de Portachuelo</v>
      </c>
      <c r="D909" s="452"/>
      <c r="E909" s="246" t="s">
        <v>1311</v>
      </c>
      <c r="F909" s="247">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7">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7">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7">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7">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7">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7">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7">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7">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7">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7">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7">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7">
        <f t="shared" ca="1" si="33"/>
        <v>0</v>
      </c>
      <c r="S909" s="264">
        <f ca="1">+R908+R909</f>
        <v>0</v>
      </c>
      <c r="T909" s="247">
        <f ca="1">+S909</f>
        <v>0</v>
      </c>
      <c r="U909" s="246">
        <f t="shared" si="34"/>
        <v>2</v>
      </c>
      <c r="V909" s="347" t="str">
        <f>+VLOOKUP(A909,bd_lista!$A$3:$E$590,5,FALSE)</f>
        <v>Gobiernos Autonomos Municipales</v>
      </c>
      <c r="W909" s="454"/>
      <c r="X909" s="244">
        <f>+VLOOKUP(A909,[2]Sheet1!$A$13:$D$744,4,FALSE)</f>
        <v>0</v>
      </c>
      <c r="Y909" s="244" t="e">
        <f>+VLOOKUP(X909,bd_lista!$A$3:$C$590,3,FALSE)</f>
        <v>#N/A</v>
      </c>
      <c r="Z909" s="302"/>
      <c r="AA909" s="303"/>
    </row>
    <row r="910" spans="1:27" customFormat="1" ht="15" hidden="1" customHeight="1">
      <c r="A910" s="32">
        <v>1717</v>
      </c>
      <c r="B910" s="449">
        <f>+A910</f>
        <v>1717</v>
      </c>
      <c r="C910" s="249" t="str">
        <f>+VLOOKUP(A910,bd_lista!$A$3:$C$590,3,FALSE)</f>
        <v>Gobierno Autónomo Municipal de Santa Rosa del Sara</v>
      </c>
      <c r="D910" s="451" t="str">
        <f>+C910</f>
        <v>Gobierno Autónomo Municipal de Santa Rosa del Sara</v>
      </c>
      <c r="E910" s="244" t="s">
        <v>1310</v>
      </c>
      <c r="F910" s="245">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5">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5">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5">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5">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5">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5">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5">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5">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5">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5">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5">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5">
        <f t="shared" ca="1" si="33"/>
        <v>0</v>
      </c>
      <c r="S910" s="252"/>
      <c r="T910" s="245">
        <f ca="1">+T911</f>
        <v>0</v>
      </c>
      <c r="U910" s="244">
        <f t="shared" si="34"/>
        <v>1</v>
      </c>
      <c r="V910" s="347" t="str">
        <f>+VLOOKUP(A910,bd_lista!$A$3:$E$590,5,FALSE)</f>
        <v>Gobiernos Autonomos Municipales</v>
      </c>
      <c r="W910" s="453" t="str">
        <f>+V910</f>
        <v>Gobiernos Autonomos Municipales</v>
      </c>
      <c r="X910" s="244">
        <f>+VLOOKUP(A910,[2]Sheet1!$A$13:$D$744,4,FALSE)</f>
        <v>0</v>
      </c>
      <c r="Y910" s="244" t="e">
        <f>+VLOOKUP(X910,bd_lista!$A$3:$C$590,3,FALSE)</f>
        <v>#N/A</v>
      </c>
      <c r="Z910" s="304">
        <f>+X910</f>
        <v>0</v>
      </c>
      <c r="AA910" s="305" t="e">
        <f>+Y910</f>
        <v>#N/A</v>
      </c>
    </row>
    <row r="911" spans="1:27" customFormat="1" ht="15" hidden="1" customHeight="1">
      <c r="A911" s="32">
        <v>1717</v>
      </c>
      <c r="B911" s="450"/>
      <c r="C911" s="249" t="str">
        <f>+VLOOKUP(A911,bd_lista!$A$3:$C$590,3,FALSE)</f>
        <v>Gobierno Autónomo Municipal de Santa Rosa del Sara</v>
      </c>
      <c r="D911" s="452"/>
      <c r="E911" s="246" t="s">
        <v>1311</v>
      </c>
      <c r="F911" s="247">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7">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7">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7">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7">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7">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7">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7">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7">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7">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7">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7">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7">
        <f t="shared" ca="1" si="33"/>
        <v>0</v>
      </c>
      <c r="S911" s="264">
        <f ca="1">+R910+R911</f>
        <v>0</v>
      </c>
      <c r="T911" s="247">
        <f ca="1">+S911</f>
        <v>0</v>
      </c>
      <c r="U911" s="246">
        <f t="shared" si="34"/>
        <v>2</v>
      </c>
      <c r="V911" s="347" t="str">
        <f>+VLOOKUP(A911,bd_lista!$A$3:$E$590,5,FALSE)</f>
        <v>Gobiernos Autonomos Municipales</v>
      </c>
      <c r="W911" s="454"/>
      <c r="X911" s="244">
        <f>+VLOOKUP(A911,[2]Sheet1!$A$13:$D$744,4,FALSE)</f>
        <v>0</v>
      </c>
      <c r="Y911" s="244" t="e">
        <f>+VLOOKUP(X911,bd_lista!$A$3:$C$590,3,FALSE)</f>
        <v>#N/A</v>
      </c>
      <c r="Z911" s="302"/>
      <c r="AA911" s="303"/>
    </row>
    <row r="912" spans="1:27" customFormat="1" ht="15" hidden="1" customHeight="1">
      <c r="A912" s="32">
        <v>1718</v>
      </c>
      <c r="B912" s="449">
        <f>+A912</f>
        <v>1718</v>
      </c>
      <c r="C912" s="249" t="str">
        <f>+VLOOKUP(A912,bd_lista!$A$3:$C$590,3,FALSE)</f>
        <v>Gobierno Autónomo Municipal de Lagunillas</v>
      </c>
      <c r="D912" s="451" t="str">
        <f>+C912</f>
        <v>Gobierno Autónomo Municipal de Lagunillas</v>
      </c>
      <c r="E912" s="244" t="s">
        <v>1310</v>
      </c>
      <c r="F912" s="245">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5">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5">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5">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5">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5">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5">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5">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5">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5">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5">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5">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5">
        <f t="shared" ca="1" si="33"/>
        <v>0</v>
      </c>
      <c r="S912" s="252"/>
      <c r="T912" s="245">
        <f ca="1">+T913</f>
        <v>0</v>
      </c>
      <c r="U912" s="244">
        <f t="shared" si="34"/>
        <v>1</v>
      </c>
      <c r="V912" s="347" t="str">
        <f>+VLOOKUP(A912,bd_lista!$A$3:$E$590,5,FALSE)</f>
        <v>Gobiernos Autonomos Municipales</v>
      </c>
      <c r="W912" s="453" t="str">
        <f>+V912</f>
        <v>Gobiernos Autonomos Municipales</v>
      </c>
      <c r="X912" s="244">
        <f>+VLOOKUP(A912,[2]Sheet1!$A$13:$D$744,4,FALSE)</f>
        <v>0</v>
      </c>
      <c r="Y912" s="244" t="e">
        <f>+VLOOKUP(X912,bd_lista!$A$3:$C$590,3,FALSE)</f>
        <v>#N/A</v>
      </c>
      <c r="Z912" s="304">
        <f>+X912</f>
        <v>0</v>
      </c>
      <c r="AA912" s="305" t="e">
        <f>+Y912</f>
        <v>#N/A</v>
      </c>
    </row>
    <row r="913" spans="1:27" customFormat="1" ht="15" hidden="1" customHeight="1">
      <c r="A913" s="32">
        <v>1718</v>
      </c>
      <c r="B913" s="450"/>
      <c r="C913" s="249" t="str">
        <f>+VLOOKUP(A913,bd_lista!$A$3:$C$590,3,FALSE)</f>
        <v>Gobierno Autónomo Municipal de Lagunillas</v>
      </c>
      <c r="D913" s="452"/>
      <c r="E913" s="246" t="s">
        <v>1311</v>
      </c>
      <c r="F913" s="247">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7">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7">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7">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7">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7">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7">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7">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7">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7">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7">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7">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7">
        <f t="shared" ca="1" si="33"/>
        <v>0</v>
      </c>
      <c r="S913" s="264">
        <f ca="1">+R912+R913</f>
        <v>0</v>
      </c>
      <c r="T913" s="247">
        <f ca="1">+S913</f>
        <v>0</v>
      </c>
      <c r="U913" s="246">
        <f t="shared" si="34"/>
        <v>2</v>
      </c>
      <c r="V913" s="347" t="str">
        <f>+VLOOKUP(A913,bd_lista!$A$3:$E$590,5,FALSE)</f>
        <v>Gobiernos Autonomos Municipales</v>
      </c>
      <c r="W913" s="454"/>
      <c r="X913" s="244">
        <f>+VLOOKUP(A913,[2]Sheet1!$A$13:$D$744,4,FALSE)</f>
        <v>0</v>
      </c>
      <c r="Y913" s="244" t="e">
        <f>+VLOOKUP(X913,bd_lista!$A$3:$C$590,3,FALSE)</f>
        <v>#N/A</v>
      </c>
      <c r="Z913" s="302"/>
      <c r="AA913" s="303"/>
    </row>
    <row r="914" spans="1:27" customFormat="1" ht="15" hidden="1" customHeight="1">
      <c r="A914" s="32">
        <v>1720</v>
      </c>
      <c r="B914" s="449">
        <f>+A914</f>
        <v>1720</v>
      </c>
      <c r="C914" s="249" t="str">
        <f>+VLOOKUP(A914,bd_lista!$A$3:$C$590,3,FALSE)</f>
        <v>Gobierno Autónomo Municipal de Cabezas</v>
      </c>
      <c r="D914" s="451" t="str">
        <f>+C914</f>
        <v>Gobierno Autónomo Municipal de Cabezas</v>
      </c>
      <c r="E914" s="244" t="s">
        <v>1310</v>
      </c>
      <c r="F914" s="245">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5">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5">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5">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5">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5">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5">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5">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5">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5">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5">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5">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5">
        <f t="shared" ca="1" si="33"/>
        <v>0</v>
      </c>
      <c r="S914" s="252"/>
      <c r="T914" s="245">
        <f ca="1">+T915</f>
        <v>0</v>
      </c>
      <c r="U914" s="244">
        <f t="shared" si="34"/>
        <v>1</v>
      </c>
      <c r="V914" s="347" t="str">
        <f>+VLOOKUP(A914,bd_lista!$A$3:$E$590,5,FALSE)</f>
        <v>Gobiernos Autonomos Municipales</v>
      </c>
      <c r="W914" s="453" t="str">
        <f>+V914</f>
        <v>Gobiernos Autonomos Municipales</v>
      </c>
      <c r="X914" s="244">
        <f>+VLOOKUP(A914,[2]Sheet1!$A$13:$D$744,4,FALSE)</f>
        <v>0</v>
      </c>
      <c r="Y914" s="244" t="e">
        <f>+VLOOKUP(X914,bd_lista!$A$3:$C$590,3,FALSE)</f>
        <v>#N/A</v>
      </c>
      <c r="Z914" s="304">
        <f>+X914</f>
        <v>0</v>
      </c>
      <c r="AA914" s="305" t="e">
        <f>+Y914</f>
        <v>#N/A</v>
      </c>
    </row>
    <row r="915" spans="1:27" customFormat="1" ht="15" hidden="1" customHeight="1">
      <c r="A915" s="32">
        <v>1720</v>
      </c>
      <c r="B915" s="450"/>
      <c r="C915" s="249" t="str">
        <f>+VLOOKUP(A915,bd_lista!$A$3:$C$590,3,FALSE)</f>
        <v>Gobierno Autónomo Municipal de Cabezas</v>
      </c>
      <c r="D915" s="452"/>
      <c r="E915" s="246" t="s">
        <v>1311</v>
      </c>
      <c r="F915" s="247">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7">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7">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7">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7">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7">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7">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7">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7">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7">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7">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7">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7">
        <f t="shared" ca="1" si="33"/>
        <v>0</v>
      </c>
      <c r="S915" s="264">
        <f ca="1">+R914+R915</f>
        <v>0</v>
      </c>
      <c r="T915" s="247">
        <f ca="1">+S915</f>
        <v>0</v>
      </c>
      <c r="U915" s="246">
        <f t="shared" si="34"/>
        <v>2</v>
      </c>
      <c r="V915" s="347" t="str">
        <f>+VLOOKUP(A915,bd_lista!$A$3:$E$590,5,FALSE)</f>
        <v>Gobiernos Autonomos Municipales</v>
      </c>
      <c r="W915" s="454"/>
      <c r="X915" s="244">
        <f>+VLOOKUP(A915,[2]Sheet1!$A$13:$D$744,4,FALSE)</f>
        <v>0</v>
      </c>
      <c r="Y915" s="244" t="e">
        <f>+VLOOKUP(X915,bd_lista!$A$3:$C$590,3,FALSE)</f>
        <v>#N/A</v>
      </c>
      <c r="Z915" s="302"/>
      <c r="AA915" s="303"/>
    </row>
    <row r="916" spans="1:27" customFormat="1" ht="15" hidden="1" customHeight="1">
      <c r="A916" s="32">
        <v>1721</v>
      </c>
      <c r="B916" s="449">
        <f>+A916</f>
        <v>1721</v>
      </c>
      <c r="C916" s="249" t="str">
        <f>+VLOOKUP(A916,bd_lista!$A$3:$C$590,3,FALSE)</f>
        <v>Gobierno Autónomo Municipal de Cuevo</v>
      </c>
      <c r="D916" s="451" t="str">
        <f>+C916</f>
        <v>Gobierno Autónomo Municipal de Cuevo</v>
      </c>
      <c r="E916" s="244" t="s">
        <v>1310</v>
      </c>
      <c r="F916" s="245">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5">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5">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5">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5">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5">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5">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5">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5">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5">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5">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5">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5">
        <f t="shared" ca="1" si="33"/>
        <v>0</v>
      </c>
      <c r="S916" s="252"/>
      <c r="T916" s="245">
        <f ca="1">+T917</f>
        <v>0</v>
      </c>
      <c r="U916" s="244">
        <f t="shared" si="34"/>
        <v>1</v>
      </c>
      <c r="V916" s="347" t="str">
        <f>+VLOOKUP(A916,bd_lista!$A$3:$E$590,5,FALSE)</f>
        <v>Gobiernos Autonomos Municipales</v>
      </c>
      <c r="W916" s="453" t="str">
        <f>+V916</f>
        <v>Gobiernos Autonomos Municipales</v>
      </c>
      <c r="X916" s="244">
        <f>+VLOOKUP(A916,[2]Sheet1!$A$13:$D$744,4,FALSE)</f>
        <v>0</v>
      </c>
      <c r="Y916" s="244" t="e">
        <f>+VLOOKUP(X916,bd_lista!$A$3:$C$590,3,FALSE)</f>
        <v>#N/A</v>
      </c>
      <c r="Z916" s="304">
        <f>+X916</f>
        <v>0</v>
      </c>
      <c r="AA916" s="305" t="e">
        <f>+Y916</f>
        <v>#N/A</v>
      </c>
    </row>
    <row r="917" spans="1:27" customFormat="1" ht="15" hidden="1" customHeight="1">
      <c r="A917" s="32">
        <v>1721</v>
      </c>
      <c r="B917" s="450"/>
      <c r="C917" s="249" t="str">
        <f>+VLOOKUP(A917,bd_lista!$A$3:$C$590,3,FALSE)</f>
        <v>Gobierno Autónomo Municipal de Cuevo</v>
      </c>
      <c r="D917" s="452"/>
      <c r="E917" s="246" t="s">
        <v>1311</v>
      </c>
      <c r="F917" s="247">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7">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7">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7">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7">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7">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7">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7">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7">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7">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7">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7">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7">
        <f t="shared" ca="1" si="33"/>
        <v>0</v>
      </c>
      <c r="S917" s="264">
        <f ca="1">+R916+R917</f>
        <v>0</v>
      </c>
      <c r="T917" s="247">
        <f ca="1">+S917</f>
        <v>0</v>
      </c>
      <c r="U917" s="246">
        <f t="shared" si="34"/>
        <v>2</v>
      </c>
      <c r="V917" s="347" t="str">
        <f>+VLOOKUP(A917,bd_lista!$A$3:$E$590,5,FALSE)</f>
        <v>Gobiernos Autonomos Municipales</v>
      </c>
      <c r="W917" s="454"/>
      <c r="X917" s="244">
        <f>+VLOOKUP(A917,[2]Sheet1!$A$13:$D$744,4,FALSE)</f>
        <v>0</v>
      </c>
      <c r="Y917" s="244" t="e">
        <f>+VLOOKUP(X917,bd_lista!$A$3:$C$590,3,FALSE)</f>
        <v>#N/A</v>
      </c>
      <c r="Z917" s="302"/>
      <c r="AA917" s="303"/>
    </row>
    <row r="918" spans="1:27" customFormat="1" ht="15" hidden="1" customHeight="1">
      <c r="A918" s="32">
        <v>1722</v>
      </c>
      <c r="B918" s="449">
        <f>+A918</f>
        <v>1722</v>
      </c>
      <c r="C918" s="249" t="str">
        <f>+VLOOKUP(A918,bd_lista!$A$3:$C$590,3,FALSE)</f>
        <v>Gobierno Autónomo Municipal de Gutiérrez</v>
      </c>
      <c r="D918" s="451" t="str">
        <f>+C918</f>
        <v>Gobierno Autónomo Municipal de Gutiérrez</v>
      </c>
      <c r="E918" s="244" t="s">
        <v>1310</v>
      </c>
      <c r="F918" s="245">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5">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5">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5">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5">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5">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5">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5">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5">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5">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5">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5">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5">
        <f t="shared" ca="1" si="33"/>
        <v>0</v>
      </c>
      <c r="S918" s="252"/>
      <c r="T918" s="245">
        <f ca="1">+T919</f>
        <v>0</v>
      </c>
      <c r="U918" s="244">
        <f t="shared" si="34"/>
        <v>1</v>
      </c>
      <c r="V918" s="347" t="str">
        <f>+VLOOKUP(A918,bd_lista!$A$3:$E$590,5,FALSE)</f>
        <v>Gobiernos Autonomos Municipales</v>
      </c>
      <c r="W918" s="453" t="str">
        <f>+V918</f>
        <v>Gobiernos Autonomos Municipales</v>
      </c>
      <c r="X918" s="244">
        <f>+VLOOKUP(A918,[2]Sheet1!$A$13:$D$744,4,FALSE)</f>
        <v>0</v>
      </c>
      <c r="Y918" s="244" t="e">
        <f>+VLOOKUP(X918,bd_lista!$A$3:$C$590,3,FALSE)</f>
        <v>#N/A</v>
      </c>
      <c r="Z918" s="304">
        <f>+X918</f>
        <v>0</v>
      </c>
      <c r="AA918" s="305" t="e">
        <f>+Y918</f>
        <v>#N/A</v>
      </c>
    </row>
    <row r="919" spans="1:27" customFormat="1" ht="15" hidden="1" customHeight="1">
      <c r="A919" s="32">
        <v>1722</v>
      </c>
      <c r="B919" s="450"/>
      <c r="C919" s="249" t="str">
        <f>+VLOOKUP(A919,bd_lista!$A$3:$C$590,3,FALSE)</f>
        <v>Gobierno Autónomo Municipal de Gutiérrez</v>
      </c>
      <c r="D919" s="452"/>
      <c r="E919" s="246" t="s">
        <v>1311</v>
      </c>
      <c r="F919" s="247">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7">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7">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7">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7">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7">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7">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7">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7">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7">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7">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7">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7">
        <f t="shared" ca="1" si="33"/>
        <v>0</v>
      </c>
      <c r="S919" s="264">
        <f ca="1">+R918+R919</f>
        <v>0</v>
      </c>
      <c r="T919" s="247">
        <f ca="1">+S919</f>
        <v>0</v>
      </c>
      <c r="U919" s="246">
        <f t="shared" si="34"/>
        <v>2</v>
      </c>
      <c r="V919" s="347" t="str">
        <f>+VLOOKUP(A919,bd_lista!$A$3:$E$590,5,FALSE)</f>
        <v>Gobiernos Autonomos Municipales</v>
      </c>
      <c r="W919" s="454"/>
      <c r="X919" s="244">
        <f>+VLOOKUP(A919,[2]Sheet1!$A$13:$D$744,4,FALSE)</f>
        <v>0</v>
      </c>
      <c r="Y919" s="244" t="e">
        <f>+VLOOKUP(X919,bd_lista!$A$3:$C$590,3,FALSE)</f>
        <v>#N/A</v>
      </c>
      <c r="Z919" s="302"/>
      <c r="AA919" s="303"/>
    </row>
    <row r="920" spans="1:27" customFormat="1" ht="15" hidden="1" customHeight="1">
      <c r="A920" s="32">
        <v>1723</v>
      </c>
      <c r="B920" s="449">
        <f>+A920</f>
        <v>1723</v>
      </c>
      <c r="C920" s="249" t="str">
        <f>+VLOOKUP(A920,bd_lista!$A$3:$C$590,3,FALSE)</f>
        <v>Gobierno Autónomo Municipal de Camiri</v>
      </c>
      <c r="D920" s="451" t="str">
        <f>+C920</f>
        <v>Gobierno Autónomo Municipal de Camiri</v>
      </c>
      <c r="E920" s="244" t="s">
        <v>1310</v>
      </c>
      <c r="F920" s="245">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5">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5">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5">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5">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5">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5">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5">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5">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5">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5">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5">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5">
        <f t="shared" ca="1" si="33"/>
        <v>0</v>
      </c>
      <c r="S920" s="252"/>
      <c r="T920" s="245">
        <f ca="1">+T921</f>
        <v>0</v>
      </c>
      <c r="U920" s="244">
        <f t="shared" si="34"/>
        <v>1</v>
      </c>
      <c r="V920" s="347" t="str">
        <f>+VLOOKUP(A920,bd_lista!$A$3:$E$590,5,FALSE)</f>
        <v>Gobiernos Autonomos Municipales</v>
      </c>
      <c r="W920" s="453" t="str">
        <f>+V920</f>
        <v>Gobiernos Autonomos Municipales</v>
      </c>
      <c r="X920" s="244">
        <f>+VLOOKUP(A920,[2]Sheet1!$A$13:$D$744,4,FALSE)</f>
        <v>0</v>
      </c>
      <c r="Y920" s="244" t="e">
        <f>+VLOOKUP(X920,bd_lista!$A$3:$C$590,3,FALSE)</f>
        <v>#N/A</v>
      </c>
      <c r="Z920" s="304">
        <f>+X920</f>
        <v>0</v>
      </c>
      <c r="AA920" s="305" t="e">
        <f>+Y920</f>
        <v>#N/A</v>
      </c>
    </row>
    <row r="921" spans="1:27" customFormat="1" ht="15" hidden="1" customHeight="1">
      <c r="A921" s="32">
        <v>1723</v>
      </c>
      <c r="B921" s="450"/>
      <c r="C921" s="249" t="str">
        <f>+VLOOKUP(A921,bd_lista!$A$3:$C$590,3,FALSE)</f>
        <v>Gobierno Autónomo Municipal de Camiri</v>
      </c>
      <c r="D921" s="452"/>
      <c r="E921" s="246" t="s">
        <v>1311</v>
      </c>
      <c r="F921" s="247">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7">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7">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7">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7">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7">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7">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7">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7">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7">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7">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7">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7">
        <f t="shared" ca="1" si="33"/>
        <v>0</v>
      </c>
      <c r="S921" s="264">
        <f ca="1">+R920+R921</f>
        <v>0</v>
      </c>
      <c r="T921" s="247">
        <f ca="1">+S921</f>
        <v>0</v>
      </c>
      <c r="U921" s="246">
        <f t="shared" si="34"/>
        <v>2</v>
      </c>
      <c r="V921" s="347" t="str">
        <f>+VLOOKUP(A921,bd_lista!$A$3:$E$590,5,FALSE)</f>
        <v>Gobiernos Autonomos Municipales</v>
      </c>
      <c r="W921" s="454"/>
      <c r="X921" s="244">
        <f>+VLOOKUP(A921,[2]Sheet1!$A$13:$D$744,4,FALSE)</f>
        <v>0</v>
      </c>
      <c r="Y921" s="244" t="e">
        <f>+VLOOKUP(X921,bd_lista!$A$3:$C$590,3,FALSE)</f>
        <v>#N/A</v>
      </c>
      <c r="Z921" s="302"/>
      <c r="AA921" s="303"/>
    </row>
    <row r="922" spans="1:27" customFormat="1" ht="15" hidden="1" customHeight="1">
      <c r="A922" s="32">
        <v>1724</v>
      </c>
      <c r="B922" s="449">
        <f>+A922</f>
        <v>1724</v>
      </c>
      <c r="C922" s="249" t="str">
        <f>+VLOOKUP(A922,bd_lista!$A$3:$C$590,3,FALSE)</f>
        <v>Gobierno Autónomo Municipal de Boyuibe</v>
      </c>
      <c r="D922" s="451" t="str">
        <f>+C922</f>
        <v>Gobierno Autónomo Municipal de Boyuibe</v>
      </c>
      <c r="E922" s="244" t="s">
        <v>1310</v>
      </c>
      <c r="F922" s="245">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5">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5">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5">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5">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5">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5">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5">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5">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5">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5">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5">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5">
        <f t="shared" ca="1" si="33"/>
        <v>0</v>
      </c>
      <c r="S922" s="252"/>
      <c r="T922" s="245">
        <f ca="1">+T923</f>
        <v>0</v>
      </c>
      <c r="U922" s="244">
        <f t="shared" si="34"/>
        <v>1</v>
      </c>
      <c r="V922" s="347" t="str">
        <f>+VLOOKUP(A922,bd_lista!$A$3:$E$590,5,FALSE)</f>
        <v>Gobiernos Autonomos Municipales</v>
      </c>
      <c r="W922" s="453" t="str">
        <f>+V922</f>
        <v>Gobiernos Autonomos Municipales</v>
      </c>
      <c r="X922" s="244">
        <f>+VLOOKUP(A922,[2]Sheet1!$A$13:$D$744,4,FALSE)</f>
        <v>0</v>
      </c>
      <c r="Y922" s="244" t="e">
        <f>+VLOOKUP(X922,bd_lista!$A$3:$C$590,3,FALSE)</f>
        <v>#N/A</v>
      </c>
      <c r="Z922" s="304">
        <f>+X922</f>
        <v>0</v>
      </c>
      <c r="AA922" s="305" t="e">
        <f>+Y922</f>
        <v>#N/A</v>
      </c>
    </row>
    <row r="923" spans="1:27" customFormat="1" ht="15" hidden="1" customHeight="1">
      <c r="A923" s="32">
        <v>1724</v>
      </c>
      <c r="B923" s="450"/>
      <c r="C923" s="249" t="str">
        <f>+VLOOKUP(A923,bd_lista!$A$3:$C$590,3,FALSE)</f>
        <v>Gobierno Autónomo Municipal de Boyuibe</v>
      </c>
      <c r="D923" s="452"/>
      <c r="E923" s="246" t="s">
        <v>1311</v>
      </c>
      <c r="F923" s="247">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7">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7">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7">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7">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7">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7">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7">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7">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7">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7">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7">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7">
        <f t="shared" ca="1" si="33"/>
        <v>0</v>
      </c>
      <c r="S923" s="264">
        <f ca="1">+R922+R923</f>
        <v>0</v>
      </c>
      <c r="T923" s="247">
        <f ca="1">+S923</f>
        <v>0</v>
      </c>
      <c r="U923" s="246">
        <f t="shared" si="34"/>
        <v>2</v>
      </c>
      <c r="V923" s="347" t="str">
        <f>+VLOOKUP(A923,bd_lista!$A$3:$E$590,5,FALSE)</f>
        <v>Gobiernos Autonomos Municipales</v>
      </c>
      <c r="W923" s="454"/>
      <c r="X923" s="244">
        <f>+VLOOKUP(A923,[2]Sheet1!$A$13:$D$744,4,FALSE)</f>
        <v>0</v>
      </c>
      <c r="Y923" s="244" t="e">
        <f>+VLOOKUP(X923,bd_lista!$A$3:$C$590,3,FALSE)</f>
        <v>#N/A</v>
      </c>
      <c r="Z923" s="302"/>
      <c r="AA923" s="303"/>
    </row>
    <row r="924" spans="1:27" customFormat="1" ht="15" hidden="1" customHeight="1">
      <c r="A924" s="32">
        <v>1725</v>
      </c>
      <c r="B924" s="449">
        <f>+A924</f>
        <v>1725</v>
      </c>
      <c r="C924" s="249" t="str">
        <f>+VLOOKUP(A924,bd_lista!$A$3:$C$590,3,FALSE)</f>
        <v>Gobierno Autónomo Municipal de Vallegrande</v>
      </c>
      <c r="D924" s="451" t="str">
        <f>+C924</f>
        <v>Gobierno Autónomo Municipal de Vallegrande</v>
      </c>
      <c r="E924" s="244" t="s">
        <v>1310</v>
      </c>
      <c r="F924" s="245">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5">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5">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5">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5">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5">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5">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5">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5">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5">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5">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5">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5">
        <f t="shared" ca="1" si="33"/>
        <v>0</v>
      </c>
      <c r="S924" s="252"/>
      <c r="T924" s="245">
        <f ca="1">+T925</f>
        <v>0</v>
      </c>
      <c r="U924" s="244">
        <f t="shared" si="34"/>
        <v>1</v>
      </c>
      <c r="V924" s="347" t="str">
        <f>+VLOOKUP(A924,bd_lista!$A$3:$E$590,5,FALSE)</f>
        <v>Gobiernos Autonomos Municipales</v>
      </c>
      <c r="W924" s="453" t="str">
        <f>+V924</f>
        <v>Gobiernos Autonomos Municipales</v>
      </c>
      <c r="X924" s="244">
        <f>+VLOOKUP(A924,[2]Sheet1!$A$13:$D$744,4,FALSE)</f>
        <v>0</v>
      </c>
      <c r="Y924" s="244" t="e">
        <f>+VLOOKUP(X924,bd_lista!$A$3:$C$590,3,FALSE)</f>
        <v>#N/A</v>
      </c>
      <c r="Z924" s="304">
        <f>+X924</f>
        <v>0</v>
      </c>
      <c r="AA924" s="305" t="e">
        <f>+Y924</f>
        <v>#N/A</v>
      </c>
    </row>
    <row r="925" spans="1:27" customFormat="1" ht="15" hidden="1" customHeight="1">
      <c r="A925" s="32">
        <v>1725</v>
      </c>
      <c r="B925" s="450"/>
      <c r="C925" s="249" t="str">
        <f>+VLOOKUP(A925,bd_lista!$A$3:$C$590,3,FALSE)</f>
        <v>Gobierno Autónomo Municipal de Vallegrande</v>
      </c>
      <c r="D925" s="452"/>
      <c r="E925" s="246" t="s">
        <v>1311</v>
      </c>
      <c r="F925" s="247">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7">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7">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7">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7">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7">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7">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7">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7">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7">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7">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7">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7">
        <f t="shared" ca="1" si="33"/>
        <v>0</v>
      </c>
      <c r="S925" s="264">
        <f ca="1">+R924+R925</f>
        <v>0</v>
      </c>
      <c r="T925" s="247">
        <f ca="1">+S925</f>
        <v>0</v>
      </c>
      <c r="U925" s="246">
        <f t="shared" si="34"/>
        <v>2</v>
      </c>
      <c r="V925" s="347" t="str">
        <f>+VLOOKUP(A925,bd_lista!$A$3:$E$590,5,FALSE)</f>
        <v>Gobiernos Autonomos Municipales</v>
      </c>
      <c r="W925" s="454"/>
      <c r="X925" s="244">
        <f>+VLOOKUP(A925,[2]Sheet1!$A$13:$D$744,4,FALSE)</f>
        <v>0</v>
      </c>
      <c r="Y925" s="244" t="e">
        <f>+VLOOKUP(X925,bd_lista!$A$3:$C$590,3,FALSE)</f>
        <v>#N/A</v>
      </c>
      <c r="Z925" s="302"/>
      <c r="AA925" s="303"/>
    </row>
    <row r="926" spans="1:27" customFormat="1" ht="15" hidden="1" customHeight="1">
      <c r="A926" s="32">
        <v>1726</v>
      </c>
      <c r="B926" s="449">
        <f>+A926</f>
        <v>1726</v>
      </c>
      <c r="C926" s="249" t="str">
        <f>+VLOOKUP(A926,bd_lista!$A$3:$C$590,3,FALSE)</f>
        <v>Gobierno Autónomo Municipal de Trigal</v>
      </c>
      <c r="D926" s="451" t="str">
        <f>+C926</f>
        <v>Gobierno Autónomo Municipal de Trigal</v>
      </c>
      <c r="E926" s="244" t="s">
        <v>1310</v>
      </c>
      <c r="F926" s="245">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5">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5">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5">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5">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5">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5">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5">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5">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5">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5">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5">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5">
        <f t="shared" ref="R926:R989" ca="1" si="35">+SUM(F926:Q926)</f>
        <v>0</v>
      </c>
      <c r="S926" s="252"/>
      <c r="T926" s="245">
        <f ca="1">+T927</f>
        <v>0</v>
      </c>
      <c r="U926" s="244">
        <f t="shared" ref="U926:U989" si="36">+IF(E926="Débitos",1,2)</f>
        <v>1</v>
      </c>
      <c r="V926" s="347" t="str">
        <f>+VLOOKUP(A926,bd_lista!$A$3:$E$590,5,FALSE)</f>
        <v>Gobiernos Autonomos Municipales</v>
      </c>
      <c r="W926" s="453" t="str">
        <f>+V926</f>
        <v>Gobiernos Autonomos Municipales</v>
      </c>
      <c r="X926" s="244">
        <f>+VLOOKUP(A926,[2]Sheet1!$A$13:$D$744,4,FALSE)</f>
        <v>0</v>
      </c>
      <c r="Y926" s="244" t="e">
        <f>+VLOOKUP(X926,bd_lista!$A$3:$C$590,3,FALSE)</f>
        <v>#N/A</v>
      </c>
      <c r="Z926" s="304">
        <f>+X926</f>
        <v>0</v>
      </c>
      <c r="AA926" s="305" t="e">
        <f>+Y926</f>
        <v>#N/A</v>
      </c>
    </row>
    <row r="927" spans="1:27" customFormat="1" ht="15" hidden="1" customHeight="1">
      <c r="A927" s="32">
        <v>1726</v>
      </c>
      <c r="B927" s="450"/>
      <c r="C927" s="249" t="str">
        <f>+VLOOKUP(A927,bd_lista!$A$3:$C$590,3,FALSE)</f>
        <v>Gobierno Autónomo Municipal de Trigal</v>
      </c>
      <c r="D927" s="452"/>
      <c r="E927" s="246" t="s">
        <v>1311</v>
      </c>
      <c r="F927" s="247">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7">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7">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7">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7">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7">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7">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7">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7">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7">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7">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7">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7">
        <f t="shared" ca="1" si="35"/>
        <v>0</v>
      </c>
      <c r="S927" s="264">
        <f ca="1">+R926+R927</f>
        <v>0</v>
      </c>
      <c r="T927" s="247">
        <f ca="1">+S927</f>
        <v>0</v>
      </c>
      <c r="U927" s="246">
        <f t="shared" si="36"/>
        <v>2</v>
      </c>
      <c r="V927" s="347" t="str">
        <f>+VLOOKUP(A927,bd_lista!$A$3:$E$590,5,FALSE)</f>
        <v>Gobiernos Autonomos Municipales</v>
      </c>
      <c r="W927" s="454"/>
      <c r="X927" s="244">
        <f>+VLOOKUP(A927,[2]Sheet1!$A$13:$D$744,4,FALSE)</f>
        <v>0</v>
      </c>
      <c r="Y927" s="244" t="e">
        <f>+VLOOKUP(X927,bd_lista!$A$3:$C$590,3,FALSE)</f>
        <v>#N/A</v>
      </c>
      <c r="Z927" s="302"/>
      <c r="AA927" s="303"/>
    </row>
    <row r="928" spans="1:27" customFormat="1" ht="15" hidden="1" customHeight="1">
      <c r="A928" s="32">
        <v>1727</v>
      </c>
      <c r="B928" s="449">
        <f>+A928</f>
        <v>1727</v>
      </c>
      <c r="C928" s="249" t="str">
        <f>+VLOOKUP(A928,bd_lista!$A$3:$C$590,3,FALSE)</f>
        <v>Gobierno Autónomo Municipal de Moro Moro</v>
      </c>
      <c r="D928" s="451" t="str">
        <f>+C928</f>
        <v>Gobierno Autónomo Municipal de Moro Moro</v>
      </c>
      <c r="E928" s="244" t="s">
        <v>1310</v>
      </c>
      <c r="F928" s="245">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5">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5">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5">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5">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5">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5">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5">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5">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5">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5">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5">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5">
        <f t="shared" ca="1" si="35"/>
        <v>0</v>
      </c>
      <c r="S928" s="252"/>
      <c r="T928" s="245">
        <f ca="1">+T929</f>
        <v>0</v>
      </c>
      <c r="U928" s="244">
        <f t="shared" si="36"/>
        <v>1</v>
      </c>
      <c r="V928" s="347" t="str">
        <f>+VLOOKUP(A928,bd_lista!$A$3:$E$590,5,FALSE)</f>
        <v>Gobiernos Autonomos Municipales</v>
      </c>
      <c r="W928" s="453" t="str">
        <f>+V928</f>
        <v>Gobiernos Autonomos Municipales</v>
      </c>
      <c r="X928" s="244">
        <f>+VLOOKUP(A928,[2]Sheet1!$A$13:$D$744,4,FALSE)</f>
        <v>0</v>
      </c>
      <c r="Y928" s="244" t="e">
        <f>+VLOOKUP(X928,bd_lista!$A$3:$C$590,3,FALSE)</f>
        <v>#N/A</v>
      </c>
      <c r="Z928" s="304">
        <f>+X928</f>
        <v>0</v>
      </c>
      <c r="AA928" s="305" t="e">
        <f>+Y928</f>
        <v>#N/A</v>
      </c>
    </row>
    <row r="929" spans="1:27" customFormat="1" ht="15" hidden="1" customHeight="1">
      <c r="A929" s="32">
        <v>1727</v>
      </c>
      <c r="B929" s="450"/>
      <c r="C929" s="249" t="str">
        <f>+VLOOKUP(A929,bd_lista!$A$3:$C$590,3,FALSE)</f>
        <v>Gobierno Autónomo Municipal de Moro Moro</v>
      </c>
      <c r="D929" s="452"/>
      <c r="E929" s="246" t="s">
        <v>1311</v>
      </c>
      <c r="F929" s="247">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7">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7">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7">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7">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7">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7">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7">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7">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7">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7">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7">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7">
        <f t="shared" ca="1" si="35"/>
        <v>0</v>
      </c>
      <c r="S929" s="264">
        <f ca="1">+R928+R929</f>
        <v>0</v>
      </c>
      <c r="T929" s="247">
        <f ca="1">+S929</f>
        <v>0</v>
      </c>
      <c r="U929" s="246">
        <f t="shared" si="36"/>
        <v>2</v>
      </c>
      <c r="V929" s="347" t="str">
        <f>+VLOOKUP(A929,bd_lista!$A$3:$E$590,5,FALSE)</f>
        <v>Gobiernos Autonomos Municipales</v>
      </c>
      <c r="W929" s="454"/>
      <c r="X929" s="244">
        <f>+VLOOKUP(A929,[2]Sheet1!$A$13:$D$744,4,FALSE)</f>
        <v>0</v>
      </c>
      <c r="Y929" s="244" t="e">
        <f>+VLOOKUP(X929,bd_lista!$A$3:$C$590,3,FALSE)</f>
        <v>#N/A</v>
      </c>
      <c r="Z929" s="302"/>
      <c r="AA929" s="303"/>
    </row>
    <row r="930" spans="1:27" customFormat="1" ht="15" hidden="1" customHeight="1">
      <c r="A930" s="32">
        <v>1728</v>
      </c>
      <c r="B930" s="449">
        <f>+A930</f>
        <v>1728</v>
      </c>
      <c r="C930" s="249" t="str">
        <f>+VLOOKUP(A930,bd_lista!$A$3:$C$590,3,FALSE)</f>
        <v>Gobierno Autónomo Municipal de Postrer Valle</v>
      </c>
      <c r="D930" s="451" t="str">
        <f>+C930</f>
        <v>Gobierno Autónomo Municipal de Postrer Valle</v>
      </c>
      <c r="E930" s="244" t="s">
        <v>1310</v>
      </c>
      <c r="F930" s="245">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5">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5">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5">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5">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5">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5">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5">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5">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5">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5">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5">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5">
        <f t="shared" ca="1" si="35"/>
        <v>0</v>
      </c>
      <c r="S930" s="252"/>
      <c r="T930" s="245">
        <f ca="1">+T931</f>
        <v>0</v>
      </c>
      <c r="U930" s="244">
        <f t="shared" si="36"/>
        <v>1</v>
      </c>
      <c r="V930" s="347" t="str">
        <f>+VLOOKUP(A930,bd_lista!$A$3:$E$590,5,FALSE)</f>
        <v>Gobiernos Autonomos Municipales</v>
      </c>
      <c r="W930" s="453" t="str">
        <f>+V930</f>
        <v>Gobiernos Autonomos Municipales</v>
      </c>
      <c r="X930" s="244">
        <f>+VLOOKUP(A930,[2]Sheet1!$A$13:$D$744,4,FALSE)</f>
        <v>0</v>
      </c>
      <c r="Y930" s="244" t="e">
        <f>+VLOOKUP(X930,bd_lista!$A$3:$C$590,3,FALSE)</f>
        <v>#N/A</v>
      </c>
      <c r="Z930" s="304">
        <f>+X930</f>
        <v>0</v>
      </c>
      <c r="AA930" s="305" t="e">
        <f>+Y930</f>
        <v>#N/A</v>
      </c>
    </row>
    <row r="931" spans="1:27" customFormat="1" ht="15" hidden="1" customHeight="1">
      <c r="A931" s="32">
        <v>1728</v>
      </c>
      <c r="B931" s="450"/>
      <c r="C931" s="249" t="str">
        <f>+VLOOKUP(A931,bd_lista!$A$3:$C$590,3,FALSE)</f>
        <v>Gobierno Autónomo Municipal de Postrer Valle</v>
      </c>
      <c r="D931" s="452"/>
      <c r="E931" s="246" t="s">
        <v>1311</v>
      </c>
      <c r="F931" s="247">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7">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7">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7">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7">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7">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7">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7">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7">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7">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7">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7">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7">
        <f t="shared" ca="1" si="35"/>
        <v>0</v>
      </c>
      <c r="S931" s="264">
        <f ca="1">+R930+R931</f>
        <v>0</v>
      </c>
      <c r="T931" s="247">
        <f ca="1">+S931</f>
        <v>0</v>
      </c>
      <c r="U931" s="246">
        <f t="shared" si="36"/>
        <v>2</v>
      </c>
      <c r="V931" s="347" t="str">
        <f>+VLOOKUP(A931,bd_lista!$A$3:$E$590,5,FALSE)</f>
        <v>Gobiernos Autonomos Municipales</v>
      </c>
      <c r="W931" s="454"/>
      <c r="X931" s="244">
        <f>+VLOOKUP(A931,[2]Sheet1!$A$13:$D$744,4,FALSE)</f>
        <v>0</v>
      </c>
      <c r="Y931" s="244" t="e">
        <f>+VLOOKUP(X931,bd_lista!$A$3:$C$590,3,FALSE)</f>
        <v>#N/A</v>
      </c>
      <c r="Z931" s="302"/>
      <c r="AA931" s="303"/>
    </row>
    <row r="932" spans="1:27" customFormat="1" ht="15" hidden="1" customHeight="1">
      <c r="A932" s="32">
        <v>1729</v>
      </c>
      <c r="B932" s="449">
        <f>+A932</f>
        <v>1729</v>
      </c>
      <c r="C932" s="249" t="str">
        <f>+VLOOKUP(A932,bd_lista!$A$3:$C$590,3,FALSE)</f>
        <v>Gobierno Autónomo Municipal de Pucara</v>
      </c>
      <c r="D932" s="451" t="str">
        <f>+C932</f>
        <v>Gobierno Autónomo Municipal de Pucara</v>
      </c>
      <c r="E932" s="244" t="s">
        <v>1310</v>
      </c>
      <c r="F932" s="245">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5">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5">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5">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5">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5">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5">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5">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5">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5">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5">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5">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5">
        <f t="shared" ca="1" si="35"/>
        <v>0</v>
      </c>
      <c r="S932" s="252"/>
      <c r="T932" s="245">
        <f ca="1">+T933</f>
        <v>0</v>
      </c>
      <c r="U932" s="244">
        <f t="shared" si="36"/>
        <v>1</v>
      </c>
      <c r="V932" s="347" t="str">
        <f>+VLOOKUP(A932,bd_lista!$A$3:$E$590,5,FALSE)</f>
        <v>Gobiernos Autonomos Municipales</v>
      </c>
      <c r="W932" s="453" t="str">
        <f>+V932</f>
        <v>Gobiernos Autonomos Municipales</v>
      </c>
      <c r="X932" s="244">
        <f>+VLOOKUP(A932,[2]Sheet1!$A$13:$D$744,4,FALSE)</f>
        <v>0</v>
      </c>
      <c r="Y932" s="244" t="e">
        <f>+VLOOKUP(X932,bd_lista!$A$3:$C$590,3,FALSE)</f>
        <v>#N/A</v>
      </c>
      <c r="Z932" s="304">
        <f>+X932</f>
        <v>0</v>
      </c>
      <c r="AA932" s="305" t="e">
        <f>+Y932</f>
        <v>#N/A</v>
      </c>
    </row>
    <row r="933" spans="1:27" customFormat="1" ht="15" hidden="1" customHeight="1">
      <c r="A933" s="32">
        <v>1729</v>
      </c>
      <c r="B933" s="450"/>
      <c r="C933" s="249" t="str">
        <f>+VLOOKUP(A933,bd_lista!$A$3:$C$590,3,FALSE)</f>
        <v>Gobierno Autónomo Municipal de Pucara</v>
      </c>
      <c r="D933" s="452"/>
      <c r="E933" s="246" t="s">
        <v>1311</v>
      </c>
      <c r="F933" s="247">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7">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7">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7">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7">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7">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7">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7">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7">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7">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7">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7">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7">
        <f t="shared" ca="1" si="35"/>
        <v>0</v>
      </c>
      <c r="S933" s="264">
        <f ca="1">+R932+R933</f>
        <v>0</v>
      </c>
      <c r="T933" s="247">
        <f ca="1">+S933</f>
        <v>0</v>
      </c>
      <c r="U933" s="246">
        <f t="shared" si="36"/>
        <v>2</v>
      </c>
      <c r="V933" s="347" t="str">
        <f>+VLOOKUP(A933,bd_lista!$A$3:$E$590,5,FALSE)</f>
        <v>Gobiernos Autonomos Municipales</v>
      </c>
      <c r="W933" s="454"/>
      <c r="X933" s="244">
        <f>+VLOOKUP(A933,[2]Sheet1!$A$13:$D$744,4,FALSE)</f>
        <v>0</v>
      </c>
      <c r="Y933" s="244" t="e">
        <f>+VLOOKUP(X933,bd_lista!$A$3:$C$590,3,FALSE)</f>
        <v>#N/A</v>
      </c>
      <c r="Z933" s="302"/>
      <c r="AA933" s="303"/>
    </row>
    <row r="934" spans="1:27" customFormat="1" ht="15" hidden="1" customHeight="1">
      <c r="A934" s="32">
        <v>1730</v>
      </c>
      <c r="B934" s="449">
        <f>+A934</f>
        <v>1730</v>
      </c>
      <c r="C934" s="249" t="str">
        <f>+VLOOKUP(A934,bd_lista!$A$3:$C$590,3,FALSE)</f>
        <v>Gobierno Autónomo Municipal de Samaipata</v>
      </c>
      <c r="D934" s="451" t="str">
        <f>+C934</f>
        <v>Gobierno Autónomo Municipal de Samaipata</v>
      </c>
      <c r="E934" s="244" t="s">
        <v>1310</v>
      </c>
      <c r="F934" s="245">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5">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5">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5">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5">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5">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5">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5">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5">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5">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5">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5">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5">
        <f t="shared" ca="1" si="35"/>
        <v>0</v>
      </c>
      <c r="S934" s="252"/>
      <c r="T934" s="245">
        <f ca="1">+T935</f>
        <v>0</v>
      </c>
      <c r="U934" s="244">
        <f t="shared" si="36"/>
        <v>1</v>
      </c>
      <c r="V934" s="347" t="str">
        <f>+VLOOKUP(A934,bd_lista!$A$3:$E$590,5,FALSE)</f>
        <v>Gobiernos Autonomos Municipales</v>
      </c>
      <c r="W934" s="453" t="str">
        <f>+V934</f>
        <v>Gobiernos Autonomos Municipales</v>
      </c>
      <c r="X934" s="244">
        <f>+VLOOKUP(A934,[2]Sheet1!$A$13:$D$744,4,FALSE)</f>
        <v>0</v>
      </c>
      <c r="Y934" s="244" t="e">
        <f>+VLOOKUP(X934,bd_lista!$A$3:$C$590,3,FALSE)</f>
        <v>#N/A</v>
      </c>
      <c r="Z934" s="304">
        <f>+X934</f>
        <v>0</v>
      </c>
      <c r="AA934" s="305" t="e">
        <f>+Y934</f>
        <v>#N/A</v>
      </c>
    </row>
    <row r="935" spans="1:27" customFormat="1" ht="15" hidden="1" customHeight="1">
      <c r="A935" s="32">
        <v>1730</v>
      </c>
      <c r="B935" s="450"/>
      <c r="C935" s="249" t="str">
        <f>+VLOOKUP(A935,bd_lista!$A$3:$C$590,3,FALSE)</f>
        <v>Gobierno Autónomo Municipal de Samaipata</v>
      </c>
      <c r="D935" s="452"/>
      <c r="E935" s="246" t="s">
        <v>1311</v>
      </c>
      <c r="F935" s="247">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7">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7">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7">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7">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7">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7">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7">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7">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7">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7">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7">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7">
        <f t="shared" ca="1" si="35"/>
        <v>0</v>
      </c>
      <c r="S935" s="264">
        <f ca="1">+R934+R935</f>
        <v>0</v>
      </c>
      <c r="T935" s="247">
        <f ca="1">+S935</f>
        <v>0</v>
      </c>
      <c r="U935" s="246">
        <f t="shared" si="36"/>
        <v>2</v>
      </c>
      <c r="V935" s="347" t="str">
        <f>+VLOOKUP(A935,bd_lista!$A$3:$E$590,5,FALSE)</f>
        <v>Gobiernos Autonomos Municipales</v>
      </c>
      <c r="W935" s="454"/>
      <c r="X935" s="244">
        <f>+VLOOKUP(A935,[2]Sheet1!$A$13:$D$744,4,FALSE)</f>
        <v>0</v>
      </c>
      <c r="Y935" s="244" t="e">
        <f>+VLOOKUP(X935,bd_lista!$A$3:$C$590,3,FALSE)</f>
        <v>#N/A</v>
      </c>
      <c r="Z935" s="302"/>
      <c r="AA935" s="303"/>
    </row>
    <row r="936" spans="1:27" customFormat="1" ht="15" hidden="1" customHeight="1">
      <c r="A936" s="32">
        <v>1731</v>
      </c>
      <c r="B936" s="449">
        <f>+A936</f>
        <v>1731</v>
      </c>
      <c r="C936" s="249" t="str">
        <f>+VLOOKUP(A936,bd_lista!$A$3:$C$590,3,FALSE)</f>
        <v>Gobierno Autónomo Municipal de Pampa Grande</v>
      </c>
      <c r="D936" s="451" t="str">
        <f>+C936</f>
        <v>Gobierno Autónomo Municipal de Pampa Grande</v>
      </c>
      <c r="E936" s="244" t="s">
        <v>1310</v>
      </c>
      <c r="F936" s="245">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5">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5">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5">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5">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5">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5">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5">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5">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5">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5">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5">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5">
        <f t="shared" ca="1" si="35"/>
        <v>0</v>
      </c>
      <c r="S936" s="252"/>
      <c r="T936" s="245">
        <f ca="1">+T937</f>
        <v>0</v>
      </c>
      <c r="U936" s="244">
        <f t="shared" si="36"/>
        <v>1</v>
      </c>
      <c r="V936" s="347" t="str">
        <f>+VLOOKUP(A936,bd_lista!$A$3:$E$590,5,FALSE)</f>
        <v>Gobiernos Autonomos Municipales</v>
      </c>
      <c r="W936" s="453" t="str">
        <f>+V936</f>
        <v>Gobiernos Autonomos Municipales</v>
      </c>
      <c r="X936" s="244">
        <f>+VLOOKUP(A936,[2]Sheet1!$A$13:$D$744,4,FALSE)</f>
        <v>0</v>
      </c>
      <c r="Y936" s="244" t="e">
        <f>+VLOOKUP(X936,bd_lista!$A$3:$C$590,3,FALSE)</f>
        <v>#N/A</v>
      </c>
      <c r="Z936" s="304">
        <f>+X936</f>
        <v>0</v>
      </c>
      <c r="AA936" s="305" t="e">
        <f>+Y936</f>
        <v>#N/A</v>
      </c>
    </row>
    <row r="937" spans="1:27" customFormat="1" ht="15" hidden="1" customHeight="1">
      <c r="A937" s="32">
        <v>1731</v>
      </c>
      <c r="B937" s="450"/>
      <c r="C937" s="249" t="str">
        <f>+VLOOKUP(A937,bd_lista!$A$3:$C$590,3,FALSE)</f>
        <v>Gobierno Autónomo Municipal de Pampa Grande</v>
      </c>
      <c r="D937" s="452"/>
      <c r="E937" s="246" t="s">
        <v>1311</v>
      </c>
      <c r="F937" s="247">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7">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7">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7">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7">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7">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7">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7">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7">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7">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7">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7">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7">
        <f t="shared" ca="1" si="35"/>
        <v>0</v>
      </c>
      <c r="S937" s="264">
        <f ca="1">+R936+R937</f>
        <v>0</v>
      </c>
      <c r="T937" s="247">
        <f ca="1">+S937</f>
        <v>0</v>
      </c>
      <c r="U937" s="246">
        <f t="shared" si="36"/>
        <v>2</v>
      </c>
      <c r="V937" s="347" t="str">
        <f>+VLOOKUP(A937,bd_lista!$A$3:$E$590,5,FALSE)</f>
        <v>Gobiernos Autonomos Municipales</v>
      </c>
      <c r="W937" s="454"/>
      <c r="X937" s="244">
        <f>+VLOOKUP(A937,[2]Sheet1!$A$13:$D$744,4,FALSE)</f>
        <v>0</v>
      </c>
      <c r="Y937" s="244" t="e">
        <f>+VLOOKUP(X937,bd_lista!$A$3:$C$590,3,FALSE)</f>
        <v>#N/A</v>
      </c>
      <c r="Z937" s="302"/>
      <c r="AA937" s="303"/>
    </row>
    <row r="938" spans="1:27" customFormat="1" ht="15" hidden="1" customHeight="1">
      <c r="A938" s="32">
        <v>1732</v>
      </c>
      <c r="B938" s="449">
        <f>+A938</f>
        <v>1732</v>
      </c>
      <c r="C938" s="249" t="str">
        <f>+VLOOKUP(A938,bd_lista!$A$3:$C$590,3,FALSE)</f>
        <v>Gobierno Autónomo Municipal de Mairana</v>
      </c>
      <c r="D938" s="451" t="str">
        <f>+C938</f>
        <v>Gobierno Autónomo Municipal de Mairana</v>
      </c>
      <c r="E938" s="244" t="s">
        <v>1310</v>
      </c>
      <c r="F938" s="245">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5">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5">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5">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5">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5">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5">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5">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5">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5">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5">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5">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5">
        <f t="shared" ca="1" si="35"/>
        <v>0</v>
      </c>
      <c r="S938" s="252"/>
      <c r="T938" s="245">
        <f ca="1">+T939</f>
        <v>0</v>
      </c>
      <c r="U938" s="244">
        <f t="shared" si="36"/>
        <v>1</v>
      </c>
      <c r="V938" s="347" t="str">
        <f>+VLOOKUP(A938,bd_lista!$A$3:$E$590,5,FALSE)</f>
        <v>Gobiernos Autonomos Municipales</v>
      </c>
      <c r="W938" s="453" t="str">
        <f>+V938</f>
        <v>Gobiernos Autonomos Municipales</v>
      </c>
      <c r="X938" s="244">
        <f>+VLOOKUP(A938,[2]Sheet1!$A$13:$D$744,4,FALSE)</f>
        <v>0</v>
      </c>
      <c r="Y938" s="244" t="e">
        <f>+VLOOKUP(X938,bd_lista!$A$3:$C$590,3,FALSE)</f>
        <v>#N/A</v>
      </c>
      <c r="Z938" s="304">
        <f>+X938</f>
        <v>0</v>
      </c>
      <c r="AA938" s="305" t="e">
        <f>+Y938</f>
        <v>#N/A</v>
      </c>
    </row>
    <row r="939" spans="1:27" customFormat="1" ht="15" hidden="1" customHeight="1">
      <c r="A939" s="32">
        <v>1732</v>
      </c>
      <c r="B939" s="450"/>
      <c r="C939" s="249" t="str">
        <f>+VLOOKUP(A939,bd_lista!$A$3:$C$590,3,FALSE)</f>
        <v>Gobierno Autónomo Municipal de Mairana</v>
      </c>
      <c r="D939" s="452"/>
      <c r="E939" s="246" t="s">
        <v>1311</v>
      </c>
      <c r="F939" s="247">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7">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7">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7">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7">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7">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7">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7">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7">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7">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7">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7">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7">
        <f t="shared" ca="1" si="35"/>
        <v>0</v>
      </c>
      <c r="S939" s="264">
        <f ca="1">+R938+R939</f>
        <v>0</v>
      </c>
      <c r="T939" s="247">
        <f ca="1">+S939</f>
        <v>0</v>
      </c>
      <c r="U939" s="246">
        <f t="shared" si="36"/>
        <v>2</v>
      </c>
      <c r="V939" s="347" t="str">
        <f>+VLOOKUP(A939,bd_lista!$A$3:$E$590,5,FALSE)</f>
        <v>Gobiernos Autonomos Municipales</v>
      </c>
      <c r="W939" s="454"/>
      <c r="X939" s="244">
        <f>+VLOOKUP(A939,[2]Sheet1!$A$13:$D$744,4,FALSE)</f>
        <v>0</v>
      </c>
      <c r="Y939" s="244" t="e">
        <f>+VLOOKUP(X939,bd_lista!$A$3:$C$590,3,FALSE)</f>
        <v>#N/A</v>
      </c>
      <c r="Z939" s="302"/>
      <c r="AA939" s="303"/>
    </row>
    <row r="940" spans="1:27" customFormat="1" ht="15" hidden="1" customHeight="1">
      <c r="A940" s="32">
        <v>1733</v>
      </c>
      <c r="B940" s="449">
        <f>+A940</f>
        <v>1733</v>
      </c>
      <c r="C940" s="249" t="str">
        <f>+VLOOKUP(A940,bd_lista!$A$3:$C$590,3,FALSE)</f>
        <v>Gobierno Autónomo Municipal de Quirusillas</v>
      </c>
      <c r="D940" s="451" t="str">
        <f>+C940</f>
        <v>Gobierno Autónomo Municipal de Quirusillas</v>
      </c>
      <c r="E940" s="244" t="s">
        <v>1310</v>
      </c>
      <c r="F940" s="245">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5">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5">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5">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5">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5">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5">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5">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5">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5">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5">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5">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5">
        <f t="shared" ca="1" si="35"/>
        <v>0</v>
      </c>
      <c r="S940" s="252"/>
      <c r="T940" s="245">
        <f ca="1">+T941</f>
        <v>0</v>
      </c>
      <c r="U940" s="244">
        <f t="shared" si="36"/>
        <v>1</v>
      </c>
      <c r="V940" s="347" t="str">
        <f>+VLOOKUP(A940,bd_lista!$A$3:$E$590,5,FALSE)</f>
        <v>Gobiernos Autonomos Municipales</v>
      </c>
      <c r="W940" s="453" t="str">
        <f>+V940</f>
        <v>Gobiernos Autonomos Municipales</v>
      </c>
      <c r="X940" s="244">
        <f>+VLOOKUP(A940,[2]Sheet1!$A$13:$D$744,4,FALSE)</f>
        <v>0</v>
      </c>
      <c r="Y940" s="244" t="e">
        <f>+VLOOKUP(X940,bd_lista!$A$3:$C$590,3,FALSE)</f>
        <v>#N/A</v>
      </c>
      <c r="Z940" s="304">
        <f>+X940</f>
        <v>0</v>
      </c>
      <c r="AA940" s="305" t="e">
        <f>+Y940</f>
        <v>#N/A</v>
      </c>
    </row>
    <row r="941" spans="1:27" customFormat="1" ht="15" hidden="1" customHeight="1">
      <c r="A941" s="32">
        <v>1733</v>
      </c>
      <c r="B941" s="450"/>
      <c r="C941" s="249" t="str">
        <f>+VLOOKUP(A941,bd_lista!$A$3:$C$590,3,FALSE)</f>
        <v>Gobierno Autónomo Municipal de Quirusillas</v>
      </c>
      <c r="D941" s="452"/>
      <c r="E941" s="246" t="s">
        <v>1311</v>
      </c>
      <c r="F941" s="247">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7">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7">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7">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7">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7">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7">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7">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7">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7">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7">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7">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7">
        <f t="shared" ca="1" si="35"/>
        <v>0</v>
      </c>
      <c r="S941" s="264">
        <f ca="1">+R940+R941</f>
        <v>0</v>
      </c>
      <c r="T941" s="247">
        <f ca="1">+S941</f>
        <v>0</v>
      </c>
      <c r="U941" s="246">
        <f t="shared" si="36"/>
        <v>2</v>
      </c>
      <c r="V941" s="347" t="str">
        <f>+VLOOKUP(A941,bd_lista!$A$3:$E$590,5,FALSE)</f>
        <v>Gobiernos Autonomos Municipales</v>
      </c>
      <c r="W941" s="454"/>
      <c r="X941" s="244">
        <f>+VLOOKUP(A941,[2]Sheet1!$A$13:$D$744,4,FALSE)</f>
        <v>0</v>
      </c>
      <c r="Y941" s="244" t="e">
        <f>+VLOOKUP(X941,bd_lista!$A$3:$C$590,3,FALSE)</f>
        <v>#N/A</v>
      </c>
      <c r="Z941" s="302"/>
      <c r="AA941" s="303"/>
    </row>
    <row r="942" spans="1:27" customFormat="1" ht="15" hidden="1" customHeight="1">
      <c r="A942" s="32">
        <v>1734</v>
      </c>
      <c r="B942" s="449">
        <f>+A942</f>
        <v>1734</v>
      </c>
      <c r="C942" s="249" t="str">
        <f>+VLOOKUP(A942,bd_lista!$A$3:$C$590,3,FALSE)</f>
        <v>Gobierno Autónomo Municipal de Montero</v>
      </c>
      <c r="D942" s="451" t="str">
        <f>+C942</f>
        <v>Gobierno Autónomo Municipal de Montero</v>
      </c>
      <c r="E942" s="244" t="s">
        <v>1310</v>
      </c>
      <c r="F942" s="245">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5">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5">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5">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5">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5">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5">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5">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5">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5">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5">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5">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5">
        <f t="shared" ca="1" si="35"/>
        <v>0</v>
      </c>
      <c r="S942" s="252"/>
      <c r="T942" s="245">
        <f ca="1">+T943</f>
        <v>0</v>
      </c>
      <c r="U942" s="244">
        <f t="shared" si="36"/>
        <v>1</v>
      </c>
      <c r="V942" s="347" t="str">
        <f>+VLOOKUP(A942,bd_lista!$A$3:$E$590,5,FALSE)</f>
        <v>Gobiernos Autonomos Municipales</v>
      </c>
      <c r="W942" s="453" t="str">
        <f>+V942</f>
        <v>Gobiernos Autonomos Municipales</v>
      </c>
      <c r="X942" s="244">
        <f>+VLOOKUP(A942,[2]Sheet1!$A$13:$D$744,4,FALSE)</f>
        <v>0</v>
      </c>
      <c r="Y942" s="244" t="e">
        <f>+VLOOKUP(X942,bd_lista!$A$3:$C$590,3,FALSE)</f>
        <v>#N/A</v>
      </c>
      <c r="Z942" s="304">
        <f>+X942</f>
        <v>0</v>
      </c>
      <c r="AA942" s="305" t="e">
        <f>+Y942</f>
        <v>#N/A</v>
      </c>
    </row>
    <row r="943" spans="1:27" customFormat="1" ht="15" hidden="1" customHeight="1">
      <c r="A943" s="32">
        <v>1734</v>
      </c>
      <c r="B943" s="450"/>
      <c r="C943" s="249" t="str">
        <f>+VLOOKUP(A943,bd_lista!$A$3:$C$590,3,FALSE)</f>
        <v>Gobierno Autónomo Municipal de Montero</v>
      </c>
      <c r="D943" s="452"/>
      <c r="E943" s="246" t="s">
        <v>1311</v>
      </c>
      <c r="F943" s="247">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7">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7">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7">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7">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7">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7">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7">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7">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7">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7">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7">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7">
        <f t="shared" ca="1" si="35"/>
        <v>0</v>
      </c>
      <c r="S943" s="264">
        <f ca="1">+R942+R943</f>
        <v>0</v>
      </c>
      <c r="T943" s="247">
        <f ca="1">+S943</f>
        <v>0</v>
      </c>
      <c r="U943" s="246">
        <f t="shared" si="36"/>
        <v>2</v>
      </c>
      <c r="V943" s="347" t="str">
        <f>+VLOOKUP(A943,bd_lista!$A$3:$E$590,5,FALSE)</f>
        <v>Gobiernos Autonomos Municipales</v>
      </c>
      <c r="W943" s="454"/>
      <c r="X943" s="244">
        <f>+VLOOKUP(A943,[2]Sheet1!$A$13:$D$744,4,FALSE)</f>
        <v>0</v>
      </c>
      <c r="Y943" s="244" t="e">
        <f>+VLOOKUP(X943,bd_lista!$A$3:$C$590,3,FALSE)</f>
        <v>#N/A</v>
      </c>
      <c r="Z943" s="302"/>
      <c r="AA943" s="303"/>
    </row>
    <row r="944" spans="1:27" customFormat="1" ht="15" hidden="1" customHeight="1">
      <c r="A944" s="32">
        <v>1735</v>
      </c>
      <c r="B944" s="449">
        <f>+A944</f>
        <v>1735</v>
      </c>
      <c r="C944" s="249" t="str">
        <f>+VLOOKUP(A944,bd_lista!$A$3:$C$590,3,FALSE)</f>
        <v>Gobierno Autónomo Municipal de General Agustín Saavedra</v>
      </c>
      <c r="D944" s="451" t="str">
        <f>+C944</f>
        <v>Gobierno Autónomo Municipal de General Agustín Saavedra</v>
      </c>
      <c r="E944" s="244" t="s">
        <v>1310</v>
      </c>
      <c r="F944" s="245">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5">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5">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5">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5">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5">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5">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5">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5">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5">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5">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5">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5">
        <f t="shared" ca="1" si="35"/>
        <v>0</v>
      </c>
      <c r="S944" s="252"/>
      <c r="T944" s="245">
        <f ca="1">+T945</f>
        <v>0</v>
      </c>
      <c r="U944" s="244">
        <f t="shared" si="36"/>
        <v>1</v>
      </c>
      <c r="V944" s="347" t="str">
        <f>+VLOOKUP(A944,bd_lista!$A$3:$E$590,5,FALSE)</f>
        <v>Gobiernos Autonomos Municipales</v>
      </c>
      <c r="W944" s="453" t="str">
        <f>+V944</f>
        <v>Gobiernos Autonomos Municipales</v>
      </c>
      <c r="X944" s="244">
        <f>+VLOOKUP(A944,[2]Sheet1!$A$13:$D$744,4,FALSE)</f>
        <v>0</v>
      </c>
      <c r="Y944" s="244" t="e">
        <f>+VLOOKUP(X944,bd_lista!$A$3:$C$590,3,FALSE)</f>
        <v>#N/A</v>
      </c>
      <c r="Z944" s="304">
        <f>+X944</f>
        <v>0</v>
      </c>
      <c r="AA944" s="305" t="e">
        <f>+Y944</f>
        <v>#N/A</v>
      </c>
    </row>
    <row r="945" spans="1:27" customFormat="1" ht="15" hidden="1" customHeight="1">
      <c r="A945" s="32">
        <v>1735</v>
      </c>
      <c r="B945" s="450"/>
      <c r="C945" s="249" t="str">
        <f>+VLOOKUP(A945,bd_lista!$A$3:$C$590,3,FALSE)</f>
        <v>Gobierno Autónomo Municipal de General Agustín Saavedra</v>
      </c>
      <c r="D945" s="452"/>
      <c r="E945" s="246" t="s">
        <v>1311</v>
      </c>
      <c r="F945" s="247">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7">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7">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7">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7">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7">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7">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7">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7">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7">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7">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7">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7">
        <f t="shared" ca="1" si="35"/>
        <v>0</v>
      </c>
      <c r="S945" s="264">
        <f ca="1">+R944+R945</f>
        <v>0</v>
      </c>
      <c r="T945" s="247">
        <f ca="1">+S945</f>
        <v>0</v>
      </c>
      <c r="U945" s="246">
        <f t="shared" si="36"/>
        <v>2</v>
      </c>
      <c r="V945" s="347" t="str">
        <f>+VLOOKUP(A945,bd_lista!$A$3:$E$590,5,FALSE)</f>
        <v>Gobiernos Autonomos Municipales</v>
      </c>
      <c r="W945" s="454"/>
      <c r="X945" s="244">
        <f>+VLOOKUP(A945,[2]Sheet1!$A$13:$D$744,4,FALSE)</f>
        <v>0</v>
      </c>
      <c r="Y945" s="244" t="e">
        <f>+VLOOKUP(X945,bd_lista!$A$3:$C$590,3,FALSE)</f>
        <v>#N/A</v>
      </c>
      <c r="Z945" s="302"/>
      <c r="AA945" s="303"/>
    </row>
    <row r="946" spans="1:27" customFormat="1" ht="15" hidden="1" customHeight="1">
      <c r="A946" s="32">
        <v>1736</v>
      </c>
      <c r="B946" s="449">
        <f>+A946</f>
        <v>1736</v>
      </c>
      <c r="C946" s="249" t="str">
        <f>+VLOOKUP(A946,bd_lista!$A$3:$C$590,3,FALSE)</f>
        <v>Gobierno Autónomo Municipal de Mineros</v>
      </c>
      <c r="D946" s="451" t="str">
        <f>+C946</f>
        <v>Gobierno Autónomo Municipal de Mineros</v>
      </c>
      <c r="E946" s="244" t="s">
        <v>1310</v>
      </c>
      <c r="F946" s="245">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5">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5">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5">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5">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5">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5">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5">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5">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5">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5">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5">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5">
        <f t="shared" ca="1" si="35"/>
        <v>0</v>
      </c>
      <c r="S946" s="252"/>
      <c r="T946" s="245">
        <f ca="1">+T947</f>
        <v>0</v>
      </c>
      <c r="U946" s="244">
        <f t="shared" si="36"/>
        <v>1</v>
      </c>
      <c r="V946" s="347" t="str">
        <f>+VLOOKUP(A946,bd_lista!$A$3:$E$590,5,FALSE)</f>
        <v>Gobiernos Autonomos Municipales</v>
      </c>
      <c r="W946" s="453" t="str">
        <f>+V946</f>
        <v>Gobiernos Autonomos Municipales</v>
      </c>
      <c r="X946" s="244">
        <f>+VLOOKUP(A946,[2]Sheet1!$A$13:$D$744,4,FALSE)</f>
        <v>0</v>
      </c>
      <c r="Y946" s="244" t="e">
        <f>+VLOOKUP(X946,bd_lista!$A$3:$C$590,3,FALSE)</f>
        <v>#N/A</v>
      </c>
      <c r="Z946" s="304">
        <f>+X946</f>
        <v>0</v>
      </c>
      <c r="AA946" s="305" t="e">
        <f>+Y946</f>
        <v>#N/A</v>
      </c>
    </row>
    <row r="947" spans="1:27" customFormat="1" ht="15" hidden="1" customHeight="1">
      <c r="A947" s="32">
        <v>1736</v>
      </c>
      <c r="B947" s="450"/>
      <c r="C947" s="249" t="str">
        <f>+VLOOKUP(A947,bd_lista!$A$3:$C$590,3,FALSE)</f>
        <v>Gobierno Autónomo Municipal de Mineros</v>
      </c>
      <c r="D947" s="452"/>
      <c r="E947" s="246" t="s">
        <v>1311</v>
      </c>
      <c r="F947" s="247">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7">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7">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7">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7">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7">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7">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7">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7">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7">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7">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7">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7">
        <f t="shared" ca="1" si="35"/>
        <v>0</v>
      </c>
      <c r="S947" s="264">
        <f ca="1">+R946+R947</f>
        <v>0</v>
      </c>
      <c r="T947" s="247">
        <f ca="1">+S947</f>
        <v>0</v>
      </c>
      <c r="U947" s="246">
        <f t="shared" si="36"/>
        <v>2</v>
      </c>
      <c r="V947" s="347" t="str">
        <f>+VLOOKUP(A947,bd_lista!$A$3:$E$590,5,FALSE)</f>
        <v>Gobiernos Autonomos Municipales</v>
      </c>
      <c r="W947" s="454"/>
      <c r="X947" s="244">
        <f>+VLOOKUP(A947,[2]Sheet1!$A$13:$D$744,4,FALSE)</f>
        <v>0</v>
      </c>
      <c r="Y947" s="244" t="e">
        <f>+VLOOKUP(X947,bd_lista!$A$3:$C$590,3,FALSE)</f>
        <v>#N/A</v>
      </c>
      <c r="Z947" s="302"/>
      <c r="AA947" s="303"/>
    </row>
    <row r="948" spans="1:27" customFormat="1" ht="15" hidden="1" customHeight="1">
      <c r="A948" s="32">
        <v>1737</v>
      </c>
      <c r="B948" s="449">
        <f>+A948</f>
        <v>1737</v>
      </c>
      <c r="C948" s="249" t="str">
        <f>+VLOOKUP(A948,bd_lista!$A$3:$C$590,3,FALSE)</f>
        <v>Gobierno Autónomo Municipal de Concepción</v>
      </c>
      <c r="D948" s="451" t="str">
        <f>+C948</f>
        <v>Gobierno Autónomo Municipal de Concepción</v>
      </c>
      <c r="E948" s="244" t="s">
        <v>1310</v>
      </c>
      <c r="F948" s="245">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5">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5">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5">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5">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5">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5">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5">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5">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5">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5">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5">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5">
        <f t="shared" ca="1" si="35"/>
        <v>0</v>
      </c>
      <c r="S948" s="252"/>
      <c r="T948" s="245">
        <f ca="1">+T949</f>
        <v>0</v>
      </c>
      <c r="U948" s="244">
        <f t="shared" si="36"/>
        <v>1</v>
      </c>
      <c r="V948" s="347" t="str">
        <f>+VLOOKUP(A948,bd_lista!$A$3:$E$590,5,FALSE)</f>
        <v>Gobiernos Autonomos Municipales</v>
      </c>
      <c r="W948" s="453" t="str">
        <f>+V948</f>
        <v>Gobiernos Autonomos Municipales</v>
      </c>
      <c r="X948" s="244">
        <f>+VLOOKUP(A948,[2]Sheet1!$A$13:$D$744,4,FALSE)</f>
        <v>0</v>
      </c>
      <c r="Y948" s="244" t="e">
        <f>+VLOOKUP(X948,bd_lista!$A$3:$C$590,3,FALSE)</f>
        <v>#N/A</v>
      </c>
      <c r="Z948" s="304">
        <f>+X948</f>
        <v>0</v>
      </c>
      <c r="AA948" s="305" t="e">
        <f>+Y948</f>
        <v>#N/A</v>
      </c>
    </row>
    <row r="949" spans="1:27" customFormat="1" ht="15" hidden="1" customHeight="1">
      <c r="A949" s="32">
        <v>1737</v>
      </c>
      <c r="B949" s="450"/>
      <c r="C949" s="249" t="str">
        <f>+VLOOKUP(A949,bd_lista!$A$3:$C$590,3,FALSE)</f>
        <v>Gobierno Autónomo Municipal de Concepción</v>
      </c>
      <c r="D949" s="452"/>
      <c r="E949" s="246" t="s">
        <v>1311</v>
      </c>
      <c r="F949" s="247">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7">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7">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7">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7">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7">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7">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7">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7">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7">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7">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7">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7">
        <f t="shared" ca="1" si="35"/>
        <v>0</v>
      </c>
      <c r="S949" s="264">
        <f ca="1">+R948+R949</f>
        <v>0</v>
      </c>
      <c r="T949" s="247">
        <f ca="1">+S949</f>
        <v>0</v>
      </c>
      <c r="U949" s="246">
        <f t="shared" si="36"/>
        <v>2</v>
      </c>
      <c r="V949" s="347" t="str">
        <f>+VLOOKUP(A949,bd_lista!$A$3:$E$590,5,FALSE)</f>
        <v>Gobiernos Autonomos Municipales</v>
      </c>
      <c r="W949" s="454"/>
      <c r="X949" s="244">
        <f>+VLOOKUP(A949,[2]Sheet1!$A$13:$D$744,4,FALSE)</f>
        <v>0</v>
      </c>
      <c r="Y949" s="244" t="e">
        <f>+VLOOKUP(X949,bd_lista!$A$3:$C$590,3,FALSE)</f>
        <v>#N/A</v>
      </c>
      <c r="Z949" s="302"/>
      <c r="AA949" s="303"/>
    </row>
    <row r="950" spans="1:27" customFormat="1" ht="15" hidden="1" customHeight="1">
      <c r="A950" s="32">
        <v>1738</v>
      </c>
      <c r="B950" s="449">
        <f>+A950</f>
        <v>1738</v>
      </c>
      <c r="C950" s="249" t="str">
        <f>+VLOOKUP(A950,bd_lista!$A$3:$C$590,3,FALSE)</f>
        <v>Gobierno Autónomo Municipal de San Javier</v>
      </c>
      <c r="D950" s="451" t="str">
        <f>+C950</f>
        <v>Gobierno Autónomo Municipal de San Javier</v>
      </c>
      <c r="E950" s="244" t="s">
        <v>1310</v>
      </c>
      <c r="F950" s="245">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5">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5">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5">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5">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5">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5">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5">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5">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5">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5">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5">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5">
        <f t="shared" ca="1" si="35"/>
        <v>0</v>
      </c>
      <c r="S950" s="252"/>
      <c r="T950" s="245">
        <f ca="1">+T951</f>
        <v>0</v>
      </c>
      <c r="U950" s="244">
        <f t="shared" si="36"/>
        <v>1</v>
      </c>
      <c r="V950" s="347" t="str">
        <f>+VLOOKUP(A950,bd_lista!$A$3:$E$590,5,FALSE)</f>
        <v>Gobiernos Autonomos Municipales</v>
      </c>
      <c r="W950" s="453" t="str">
        <f>+V950</f>
        <v>Gobiernos Autonomos Municipales</v>
      </c>
      <c r="X950" s="244">
        <f>+VLOOKUP(A950,[2]Sheet1!$A$13:$D$744,4,FALSE)</f>
        <v>0</v>
      </c>
      <c r="Y950" s="244" t="e">
        <f>+VLOOKUP(X950,bd_lista!$A$3:$C$590,3,FALSE)</f>
        <v>#N/A</v>
      </c>
      <c r="Z950" s="304">
        <f>+X950</f>
        <v>0</v>
      </c>
      <c r="AA950" s="305" t="e">
        <f>+Y950</f>
        <v>#N/A</v>
      </c>
    </row>
    <row r="951" spans="1:27" customFormat="1" ht="15" hidden="1" customHeight="1">
      <c r="A951" s="32">
        <v>1738</v>
      </c>
      <c r="B951" s="450"/>
      <c r="C951" s="249" t="str">
        <f>+VLOOKUP(A951,bd_lista!$A$3:$C$590,3,FALSE)</f>
        <v>Gobierno Autónomo Municipal de San Javier</v>
      </c>
      <c r="D951" s="452"/>
      <c r="E951" s="246" t="s">
        <v>1311</v>
      </c>
      <c r="F951" s="247">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7">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7">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7">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7">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7">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7">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7">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7">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7">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7">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7">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7">
        <f t="shared" ca="1" si="35"/>
        <v>0</v>
      </c>
      <c r="S951" s="264">
        <f ca="1">+R950+R951</f>
        <v>0</v>
      </c>
      <c r="T951" s="247">
        <f ca="1">+S951</f>
        <v>0</v>
      </c>
      <c r="U951" s="246">
        <f t="shared" si="36"/>
        <v>2</v>
      </c>
      <c r="V951" s="347" t="str">
        <f>+VLOOKUP(A951,bd_lista!$A$3:$E$590,5,FALSE)</f>
        <v>Gobiernos Autonomos Municipales</v>
      </c>
      <c r="W951" s="454"/>
      <c r="X951" s="244">
        <f>+VLOOKUP(A951,[2]Sheet1!$A$13:$D$744,4,FALSE)</f>
        <v>0</v>
      </c>
      <c r="Y951" s="244" t="e">
        <f>+VLOOKUP(X951,bd_lista!$A$3:$C$590,3,FALSE)</f>
        <v>#N/A</v>
      </c>
      <c r="Z951" s="302"/>
      <c r="AA951" s="303"/>
    </row>
    <row r="952" spans="1:27" customFormat="1" ht="15" hidden="1" customHeight="1">
      <c r="A952" s="32">
        <v>1739</v>
      </c>
      <c r="B952" s="449">
        <f>+A952</f>
        <v>1739</v>
      </c>
      <c r="C952" s="249" t="str">
        <f>+VLOOKUP(A952,bd_lista!$A$3:$C$590,3,FALSE)</f>
        <v>Gobierno Autónomo Municipal de San Julián</v>
      </c>
      <c r="D952" s="451" t="str">
        <f>+C952</f>
        <v>Gobierno Autónomo Municipal de San Julián</v>
      </c>
      <c r="E952" s="244" t="s">
        <v>1310</v>
      </c>
      <c r="F952" s="245">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5">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5">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5">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5">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5">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5">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5">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5">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5">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5">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5">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5">
        <f t="shared" ca="1" si="35"/>
        <v>0</v>
      </c>
      <c r="S952" s="252"/>
      <c r="T952" s="245">
        <f ca="1">+T953</f>
        <v>0</v>
      </c>
      <c r="U952" s="244">
        <f t="shared" si="36"/>
        <v>1</v>
      </c>
      <c r="V952" s="347" t="str">
        <f>+VLOOKUP(A952,bd_lista!$A$3:$E$590,5,FALSE)</f>
        <v>Gobiernos Autonomos Municipales</v>
      </c>
      <c r="W952" s="453" t="str">
        <f>+V952</f>
        <v>Gobiernos Autonomos Municipales</v>
      </c>
      <c r="X952" s="244">
        <f>+VLOOKUP(A952,[2]Sheet1!$A$13:$D$744,4,FALSE)</f>
        <v>0</v>
      </c>
      <c r="Y952" s="244" t="e">
        <f>+VLOOKUP(X952,bd_lista!$A$3:$C$590,3,FALSE)</f>
        <v>#N/A</v>
      </c>
      <c r="Z952" s="304">
        <f>+X952</f>
        <v>0</v>
      </c>
      <c r="AA952" s="305" t="e">
        <f>+Y952</f>
        <v>#N/A</v>
      </c>
    </row>
    <row r="953" spans="1:27" customFormat="1" ht="15" hidden="1" customHeight="1">
      <c r="A953" s="32">
        <v>1739</v>
      </c>
      <c r="B953" s="450"/>
      <c r="C953" s="249" t="str">
        <f>+VLOOKUP(A953,bd_lista!$A$3:$C$590,3,FALSE)</f>
        <v>Gobierno Autónomo Municipal de San Julián</v>
      </c>
      <c r="D953" s="452"/>
      <c r="E953" s="246" t="s">
        <v>1311</v>
      </c>
      <c r="F953" s="247">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7">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7">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7">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7">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7">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7">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7">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7">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7">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7">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7">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7">
        <f t="shared" ca="1" si="35"/>
        <v>0</v>
      </c>
      <c r="S953" s="264">
        <f ca="1">+R952+R953</f>
        <v>0</v>
      </c>
      <c r="T953" s="247">
        <f ca="1">+S953</f>
        <v>0</v>
      </c>
      <c r="U953" s="246">
        <f t="shared" si="36"/>
        <v>2</v>
      </c>
      <c r="V953" s="347" t="str">
        <f>+VLOOKUP(A953,bd_lista!$A$3:$E$590,5,FALSE)</f>
        <v>Gobiernos Autonomos Municipales</v>
      </c>
      <c r="W953" s="454"/>
      <c r="X953" s="244">
        <f>+VLOOKUP(A953,[2]Sheet1!$A$13:$D$744,4,FALSE)</f>
        <v>0</v>
      </c>
      <c r="Y953" s="244" t="e">
        <f>+VLOOKUP(X953,bd_lista!$A$3:$C$590,3,FALSE)</f>
        <v>#N/A</v>
      </c>
      <c r="Z953" s="302"/>
      <c r="AA953" s="303"/>
    </row>
    <row r="954" spans="1:27" customFormat="1" ht="15" hidden="1" customHeight="1">
      <c r="A954" s="32">
        <v>1740</v>
      </c>
      <c r="B954" s="449">
        <f>+A954</f>
        <v>1740</v>
      </c>
      <c r="C954" s="249" t="str">
        <f>+VLOOKUP(A954,bd_lista!$A$3:$C$590,3,FALSE)</f>
        <v>Gobierno Autónomo Municipal de San Matías</v>
      </c>
      <c r="D954" s="451" t="str">
        <f>+C954</f>
        <v>Gobierno Autónomo Municipal de San Matías</v>
      </c>
      <c r="E954" s="244" t="s">
        <v>1310</v>
      </c>
      <c r="F954" s="245">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5">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5">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5">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5">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5">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5">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5">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5">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5">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5">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5">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5">
        <f t="shared" ca="1" si="35"/>
        <v>0</v>
      </c>
      <c r="S954" s="252"/>
      <c r="T954" s="245">
        <f ca="1">+T955</f>
        <v>0</v>
      </c>
      <c r="U954" s="244">
        <f t="shared" si="36"/>
        <v>1</v>
      </c>
      <c r="V954" s="347" t="str">
        <f>+VLOOKUP(A954,bd_lista!$A$3:$E$590,5,FALSE)</f>
        <v>Gobiernos Autonomos Municipales</v>
      </c>
      <c r="W954" s="453" t="str">
        <f>+V954</f>
        <v>Gobiernos Autonomos Municipales</v>
      </c>
      <c r="X954" s="244">
        <f>+VLOOKUP(A954,[2]Sheet1!$A$13:$D$744,4,FALSE)</f>
        <v>0</v>
      </c>
      <c r="Y954" s="244" t="e">
        <f>+VLOOKUP(X954,bd_lista!$A$3:$C$590,3,FALSE)</f>
        <v>#N/A</v>
      </c>
      <c r="Z954" s="304">
        <f>+X954</f>
        <v>0</v>
      </c>
      <c r="AA954" s="305" t="e">
        <f>+Y954</f>
        <v>#N/A</v>
      </c>
    </row>
    <row r="955" spans="1:27" customFormat="1" ht="15" hidden="1" customHeight="1">
      <c r="A955" s="32">
        <v>1740</v>
      </c>
      <c r="B955" s="450"/>
      <c r="C955" s="249" t="str">
        <f>+VLOOKUP(A955,bd_lista!$A$3:$C$590,3,FALSE)</f>
        <v>Gobierno Autónomo Municipal de San Matías</v>
      </c>
      <c r="D955" s="452"/>
      <c r="E955" s="246" t="s">
        <v>1311</v>
      </c>
      <c r="F955" s="247">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7">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7">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7">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7">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7">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7">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7">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7">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7">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5">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5">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7">
        <f t="shared" ca="1" si="35"/>
        <v>0</v>
      </c>
      <c r="S955" s="264">
        <f ca="1">+R954+R955</f>
        <v>0</v>
      </c>
      <c r="T955" s="247">
        <f ca="1">+S955</f>
        <v>0</v>
      </c>
      <c r="U955" s="246">
        <f t="shared" si="36"/>
        <v>2</v>
      </c>
      <c r="V955" s="347" t="str">
        <f>+VLOOKUP(A955,bd_lista!$A$3:$E$590,5,FALSE)</f>
        <v>Gobiernos Autonomos Municipales</v>
      </c>
      <c r="W955" s="454"/>
      <c r="X955" s="244">
        <f>+VLOOKUP(A955,[2]Sheet1!$A$13:$D$744,4,FALSE)</f>
        <v>0</v>
      </c>
      <c r="Y955" s="244" t="e">
        <f>+VLOOKUP(X955,bd_lista!$A$3:$C$590,3,FALSE)</f>
        <v>#N/A</v>
      </c>
      <c r="Z955" s="302"/>
      <c r="AA955" s="303"/>
    </row>
    <row r="956" spans="1:27" customFormat="1" ht="15" hidden="1" customHeight="1">
      <c r="A956" s="32">
        <v>1741</v>
      </c>
      <c r="B956" s="449">
        <f>+A956</f>
        <v>1741</v>
      </c>
      <c r="C956" s="249" t="str">
        <f>+VLOOKUP(A956,bd_lista!$A$3:$C$590,3,FALSE)</f>
        <v>Gobierno Autónomo Municipal de Comarapa</v>
      </c>
      <c r="D956" s="451" t="str">
        <f>+C956</f>
        <v>Gobierno Autónomo Municipal de Comarapa</v>
      </c>
      <c r="E956" s="244" t="s">
        <v>1310</v>
      </c>
      <c r="F956" s="245">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5">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5">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5">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5">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3">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5">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5">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5">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5">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5">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5">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5">
        <f t="shared" ca="1" si="35"/>
        <v>0</v>
      </c>
      <c r="S956" s="252"/>
      <c r="T956" s="245">
        <f ca="1">+T957</f>
        <v>0</v>
      </c>
      <c r="U956" s="244">
        <f t="shared" si="36"/>
        <v>1</v>
      </c>
      <c r="V956" s="347" t="str">
        <f>+VLOOKUP(A956,bd_lista!$A$3:$E$590,5,FALSE)</f>
        <v>Gobiernos Autonomos Municipales</v>
      </c>
      <c r="W956" s="453" t="str">
        <f>+V956</f>
        <v>Gobiernos Autonomos Municipales</v>
      </c>
      <c r="X956" s="244">
        <f>+VLOOKUP(A956,[2]Sheet1!$A$13:$D$744,4,FALSE)</f>
        <v>0</v>
      </c>
      <c r="Y956" s="244" t="e">
        <f>+VLOOKUP(X956,bd_lista!$A$3:$C$590,3,FALSE)</f>
        <v>#N/A</v>
      </c>
      <c r="Z956" s="304">
        <f>+X956</f>
        <v>0</v>
      </c>
      <c r="AA956" s="305" t="e">
        <f>+Y956</f>
        <v>#N/A</v>
      </c>
    </row>
    <row r="957" spans="1:27" customFormat="1" ht="15" hidden="1" customHeight="1">
      <c r="A957" s="32">
        <v>1741</v>
      </c>
      <c r="B957" s="450"/>
      <c r="C957" s="249" t="str">
        <f>+VLOOKUP(A957,bd_lista!$A$3:$C$590,3,FALSE)</f>
        <v>Gobierno Autónomo Municipal de Comarapa</v>
      </c>
      <c r="D957" s="452"/>
      <c r="E957" s="246" t="s">
        <v>1311</v>
      </c>
      <c r="F957" s="247">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7">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7">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7">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7">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7">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7">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7">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7">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7">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7">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7">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7">
        <f t="shared" ca="1" si="35"/>
        <v>0</v>
      </c>
      <c r="S957" s="264">
        <f ca="1">+R956+R957</f>
        <v>0</v>
      </c>
      <c r="T957" s="247">
        <f ca="1">+S957</f>
        <v>0</v>
      </c>
      <c r="U957" s="246">
        <f t="shared" si="36"/>
        <v>2</v>
      </c>
      <c r="V957" s="347" t="str">
        <f>+VLOOKUP(A957,bd_lista!$A$3:$E$590,5,FALSE)</f>
        <v>Gobiernos Autonomos Municipales</v>
      </c>
      <c r="W957" s="454"/>
      <c r="X957" s="244">
        <f>+VLOOKUP(A957,[2]Sheet1!$A$13:$D$744,4,FALSE)</f>
        <v>0</v>
      </c>
      <c r="Y957" s="244" t="e">
        <f>+VLOOKUP(X957,bd_lista!$A$3:$C$590,3,FALSE)</f>
        <v>#N/A</v>
      </c>
      <c r="Z957" s="302"/>
      <c r="AA957" s="303"/>
    </row>
    <row r="958" spans="1:27" customFormat="1" ht="15" hidden="1" customHeight="1">
      <c r="A958" s="32">
        <v>1742</v>
      </c>
      <c r="B958" s="449">
        <f>+A958</f>
        <v>1742</v>
      </c>
      <c r="C958" s="249" t="str">
        <f>+VLOOKUP(A958,bd_lista!$A$3:$C$590,3,FALSE)</f>
        <v>Gobierno Autónomo Municipal de Saipina</v>
      </c>
      <c r="D958" s="451" t="str">
        <f>+C958</f>
        <v>Gobierno Autónomo Municipal de Saipina</v>
      </c>
      <c r="E958" s="244" t="s">
        <v>1310</v>
      </c>
      <c r="F958" s="245">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5">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5">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5">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5">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5">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5">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5">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5">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5">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5">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5">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5">
        <f t="shared" ca="1" si="35"/>
        <v>0</v>
      </c>
      <c r="S958" s="252"/>
      <c r="T958" s="245">
        <f ca="1">+T959</f>
        <v>0</v>
      </c>
      <c r="U958" s="244">
        <f t="shared" si="36"/>
        <v>1</v>
      </c>
      <c r="V958" s="347" t="str">
        <f>+VLOOKUP(A958,bd_lista!$A$3:$E$590,5,FALSE)</f>
        <v>Gobiernos Autonomos Municipales</v>
      </c>
      <c r="W958" s="453" t="str">
        <f>+V958</f>
        <v>Gobiernos Autonomos Municipales</v>
      </c>
      <c r="X958" s="244">
        <f>+VLOOKUP(A958,[2]Sheet1!$A$13:$D$744,4,FALSE)</f>
        <v>0</v>
      </c>
      <c r="Y958" s="244" t="e">
        <f>+VLOOKUP(X958,bd_lista!$A$3:$C$590,3,FALSE)</f>
        <v>#N/A</v>
      </c>
      <c r="Z958" s="304">
        <f>+X958</f>
        <v>0</v>
      </c>
      <c r="AA958" s="305" t="e">
        <f>+Y958</f>
        <v>#N/A</v>
      </c>
    </row>
    <row r="959" spans="1:27" customFormat="1" ht="15" hidden="1" customHeight="1">
      <c r="A959" s="32">
        <v>1742</v>
      </c>
      <c r="B959" s="450"/>
      <c r="C959" s="249" t="str">
        <f>+VLOOKUP(A959,bd_lista!$A$3:$C$590,3,FALSE)</f>
        <v>Gobierno Autónomo Municipal de Saipina</v>
      </c>
      <c r="D959" s="452"/>
      <c r="E959" s="246" t="s">
        <v>1311</v>
      </c>
      <c r="F959" s="247">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7">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7">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7">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7">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7">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7">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7">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7">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7">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7">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7">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7">
        <f t="shared" ca="1" si="35"/>
        <v>0</v>
      </c>
      <c r="S959" s="264">
        <f ca="1">+R958+R959</f>
        <v>0</v>
      </c>
      <c r="T959" s="247">
        <f ca="1">+S959</f>
        <v>0</v>
      </c>
      <c r="U959" s="246">
        <f t="shared" si="36"/>
        <v>2</v>
      </c>
      <c r="V959" s="347" t="str">
        <f>+VLOOKUP(A959,bd_lista!$A$3:$E$590,5,FALSE)</f>
        <v>Gobiernos Autonomos Municipales</v>
      </c>
      <c r="W959" s="454"/>
      <c r="X959" s="244">
        <f>+VLOOKUP(A959,[2]Sheet1!$A$13:$D$744,4,FALSE)</f>
        <v>0</v>
      </c>
      <c r="Y959" s="244" t="e">
        <f>+VLOOKUP(X959,bd_lista!$A$3:$C$590,3,FALSE)</f>
        <v>#N/A</v>
      </c>
      <c r="Z959" s="302"/>
      <c r="AA959" s="303"/>
    </row>
    <row r="960" spans="1:27" customFormat="1" ht="15" hidden="1" customHeight="1">
      <c r="A960" s="32">
        <v>1743</v>
      </c>
      <c r="B960" s="449">
        <f>+A960</f>
        <v>1743</v>
      </c>
      <c r="C960" s="249" t="str">
        <f>+VLOOKUP(A960,bd_lista!$A$3:$C$590,3,FALSE)</f>
        <v>Gobierno Autónomo Municipal de Puerto Suárez</v>
      </c>
      <c r="D960" s="451" t="str">
        <f>+C960</f>
        <v>Gobierno Autónomo Municipal de Puerto Suárez</v>
      </c>
      <c r="E960" s="244" t="s">
        <v>1310</v>
      </c>
      <c r="F960" s="245">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5">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5">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5">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5">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5">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5">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5">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5">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5">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5">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5">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5">
        <f t="shared" ca="1" si="35"/>
        <v>0</v>
      </c>
      <c r="S960" s="252"/>
      <c r="T960" s="245">
        <f ca="1">+T961</f>
        <v>0</v>
      </c>
      <c r="U960" s="244">
        <f t="shared" si="36"/>
        <v>1</v>
      </c>
      <c r="V960" s="347" t="str">
        <f>+VLOOKUP(A960,bd_lista!$A$3:$E$590,5,FALSE)</f>
        <v>Gobiernos Autonomos Municipales</v>
      </c>
      <c r="W960" s="453" t="str">
        <f>+V960</f>
        <v>Gobiernos Autonomos Municipales</v>
      </c>
      <c r="X960" s="244">
        <f>+VLOOKUP(A960,[2]Sheet1!$A$13:$D$744,4,FALSE)</f>
        <v>0</v>
      </c>
      <c r="Y960" s="244" t="e">
        <f>+VLOOKUP(X960,bd_lista!$A$3:$C$590,3,FALSE)</f>
        <v>#N/A</v>
      </c>
      <c r="Z960" s="304">
        <f>+X960</f>
        <v>0</v>
      </c>
      <c r="AA960" s="305" t="e">
        <f>+Y960</f>
        <v>#N/A</v>
      </c>
    </row>
    <row r="961" spans="1:27" customFormat="1" ht="15" hidden="1" customHeight="1">
      <c r="A961" s="32">
        <v>1743</v>
      </c>
      <c r="B961" s="450"/>
      <c r="C961" s="249" t="str">
        <f>+VLOOKUP(A961,bd_lista!$A$3:$C$590,3,FALSE)</f>
        <v>Gobierno Autónomo Municipal de Puerto Suárez</v>
      </c>
      <c r="D961" s="452"/>
      <c r="E961" s="246" t="s">
        <v>1311</v>
      </c>
      <c r="F961" s="247">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7">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7">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7">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7">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7">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7">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7">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7">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7">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7">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7">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7">
        <f t="shared" ca="1" si="35"/>
        <v>0</v>
      </c>
      <c r="S961" s="264">
        <f ca="1">+R960+R961</f>
        <v>0</v>
      </c>
      <c r="T961" s="247">
        <f ca="1">+S961</f>
        <v>0</v>
      </c>
      <c r="U961" s="246">
        <f t="shared" si="36"/>
        <v>2</v>
      </c>
      <c r="V961" s="347" t="str">
        <f>+VLOOKUP(A961,bd_lista!$A$3:$E$590,5,FALSE)</f>
        <v>Gobiernos Autonomos Municipales</v>
      </c>
      <c r="W961" s="454"/>
      <c r="X961" s="244">
        <f>+VLOOKUP(A961,[2]Sheet1!$A$13:$D$744,4,FALSE)</f>
        <v>0</v>
      </c>
      <c r="Y961" s="244" t="e">
        <f>+VLOOKUP(X961,bd_lista!$A$3:$C$590,3,FALSE)</f>
        <v>#N/A</v>
      </c>
      <c r="Z961" s="302"/>
      <c r="AA961" s="303"/>
    </row>
    <row r="962" spans="1:27" customFormat="1" ht="15" hidden="1" customHeight="1">
      <c r="A962" s="32">
        <v>1744</v>
      </c>
      <c r="B962" s="449">
        <f>+A962</f>
        <v>1744</v>
      </c>
      <c r="C962" s="249" t="str">
        <f>+VLOOKUP(A962,bd_lista!$A$3:$C$590,3,FALSE)</f>
        <v>Gobierno Autónomo Municipal de Puerto Quijarro</v>
      </c>
      <c r="D962" s="451" t="str">
        <f>+C962</f>
        <v>Gobierno Autónomo Municipal de Puerto Quijarro</v>
      </c>
      <c r="E962" s="244" t="s">
        <v>1310</v>
      </c>
      <c r="F962" s="245">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5">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5">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5">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5">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5">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5">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5">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5">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5">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5">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5">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5">
        <f t="shared" ca="1" si="35"/>
        <v>0</v>
      </c>
      <c r="S962" s="252"/>
      <c r="T962" s="245">
        <f ca="1">+T963</f>
        <v>0</v>
      </c>
      <c r="U962" s="244">
        <f t="shared" si="36"/>
        <v>1</v>
      </c>
      <c r="V962" s="347" t="str">
        <f>+VLOOKUP(A962,bd_lista!$A$3:$E$590,5,FALSE)</f>
        <v>Gobiernos Autonomos Municipales</v>
      </c>
      <c r="W962" s="453" t="str">
        <f>+V962</f>
        <v>Gobiernos Autonomos Municipales</v>
      </c>
      <c r="X962" s="244">
        <f>+VLOOKUP(A962,[2]Sheet1!$A$13:$D$744,4,FALSE)</f>
        <v>0</v>
      </c>
      <c r="Y962" s="244" t="e">
        <f>+VLOOKUP(X962,bd_lista!$A$3:$C$590,3,FALSE)</f>
        <v>#N/A</v>
      </c>
      <c r="Z962" s="304">
        <f>+X962</f>
        <v>0</v>
      </c>
      <c r="AA962" s="305" t="e">
        <f>+Y962</f>
        <v>#N/A</v>
      </c>
    </row>
    <row r="963" spans="1:27" customFormat="1" ht="15" hidden="1" customHeight="1">
      <c r="A963" s="32">
        <v>1744</v>
      </c>
      <c r="B963" s="450"/>
      <c r="C963" s="249" t="str">
        <f>+VLOOKUP(A963,bd_lista!$A$3:$C$590,3,FALSE)</f>
        <v>Gobierno Autónomo Municipal de Puerto Quijarro</v>
      </c>
      <c r="D963" s="452"/>
      <c r="E963" s="246" t="s">
        <v>1311</v>
      </c>
      <c r="F963" s="247">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7">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7">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7">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7">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7">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7">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7">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7">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7">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7">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7">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7">
        <f t="shared" ca="1" si="35"/>
        <v>0</v>
      </c>
      <c r="S963" s="264">
        <f ca="1">+R962+R963</f>
        <v>0</v>
      </c>
      <c r="T963" s="245">
        <f ca="1">+S963</f>
        <v>0</v>
      </c>
      <c r="U963" s="244">
        <f t="shared" si="36"/>
        <v>2</v>
      </c>
      <c r="V963" s="347" t="str">
        <f>+VLOOKUP(A963,bd_lista!$A$3:$E$590,5,FALSE)</f>
        <v>Gobiernos Autonomos Municipales</v>
      </c>
      <c r="W963" s="454"/>
      <c r="X963" s="244">
        <f>+VLOOKUP(A963,[2]Sheet1!$A$13:$D$744,4,FALSE)</f>
        <v>0</v>
      </c>
      <c r="Y963" s="244" t="e">
        <f>+VLOOKUP(X963,bd_lista!$A$3:$C$590,3,FALSE)</f>
        <v>#N/A</v>
      </c>
      <c r="Z963" s="302"/>
      <c r="AA963" s="303"/>
    </row>
    <row r="964" spans="1:27" customFormat="1" ht="15" hidden="1" customHeight="1">
      <c r="A964" s="32">
        <v>1745</v>
      </c>
      <c r="B964" s="449">
        <f>+A964</f>
        <v>1745</v>
      </c>
      <c r="C964" s="249" t="str">
        <f>+VLOOKUP(A964,bd_lista!$A$3:$C$590,3,FALSE)</f>
        <v>Gobierno Autónomo Municipal de Ascención de Guarayos</v>
      </c>
      <c r="D964" s="451" t="str">
        <f>+C964</f>
        <v>Gobierno Autónomo Municipal de Ascención de Guarayos</v>
      </c>
      <c r="E964" s="244" t="s">
        <v>1310</v>
      </c>
      <c r="F964" s="245">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5">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5">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5">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5">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5">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5">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5">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5">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5">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5">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5">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5">
        <f t="shared" ca="1" si="35"/>
        <v>0</v>
      </c>
      <c r="S964" s="252"/>
      <c r="T964" s="245">
        <f ca="1">+T965</f>
        <v>0</v>
      </c>
      <c r="U964" s="244">
        <f t="shared" si="36"/>
        <v>1</v>
      </c>
      <c r="V964" s="347" t="str">
        <f>+VLOOKUP(A964,bd_lista!$A$3:$E$590,5,FALSE)</f>
        <v>Gobiernos Autonomos Municipales</v>
      </c>
      <c r="W964" s="453" t="str">
        <f>+V964</f>
        <v>Gobiernos Autonomos Municipales</v>
      </c>
      <c r="X964" s="244">
        <f>+VLOOKUP(A964,[2]Sheet1!$A$13:$D$744,4,FALSE)</f>
        <v>0</v>
      </c>
      <c r="Y964" s="244" t="e">
        <f>+VLOOKUP(X964,bd_lista!$A$3:$C$590,3,FALSE)</f>
        <v>#N/A</v>
      </c>
      <c r="Z964" s="304">
        <f>+X964</f>
        <v>0</v>
      </c>
      <c r="AA964" s="305" t="e">
        <f>+Y964</f>
        <v>#N/A</v>
      </c>
    </row>
    <row r="965" spans="1:27" customFormat="1" ht="15" hidden="1" customHeight="1">
      <c r="A965" s="32">
        <v>1745</v>
      </c>
      <c r="B965" s="450"/>
      <c r="C965" s="249" t="str">
        <f>+VLOOKUP(A965,bd_lista!$A$3:$C$590,3,FALSE)</f>
        <v>Gobierno Autónomo Municipal de Ascención de Guarayos</v>
      </c>
      <c r="D965" s="452"/>
      <c r="E965" s="246" t="s">
        <v>1311</v>
      </c>
      <c r="F965" s="247">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7">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7">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7">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7">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7">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7">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7">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7">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7">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7">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7">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7">
        <f t="shared" ca="1" si="35"/>
        <v>0</v>
      </c>
      <c r="S965" s="264">
        <f ca="1">+R964+R965</f>
        <v>0</v>
      </c>
      <c r="T965" s="247">
        <f ca="1">+S965</f>
        <v>0</v>
      </c>
      <c r="U965" s="246">
        <f t="shared" si="36"/>
        <v>2</v>
      </c>
      <c r="V965" s="347" t="str">
        <f>+VLOOKUP(A965,bd_lista!$A$3:$E$590,5,FALSE)</f>
        <v>Gobiernos Autonomos Municipales</v>
      </c>
      <c r="W965" s="454"/>
      <c r="X965" s="244">
        <f>+VLOOKUP(A965,[2]Sheet1!$A$13:$D$744,4,FALSE)</f>
        <v>0</v>
      </c>
      <c r="Y965" s="244" t="e">
        <f>+VLOOKUP(X965,bd_lista!$A$3:$C$590,3,FALSE)</f>
        <v>#N/A</v>
      </c>
      <c r="Z965" s="302"/>
      <c r="AA965" s="303"/>
    </row>
    <row r="966" spans="1:27" customFormat="1" ht="15" hidden="1" customHeight="1">
      <c r="A966" s="32">
        <v>1746</v>
      </c>
      <c r="B966" s="449">
        <f>+A966</f>
        <v>1746</v>
      </c>
      <c r="C966" s="249" t="str">
        <f>+VLOOKUP(A966,bd_lista!$A$3:$C$590,3,FALSE)</f>
        <v>Gobierno Autónomo Municipal de Urubicha</v>
      </c>
      <c r="D966" s="451" t="str">
        <f>+C966</f>
        <v>Gobierno Autónomo Municipal de Urubicha</v>
      </c>
      <c r="E966" s="244" t="s">
        <v>1310</v>
      </c>
      <c r="F966" s="245">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5">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5">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5">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5">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5">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5">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5">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5">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5">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5">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5">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5">
        <f t="shared" ca="1" si="35"/>
        <v>0</v>
      </c>
      <c r="S966" s="252"/>
      <c r="T966" s="245">
        <f ca="1">+T967</f>
        <v>0</v>
      </c>
      <c r="U966" s="244">
        <f t="shared" si="36"/>
        <v>1</v>
      </c>
      <c r="V966" s="347" t="str">
        <f>+VLOOKUP(A966,bd_lista!$A$3:$E$590,5,FALSE)</f>
        <v>Gobiernos Autonomos Municipales</v>
      </c>
      <c r="W966" s="453" t="str">
        <f>+V966</f>
        <v>Gobiernos Autonomos Municipales</v>
      </c>
      <c r="X966" s="244">
        <f>+VLOOKUP(A966,[2]Sheet1!$A$13:$D$744,4,FALSE)</f>
        <v>0</v>
      </c>
      <c r="Y966" s="244" t="e">
        <f>+VLOOKUP(X966,bd_lista!$A$3:$C$590,3,FALSE)</f>
        <v>#N/A</v>
      </c>
      <c r="Z966" s="304">
        <f>+X966</f>
        <v>0</v>
      </c>
      <c r="AA966" s="305" t="e">
        <f>+Y966</f>
        <v>#N/A</v>
      </c>
    </row>
    <row r="967" spans="1:27" customFormat="1" ht="15" hidden="1" customHeight="1">
      <c r="A967" s="32">
        <v>1746</v>
      </c>
      <c r="B967" s="450"/>
      <c r="C967" s="249" t="str">
        <f>+VLOOKUP(A967,bd_lista!$A$3:$C$590,3,FALSE)</f>
        <v>Gobierno Autónomo Municipal de Urubicha</v>
      </c>
      <c r="D967" s="452"/>
      <c r="E967" s="246" t="s">
        <v>1311</v>
      </c>
      <c r="F967" s="247">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7">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7">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7">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7">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7">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7">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7">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7">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7">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7">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7">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7">
        <f t="shared" ca="1" si="35"/>
        <v>0</v>
      </c>
      <c r="S967" s="264">
        <f ca="1">+R966+R967</f>
        <v>0</v>
      </c>
      <c r="T967" s="247">
        <f ca="1">+S967</f>
        <v>0</v>
      </c>
      <c r="U967" s="246">
        <f t="shared" si="36"/>
        <v>2</v>
      </c>
      <c r="V967" s="347" t="str">
        <f>+VLOOKUP(A967,bd_lista!$A$3:$E$590,5,FALSE)</f>
        <v>Gobiernos Autonomos Municipales</v>
      </c>
      <c r="W967" s="454"/>
      <c r="X967" s="244">
        <f>+VLOOKUP(A967,[2]Sheet1!$A$13:$D$744,4,FALSE)</f>
        <v>0</v>
      </c>
      <c r="Y967" s="244" t="e">
        <f>+VLOOKUP(X967,bd_lista!$A$3:$C$590,3,FALSE)</f>
        <v>#N/A</v>
      </c>
      <c r="Z967" s="302"/>
      <c r="AA967" s="303"/>
    </row>
    <row r="968" spans="1:27" customFormat="1" ht="15" hidden="1" customHeight="1">
      <c r="A968" s="32">
        <v>1747</v>
      </c>
      <c r="B968" s="449">
        <f>+A968</f>
        <v>1747</v>
      </c>
      <c r="C968" s="249" t="str">
        <f>+VLOOKUP(A968,bd_lista!$A$3:$C$590,3,FALSE)</f>
        <v>Gobierno Autónomo Municipal de El Puente</v>
      </c>
      <c r="D968" s="451" t="str">
        <f>+C968</f>
        <v>Gobierno Autónomo Municipal de El Puente</v>
      </c>
      <c r="E968" s="244" t="s">
        <v>1310</v>
      </c>
      <c r="F968" s="245">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5">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5">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5">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5">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5">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5">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5">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5">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5">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5">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5">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5">
        <f t="shared" ca="1" si="35"/>
        <v>0</v>
      </c>
      <c r="S968" s="252"/>
      <c r="T968" s="245">
        <f ca="1">+T969</f>
        <v>0</v>
      </c>
      <c r="U968" s="244">
        <f t="shared" si="36"/>
        <v>1</v>
      </c>
      <c r="V968" s="347" t="str">
        <f>+VLOOKUP(A968,bd_lista!$A$3:$E$590,5,FALSE)</f>
        <v>Gobiernos Autonomos Municipales</v>
      </c>
      <c r="W968" s="453" t="str">
        <f>+V968</f>
        <v>Gobiernos Autonomos Municipales</v>
      </c>
      <c r="X968" s="244">
        <f>+VLOOKUP(A968,[2]Sheet1!$A$13:$D$744,4,FALSE)</f>
        <v>0</v>
      </c>
      <c r="Y968" s="244" t="e">
        <f>+VLOOKUP(X968,bd_lista!$A$3:$C$590,3,FALSE)</f>
        <v>#N/A</v>
      </c>
      <c r="Z968" s="304">
        <f>+X968</f>
        <v>0</v>
      </c>
      <c r="AA968" s="305" t="e">
        <f>+Y968</f>
        <v>#N/A</v>
      </c>
    </row>
    <row r="969" spans="1:27" customFormat="1" ht="15" hidden="1" customHeight="1">
      <c r="A969" s="32">
        <v>1747</v>
      </c>
      <c r="B969" s="450"/>
      <c r="C969" s="249" t="str">
        <f>+VLOOKUP(A969,bd_lista!$A$3:$C$590,3,FALSE)</f>
        <v>Gobierno Autónomo Municipal de El Puente</v>
      </c>
      <c r="D969" s="452"/>
      <c r="E969" s="246" t="s">
        <v>1311</v>
      </c>
      <c r="F969" s="247">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7">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7">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7">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7">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7">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7">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7">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7">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7">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7">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7">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7">
        <f t="shared" ca="1" si="35"/>
        <v>0</v>
      </c>
      <c r="S969" s="264">
        <f ca="1">+R968+R969</f>
        <v>0</v>
      </c>
      <c r="T969" s="247">
        <f ca="1">+S969</f>
        <v>0</v>
      </c>
      <c r="U969" s="246">
        <f t="shared" si="36"/>
        <v>2</v>
      </c>
      <c r="V969" s="347" t="str">
        <f>+VLOOKUP(A969,bd_lista!$A$3:$E$590,5,FALSE)</f>
        <v>Gobiernos Autonomos Municipales</v>
      </c>
      <c r="W969" s="454"/>
      <c r="X969" s="244">
        <f>+VLOOKUP(A969,[2]Sheet1!$A$13:$D$744,4,FALSE)</f>
        <v>0</v>
      </c>
      <c r="Y969" s="244" t="e">
        <f>+VLOOKUP(X969,bd_lista!$A$3:$C$590,3,FALSE)</f>
        <v>#N/A</v>
      </c>
      <c r="Z969" s="302"/>
      <c r="AA969" s="303"/>
    </row>
    <row r="970" spans="1:27" customFormat="1" ht="15" hidden="1" customHeight="1">
      <c r="A970" s="32">
        <v>1748</v>
      </c>
      <c r="B970" s="449">
        <f>+A970</f>
        <v>1748</v>
      </c>
      <c r="C970" s="249" t="str">
        <f>+VLOOKUP(A970,bd_lista!$A$3:$C$590,3,FALSE)</f>
        <v>Gobierno Autónomo Municipal de Okinawa Uno</v>
      </c>
      <c r="D970" s="451" t="str">
        <f>+C970</f>
        <v>Gobierno Autónomo Municipal de Okinawa Uno</v>
      </c>
      <c r="E970" s="244" t="s">
        <v>1310</v>
      </c>
      <c r="F970" s="245">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5">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5">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5">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5">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5">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5">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5">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5">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5">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5">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5">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5">
        <f t="shared" ca="1" si="35"/>
        <v>0</v>
      </c>
      <c r="S970" s="252"/>
      <c r="T970" s="245">
        <f ca="1">+T971</f>
        <v>0</v>
      </c>
      <c r="U970" s="244">
        <f t="shared" si="36"/>
        <v>1</v>
      </c>
      <c r="V970" s="347" t="str">
        <f>+VLOOKUP(A970,bd_lista!$A$3:$E$590,5,FALSE)</f>
        <v>Gobiernos Autonomos Municipales</v>
      </c>
      <c r="W970" s="453" t="str">
        <f>+V970</f>
        <v>Gobiernos Autonomos Municipales</v>
      </c>
      <c r="X970" s="244">
        <f>+VLOOKUP(A970,[2]Sheet1!$A$13:$D$744,4,FALSE)</f>
        <v>0</v>
      </c>
      <c r="Y970" s="244" t="e">
        <f>+VLOOKUP(X970,bd_lista!$A$3:$C$590,3,FALSE)</f>
        <v>#N/A</v>
      </c>
      <c r="Z970" s="304">
        <f>+X970</f>
        <v>0</v>
      </c>
      <c r="AA970" s="305" t="e">
        <f>+Y970</f>
        <v>#N/A</v>
      </c>
    </row>
    <row r="971" spans="1:27" customFormat="1" ht="15" hidden="1" customHeight="1">
      <c r="A971" s="32">
        <v>1748</v>
      </c>
      <c r="B971" s="450"/>
      <c r="C971" s="249" t="str">
        <f>+VLOOKUP(A971,bd_lista!$A$3:$C$590,3,FALSE)</f>
        <v>Gobierno Autónomo Municipal de Okinawa Uno</v>
      </c>
      <c r="D971" s="452"/>
      <c r="E971" s="246" t="s">
        <v>1311</v>
      </c>
      <c r="F971" s="247">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7">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7">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7">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7">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7">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7">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7">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7">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7">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7">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7">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7">
        <f t="shared" ca="1" si="35"/>
        <v>0</v>
      </c>
      <c r="S971" s="264">
        <f ca="1">+R970+R971</f>
        <v>0</v>
      </c>
      <c r="T971" s="247">
        <f ca="1">+S971</f>
        <v>0</v>
      </c>
      <c r="U971" s="244">
        <f t="shared" si="36"/>
        <v>2</v>
      </c>
      <c r="V971" s="347" t="str">
        <f>+VLOOKUP(A971,bd_lista!$A$3:$E$590,5,FALSE)</f>
        <v>Gobiernos Autonomos Municipales</v>
      </c>
      <c r="W971" s="454"/>
      <c r="X971" s="244">
        <f>+VLOOKUP(A971,[2]Sheet1!$A$13:$D$744,4,FALSE)</f>
        <v>0</v>
      </c>
      <c r="Y971" s="244" t="e">
        <f>+VLOOKUP(X971,bd_lista!$A$3:$C$590,3,FALSE)</f>
        <v>#N/A</v>
      </c>
      <c r="Z971" s="302"/>
      <c r="AA971" s="303"/>
    </row>
    <row r="972" spans="1:27" customFormat="1" ht="15" hidden="1" customHeight="1">
      <c r="A972" s="32">
        <v>1749</v>
      </c>
      <c r="B972" s="449">
        <f>+A972</f>
        <v>1749</v>
      </c>
      <c r="C972" s="249" t="str">
        <f>+VLOOKUP(A972,bd_lista!$A$3:$C$590,3,FALSE)</f>
        <v>Gobierno Autónomo Municipal de San Antonio de Lomerio</v>
      </c>
      <c r="D972" s="451" t="str">
        <f>+C972</f>
        <v>Gobierno Autónomo Municipal de San Antonio de Lomerio</v>
      </c>
      <c r="E972" s="244" t="s">
        <v>1310</v>
      </c>
      <c r="F972" s="245">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5">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5">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5">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5">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5">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5">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5">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3">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3">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3">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3">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5">
        <f t="shared" ca="1" si="35"/>
        <v>0</v>
      </c>
      <c r="S972" s="252"/>
      <c r="T972" s="245">
        <f ca="1">+T973</f>
        <v>0</v>
      </c>
      <c r="U972" s="244">
        <f t="shared" si="36"/>
        <v>1</v>
      </c>
      <c r="V972" s="347" t="str">
        <f>+VLOOKUP(A972,bd_lista!$A$3:$E$590,5,FALSE)</f>
        <v>Gobiernos Autonomos Municipales</v>
      </c>
      <c r="W972" s="453" t="str">
        <f>+V972</f>
        <v>Gobiernos Autonomos Municipales</v>
      </c>
      <c r="X972" s="244">
        <f>+VLOOKUP(A972,[2]Sheet1!$A$13:$D$744,4,FALSE)</f>
        <v>0</v>
      </c>
      <c r="Y972" s="244" t="e">
        <f>+VLOOKUP(X972,bd_lista!$A$3:$C$590,3,FALSE)</f>
        <v>#N/A</v>
      </c>
      <c r="Z972" s="304">
        <f>+X972</f>
        <v>0</v>
      </c>
      <c r="AA972" s="305" t="e">
        <f>+Y972</f>
        <v>#N/A</v>
      </c>
    </row>
    <row r="973" spans="1:27" customFormat="1" ht="15" hidden="1" customHeight="1">
      <c r="A973" s="32">
        <v>1749</v>
      </c>
      <c r="B973" s="450"/>
      <c r="C973" s="249" t="str">
        <f>+VLOOKUP(A973,bd_lista!$A$3:$C$590,3,FALSE)</f>
        <v>Gobierno Autónomo Municipal de San Antonio de Lomerio</v>
      </c>
      <c r="D973" s="452"/>
      <c r="E973" s="246" t="s">
        <v>1311</v>
      </c>
      <c r="F973" s="247">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7">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7">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7">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7">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7">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7">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7">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7">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7">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7">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7">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7">
        <f t="shared" ca="1" si="35"/>
        <v>0</v>
      </c>
      <c r="S973" s="264">
        <f ca="1">+R972+R973</f>
        <v>0</v>
      </c>
      <c r="T973" s="247">
        <f ca="1">+S973</f>
        <v>0</v>
      </c>
      <c r="U973" s="310">
        <f t="shared" si="36"/>
        <v>2</v>
      </c>
      <c r="V973" s="347" t="str">
        <f>+VLOOKUP(A973,bd_lista!$A$3:$E$590,5,FALSE)</f>
        <v>Gobiernos Autonomos Municipales</v>
      </c>
      <c r="W973" s="454"/>
      <c r="X973" s="244">
        <f>+VLOOKUP(A973,[2]Sheet1!$A$13:$D$744,4,FALSE)</f>
        <v>0</v>
      </c>
      <c r="Y973" s="244" t="e">
        <f>+VLOOKUP(X973,bd_lista!$A$3:$C$590,3,FALSE)</f>
        <v>#N/A</v>
      </c>
      <c r="Z973" s="302"/>
      <c r="AA973" s="303"/>
    </row>
    <row r="974" spans="1:27" customFormat="1" ht="15" hidden="1" customHeight="1">
      <c r="A974" s="32">
        <v>1750</v>
      </c>
      <c r="B974" s="449">
        <f>+A974</f>
        <v>1750</v>
      </c>
      <c r="C974" s="249" t="str">
        <f>+VLOOKUP(A974,bd_lista!$A$3:$C$590,3,FALSE)</f>
        <v>Gobierno Autónomo Municipal de San Ramón</v>
      </c>
      <c r="D974" s="451" t="str">
        <f>+C974</f>
        <v>Gobierno Autónomo Municipal de San Ramón</v>
      </c>
      <c r="E974" s="244" t="s">
        <v>1310</v>
      </c>
      <c r="F974" s="245">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5">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5">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5">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5">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5">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5">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5">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5">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5">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5">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5">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5">
        <f t="shared" ca="1" si="35"/>
        <v>0</v>
      </c>
      <c r="S974" s="252"/>
      <c r="T974" s="245">
        <f ca="1">+T975</f>
        <v>0</v>
      </c>
      <c r="U974" s="280">
        <f t="shared" si="36"/>
        <v>1</v>
      </c>
      <c r="V974" s="347" t="str">
        <f>+VLOOKUP(A974,bd_lista!$A$3:$E$590,5,FALSE)</f>
        <v>Gobiernos Autonomos Municipales</v>
      </c>
      <c r="W974" s="453" t="str">
        <f>+V974</f>
        <v>Gobiernos Autonomos Municipales</v>
      </c>
      <c r="X974" s="244">
        <f>+VLOOKUP(A974,[2]Sheet1!$A$13:$D$744,4,FALSE)</f>
        <v>0</v>
      </c>
      <c r="Y974" s="244" t="e">
        <f>+VLOOKUP(X974,bd_lista!$A$3:$C$590,3,FALSE)</f>
        <v>#N/A</v>
      </c>
      <c r="Z974" s="304">
        <f>+X974</f>
        <v>0</v>
      </c>
      <c r="AA974" s="305" t="e">
        <f>+Y974</f>
        <v>#N/A</v>
      </c>
    </row>
    <row r="975" spans="1:27" customFormat="1" ht="15" hidden="1" customHeight="1">
      <c r="A975" s="32">
        <v>1750</v>
      </c>
      <c r="B975" s="450"/>
      <c r="C975" s="249" t="str">
        <f>+VLOOKUP(A975,bd_lista!$A$3:$C$590,3,FALSE)</f>
        <v>Gobierno Autónomo Municipal de San Ramón</v>
      </c>
      <c r="D975" s="452"/>
      <c r="E975" s="246" t="s">
        <v>1311</v>
      </c>
      <c r="F975" s="247">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7">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7">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7">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7">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7">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7">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7">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7">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7">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7">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7">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7">
        <f t="shared" ca="1" si="35"/>
        <v>0</v>
      </c>
      <c r="S975" s="264">
        <f ca="1">+R974+R975</f>
        <v>0</v>
      </c>
      <c r="T975" s="247">
        <f ca="1">+S975</f>
        <v>0</v>
      </c>
      <c r="U975" s="244">
        <f t="shared" si="36"/>
        <v>2</v>
      </c>
      <c r="V975" s="347" t="str">
        <f>+VLOOKUP(A975,bd_lista!$A$3:$E$590,5,FALSE)</f>
        <v>Gobiernos Autonomos Municipales</v>
      </c>
      <c r="W975" s="454"/>
      <c r="X975" s="244">
        <f>+VLOOKUP(A975,[2]Sheet1!$A$13:$D$744,4,FALSE)</f>
        <v>0</v>
      </c>
      <c r="Y975" s="244" t="e">
        <f>+VLOOKUP(X975,bd_lista!$A$3:$C$590,3,FALSE)</f>
        <v>#N/A</v>
      </c>
      <c r="Z975" s="302"/>
      <c r="AA975" s="303"/>
    </row>
    <row r="976" spans="1:27" customFormat="1" ht="15" hidden="1" customHeight="1">
      <c r="A976" s="32">
        <v>1751</v>
      </c>
      <c r="B976" s="449">
        <f>+A976</f>
        <v>1751</v>
      </c>
      <c r="C976" s="249" t="str">
        <f>+VLOOKUP(A976,bd_lista!$A$3:$C$590,3,FALSE)</f>
        <v>Gobierno Autónomo Municipal de El Carmen Rivero Tórrez</v>
      </c>
      <c r="D976" s="451" t="str">
        <f>+C976</f>
        <v>Gobierno Autónomo Municipal de El Carmen Rivero Tórrez</v>
      </c>
      <c r="E976" s="244" t="s">
        <v>1310</v>
      </c>
      <c r="F976" s="245">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5">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5">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5">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5">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5">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5">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5">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5">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5">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5">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5">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5">
        <f t="shared" ca="1" si="35"/>
        <v>0</v>
      </c>
      <c r="S976" s="252"/>
      <c r="T976" s="245">
        <f ca="1">+T977</f>
        <v>0</v>
      </c>
      <c r="U976" s="280">
        <f t="shared" si="36"/>
        <v>1</v>
      </c>
      <c r="V976" s="347" t="str">
        <f>+VLOOKUP(A976,bd_lista!$A$3:$E$590,5,FALSE)</f>
        <v>Gobiernos Autonomos Municipales</v>
      </c>
      <c r="W976" s="453" t="str">
        <f>+V976</f>
        <v>Gobiernos Autonomos Municipales</v>
      </c>
      <c r="X976" s="244">
        <f>+VLOOKUP(A976,[2]Sheet1!$A$13:$D$744,4,FALSE)</f>
        <v>0</v>
      </c>
      <c r="Y976" s="244" t="e">
        <f>+VLOOKUP(X976,bd_lista!$A$3:$C$590,3,FALSE)</f>
        <v>#N/A</v>
      </c>
      <c r="Z976" s="304">
        <f>+X976</f>
        <v>0</v>
      </c>
      <c r="AA976" s="305" t="e">
        <f>+Y976</f>
        <v>#N/A</v>
      </c>
    </row>
    <row r="977" spans="1:27" customFormat="1" ht="15" hidden="1" customHeight="1">
      <c r="A977" s="32">
        <v>1751</v>
      </c>
      <c r="B977" s="450"/>
      <c r="C977" s="249" t="str">
        <f>+VLOOKUP(A977,bd_lista!$A$3:$C$590,3,FALSE)</f>
        <v>Gobierno Autónomo Municipal de El Carmen Rivero Tórrez</v>
      </c>
      <c r="D977" s="452"/>
      <c r="E977" s="246" t="s">
        <v>1311</v>
      </c>
      <c r="F977" s="247">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7">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7">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7">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7">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7">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7">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7">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7">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7">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7">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7">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7">
        <f t="shared" ca="1" si="35"/>
        <v>0</v>
      </c>
      <c r="S977" s="264">
        <f ca="1">+R976+R977</f>
        <v>0</v>
      </c>
      <c r="T977" s="247">
        <f ca="1">+S977</f>
        <v>0</v>
      </c>
      <c r="U977" s="246">
        <f t="shared" si="36"/>
        <v>2</v>
      </c>
      <c r="V977" s="347" t="str">
        <f>+VLOOKUP(A977,bd_lista!$A$3:$E$590,5,FALSE)</f>
        <v>Gobiernos Autonomos Municipales</v>
      </c>
      <c r="W977" s="454"/>
      <c r="X977" s="244">
        <f>+VLOOKUP(A977,[2]Sheet1!$A$13:$D$744,4,FALSE)</f>
        <v>0</v>
      </c>
      <c r="Y977" s="244" t="e">
        <f>+VLOOKUP(X977,bd_lista!$A$3:$C$590,3,FALSE)</f>
        <v>#N/A</v>
      </c>
      <c r="Z977" s="302"/>
      <c r="AA977" s="303"/>
    </row>
    <row r="978" spans="1:27" customFormat="1" ht="15" hidden="1" customHeight="1">
      <c r="A978" s="32">
        <v>1752</v>
      </c>
      <c r="B978" s="449">
        <f>+A978</f>
        <v>1752</v>
      </c>
      <c r="C978" s="249" t="str">
        <f>+VLOOKUP(A978,bd_lista!$A$3:$C$590,3,FALSE)</f>
        <v>Gobierno Autónomo Municipal de San Juan</v>
      </c>
      <c r="D978" s="451" t="str">
        <f>+C978</f>
        <v>Gobierno Autónomo Municipal de San Juan</v>
      </c>
      <c r="E978" s="244" t="s">
        <v>1310</v>
      </c>
      <c r="F978" s="245">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5">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5">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5">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5">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5">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5">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5">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5">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5">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5">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5">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5">
        <f t="shared" ca="1" si="35"/>
        <v>0</v>
      </c>
      <c r="S978" s="252"/>
      <c r="T978" s="245">
        <f ca="1">+T979</f>
        <v>0</v>
      </c>
      <c r="U978" s="244">
        <f t="shared" si="36"/>
        <v>1</v>
      </c>
      <c r="V978" s="347" t="str">
        <f>+VLOOKUP(A978,bd_lista!$A$3:$E$590,5,FALSE)</f>
        <v>Gobiernos Autonomos Municipales</v>
      </c>
      <c r="W978" s="453" t="str">
        <f>+V978</f>
        <v>Gobiernos Autonomos Municipales</v>
      </c>
      <c r="X978" s="244">
        <f>+VLOOKUP(A978,[2]Sheet1!$A$13:$D$744,4,FALSE)</f>
        <v>0</v>
      </c>
      <c r="Y978" s="244" t="e">
        <f>+VLOOKUP(X978,bd_lista!$A$3:$C$590,3,FALSE)</f>
        <v>#N/A</v>
      </c>
      <c r="Z978" s="304">
        <f>+X978</f>
        <v>0</v>
      </c>
      <c r="AA978" s="305" t="e">
        <f>+Y978</f>
        <v>#N/A</v>
      </c>
    </row>
    <row r="979" spans="1:27" customFormat="1" ht="15" hidden="1" customHeight="1">
      <c r="A979" s="32">
        <v>1752</v>
      </c>
      <c r="B979" s="450"/>
      <c r="C979" s="249" t="str">
        <f>+VLOOKUP(A979,bd_lista!$A$3:$C$590,3,FALSE)</f>
        <v>Gobierno Autónomo Municipal de San Juan</v>
      </c>
      <c r="D979" s="452"/>
      <c r="E979" s="246" t="s">
        <v>1311</v>
      </c>
      <c r="F979" s="247">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7">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7">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7">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7">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7">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7">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7">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5">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5">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5">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5">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5">
        <f t="shared" ca="1" si="35"/>
        <v>0</v>
      </c>
      <c r="S979" s="252">
        <f ca="1">+R978+R979</f>
        <v>0</v>
      </c>
      <c r="T979" s="245">
        <f ca="1">+S979</f>
        <v>0</v>
      </c>
      <c r="U979" s="244">
        <f t="shared" si="36"/>
        <v>2</v>
      </c>
      <c r="V979" s="347" t="str">
        <f>+VLOOKUP(A979,bd_lista!$A$3:$E$590,5,FALSE)</f>
        <v>Gobiernos Autonomos Municipales</v>
      </c>
      <c r="W979" s="454"/>
      <c r="X979" s="244">
        <f>+VLOOKUP(A979,[2]Sheet1!$A$13:$D$744,4,FALSE)</f>
        <v>0</v>
      </c>
      <c r="Y979" s="244" t="e">
        <f>+VLOOKUP(X979,bd_lista!$A$3:$C$590,3,FALSE)</f>
        <v>#N/A</v>
      </c>
      <c r="Z979" s="302"/>
      <c r="AA979" s="303"/>
    </row>
    <row r="980" spans="1:27" customFormat="1" ht="15" hidden="1" customHeight="1">
      <c r="A980" s="32">
        <v>1753</v>
      </c>
      <c r="B980" s="449">
        <f>+A980</f>
        <v>1753</v>
      </c>
      <c r="C980" s="249" t="str">
        <f>+VLOOKUP(A980,bd_lista!$A$3:$C$590,3,FALSE)</f>
        <v>Gobierno Autónomo Municipal de Fernández Alonso</v>
      </c>
      <c r="D980" s="451" t="str">
        <f>+C980</f>
        <v>Gobierno Autónomo Municipal de Fernández Alonso</v>
      </c>
      <c r="E980" s="244" t="s">
        <v>1310</v>
      </c>
      <c r="F980" s="245">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5">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5">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5">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5">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5">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5">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5">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5">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5">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5">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5">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5">
        <f t="shared" ca="1" si="35"/>
        <v>0</v>
      </c>
      <c r="S980" s="252"/>
      <c r="T980" s="245">
        <f ca="1">+T981</f>
        <v>0</v>
      </c>
      <c r="U980" s="244">
        <f t="shared" si="36"/>
        <v>1</v>
      </c>
      <c r="V980" s="347" t="str">
        <f>+VLOOKUP(A980,bd_lista!$A$3:$E$590,5,FALSE)</f>
        <v>Gobiernos Autonomos Municipales</v>
      </c>
      <c r="W980" s="453" t="str">
        <f>+V980</f>
        <v>Gobiernos Autonomos Municipales</v>
      </c>
      <c r="X980" s="244">
        <f>+VLOOKUP(A980,[2]Sheet1!$A$13:$D$744,4,FALSE)</f>
        <v>0</v>
      </c>
      <c r="Y980" s="244" t="e">
        <f>+VLOOKUP(X980,bd_lista!$A$3:$C$590,3,FALSE)</f>
        <v>#N/A</v>
      </c>
      <c r="Z980" s="304">
        <f>+X980</f>
        <v>0</v>
      </c>
      <c r="AA980" s="305" t="e">
        <f>+Y980</f>
        <v>#N/A</v>
      </c>
    </row>
    <row r="981" spans="1:27" customFormat="1" ht="15" hidden="1" customHeight="1">
      <c r="A981" s="32">
        <v>1753</v>
      </c>
      <c r="B981" s="450"/>
      <c r="C981" s="249" t="str">
        <f>+VLOOKUP(A981,bd_lista!$A$3:$C$590,3,FALSE)</f>
        <v>Gobierno Autónomo Municipal de Fernández Alonso</v>
      </c>
      <c r="D981" s="452"/>
      <c r="E981" s="246" t="s">
        <v>1311</v>
      </c>
      <c r="F981" s="247">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7">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7">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7">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7">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7">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7">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7">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7">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7">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7">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7">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7">
        <f t="shared" ca="1" si="35"/>
        <v>0</v>
      </c>
      <c r="S981" s="264">
        <f ca="1">+R980+R981</f>
        <v>0</v>
      </c>
      <c r="T981" s="273">
        <f ca="1">+S981</f>
        <v>0</v>
      </c>
      <c r="U981" s="244">
        <f t="shared" si="36"/>
        <v>2</v>
      </c>
      <c r="V981" s="347" t="str">
        <f>+VLOOKUP(A981,bd_lista!$A$3:$E$590,5,FALSE)</f>
        <v>Gobiernos Autonomos Municipales</v>
      </c>
      <c r="W981" s="454"/>
      <c r="X981" s="244">
        <f>+VLOOKUP(A981,[2]Sheet1!$A$13:$D$744,4,FALSE)</f>
        <v>0</v>
      </c>
      <c r="Y981" s="244" t="e">
        <f>+VLOOKUP(X981,bd_lista!$A$3:$C$590,3,FALSE)</f>
        <v>#N/A</v>
      </c>
      <c r="Z981" s="302"/>
      <c r="AA981" s="303"/>
    </row>
    <row r="982" spans="1:27" customFormat="1" ht="15" hidden="1" customHeight="1">
      <c r="A982" s="32">
        <v>1754</v>
      </c>
      <c r="B982" s="449">
        <f>+A982</f>
        <v>1754</v>
      </c>
      <c r="C982" s="249" t="str">
        <f>+VLOOKUP(A982,bd_lista!$A$3:$C$590,3,FALSE)</f>
        <v>Gobierno Autónomo Municipal de San Pedro</v>
      </c>
      <c r="D982" s="451" t="str">
        <f>+C982</f>
        <v>Gobierno Autónomo Municipal de San Pedro</v>
      </c>
      <c r="E982" s="244" t="s">
        <v>1310</v>
      </c>
      <c r="F982" s="245">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5">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5">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5">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5">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5">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5">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5">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5">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5">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5">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5">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5">
        <f t="shared" ca="1" si="35"/>
        <v>0</v>
      </c>
      <c r="S982" s="252"/>
      <c r="T982" s="245">
        <f ca="1">+T983</f>
        <v>0</v>
      </c>
      <c r="U982" s="244">
        <f t="shared" si="36"/>
        <v>1</v>
      </c>
      <c r="V982" s="347" t="str">
        <f>+VLOOKUP(A982,bd_lista!$A$3:$E$590,5,FALSE)</f>
        <v>Gobiernos Autonomos Municipales</v>
      </c>
      <c r="W982" s="453" t="str">
        <f>+V982</f>
        <v>Gobiernos Autonomos Municipales</v>
      </c>
      <c r="X982" s="244">
        <f>+VLOOKUP(A982,[2]Sheet1!$A$13:$D$744,4,FALSE)</f>
        <v>0</v>
      </c>
      <c r="Y982" s="244" t="e">
        <f>+VLOOKUP(X982,bd_lista!$A$3:$C$590,3,FALSE)</f>
        <v>#N/A</v>
      </c>
      <c r="Z982" s="304">
        <f>+X982</f>
        <v>0</v>
      </c>
      <c r="AA982" s="305" t="e">
        <f>+Y982</f>
        <v>#N/A</v>
      </c>
    </row>
    <row r="983" spans="1:27" customFormat="1" ht="15" hidden="1" customHeight="1">
      <c r="A983" s="32">
        <v>1754</v>
      </c>
      <c r="B983" s="450"/>
      <c r="C983" s="249" t="str">
        <f>+VLOOKUP(A983,bd_lista!$A$3:$C$590,3,FALSE)</f>
        <v>Gobierno Autónomo Municipal de San Pedro</v>
      </c>
      <c r="D983" s="452"/>
      <c r="E983" s="246" t="s">
        <v>1311</v>
      </c>
      <c r="F983" s="245">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5">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5">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5">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5">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5">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7">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7">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5">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5">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5">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5">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5">
        <f t="shared" ca="1" si="35"/>
        <v>0</v>
      </c>
      <c r="S983" s="252">
        <f ca="1">+R982+R983</f>
        <v>0</v>
      </c>
      <c r="T983" s="245">
        <f ca="1">+S983</f>
        <v>0</v>
      </c>
      <c r="U983" s="244">
        <f t="shared" si="36"/>
        <v>2</v>
      </c>
      <c r="V983" s="347" t="str">
        <f>+VLOOKUP(A983,bd_lista!$A$3:$E$590,5,FALSE)</f>
        <v>Gobiernos Autonomos Municipales</v>
      </c>
      <c r="W983" s="454"/>
      <c r="X983" s="244">
        <f>+VLOOKUP(A983,[2]Sheet1!$A$13:$D$744,4,FALSE)</f>
        <v>0</v>
      </c>
      <c r="Y983" s="244" t="e">
        <f>+VLOOKUP(X983,bd_lista!$A$3:$C$590,3,FALSE)</f>
        <v>#N/A</v>
      </c>
      <c r="Z983" s="302"/>
      <c r="AA983" s="303"/>
    </row>
    <row r="984" spans="1:27" customFormat="1" ht="15" hidden="1" customHeight="1">
      <c r="A984" s="32">
        <v>1755</v>
      </c>
      <c r="B984" s="449">
        <f>+A984</f>
        <v>1755</v>
      </c>
      <c r="C984" s="249" t="str">
        <f>+VLOOKUP(A984,bd_lista!$A$3:$C$590,3,FALSE)</f>
        <v>Gobierno Autónomo Municipal de Cuatro Cañadas</v>
      </c>
      <c r="D984" s="451" t="str">
        <f>+C984</f>
        <v>Gobierno Autónomo Municipal de Cuatro Cañadas</v>
      </c>
      <c r="E984" s="244" t="s">
        <v>1310</v>
      </c>
      <c r="F984" s="273">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3">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3">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3">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3">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3">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5">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5">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5">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5">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5">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5">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3">
        <f t="shared" ca="1" si="35"/>
        <v>0</v>
      </c>
      <c r="S984" s="275"/>
      <c r="T984" s="245">
        <f ca="1">+T985</f>
        <v>0</v>
      </c>
      <c r="U984" s="244">
        <f t="shared" si="36"/>
        <v>1</v>
      </c>
      <c r="V984" s="347" t="str">
        <f>+VLOOKUP(A984,bd_lista!$A$3:$E$590,5,FALSE)</f>
        <v>Gobiernos Autonomos Municipales</v>
      </c>
      <c r="W984" s="453" t="str">
        <f>+V984</f>
        <v>Gobiernos Autonomos Municipales</v>
      </c>
      <c r="X984" s="244">
        <f>+VLOOKUP(A984,[2]Sheet1!$A$13:$D$744,4,FALSE)</f>
        <v>0</v>
      </c>
      <c r="Y984" s="244" t="e">
        <f>+VLOOKUP(X984,bd_lista!$A$3:$C$590,3,FALSE)</f>
        <v>#N/A</v>
      </c>
      <c r="Z984" s="304">
        <f>+X984</f>
        <v>0</v>
      </c>
      <c r="AA984" s="305" t="e">
        <f>+Y984</f>
        <v>#N/A</v>
      </c>
    </row>
    <row r="985" spans="1:27" customFormat="1" ht="15" hidden="1" customHeight="1">
      <c r="A985" s="32">
        <v>1755</v>
      </c>
      <c r="B985" s="450"/>
      <c r="C985" s="249" t="str">
        <f>+VLOOKUP(A985,bd_lista!$A$3:$C$590,3,FALSE)</f>
        <v>Gobierno Autónomo Municipal de Cuatro Cañadas</v>
      </c>
      <c r="D985" s="452"/>
      <c r="E985" s="246" t="s">
        <v>1311</v>
      </c>
      <c r="F985" s="247">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7">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7">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7">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7">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7">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7">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7">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7">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7">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7">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7">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7">
        <f t="shared" ca="1" si="35"/>
        <v>0</v>
      </c>
      <c r="S985" s="264">
        <f ca="1">+R984+R985</f>
        <v>0</v>
      </c>
      <c r="T985" s="247">
        <f ca="1">+S985</f>
        <v>0</v>
      </c>
      <c r="U985" s="246">
        <f t="shared" si="36"/>
        <v>2</v>
      </c>
      <c r="V985" s="347" t="str">
        <f>+VLOOKUP(A985,bd_lista!$A$3:$E$590,5,FALSE)</f>
        <v>Gobiernos Autonomos Municipales</v>
      </c>
      <c r="W985" s="454"/>
      <c r="X985" s="244">
        <f>+VLOOKUP(A985,[2]Sheet1!$A$13:$D$744,4,FALSE)</f>
        <v>0</v>
      </c>
      <c r="Y985" s="244" t="e">
        <f>+VLOOKUP(X985,bd_lista!$A$3:$C$590,3,FALSE)</f>
        <v>#N/A</v>
      </c>
      <c r="Z985" s="302"/>
      <c r="AA985" s="303"/>
    </row>
    <row r="986" spans="1:27" customFormat="1" ht="15" hidden="1" customHeight="1">
      <c r="A986" s="32">
        <v>1756</v>
      </c>
      <c r="B986" s="449">
        <f>+A986</f>
        <v>1756</v>
      </c>
      <c r="C986" s="249" t="str">
        <f>+VLOOKUP(A986,bd_lista!$A$3:$C$590,3,FALSE)</f>
        <v>Gobierno Autónomo Municipal de Colpa Bélgica</v>
      </c>
      <c r="D986" s="451" t="str">
        <f>+C986</f>
        <v>Gobierno Autónomo Municipal de Colpa Bélgica</v>
      </c>
      <c r="E986" s="244" t="s">
        <v>1310</v>
      </c>
      <c r="F986" s="245">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5">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5">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5">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5">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5">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5">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5">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5">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5">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5">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5">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5">
        <f t="shared" ca="1" si="35"/>
        <v>0</v>
      </c>
      <c r="S986" s="252"/>
      <c r="T986" s="245">
        <f ca="1">+T987</f>
        <v>0</v>
      </c>
      <c r="U986" s="244">
        <f t="shared" si="36"/>
        <v>1</v>
      </c>
      <c r="V986" s="347" t="str">
        <f>+VLOOKUP(A986,bd_lista!$A$3:$E$590,5,FALSE)</f>
        <v>Gobiernos Autonomos Municipales</v>
      </c>
      <c r="W986" s="453" t="str">
        <f>+V986</f>
        <v>Gobiernos Autonomos Municipales</v>
      </c>
      <c r="X986" s="244">
        <f>+VLOOKUP(A986,[2]Sheet1!$A$13:$D$744,4,FALSE)</f>
        <v>0</v>
      </c>
      <c r="Y986" s="244" t="e">
        <f>+VLOOKUP(X986,bd_lista!$A$3:$C$590,3,FALSE)</f>
        <v>#N/A</v>
      </c>
      <c r="Z986" s="304">
        <f>+X986</f>
        <v>0</v>
      </c>
      <c r="AA986" s="305" t="e">
        <f>+Y986</f>
        <v>#N/A</v>
      </c>
    </row>
    <row r="987" spans="1:27" customFormat="1" ht="15" hidden="1" customHeight="1">
      <c r="A987" s="32">
        <v>1756</v>
      </c>
      <c r="B987" s="450"/>
      <c r="C987" s="249" t="str">
        <f>+VLOOKUP(A987,bd_lista!$A$3:$C$590,3,FALSE)</f>
        <v>Gobierno Autónomo Municipal de Colpa Bélgica</v>
      </c>
      <c r="D987" s="452"/>
      <c r="E987" s="246" t="s">
        <v>1311</v>
      </c>
      <c r="F987" s="245">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5">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5">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5">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5">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5">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5">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5">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5">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5">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5">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5">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5">
        <f t="shared" ca="1" si="35"/>
        <v>0</v>
      </c>
      <c r="S987" s="252">
        <f ca="1">+R986+R987</f>
        <v>0</v>
      </c>
      <c r="T987" s="245">
        <f ca="1">+S987</f>
        <v>0</v>
      </c>
      <c r="U987" s="244">
        <f t="shared" si="36"/>
        <v>2</v>
      </c>
      <c r="V987" s="347" t="str">
        <f>+VLOOKUP(A987,bd_lista!$A$3:$E$590,5,FALSE)</f>
        <v>Gobiernos Autonomos Municipales</v>
      </c>
      <c r="W987" s="454"/>
      <c r="X987" s="244">
        <f>+VLOOKUP(A987,[2]Sheet1!$A$13:$D$744,4,FALSE)</f>
        <v>0</v>
      </c>
      <c r="Y987" s="244" t="e">
        <f>+VLOOKUP(X987,bd_lista!$A$3:$C$590,3,FALSE)</f>
        <v>#N/A</v>
      </c>
      <c r="Z987" s="302"/>
      <c r="AA987" s="303"/>
    </row>
    <row r="988" spans="1:27" customFormat="1" ht="15" hidden="1" customHeight="1">
      <c r="A988" s="32">
        <v>1801</v>
      </c>
      <c r="B988" s="449">
        <f>+A988</f>
        <v>1801</v>
      </c>
      <c r="C988" s="249" t="str">
        <f>+VLOOKUP(A988,bd_lista!$A$3:$C$590,3,FALSE)</f>
        <v>Gobierno Autónomo Municipal de Trinidad</v>
      </c>
      <c r="D988" s="451" t="str">
        <f>+C988</f>
        <v>Gobierno Autónomo Municipal de Trinidad</v>
      </c>
      <c r="E988" s="244" t="s">
        <v>1310</v>
      </c>
      <c r="F988" s="245">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5">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5">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5">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5">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5">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5">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5">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5">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5">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5">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5">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5">
        <f t="shared" ca="1" si="35"/>
        <v>0</v>
      </c>
      <c r="S988" s="252"/>
      <c r="T988" s="245">
        <f ca="1">+T989</f>
        <v>0</v>
      </c>
      <c r="U988" s="244">
        <f t="shared" si="36"/>
        <v>1</v>
      </c>
      <c r="V988" s="347" t="str">
        <f>+VLOOKUP(A988,bd_lista!$A$3:$E$590,5,FALSE)</f>
        <v>Gobiernos Autonomos Municipales</v>
      </c>
      <c r="W988" s="453" t="str">
        <f>+V988</f>
        <v>Gobiernos Autonomos Municipales</v>
      </c>
      <c r="X988" s="244">
        <f>+VLOOKUP(A988,[2]Sheet1!$A$13:$D$744,4,FALSE)</f>
        <v>0</v>
      </c>
      <c r="Y988" s="244" t="e">
        <f>+VLOOKUP(X988,bd_lista!$A$3:$C$590,3,FALSE)</f>
        <v>#N/A</v>
      </c>
      <c r="Z988" s="304">
        <f>+X988</f>
        <v>0</v>
      </c>
      <c r="AA988" s="305" t="e">
        <f>+Y988</f>
        <v>#N/A</v>
      </c>
    </row>
    <row r="989" spans="1:27" customFormat="1" ht="15" hidden="1" customHeight="1">
      <c r="A989" s="32">
        <v>1801</v>
      </c>
      <c r="B989" s="450"/>
      <c r="C989" s="249" t="str">
        <f>+VLOOKUP(A989,bd_lista!$A$3:$C$590,3,FALSE)</f>
        <v>Gobierno Autónomo Municipal de Trinidad</v>
      </c>
      <c r="D989" s="452"/>
      <c r="E989" s="246" t="s">
        <v>1311</v>
      </c>
      <c r="F989" s="247">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7">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7">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7">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7">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7">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7">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7">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7">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7">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7">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7">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7">
        <f t="shared" ca="1" si="35"/>
        <v>0</v>
      </c>
      <c r="S989" s="264">
        <f ca="1">+R988+R989</f>
        <v>0</v>
      </c>
      <c r="T989" s="247">
        <f ca="1">+S989</f>
        <v>0</v>
      </c>
      <c r="U989" s="246">
        <f t="shared" si="36"/>
        <v>2</v>
      </c>
      <c r="V989" s="347" t="str">
        <f>+VLOOKUP(A989,bd_lista!$A$3:$E$590,5,FALSE)</f>
        <v>Gobiernos Autonomos Municipales</v>
      </c>
      <c r="W989" s="454"/>
      <c r="X989" s="244">
        <f>+VLOOKUP(A989,[2]Sheet1!$A$13:$D$744,4,FALSE)</f>
        <v>0</v>
      </c>
      <c r="Y989" s="244" t="e">
        <f>+VLOOKUP(X989,bd_lista!$A$3:$C$590,3,FALSE)</f>
        <v>#N/A</v>
      </c>
      <c r="Z989" s="302"/>
      <c r="AA989" s="303"/>
    </row>
    <row r="990" spans="1:27" customFormat="1" ht="15" hidden="1" customHeight="1">
      <c r="A990" s="32">
        <v>1802</v>
      </c>
      <c r="B990" s="449">
        <f>+A990</f>
        <v>1802</v>
      </c>
      <c r="C990" s="249" t="str">
        <f>+VLOOKUP(A990,bd_lista!$A$3:$C$590,3,FALSE)</f>
        <v>Gobierno Autónomo Municipal de San Javier</v>
      </c>
      <c r="D990" s="451" t="str">
        <f>+C990</f>
        <v>Gobierno Autónomo Municipal de San Javier</v>
      </c>
      <c r="E990" s="244" t="s">
        <v>1310</v>
      </c>
      <c r="F990" s="245">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5">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5">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5">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5">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5">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5">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5">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5">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5">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5">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5">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5">
        <f t="shared" ref="R990:R1053" ca="1" si="37">+SUM(F990:Q990)</f>
        <v>0</v>
      </c>
      <c r="S990" s="252"/>
      <c r="T990" s="245">
        <f ca="1">+T991</f>
        <v>0</v>
      </c>
      <c r="U990" s="244">
        <f t="shared" ref="U990:U1053" si="38">+IF(E990="Débitos",1,2)</f>
        <v>1</v>
      </c>
      <c r="V990" s="347" t="str">
        <f>+VLOOKUP(A990,bd_lista!$A$3:$E$590,5,FALSE)</f>
        <v>Gobiernos Autonomos Municipales</v>
      </c>
      <c r="W990" s="453" t="str">
        <f>+V990</f>
        <v>Gobiernos Autonomos Municipales</v>
      </c>
      <c r="X990" s="244">
        <f>+VLOOKUP(A990,[2]Sheet1!$A$13:$D$744,4,FALSE)</f>
        <v>0</v>
      </c>
      <c r="Y990" s="244" t="e">
        <f>+VLOOKUP(X990,bd_lista!$A$3:$C$590,3,FALSE)</f>
        <v>#N/A</v>
      </c>
      <c r="Z990" s="304">
        <f>+X990</f>
        <v>0</v>
      </c>
      <c r="AA990" s="305" t="e">
        <f>+Y990</f>
        <v>#N/A</v>
      </c>
    </row>
    <row r="991" spans="1:27" customFormat="1" ht="15" hidden="1" customHeight="1">
      <c r="A991" s="32">
        <v>1802</v>
      </c>
      <c r="B991" s="450"/>
      <c r="C991" s="249" t="str">
        <f>+VLOOKUP(A991,bd_lista!$A$3:$C$590,3,FALSE)</f>
        <v>Gobierno Autónomo Municipal de San Javier</v>
      </c>
      <c r="D991" s="452"/>
      <c r="E991" s="246" t="s">
        <v>1311</v>
      </c>
      <c r="F991" s="247">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7">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7">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7">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7">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7">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5">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5">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5">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5">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5">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5">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7">
        <f t="shared" ca="1" si="37"/>
        <v>0</v>
      </c>
      <c r="S991" s="264">
        <f ca="1">+R990+R991</f>
        <v>0</v>
      </c>
      <c r="T991" s="245">
        <f ca="1">+S991</f>
        <v>0</v>
      </c>
      <c r="U991" s="244">
        <f t="shared" si="38"/>
        <v>2</v>
      </c>
      <c r="V991" s="347" t="str">
        <f>+VLOOKUP(A991,bd_lista!$A$3:$E$590,5,FALSE)</f>
        <v>Gobiernos Autonomos Municipales</v>
      </c>
      <c r="W991" s="454"/>
      <c r="X991" s="244">
        <f>+VLOOKUP(A991,[2]Sheet1!$A$13:$D$744,4,FALSE)</f>
        <v>0</v>
      </c>
      <c r="Y991" s="244" t="e">
        <f>+VLOOKUP(X991,bd_lista!$A$3:$C$590,3,FALSE)</f>
        <v>#N/A</v>
      </c>
      <c r="Z991" s="302"/>
      <c r="AA991" s="303"/>
    </row>
    <row r="992" spans="1:27" customFormat="1" ht="15" hidden="1" customHeight="1">
      <c r="A992" s="32">
        <v>1803</v>
      </c>
      <c r="B992" s="449">
        <f>+A992</f>
        <v>1803</v>
      </c>
      <c r="C992" s="249" t="str">
        <f>+VLOOKUP(A992,bd_lista!$A$3:$C$590,3,FALSE)</f>
        <v>Gobierno Autónomo Municipal de Riberalta</v>
      </c>
      <c r="D992" s="451" t="str">
        <f>+C992</f>
        <v>Gobierno Autónomo Municipal de Riberalta</v>
      </c>
      <c r="E992" s="244" t="s">
        <v>1310</v>
      </c>
      <c r="F992" s="245">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5">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5">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5">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5">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5">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5">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5">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5">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5">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5">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5">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5">
        <f t="shared" ca="1" si="37"/>
        <v>0</v>
      </c>
      <c r="S992" s="252"/>
      <c r="T992" s="245">
        <f ca="1">+T993</f>
        <v>0</v>
      </c>
      <c r="U992" s="244">
        <f t="shared" si="38"/>
        <v>1</v>
      </c>
      <c r="V992" s="347" t="str">
        <f>+VLOOKUP(A992,bd_lista!$A$3:$E$590,5,FALSE)</f>
        <v>Gobiernos Autonomos Municipales</v>
      </c>
      <c r="W992" s="453" t="str">
        <f>+V992</f>
        <v>Gobiernos Autonomos Municipales</v>
      </c>
      <c r="X992" s="244">
        <f>+VLOOKUP(A992,[2]Sheet1!$A$13:$D$744,4,FALSE)</f>
        <v>0</v>
      </c>
      <c r="Y992" s="244" t="e">
        <f>+VLOOKUP(X992,bd_lista!$A$3:$C$590,3,FALSE)</f>
        <v>#N/A</v>
      </c>
      <c r="Z992" s="304">
        <f>+X992</f>
        <v>0</v>
      </c>
      <c r="AA992" s="305" t="e">
        <f>+Y992</f>
        <v>#N/A</v>
      </c>
    </row>
    <row r="993" spans="1:27" customFormat="1" ht="15" hidden="1" customHeight="1">
      <c r="A993" s="32">
        <v>1803</v>
      </c>
      <c r="B993" s="450"/>
      <c r="C993" s="249" t="str">
        <f>+VLOOKUP(A993,bd_lista!$A$3:$C$590,3,FALSE)</f>
        <v>Gobierno Autónomo Municipal de Riberalta</v>
      </c>
      <c r="D993" s="452"/>
      <c r="E993" s="246" t="s">
        <v>1311</v>
      </c>
      <c r="F993" s="247">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7">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7">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7">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7">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7">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7">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7">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7">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7">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7">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7">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7">
        <f t="shared" ca="1" si="37"/>
        <v>0</v>
      </c>
      <c r="S993" s="264">
        <f ca="1">+R992+R993</f>
        <v>0</v>
      </c>
      <c r="T993" s="245">
        <f ca="1">+S993</f>
        <v>0</v>
      </c>
      <c r="U993" s="244">
        <f t="shared" si="38"/>
        <v>2</v>
      </c>
      <c r="V993" s="347" t="str">
        <f>+VLOOKUP(A993,bd_lista!$A$3:$E$590,5,FALSE)</f>
        <v>Gobiernos Autonomos Municipales</v>
      </c>
      <c r="W993" s="454"/>
      <c r="X993" s="244">
        <f>+VLOOKUP(A993,[2]Sheet1!$A$13:$D$744,4,FALSE)</f>
        <v>0</v>
      </c>
      <c r="Y993" s="244" t="e">
        <f>+VLOOKUP(X993,bd_lista!$A$3:$C$590,3,FALSE)</f>
        <v>#N/A</v>
      </c>
      <c r="Z993" s="302"/>
      <c r="AA993" s="303"/>
    </row>
    <row r="994" spans="1:27" customFormat="1" ht="15" hidden="1" customHeight="1">
      <c r="A994" s="32">
        <v>1805</v>
      </c>
      <c r="B994" s="449">
        <f>+A994</f>
        <v>1805</v>
      </c>
      <c r="C994" s="249" t="str">
        <f>+VLOOKUP(A994,bd_lista!$A$3:$C$590,3,FALSE)</f>
        <v>Gobierno Autónomo Municipal de Puerto Guayaramerín</v>
      </c>
      <c r="D994" s="451" t="str">
        <f>+C994</f>
        <v>Gobierno Autónomo Municipal de Puerto Guayaramerín</v>
      </c>
      <c r="E994" s="244" t="s">
        <v>1310</v>
      </c>
      <c r="F994" s="245">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5">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5">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5">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5">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5">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5">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5">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5">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5">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5">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5">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5">
        <f t="shared" ca="1" si="37"/>
        <v>0</v>
      </c>
      <c r="S994" s="252"/>
      <c r="T994" s="273">
        <f ca="1">+T995</f>
        <v>0</v>
      </c>
      <c r="U994" s="280">
        <f t="shared" si="38"/>
        <v>1</v>
      </c>
      <c r="V994" s="347" t="str">
        <f>+VLOOKUP(A994,bd_lista!$A$3:$E$590,5,FALSE)</f>
        <v>Gobiernos Autonomos Municipales</v>
      </c>
      <c r="W994" s="453" t="str">
        <f>+V994</f>
        <v>Gobiernos Autonomos Municipales</v>
      </c>
      <c r="X994" s="244">
        <f>+VLOOKUP(A994,[2]Sheet1!$A$13:$D$744,4,FALSE)</f>
        <v>0</v>
      </c>
      <c r="Y994" s="244" t="e">
        <f>+VLOOKUP(X994,bd_lista!$A$3:$C$590,3,FALSE)</f>
        <v>#N/A</v>
      </c>
      <c r="Z994" s="304">
        <f>+X994</f>
        <v>0</v>
      </c>
      <c r="AA994" s="305" t="e">
        <f>+Y994</f>
        <v>#N/A</v>
      </c>
    </row>
    <row r="995" spans="1:27" customFormat="1" ht="15" hidden="1" customHeight="1">
      <c r="A995" s="32">
        <v>1805</v>
      </c>
      <c r="B995" s="450"/>
      <c r="C995" s="249" t="str">
        <f>+VLOOKUP(A995,bd_lista!$A$3:$C$590,3,FALSE)</f>
        <v>Gobierno Autónomo Municipal de Puerto Guayaramerín</v>
      </c>
      <c r="D995" s="452"/>
      <c r="E995" s="246" t="s">
        <v>1311</v>
      </c>
      <c r="F995" s="247">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7">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7">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7">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7">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7">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7">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7">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7">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7">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7">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7">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7">
        <f t="shared" ca="1" si="37"/>
        <v>0</v>
      </c>
      <c r="S995" s="264">
        <f ca="1">+R994+R995</f>
        <v>0</v>
      </c>
      <c r="T995" s="247">
        <f ca="1">+S995</f>
        <v>0</v>
      </c>
      <c r="U995" s="246">
        <f t="shared" si="38"/>
        <v>2</v>
      </c>
      <c r="V995" s="347" t="str">
        <f>+VLOOKUP(A995,bd_lista!$A$3:$E$590,5,FALSE)</f>
        <v>Gobiernos Autonomos Municipales</v>
      </c>
      <c r="W995" s="454"/>
      <c r="X995" s="244">
        <f>+VLOOKUP(A995,[2]Sheet1!$A$13:$D$744,4,FALSE)</f>
        <v>0</v>
      </c>
      <c r="Y995" s="244" t="e">
        <f>+VLOOKUP(X995,bd_lista!$A$3:$C$590,3,FALSE)</f>
        <v>#N/A</v>
      </c>
      <c r="Z995" s="302"/>
      <c r="AA995" s="303"/>
    </row>
    <row r="996" spans="1:27" customFormat="1" ht="15" hidden="1" customHeight="1">
      <c r="A996" s="32">
        <v>1806</v>
      </c>
      <c r="B996" s="449">
        <f>+A996</f>
        <v>1806</v>
      </c>
      <c r="C996" s="249" t="str">
        <f>+VLOOKUP(A996,bd_lista!$A$3:$C$590,3,FALSE)</f>
        <v>Gobierno Autónomo Municipal de Reyes</v>
      </c>
      <c r="D996" s="451" t="str">
        <f>+C996</f>
        <v>Gobierno Autónomo Municipal de Reyes</v>
      </c>
      <c r="E996" s="244" t="s">
        <v>1310</v>
      </c>
      <c r="F996" s="245">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5">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5">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5">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5">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5">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5">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5">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5">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5">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5">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5">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5">
        <f t="shared" ca="1" si="37"/>
        <v>0</v>
      </c>
      <c r="S996" s="252"/>
      <c r="T996" s="245">
        <f ca="1">+T997</f>
        <v>0</v>
      </c>
      <c r="U996" s="244">
        <f t="shared" si="38"/>
        <v>1</v>
      </c>
      <c r="V996" s="347" t="str">
        <f>+VLOOKUP(A996,bd_lista!$A$3:$E$590,5,FALSE)</f>
        <v>Gobiernos Autonomos Municipales</v>
      </c>
      <c r="W996" s="453" t="str">
        <f>+V996</f>
        <v>Gobiernos Autonomos Municipales</v>
      </c>
      <c r="X996" s="244">
        <f>+VLOOKUP(A996,[2]Sheet1!$A$13:$D$744,4,FALSE)</f>
        <v>0</v>
      </c>
      <c r="Y996" s="244" t="e">
        <f>+VLOOKUP(X996,bd_lista!$A$3:$C$590,3,FALSE)</f>
        <v>#N/A</v>
      </c>
      <c r="Z996" s="304">
        <f>+X996</f>
        <v>0</v>
      </c>
      <c r="AA996" s="305" t="e">
        <f>+Y996</f>
        <v>#N/A</v>
      </c>
    </row>
    <row r="997" spans="1:27" customFormat="1" ht="15" hidden="1" customHeight="1">
      <c r="A997" s="32">
        <v>1806</v>
      </c>
      <c r="B997" s="450"/>
      <c r="C997" s="249" t="str">
        <f>+VLOOKUP(A997,bd_lista!$A$3:$C$590,3,FALSE)</f>
        <v>Gobierno Autónomo Municipal de Reyes</v>
      </c>
      <c r="D997" s="452"/>
      <c r="E997" s="246" t="s">
        <v>1311</v>
      </c>
      <c r="F997" s="247">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7">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7">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7">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7">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7">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7">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7">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7">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7">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7">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7">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7">
        <f t="shared" ca="1" si="37"/>
        <v>0</v>
      </c>
      <c r="S997" s="264">
        <f ca="1">+R996+R997</f>
        <v>0</v>
      </c>
      <c r="T997" s="245">
        <f ca="1">+S997</f>
        <v>0</v>
      </c>
      <c r="U997" s="246">
        <f t="shared" si="38"/>
        <v>2</v>
      </c>
      <c r="V997" s="347" t="str">
        <f>+VLOOKUP(A997,bd_lista!$A$3:$E$590,5,FALSE)</f>
        <v>Gobiernos Autonomos Municipales</v>
      </c>
      <c r="W997" s="454"/>
      <c r="X997" s="244">
        <f>+VLOOKUP(A997,[2]Sheet1!$A$13:$D$744,4,FALSE)</f>
        <v>0</v>
      </c>
      <c r="Y997" s="244" t="e">
        <f>+VLOOKUP(X997,bd_lista!$A$3:$C$590,3,FALSE)</f>
        <v>#N/A</v>
      </c>
      <c r="Z997" s="302"/>
      <c r="AA997" s="303"/>
    </row>
    <row r="998" spans="1:27" customFormat="1" ht="15" hidden="1" customHeight="1">
      <c r="A998" s="32">
        <v>1807</v>
      </c>
      <c r="B998" s="449">
        <f>+A998</f>
        <v>1807</v>
      </c>
      <c r="C998" s="249" t="str">
        <f>+VLOOKUP(A998,bd_lista!$A$3:$C$590,3,FALSE)</f>
        <v>Gobierno Autónomo Municipal de Puerto Rurrenabaque</v>
      </c>
      <c r="D998" s="451" t="str">
        <f>+C998</f>
        <v>Gobierno Autónomo Municipal de Puerto Rurrenabaque</v>
      </c>
      <c r="E998" s="244" t="s">
        <v>1310</v>
      </c>
      <c r="F998" s="245">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5">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5">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5">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5">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5">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5">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5">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5">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5">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5">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5">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5">
        <f t="shared" ca="1" si="37"/>
        <v>0</v>
      </c>
      <c r="S998" s="252"/>
      <c r="T998" s="245">
        <f ca="1">+T999</f>
        <v>0</v>
      </c>
      <c r="U998" s="244">
        <f t="shared" si="38"/>
        <v>1</v>
      </c>
      <c r="V998" s="347" t="str">
        <f>+VLOOKUP(A998,bd_lista!$A$3:$E$590,5,FALSE)</f>
        <v>Gobiernos Autonomos Municipales</v>
      </c>
      <c r="W998" s="453" t="str">
        <f>+V998</f>
        <v>Gobiernos Autonomos Municipales</v>
      </c>
      <c r="X998" s="244">
        <f>+VLOOKUP(A998,[2]Sheet1!$A$13:$D$744,4,FALSE)</f>
        <v>0</v>
      </c>
      <c r="Y998" s="244" t="e">
        <f>+VLOOKUP(X998,bd_lista!$A$3:$C$590,3,FALSE)</f>
        <v>#N/A</v>
      </c>
      <c r="Z998" s="304">
        <f>+X998</f>
        <v>0</v>
      </c>
      <c r="AA998" s="305" t="e">
        <f>+Y998</f>
        <v>#N/A</v>
      </c>
    </row>
    <row r="999" spans="1:27" customFormat="1" ht="15" hidden="1" customHeight="1">
      <c r="A999" s="32">
        <v>1807</v>
      </c>
      <c r="B999" s="450"/>
      <c r="C999" s="249" t="str">
        <f>+VLOOKUP(A999,bd_lista!$A$3:$C$590,3,FALSE)</f>
        <v>Gobierno Autónomo Municipal de Puerto Rurrenabaque</v>
      </c>
      <c r="D999" s="452"/>
      <c r="E999" s="246" t="s">
        <v>1311</v>
      </c>
      <c r="F999" s="245">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5">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5">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5">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5">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5">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5">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5">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5">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5">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5">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5">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5">
        <f t="shared" ca="1" si="37"/>
        <v>0</v>
      </c>
      <c r="S999" s="252">
        <f ca="1">+R998+R999</f>
        <v>0</v>
      </c>
      <c r="T999" s="245">
        <f ca="1">+S999</f>
        <v>0</v>
      </c>
      <c r="U999" s="244">
        <f t="shared" si="38"/>
        <v>2</v>
      </c>
      <c r="V999" s="347" t="str">
        <f>+VLOOKUP(A999,bd_lista!$A$3:$E$590,5,FALSE)</f>
        <v>Gobiernos Autonomos Municipales</v>
      </c>
      <c r="W999" s="454"/>
      <c r="X999" s="244">
        <f>+VLOOKUP(A999,[2]Sheet1!$A$13:$D$744,4,FALSE)</f>
        <v>0</v>
      </c>
      <c r="Y999" s="244" t="e">
        <f>+VLOOKUP(X999,bd_lista!$A$3:$C$590,3,FALSE)</f>
        <v>#N/A</v>
      </c>
      <c r="Z999" s="302"/>
      <c r="AA999" s="303"/>
    </row>
    <row r="1000" spans="1:27" customFormat="1" ht="15" hidden="1" customHeight="1">
      <c r="A1000" s="32">
        <v>1808</v>
      </c>
      <c r="B1000" s="449">
        <f>+A1000</f>
        <v>1808</v>
      </c>
      <c r="C1000" s="249" t="str">
        <f>+VLOOKUP(A1000,bd_lista!$A$3:$C$590,3,FALSE)</f>
        <v>Gobierno Autónomo Municipal de San Borja</v>
      </c>
      <c r="D1000" s="451" t="str">
        <f>+C1000</f>
        <v>Gobierno Autónomo Municipal de San Borja</v>
      </c>
      <c r="E1000" s="244" t="s">
        <v>1310</v>
      </c>
      <c r="F1000" s="245">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5">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5">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5">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5">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5">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5">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5">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5">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5">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5">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5">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5">
        <f t="shared" ca="1" si="37"/>
        <v>0</v>
      </c>
      <c r="S1000" s="252"/>
      <c r="T1000" s="245">
        <f ca="1">+T1001</f>
        <v>0</v>
      </c>
      <c r="U1000" s="244">
        <f t="shared" si="38"/>
        <v>1</v>
      </c>
      <c r="V1000" s="347" t="str">
        <f>+VLOOKUP(A1000,bd_lista!$A$3:$E$590,5,FALSE)</f>
        <v>Gobiernos Autonomos Municipales</v>
      </c>
      <c r="W1000" s="453" t="str">
        <f>+V1000</f>
        <v>Gobiernos Autonomos Municipales</v>
      </c>
      <c r="X1000" s="244">
        <f>+VLOOKUP(A1000,[2]Sheet1!$A$13:$D$744,4,FALSE)</f>
        <v>0</v>
      </c>
      <c r="Y1000" s="244" t="e">
        <f>+VLOOKUP(X1000,bd_lista!$A$3:$C$590,3,FALSE)</f>
        <v>#N/A</v>
      </c>
      <c r="Z1000" s="304">
        <f>+X1000</f>
        <v>0</v>
      </c>
      <c r="AA1000" s="305" t="e">
        <f>+Y1000</f>
        <v>#N/A</v>
      </c>
    </row>
    <row r="1001" spans="1:27" customFormat="1" ht="15" hidden="1" customHeight="1">
      <c r="A1001" s="32">
        <v>1808</v>
      </c>
      <c r="B1001" s="450"/>
      <c r="C1001" s="249" t="str">
        <f>+VLOOKUP(A1001,bd_lista!$A$3:$C$590,3,FALSE)</f>
        <v>Gobierno Autónomo Municipal de San Borja</v>
      </c>
      <c r="D1001" s="452"/>
      <c r="E1001" s="246" t="s">
        <v>1311</v>
      </c>
      <c r="F1001" s="245">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5">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5">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5">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5">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5">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5">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5">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5">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5">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5">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5">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5">
        <f t="shared" ca="1" si="37"/>
        <v>0</v>
      </c>
      <c r="S1001" s="252">
        <f ca="1">+R1000+R1001</f>
        <v>0</v>
      </c>
      <c r="T1001" s="245">
        <f ca="1">+S1001</f>
        <v>0</v>
      </c>
      <c r="U1001" s="244">
        <f t="shared" si="38"/>
        <v>2</v>
      </c>
      <c r="V1001" s="347" t="str">
        <f>+VLOOKUP(A1001,bd_lista!$A$3:$E$590,5,FALSE)</f>
        <v>Gobiernos Autonomos Municipales</v>
      </c>
      <c r="W1001" s="454"/>
      <c r="X1001" s="244">
        <f>+VLOOKUP(A1001,[2]Sheet1!$A$13:$D$744,4,FALSE)</f>
        <v>0</v>
      </c>
      <c r="Y1001" s="244" t="e">
        <f>+VLOOKUP(X1001,bd_lista!$A$3:$C$590,3,FALSE)</f>
        <v>#N/A</v>
      </c>
      <c r="Z1001" s="302"/>
      <c r="AA1001" s="303"/>
    </row>
    <row r="1002" spans="1:27" customFormat="1" ht="15" hidden="1" customHeight="1">
      <c r="A1002" s="32">
        <v>1809</v>
      </c>
      <c r="B1002" s="449">
        <f>+A1002</f>
        <v>1809</v>
      </c>
      <c r="C1002" s="249" t="str">
        <f>+VLOOKUP(A1002,bd_lista!$A$3:$C$590,3,FALSE)</f>
        <v>Gobierno Autónomo Municipal de Santa Rosa</v>
      </c>
      <c r="D1002" s="451" t="str">
        <f>+C1002</f>
        <v>Gobierno Autónomo Municipal de Santa Rosa</v>
      </c>
      <c r="E1002" s="244" t="s">
        <v>1310</v>
      </c>
      <c r="F1002" s="245">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5">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5">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5">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5">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5">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5">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5">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5">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5">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5">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5">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5">
        <f t="shared" ca="1" si="37"/>
        <v>0</v>
      </c>
      <c r="S1002" s="252"/>
      <c r="T1002" s="273">
        <f ca="1">+T1003</f>
        <v>0</v>
      </c>
      <c r="U1002" s="244">
        <f t="shared" si="38"/>
        <v>1</v>
      </c>
      <c r="V1002" s="347" t="str">
        <f>+VLOOKUP(A1002,bd_lista!$A$3:$E$590,5,FALSE)</f>
        <v>Gobiernos Autonomos Municipales</v>
      </c>
      <c r="W1002" s="453" t="str">
        <f>+V1002</f>
        <v>Gobiernos Autonomos Municipales</v>
      </c>
      <c r="X1002" s="244">
        <f>+VLOOKUP(A1002,[2]Sheet1!$A$13:$D$744,4,FALSE)</f>
        <v>0</v>
      </c>
      <c r="Y1002" s="244" t="e">
        <f>+VLOOKUP(X1002,bd_lista!$A$3:$C$590,3,FALSE)</f>
        <v>#N/A</v>
      </c>
      <c r="Z1002" s="304">
        <f>+X1002</f>
        <v>0</v>
      </c>
      <c r="AA1002" s="305" t="e">
        <f>+Y1002</f>
        <v>#N/A</v>
      </c>
    </row>
    <row r="1003" spans="1:27" customFormat="1" ht="15" hidden="1" customHeight="1">
      <c r="A1003" s="32">
        <v>1809</v>
      </c>
      <c r="B1003" s="450"/>
      <c r="C1003" s="249" t="str">
        <f>+VLOOKUP(A1003,bd_lista!$A$3:$C$590,3,FALSE)</f>
        <v>Gobierno Autónomo Municipal de Santa Rosa</v>
      </c>
      <c r="D1003" s="452"/>
      <c r="E1003" s="246" t="s">
        <v>1311</v>
      </c>
      <c r="F1003" s="247">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7">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7">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7">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7">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7">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7">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7">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7">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7">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7">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7">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7">
        <f t="shared" ca="1" si="37"/>
        <v>0</v>
      </c>
      <c r="S1003" s="264">
        <f ca="1">+R1002+R1003</f>
        <v>0</v>
      </c>
      <c r="T1003" s="247">
        <f ca="1">+S1003</f>
        <v>0</v>
      </c>
      <c r="U1003" s="246">
        <f t="shared" si="38"/>
        <v>2</v>
      </c>
      <c r="V1003" s="347" t="str">
        <f>+VLOOKUP(A1003,bd_lista!$A$3:$E$590,5,FALSE)</f>
        <v>Gobiernos Autonomos Municipales</v>
      </c>
      <c r="W1003" s="454"/>
      <c r="X1003" s="244">
        <f>+VLOOKUP(A1003,[2]Sheet1!$A$13:$D$744,4,FALSE)</f>
        <v>0</v>
      </c>
      <c r="Y1003" s="244" t="e">
        <f>+VLOOKUP(X1003,bd_lista!$A$3:$C$590,3,FALSE)</f>
        <v>#N/A</v>
      </c>
      <c r="Z1003" s="302"/>
      <c r="AA1003" s="303"/>
    </row>
    <row r="1004" spans="1:27" customFormat="1" ht="15" hidden="1" customHeight="1">
      <c r="A1004" s="32">
        <v>1810</v>
      </c>
      <c r="B1004" s="449">
        <f>+A1004</f>
        <v>1810</v>
      </c>
      <c r="C1004" s="249" t="str">
        <f>+VLOOKUP(A1004,bd_lista!$A$3:$C$590,3,FALSE)</f>
        <v>Gobierno Autónomo Municipal de Santa Ana</v>
      </c>
      <c r="D1004" s="451" t="str">
        <f>+C1004</f>
        <v>Gobierno Autónomo Municipal de Santa Ana</v>
      </c>
      <c r="E1004" s="244" t="s">
        <v>1310</v>
      </c>
      <c r="F1004" s="245">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5">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5">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5">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5">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5">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5">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5">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5">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5">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5">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5">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5">
        <f t="shared" ca="1" si="37"/>
        <v>0</v>
      </c>
      <c r="S1004" s="252"/>
      <c r="T1004" s="245">
        <f ca="1">+T1005</f>
        <v>0</v>
      </c>
      <c r="U1004" s="244">
        <f t="shared" si="38"/>
        <v>1</v>
      </c>
      <c r="V1004" s="347" t="str">
        <f>+VLOOKUP(A1004,bd_lista!$A$3:$E$590,5,FALSE)</f>
        <v>Gobiernos Autonomos Municipales</v>
      </c>
      <c r="W1004" s="453" t="str">
        <f>+V1004</f>
        <v>Gobiernos Autonomos Municipales</v>
      </c>
      <c r="X1004" s="244">
        <f>+VLOOKUP(A1004,[2]Sheet1!$A$13:$D$744,4,FALSE)</f>
        <v>0</v>
      </c>
      <c r="Y1004" s="244" t="e">
        <f>+VLOOKUP(X1004,bd_lista!$A$3:$C$590,3,FALSE)</f>
        <v>#N/A</v>
      </c>
      <c r="Z1004" s="304">
        <f>+X1004</f>
        <v>0</v>
      </c>
      <c r="AA1004" s="305" t="e">
        <f>+Y1004</f>
        <v>#N/A</v>
      </c>
    </row>
    <row r="1005" spans="1:27" customFormat="1" ht="15" hidden="1" customHeight="1">
      <c r="A1005" s="32">
        <v>1810</v>
      </c>
      <c r="B1005" s="450"/>
      <c r="C1005" s="249" t="str">
        <f>+VLOOKUP(A1005,bd_lista!$A$3:$C$590,3,FALSE)</f>
        <v>Gobierno Autónomo Municipal de Santa Ana</v>
      </c>
      <c r="D1005" s="452"/>
      <c r="E1005" s="246" t="s">
        <v>1311</v>
      </c>
      <c r="F1005" s="247">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7">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7">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7">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7">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7">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7">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7">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7">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7">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7">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7">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7">
        <f t="shared" ca="1" si="37"/>
        <v>0</v>
      </c>
      <c r="S1005" s="264">
        <f ca="1">+R1004+R1005</f>
        <v>0</v>
      </c>
      <c r="T1005" s="245">
        <f ca="1">+S1005</f>
        <v>0</v>
      </c>
      <c r="U1005" s="244">
        <f t="shared" si="38"/>
        <v>2</v>
      </c>
      <c r="V1005" s="347" t="str">
        <f>+VLOOKUP(A1005,bd_lista!$A$3:$E$590,5,FALSE)</f>
        <v>Gobiernos Autonomos Municipales</v>
      </c>
      <c r="W1005" s="454"/>
      <c r="X1005" s="244">
        <f>+VLOOKUP(A1005,[2]Sheet1!$A$13:$D$744,4,FALSE)</f>
        <v>0</v>
      </c>
      <c r="Y1005" s="244" t="e">
        <f>+VLOOKUP(X1005,bd_lista!$A$3:$C$590,3,FALSE)</f>
        <v>#N/A</v>
      </c>
      <c r="Z1005" s="302"/>
      <c r="AA1005" s="303"/>
    </row>
    <row r="1006" spans="1:27" customFormat="1" ht="15" hidden="1" customHeight="1">
      <c r="A1006" s="32">
        <v>1811</v>
      </c>
      <c r="B1006" s="449">
        <f>+A1006</f>
        <v>1811</v>
      </c>
      <c r="C1006" s="249" t="str">
        <f>+VLOOKUP(A1006,bd_lista!$A$3:$C$590,3,FALSE)</f>
        <v>Gobierno Autónomo Municipal de San Ignacio</v>
      </c>
      <c r="D1006" s="451" t="str">
        <f>+C1006</f>
        <v>Gobierno Autónomo Municipal de San Ignacio</v>
      </c>
      <c r="E1006" s="244" t="s">
        <v>1310</v>
      </c>
      <c r="F1006" s="245">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5">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5">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5">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5">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5">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5">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5">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5">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5">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5">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5">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5">
        <f t="shared" ca="1" si="37"/>
        <v>0</v>
      </c>
      <c r="S1006" s="252"/>
      <c r="T1006" s="245">
        <f ca="1">+T1007</f>
        <v>0</v>
      </c>
      <c r="U1006" s="244">
        <f t="shared" si="38"/>
        <v>1</v>
      </c>
      <c r="V1006" s="347" t="str">
        <f>+VLOOKUP(A1006,bd_lista!$A$3:$E$590,5,FALSE)</f>
        <v>Gobiernos Autonomos Municipales</v>
      </c>
      <c r="W1006" s="453" t="str">
        <f>+V1006</f>
        <v>Gobiernos Autonomos Municipales</v>
      </c>
      <c r="X1006" s="244">
        <f>+VLOOKUP(A1006,[2]Sheet1!$A$13:$D$744,4,FALSE)</f>
        <v>0</v>
      </c>
      <c r="Y1006" s="244" t="e">
        <f>+VLOOKUP(X1006,bd_lista!$A$3:$C$590,3,FALSE)</f>
        <v>#N/A</v>
      </c>
      <c r="Z1006" s="304">
        <f>+X1006</f>
        <v>0</v>
      </c>
      <c r="AA1006" s="305" t="e">
        <f>+Y1006</f>
        <v>#N/A</v>
      </c>
    </row>
    <row r="1007" spans="1:27" customFormat="1" ht="15" hidden="1" customHeight="1">
      <c r="A1007" s="32">
        <v>1811</v>
      </c>
      <c r="B1007" s="450"/>
      <c r="C1007" s="249" t="str">
        <f>+VLOOKUP(A1007,bd_lista!$A$3:$C$590,3,FALSE)</f>
        <v>Gobierno Autónomo Municipal de San Ignacio</v>
      </c>
      <c r="D1007" s="452"/>
      <c r="E1007" s="246" t="s">
        <v>1311</v>
      </c>
      <c r="F1007" s="247">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7">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7">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7">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7">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7">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7">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7">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7">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7">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7">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7">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7">
        <f t="shared" ca="1" si="37"/>
        <v>0</v>
      </c>
      <c r="S1007" s="264">
        <f ca="1">+R1006+R1007</f>
        <v>0</v>
      </c>
      <c r="T1007" s="247">
        <f ca="1">+S1007</f>
        <v>0</v>
      </c>
      <c r="U1007" s="246">
        <f t="shared" si="38"/>
        <v>2</v>
      </c>
      <c r="V1007" s="347" t="str">
        <f>+VLOOKUP(A1007,bd_lista!$A$3:$E$590,5,FALSE)</f>
        <v>Gobiernos Autonomos Municipales</v>
      </c>
      <c r="W1007" s="454"/>
      <c r="X1007" s="244">
        <f>+VLOOKUP(A1007,[2]Sheet1!$A$13:$D$744,4,FALSE)</f>
        <v>0</v>
      </c>
      <c r="Y1007" s="244" t="e">
        <f>+VLOOKUP(X1007,bd_lista!$A$3:$C$590,3,FALSE)</f>
        <v>#N/A</v>
      </c>
      <c r="Z1007" s="302"/>
      <c r="AA1007" s="303"/>
    </row>
    <row r="1008" spans="1:27" customFormat="1" ht="15" hidden="1" customHeight="1">
      <c r="A1008" s="32">
        <v>1812</v>
      </c>
      <c r="B1008" s="449">
        <f>+A1008</f>
        <v>1812</v>
      </c>
      <c r="C1008" s="249" t="str">
        <f>+VLOOKUP(A1008,bd_lista!$A$3:$C$590,3,FALSE)</f>
        <v>Gobierno Autónomo Municipal de Loreto</v>
      </c>
      <c r="D1008" s="451" t="str">
        <f>+C1008</f>
        <v>Gobierno Autónomo Municipal de Loreto</v>
      </c>
      <c r="E1008" s="244" t="s">
        <v>1310</v>
      </c>
      <c r="F1008" s="245">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5">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5">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5">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5">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5">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5">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5">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5">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5">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5">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5">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5">
        <f t="shared" ca="1" si="37"/>
        <v>0</v>
      </c>
      <c r="S1008" s="252"/>
      <c r="T1008" s="273">
        <f ca="1">+T1009</f>
        <v>0</v>
      </c>
      <c r="U1008" s="280">
        <f t="shared" si="38"/>
        <v>1</v>
      </c>
      <c r="V1008" s="347" t="str">
        <f>+VLOOKUP(A1008,bd_lista!$A$3:$E$590,5,FALSE)</f>
        <v>Gobiernos Autonomos Municipales</v>
      </c>
      <c r="W1008" s="453" t="str">
        <f>+V1008</f>
        <v>Gobiernos Autonomos Municipales</v>
      </c>
      <c r="X1008" s="244">
        <f>+VLOOKUP(A1008,[2]Sheet1!$A$13:$D$744,4,FALSE)</f>
        <v>0</v>
      </c>
      <c r="Y1008" s="244" t="e">
        <f>+VLOOKUP(X1008,bd_lista!$A$3:$C$590,3,FALSE)</f>
        <v>#N/A</v>
      </c>
      <c r="Z1008" s="304">
        <f>+X1008</f>
        <v>0</v>
      </c>
      <c r="AA1008" s="305" t="e">
        <f>+Y1008</f>
        <v>#N/A</v>
      </c>
    </row>
    <row r="1009" spans="1:27" customFormat="1" ht="27" hidden="1" customHeight="1">
      <c r="A1009" s="32">
        <v>1812</v>
      </c>
      <c r="B1009" s="450"/>
      <c r="C1009" s="249" t="str">
        <f>+VLOOKUP(A1009,bd_lista!$A$3:$C$590,3,FALSE)</f>
        <v>Gobierno Autónomo Municipal de Loreto</v>
      </c>
      <c r="D1009" s="452"/>
      <c r="E1009" s="246" t="s">
        <v>1311</v>
      </c>
      <c r="F1009" s="247">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7">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7">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7">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7">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7">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7">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7">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7">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7">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7">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7">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7">
        <f t="shared" ca="1" si="37"/>
        <v>0</v>
      </c>
      <c r="S1009" s="264">
        <f ca="1">+R1008+R1009</f>
        <v>0</v>
      </c>
      <c r="T1009" s="245">
        <f ca="1">+S1009</f>
        <v>0</v>
      </c>
      <c r="U1009" s="244">
        <f t="shared" si="38"/>
        <v>2</v>
      </c>
      <c r="V1009" s="347" t="str">
        <f>+VLOOKUP(A1009,bd_lista!$A$3:$E$590,5,FALSE)</f>
        <v>Gobiernos Autonomos Municipales</v>
      </c>
      <c r="W1009" s="454"/>
      <c r="X1009" s="244">
        <f>+VLOOKUP(A1009,[2]Sheet1!$A$13:$D$744,4,FALSE)</f>
        <v>0</v>
      </c>
      <c r="Y1009" s="244" t="e">
        <f>+VLOOKUP(X1009,bd_lista!$A$3:$C$590,3,FALSE)</f>
        <v>#N/A</v>
      </c>
      <c r="Z1009" s="302"/>
      <c r="AA1009" s="303"/>
    </row>
    <row r="1010" spans="1:27" customFormat="1" ht="15" hidden="1" customHeight="1">
      <c r="A1010" s="32">
        <v>1813</v>
      </c>
      <c r="B1010" s="449">
        <f>+A1010</f>
        <v>1813</v>
      </c>
      <c r="C1010" s="249" t="str">
        <f>+VLOOKUP(A1010,bd_lista!$A$3:$C$590,3,FALSE)</f>
        <v>Gobierno Autónomo Municipal de San Andrés</v>
      </c>
      <c r="D1010" s="451" t="str">
        <f>+C1010</f>
        <v>Gobierno Autónomo Municipal de San Andrés</v>
      </c>
      <c r="E1010" s="244" t="s">
        <v>1310</v>
      </c>
      <c r="F1010" s="245">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5">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5">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5">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5">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5">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5">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5">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5">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5">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5">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5">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5">
        <f t="shared" ca="1" si="37"/>
        <v>0</v>
      </c>
      <c r="S1010" s="252"/>
      <c r="T1010" s="245">
        <f ca="1">+T1011</f>
        <v>0</v>
      </c>
      <c r="U1010" s="244">
        <f t="shared" si="38"/>
        <v>1</v>
      </c>
      <c r="V1010" s="347" t="str">
        <f>+VLOOKUP(A1010,bd_lista!$A$3:$E$590,5,FALSE)</f>
        <v>Gobiernos Autonomos Municipales</v>
      </c>
      <c r="W1010" s="453" t="str">
        <f>+V1010</f>
        <v>Gobiernos Autonomos Municipales</v>
      </c>
      <c r="X1010" s="244">
        <f>+VLOOKUP(A1010,[2]Sheet1!$A$13:$D$744,4,FALSE)</f>
        <v>0</v>
      </c>
      <c r="Y1010" s="244" t="e">
        <f>+VLOOKUP(X1010,bd_lista!$A$3:$C$590,3,FALSE)</f>
        <v>#N/A</v>
      </c>
      <c r="Z1010" s="304">
        <f>+X1010</f>
        <v>0</v>
      </c>
      <c r="AA1010" s="305" t="e">
        <f>+Y1010</f>
        <v>#N/A</v>
      </c>
    </row>
    <row r="1011" spans="1:27" customFormat="1" ht="15" hidden="1" customHeight="1">
      <c r="A1011" s="32">
        <v>1813</v>
      </c>
      <c r="B1011" s="450"/>
      <c r="C1011" s="249" t="str">
        <f>+VLOOKUP(A1011,bd_lista!$A$3:$C$590,3,FALSE)</f>
        <v>Gobierno Autónomo Municipal de San Andrés</v>
      </c>
      <c r="D1011" s="452"/>
      <c r="E1011" s="246" t="s">
        <v>1311</v>
      </c>
      <c r="F1011" s="245">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5">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5">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5">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5">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5">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5">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5">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5">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5">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5">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5">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5">
        <f t="shared" ca="1" si="37"/>
        <v>0</v>
      </c>
      <c r="S1011" s="252">
        <f ca="1">+R1010+R1011</f>
        <v>0</v>
      </c>
      <c r="T1011" s="245">
        <f ca="1">+S1011</f>
        <v>0</v>
      </c>
      <c r="U1011" s="244">
        <f t="shared" si="38"/>
        <v>2</v>
      </c>
      <c r="V1011" s="347" t="str">
        <f>+VLOOKUP(A1011,bd_lista!$A$3:$E$590,5,FALSE)</f>
        <v>Gobiernos Autonomos Municipales</v>
      </c>
      <c r="W1011" s="454"/>
      <c r="X1011" s="244">
        <f>+VLOOKUP(A1011,[2]Sheet1!$A$13:$D$744,4,FALSE)</f>
        <v>0</v>
      </c>
      <c r="Y1011" s="244" t="e">
        <f>+VLOOKUP(X1011,bd_lista!$A$3:$C$590,3,FALSE)</f>
        <v>#N/A</v>
      </c>
      <c r="Z1011" s="302"/>
      <c r="AA1011" s="303"/>
    </row>
    <row r="1012" spans="1:27" customFormat="1" ht="15" hidden="1" customHeight="1">
      <c r="A1012" s="32">
        <v>1814</v>
      </c>
      <c r="B1012" s="449">
        <f>+A1012</f>
        <v>1814</v>
      </c>
      <c r="C1012" s="249" t="str">
        <f>+VLOOKUP(A1012,bd_lista!$A$3:$C$590,3,FALSE)</f>
        <v>Gobierno Autónomo Municipal de San Joaquín</v>
      </c>
      <c r="D1012" s="451" t="str">
        <f>+C1012</f>
        <v>Gobierno Autónomo Municipal de San Joaquín</v>
      </c>
      <c r="E1012" s="244" t="s">
        <v>1310</v>
      </c>
      <c r="F1012" s="245">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5">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5">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5">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5">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5">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5">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5">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5">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5">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5">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5">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5">
        <f t="shared" ca="1" si="37"/>
        <v>0</v>
      </c>
      <c r="S1012" s="252"/>
      <c r="T1012" s="245">
        <f ca="1">+T1013</f>
        <v>0</v>
      </c>
      <c r="U1012" s="244">
        <f t="shared" si="38"/>
        <v>1</v>
      </c>
      <c r="V1012" s="347" t="str">
        <f>+VLOOKUP(A1012,bd_lista!$A$3:$E$590,5,FALSE)</f>
        <v>Gobiernos Autonomos Municipales</v>
      </c>
      <c r="W1012" s="453" t="str">
        <f>+V1012</f>
        <v>Gobiernos Autonomos Municipales</v>
      </c>
      <c r="X1012" s="244">
        <f>+VLOOKUP(A1012,[2]Sheet1!$A$13:$D$744,4,FALSE)</f>
        <v>0</v>
      </c>
      <c r="Y1012" s="244" t="e">
        <f>+VLOOKUP(X1012,bd_lista!$A$3:$C$590,3,FALSE)</f>
        <v>#N/A</v>
      </c>
      <c r="Z1012" s="304">
        <f>+X1012</f>
        <v>0</v>
      </c>
      <c r="AA1012" s="305" t="e">
        <f>+Y1012</f>
        <v>#N/A</v>
      </c>
    </row>
    <row r="1013" spans="1:27" customFormat="1" ht="15" hidden="1" customHeight="1">
      <c r="A1013" s="32">
        <v>1814</v>
      </c>
      <c r="B1013" s="450"/>
      <c r="C1013" s="249" t="str">
        <f>+VLOOKUP(A1013,bd_lista!$A$3:$C$590,3,FALSE)</f>
        <v>Gobierno Autónomo Municipal de San Joaquín</v>
      </c>
      <c r="D1013" s="452"/>
      <c r="E1013" s="246" t="s">
        <v>1311</v>
      </c>
      <c r="F1013" s="245">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5">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5">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5">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5">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5">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5">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5">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5">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5">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5">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5">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5">
        <f t="shared" ca="1" si="37"/>
        <v>0</v>
      </c>
      <c r="S1013" s="252">
        <f ca="1">+R1012+R1013</f>
        <v>0</v>
      </c>
      <c r="T1013" s="245">
        <f ca="1">+S1013</f>
        <v>0</v>
      </c>
      <c r="U1013" s="244">
        <f t="shared" si="38"/>
        <v>2</v>
      </c>
      <c r="V1013" s="347" t="str">
        <f>+VLOOKUP(A1013,bd_lista!$A$3:$E$590,5,FALSE)</f>
        <v>Gobiernos Autonomos Municipales</v>
      </c>
      <c r="W1013" s="454"/>
      <c r="X1013" s="244">
        <f>+VLOOKUP(A1013,[2]Sheet1!$A$13:$D$744,4,FALSE)</f>
        <v>0</v>
      </c>
      <c r="Y1013" s="244" t="e">
        <f>+VLOOKUP(X1013,bd_lista!$A$3:$C$590,3,FALSE)</f>
        <v>#N/A</v>
      </c>
      <c r="Z1013" s="302"/>
      <c r="AA1013" s="303"/>
    </row>
    <row r="1014" spans="1:27" customFormat="1" ht="15" hidden="1" customHeight="1">
      <c r="A1014" s="32">
        <v>1815</v>
      </c>
      <c r="B1014" s="449">
        <f>+A1014</f>
        <v>1815</v>
      </c>
      <c r="C1014" s="249" t="str">
        <f>+VLOOKUP(A1014,bd_lista!$A$3:$C$590,3,FALSE)</f>
        <v>Gobierno Autónomo Municipal de San Ramón</v>
      </c>
      <c r="D1014" s="451" t="str">
        <f>+C1014</f>
        <v>Gobierno Autónomo Municipal de San Ramón</v>
      </c>
      <c r="E1014" s="244" t="s">
        <v>1310</v>
      </c>
      <c r="F1014" s="245">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5">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5">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5">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5">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5">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5">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5">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5">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5">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5">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5">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5">
        <f t="shared" ca="1" si="37"/>
        <v>0</v>
      </c>
      <c r="S1014" s="252"/>
      <c r="T1014" s="273">
        <f ca="1">+T1015</f>
        <v>0</v>
      </c>
      <c r="U1014" s="280">
        <f t="shared" si="38"/>
        <v>1</v>
      </c>
      <c r="V1014" s="347" t="str">
        <f>+VLOOKUP(A1014,bd_lista!$A$3:$E$590,5,FALSE)</f>
        <v>Gobiernos Autonomos Municipales</v>
      </c>
      <c r="W1014" s="453" t="str">
        <f>+V1014</f>
        <v>Gobiernos Autonomos Municipales</v>
      </c>
      <c r="X1014" s="244">
        <f>+VLOOKUP(A1014,[2]Sheet1!$A$13:$D$744,4,FALSE)</f>
        <v>0</v>
      </c>
      <c r="Y1014" s="244" t="e">
        <f>+VLOOKUP(X1014,bd_lista!$A$3:$C$590,3,FALSE)</f>
        <v>#N/A</v>
      </c>
      <c r="Z1014" s="304">
        <f>+X1014</f>
        <v>0</v>
      </c>
      <c r="AA1014" s="305" t="e">
        <f>+Y1014</f>
        <v>#N/A</v>
      </c>
    </row>
    <row r="1015" spans="1:27" customFormat="1" ht="15" hidden="1" customHeight="1">
      <c r="A1015" s="32">
        <v>1815</v>
      </c>
      <c r="B1015" s="450"/>
      <c r="C1015" s="249" t="str">
        <f>+VLOOKUP(A1015,bd_lista!$A$3:$C$590,3,FALSE)</f>
        <v>Gobierno Autónomo Municipal de San Ramón</v>
      </c>
      <c r="D1015" s="452"/>
      <c r="E1015" s="246" t="s">
        <v>1311</v>
      </c>
      <c r="F1015" s="247">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7">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7">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7">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7">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7">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7">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7">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7">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7">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7">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7">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7">
        <f t="shared" ca="1" si="37"/>
        <v>0</v>
      </c>
      <c r="S1015" s="252">
        <f ca="1">+R1014+R1015</f>
        <v>0</v>
      </c>
      <c r="T1015" s="247">
        <f ca="1">+S1015</f>
        <v>0</v>
      </c>
      <c r="U1015" s="246">
        <f t="shared" si="38"/>
        <v>2</v>
      </c>
      <c r="V1015" s="347" t="str">
        <f>+VLOOKUP(A1015,bd_lista!$A$3:$E$590,5,FALSE)</f>
        <v>Gobiernos Autonomos Municipales</v>
      </c>
      <c r="W1015" s="454"/>
      <c r="X1015" s="244">
        <f>+VLOOKUP(A1015,[2]Sheet1!$A$13:$D$744,4,FALSE)</f>
        <v>0</v>
      </c>
      <c r="Y1015" s="244" t="e">
        <f>+VLOOKUP(X1015,bd_lista!$A$3:$C$590,3,FALSE)</f>
        <v>#N/A</v>
      </c>
      <c r="Z1015" s="302"/>
      <c r="AA1015" s="303"/>
    </row>
    <row r="1016" spans="1:27" customFormat="1" ht="15" hidden="1" customHeight="1">
      <c r="A1016" s="32">
        <v>1816</v>
      </c>
      <c r="B1016" s="449">
        <f>+A1016</f>
        <v>1816</v>
      </c>
      <c r="C1016" s="249" t="str">
        <f>+VLOOKUP(A1016,bd_lista!$A$3:$C$590,3,FALSE)</f>
        <v>Gobierno Autónomo Municipal de Puerto Síles</v>
      </c>
      <c r="D1016" s="451" t="str">
        <f>+C1016</f>
        <v>Gobierno Autónomo Municipal de Puerto Síles</v>
      </c>
      <c r="E1016" s="244" t="s">
        <v>1310</v>
      </c>
      <c r="F1016" s="245">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5">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5">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5">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5">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5">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5">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5">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5">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5">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5">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5">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5">
        <f t="shared" ca="1" si="37"/>
        <v>0</v>
      </c>
      <c r="S1016" s="275"/>
      <c r="T1016" s="245">
        <f ca="1">+T1017</f>
        <v>0</v>
      </c>
      <c r="U1016" s="244">
        <f t="shared" si="38"/>
        <v>1</v>
      </c>
      <c r="V1016" s="347" t="str">
        <f>+VLOOKUP(A1016,bd_lista!$A$3:$E$590,5,FALSE)</f>
        <v>Gobiernos Autonomos Municipales</v>
      </c>
      <c r="W1016" s="453" t="str">
        <f>+V1016</f>
        <v>Gobiernos Autonomos Municipales</v>
      </c>
      <c r="X1016" s="244">
        <f>+VLOOKUP(A1016,[2]Sheet1!$A$13:$D$744,4,FALSE)</f>
        <v>0</v>
      </c>
      <c r="Y1016" s="244" t="e">
        <f>+VLOOKUP(X1016,bd_lista!$A$3:$C$590,3,FALSE)</f>
        <v>#N/A</v>
      </c>
      <c r="Z1016" s="304">
        <f>+X1016</f>
        <v>0</v>
      </c>
      <c r="AA1016" s="305" t="e">
        <f>+Y1016</f>
        <v>#N/A</v>
      </c>
    </row>
    <row r="1017" spans="1:27" customFormat="1" ht="15" hidden="1" customHeight="1">
      <c r="A1017" s="32">
        <v>1816</v>
      </c>
      <c r="B1017" s="450"/>
      <c r="C1017" s="249" t="str">
        <f>+VLOOKUP(A1017,bd_lista!$A$3:$C$590,3,FALSE)</f>
        <v>Gobierno Autónomo Municipal de Puerto Síles</v>
      </c>
      <c r="D1017" s="452"/>
      <c r="E1017" s="246" t="s">
        <v>1311</v>
      </c>
      <c r="F1017" s="247">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7">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7">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7">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7">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7">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7">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7">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7">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7">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7">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7">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7">
        <f t="shared" ca="1" si="37"/>
        <v>0</v>
      </c>
      <c r="S1017" s="264">
        <f ca="1">+R1016+R1017</f>
        <v>0</v>
      </c>
      <c r="T1017" s="247">
        <f ca="1">+S1017</f>
        <v>0</v>
      </c>
      <c r="U1017" s="246">
        <f t="shared" si="38"/>
        <v>2</v>
      </c>
      <c r="V1017" s="347" t="str">
        <f>+VLOOKUP(A1017,bd_lista!$A$3:$E$590,5,FALSE)</f>
        <v>Gobiernos Autonomos Municipales</v>
      </c>
      <c r="W1017" s="454"/>
      <c r="X1017" s="244">
        <f>+VLOOKUP(A1017,[2]Sheet1!$A$13:$D$744,4,FALSE)</f>
        <v>0</v>
      </c>
      <c r="Y1017" s="244" t="e">
        <f>+VLOOKUP(X1017,bd_lista!$A$3:$C$590,3,FALSE)</f>
        <v>#N/A</v>
      </c>
      <c r="Z1017" s="302"/>
      <c r="AA1017" s="303"/>
    </row>
    <row r="1018" spans="1:27" customFormat="1" ht="15" hidden="1" customHeight="1">
      <c r="A1018" s="32">
        <v>1817</v>
      </c>
      <c r="B1018" s="449">
        <f>+A1018</f>
        <v>1817</v>
      </c>
      <c r="C1018" s="249" t="str">
        <f>+VLOOKUP(A1018,bd_lista!$A$3:$C$590,3,FALSE)</f>
        <v>Gobierno Autónomo Municipal de Magdalena</v>
      </c>
      <c r="D1018" s="451" t="str">
        <f>+C1018</f>
        <v>Gobierno Autónomo Municipal de Magdalena</v>
      </c>
      <c r="E1018" s="244" t="s">
        <v>1310</v>
      </c>
      <c r="F1018" s="245">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5">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5">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5">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5">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5">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5">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5">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5">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5">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5">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5">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5">
        <f t="shared" ca="1" si="37"/>
        <v>0</v>
      </c>
      <c r="S1018" s="252"/>
      <c r="T1018" s="245">
        <f ca="1">+T1019</f>
        <v>0</v>
      </c>
      <c r="U1018" s="244">
        <f t="shared" si="38"/>
        <v>1</v>
      </c>
      <c r="V1018" s="347" t="str">
        <f>+VLOOKUP(A1018,bd_lista!$A$3:$E$590,5,FALSE)</f>
        <v>Gobiernos Autonomos Municipales</v>
      </c>
      <c r="W1018" s="453" t="str">
        <f>+V1018</f>
        <v>Gobiernos Autonomos Municipales</v>
      </c>
      <c r="X1018" s="244">
        <f>+VLOOKUP(A1018,[2]Sheet1!$A$13:$D$744,4,FALSE)</f>
        <v>0</v>
      </c>
      <c r="Y1018" s="244" t="e">
        <f>+VLOOKUP(X1018,bd_lista!$A$3:$C$590,3,FALSE)</f>
        <v>#N/A</v>
      </c>
      <c r="Z1018" s="304">
        <f>+X1018</f>
        <v>0</v>
      </c>
      <c r="AA1018" s="305" t="e">
        <f>+Y1018</f>
        <v>#N/A</v>
      </c>
    </row>
    <row r="1019" spans="1:27" customFormat="1" ht="15" hidden="1" customHeight="1">
      <c r="A1019" s="32">
        <v>1817</v>
      </c>
      <c r="B1019" s="450"/>
      <c r="C1019" s="249" t="str">
        <f>+VLOOKUP(A1019,bd_lista!$A$3:$C$590,3,FALSE)</f>
        <v>Gobierno Autónomo Municipal de Magdalena</v>
      </c>
      <c r="D1019" s="452"/>
      <c r="E1019" s="246" t="s">
        <v>1311</v>
      </c>
      <c r="F1019" s="247">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7">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7">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7">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7">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7">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7">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7">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7">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7">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7">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7">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7">
        <f t="shared" ca="1" si="37"/>
        <v>0</v>
      </c>
      <c r="S1019" s="264">
        <f ca="1">+R1018+R1019</f>
        <v>0</v>
      </c>
      <c r="T1019" s="247">
        <f ca="1">+S1019</f>
        <v>0</v>
      </c>
      <c r="U1019" s="246">
        <f t="shared" si="38"/>
        <v>2</v>
      </c>
      <c r="V1019" s="347" t="str">
        <f>+VLOOKUP(A1019,bd_lista!$A$3:$E$590,5,FALSE)</f>
        <v>Gobiernos Autonomos Municipales</v>
      </c>
      <c r="W1019" s="454"/>
      <c r="X1019" s="244">
        <f>+VLOOKUP(A1019,[2]Sheet1!$A$13:$D$744,4,FALSE)</f>
        <v>0</v>
      </c>
      <c r="Y1019" s="244" t="e">
        <f>+VLOOKUP(X1019,bd_lista!$A$3:$C$590,3,FALSE)</f>
        <v>#N/A</v>
      </c>
      <c r="Z1019" s="302"/>
      <c r="AA1019" s="303"/>
    </row>
    <row r="1020" spans="1:27" customFormat="1" ht="15" hidden="1" customHeight="1">
      <c r="A1020" s="32">
        <v>1818</v>
      </c>
      <c r="B1020" s="449">
        <f>+A1020</f>
        <v>1818</v>
      </c>
      <c r="C1020" s="249" t="str">
        <f>+VLOOKUP(A1020,bd_lista!$A$3:$C$590,3,FALSE)</f>
        <v>Gobierno Autónomo Municipal de Baures</v>
      </c>
      <c r="D1020" s="451" t="str">
        <f>+C1020</f>
        <v>Gobierno Autónomo Municipal de Baures</v>
      </c>
      <c r="E1020" s="244" t="s">
        <v>1310</v>
      </c>
      <c r="F1020" s="245">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5">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5">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5">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5">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5">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5">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5">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5">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5">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5">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5">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5">
        <f t="shared" ca="1" si="37"/>
        <v>0</v>
      </c>
      <c r="S1020" s="252"/>
      <c r="T1020" s="245">
        <f ca="1">+T1021</f>
        <v>0</v>
      </c>
      <c r="U1020" s="244">
        <f t="shared" si="38"/>
        <v>1</v>
      </c>
      <c r="V1020" s="347" t="str">
        <f>+VLOOKUP(A1020,bd_lista!$A$3:$E$590,5,FALSE)</f>
        <v>Gobiernos Autonomos Municipales</v>
      </c>
      <c r="W1020" s="453" t="str">
        <f>+V1020</f>
        <v>Gobiernos Autonomos Municipales</v>
      </c>
      <c r="X1020" s="244">
        <f>+VLOOKUP(A1020,[2]Sheet1!$A$13:$D$744,4,FALSE)</f>
        <v>0</v>
      </c>
      <c r="Y1020" s="244" t="e">
        <f>+VLOOKUP(X1020,bd_lista!$A$3:$C$590,3,FALSE)</f>
        <v>#N/A</v>
      </c>
      <c r="Z1020" s="304">
        <f>+X1020</f>
        <v>0</v>
      </c>
      <c r="AA1020" s="305" t="e">
        <f>+Y1020</f>
        <v>#N/A</v>
      </c>
    </row>
    <row r="1021" spans="1:27" customFormat="1" ht="15" hidden="1" customHeight="1">
      <c r="A1021" s="32">
        <v>1818</v>
      </c>
      <c r="B1021" s="450"/>
      <c r="C1021" s="249" t="str">
        <f>+VLOOKUP(A1021,bd_lista!$A$3:$C$590,3,FALSE)</f>
        <v>Gobierno Autónomo Municipal de Baures</v>
      </c>
      <c r="D1021" s="452"/>
      <c r="E1021" s="246" t="s">
        <v>1311</v>
      </c>
      <c r="F1021" s="245">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5">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5">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5">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5">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5">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5">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5">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5">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5">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5">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5">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5">
        <f t="shared" ca="1" si="37"/>
        <v>0</v>
      </c>
      <c r="S1021" s="252">
        <f ca="1">+R1020+R1021</f>
        <v>0</v>
      </c>
      <c r="T1021" s="245">
        <f ca="1">+S1021</f>
        <v>0</v>
      </c>
      <c r="U1021" s="244">
        <f t="shared" si="38"/>
        <v>2</v>
      </c>
      <c r="V1021" s="347" t="str">
        <f>+VLOOKUP(A1021,bd_lista!$A$3:$E$590,5,FALSE)</f>
        <v>Gobiernos Autonomos Municipales</v>
      </c>
      <c r="W1021" s="454"/>
      <c r="X1021" s="244">
        <f>+VLOOKUP(A1021,[2]Sheet1!$A$13:$D$744,4,FALSE)</f>
        <v>0</v>
      </c>
      <c r="Y1021" s="244" t="e">
        <f>+VLOOKUP(X1021,bd_lista!$A$3:$C$590,3,FALSE)</f>
        <v>#N/A</v>
      </c>
      <c r="Z1021" s="302"/>
      <c r="AA1021" s="303"/>
    </row>
    <row r="1022" spans="1:27" customFormat="1" ht="15" hidden="1" customHeight="1">
      <c r="A1022" s="32">
        <v>1819</v>
      </c>
      <c r="B1022" s="449">
        <f>+A1022</f>
        <v>1819</v>
      </c>
      <c r="C1022" s="249" t="str">
        <f>+VLOOKUP(A1022,bd_lista!$A$3:$C$590,3,FALSE)</f>
        <v>Gobierno Autónomo Municipal de Huacaraje</v>
      </c>
      <c r="D1022" s="451" t="str">
        <f>+C1022</f>
        <v>Gobierno Autónomo Municipal de Huacaraje</v>
      </c>
      <c r="E1022" s="244" t="s">
        <v>1310</v>
      </c>
      <c r="F1022" s="245">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5">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5">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5">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5">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5">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5">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5">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5">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5">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5">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5">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5">
        <f t="shared" ca="1" si="37"/>
        <v>0</v>
      </c>
      <c r="S1022" s="252"/>
      <c r="T1022" s="245">
        <f ca="1">+T1023</f>
        <v>0</v>
      </c>
      <c r="U1022" s="244">
        <f t="shared" si="38"/>
        <v>1</v>
      </c>
      <c r="V1022" s="347" t="str">
        <f>+VLOOKUP(A1022,bd_lista!$A$3:$E$590,5,FALSE)</f>
        <v>Gobiernos Autonomos Municipales</v>
      </c>
      <c r="W1022" s="453" t="str">
        <f>+V1022</f>
        <v>Gobiernos Autonomos Municipales</v>
      </c>
      <c r="X1022" s="244">
        <f>+VLOOKUP(A1022,[2]Sheet1!$A$13:$D$744,4,FALSE)</f>
        <v>0</v>
      </c>
      <c r="Y1022" s="244" t="e">
        <f>+VLOOKUP(X1022,bd_lista!$A$3:$C$590,3,FALSE)</f>
        <v>#N/A</v>
      </c>
      <c r="Z1022" s="304">
        <f>+X1022</f>
        <v>0</v>
      </c>
      <c r="AA1022" s="305" t="e">
        <f>+Y1022</f>
        <v>#N/A</v>
      </c>
    </row>
    <row r="1023" spans="1:27" customFormat="1" ht="15" hidden="1" customHeight="1">
      <c r="A1023" s="32">
        <v>1819</v>
      </c>
      <c r="B1023" s="450"/>
      <c r="C1023" s="249" t="str">
        <f>+VLOOKUP(A1023,bd_lista!$A$3:$C$590,3,FALSE)</f>
        <v>Gobierno Autónomo Municipal de Huacaraje</v>
      </c>
      <c r="D1023" s="452"/>
      <c r="E1023" s="246" t="s">
        <v>1311</v>
      </c>
      <c r="F1023" s="245">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5">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5">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5">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5">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5">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5">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5">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5">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5">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5">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5">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5">
        <f t="shared" ca="1" si="37"/>
        <v>0</v>
      </c>
      <c r="S1023" s="252">
        <f ca="1">+R1022+R1023</f>
        <v>0</v>
      </c>
      <c r="T1023" s="245">
        <f ca="1">+S1023</f>
        <v>0</v>
      </c>
      <c r="U1023" s="244">
        <f t="shared" si="38"/>
        <v>2</v>
      </c>
      <c r="V1023" s="347" t="str">
        <f>+VLOOKUP(A1023,bd_lista!$A$3:$E$590,5,FALSE)</f>
        <v>Gobiernos Autonomos Municipales</v>
      </c>
      <c r="W1023" s="454"/>
      <c r="X1023" s="244">
        <f>+VLOOKUP(A1023,[2]Sheet1!$A$13:$D$744,4,FALSE)</f>
        <v>0</v>
      </c>
      <c r="Y1023" s="244" t="e">
        <f>+VLOOKUP(X1023,bd_lista!$A$3:$C$590,3,FALSE)</f>
        <v>#N/A</v>
      </c>
      <c r="Z1023" s="302"/>
      <c r="AA1023" s="303"/>
    </row>
    <row r="1024" spans="1:27" customFormat="1" ht="15" hidden="1" customHeight="1">
      <c r="A1024" s="32">
        <v>1820</v>
      </c>
      <c r="B1024" s="449">
        <f>+A1024</f>
        <v>1820</v>
      </c>
      <c r="C1024" s="249" t="str">
        <f>+VLOOKUP(A1024,bd_lista!$A$3:$C$590,3,FALSE)</f>
        <v>Gobierno Autónomo Municipal de Exaltación</v>
      </c>
      <c r="D1024" s="451" t="str">
        <f>+C1024</f>
        <v>Gobierno Autónomo Municipal de Exaltación</v>
      </c>
      <c r="E1024" s="244" t="s">
        <v>1310</v>
      </c>
      <c r="F1024" s="245">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5">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5">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5">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5">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5">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5">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5">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5">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5">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5">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5">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5">
        <f t="shared" ca="1" si="37"/>
        <v>0</v>
      </c>
      <c r="S1024" s="252"/>
      <c r="T1024" s="245">
        <f ca="1">+T1025</f>
        <v>0</v>
      </c>
      <c r="U1024" s="244">
        <f t="shared" si="38"/>
        <v>1</v>
      </c>
      <c r="V1024" s="347" t="str">
        <f>+VLOOKUP(A1024,bd_lista!$A$3:$E$590,5,FALSE)</f>
        <v>Gobiernos Autonomos Municipales</v>
      </c>
      <c r="W1024" s="453" t="str">
        <f>+V1024</f>
        <v>Gobiernos Autonomos Municipales</v>
      </c>
      <c r="X1024" s="244">
        <f>+VLOOKUP(A1024,[2]Sheet1!$A$13:$D$744,4,FALSE)</f>
        <v>0</v>
      </c>
      <c r="Y1024" s="244" t="e">
        <f>+VLOOKUP(X1024,bd_lista!$A$3:$C$590,3,FALSE)</f>
        <v>#N/A</v>
      </c>
      <c r="Z1024" s="304">
        <f>+X1024</f>
        <v>0</v>
      </c>
      <c r="AA1024" s="305" t="e">
        <f>+Y1024</f>
        <v>#N/A</v>
      </c>
    </row>
    <row r="1025" spans="1:27" customFormat="1" ht="15" hidden="1" customHeight="1">
      <c r="A1025" s="32">
        <v>1820</v>
      </c>
      <c r="B1025" s="450"/>
      <c r="C1025" s="249" t="str">
        <f>+VLOOKUP(A1025,bd_lista!$A$3:$C$590,3,FALSE)</f>
        <v>Gobierno Autónomo Municipal de Exaltación</v>
      </c>
      <c r="D1025" s="452"/>
      <c r="E1025" s="246" t="s">
        <v>1311</v>
      </c>
      <c r="F1025" s="247">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7">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7">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7">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7">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7">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7">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7">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7">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7">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7">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7">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7">
        <f t="shared" ca="1" si="37"/>
        <v>0</v>
      </c>
      <c r="S1025" s="264">
        <f ca="1">+R1024+R1025</f>
        <v>0</v>
      </c>
      <c r="T1025" s="245">
        <f ca="1">+S1025</f>
        <v>0</v>
      </c>
      <c r="U1025" s="246">
        <f t="shared" si="38"/>
        <v>2</v>
      </c>
      <c r="V1025" s="347" t="str">
        <f>+VLOOKUP(A1025,bd_lista!$A$3:$E$590,5,FALSE)</f>
        <v>Gobiernos Autonomos Municipales</v>
      </c>
      <c r="W1025" s="454"/>
      <c r="X1025" s="244">
        <f>+VLOOKUP(A1025,[2]Sheet1!$A$13:$D$744,4,FALSE)</f>
        <v>0</v>
      </c>
      <c r="Y1025" s="244" t="e">
        <f>+VLOOKUP(X1025,bd_lista!$A$3:$C$590,3,FALSE)</f>
        <v>#N/A</v>
      </c>
      <c r="Z1025" s="302"/>
      <c r="AA1025" s="303"/>
    </row>
    <row r="1026" spans="1:27" customFormat="1" ht="15" hidden="1" customHeight="1">
      <c r="A1026" s="32">
        <v>1901</v>
      </c>
      <c r="B1026" s="449">
        <f>+A1026</f>
        <v>1901</v>
      </c>
      <c r="C1026" s="249" t="str">
        <f>+VLOOKUP(A1026,bd_lista!$A$3:$C$590,3,FALSE)</f>
        <v>Gobierno Autónomo Municipal de Cobija</v>
      </c>
      <c r="D1026" s="451" t="str">
        <f>+C1026</f>
        <v>Gobierno Autónomo Municipal de Cobija</v>
      </c>
      <c r="E1026" s="244" t="s">
        <v>1310</v>
      </c>
      <c r="F1026" s="245">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5">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5">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5">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5">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5">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5">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5">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5">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5">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5">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5">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5">
        <f t="shared" ca="1" si="37"/>
        <v>0</v>
      </c>
      <c r="S1026" s="252"/>
      <c r="T1026" s="273">
        <f ca="1">+T1027</f>
        <v>0</v>
      </c>
      <c r="U1026" s="244">
        <f t="shared" si="38"/>
        <v>1</v>
      </c>
      <c r="V1026" s="347" t="str">
        <f>+VLOOKUP(A1026,bd_lista!$A$3:$E$590,5,FALSE)</f>
        <v>Gobiernos Autonomos Municipales</v>
      </c>
      <c r="W1026" s="453" t="str">
        <f>+V1026</f>
        <v>Gobiernos Autonomos Municipales</v>
      </c>
      <c r="X1026" s="244">
        <f>+VLOOKUP(A1026,[2]Sheet1!$A$13:$D$744,4,FALSE)</f>
        <v>0</v>
      </c>
      <c r="Y1026" s="244" t="e">
        <f>+VLOOKUP(X1026,bd_lista!$A$3:$C$590,3,FALSE)</f>
        <v>#N/A</v>
      </c>
      <c r="Z1026" s="304">
        <f>+X1026</f>
        <v>0</v>
      </c>
      <c r="AA1026" s="305" t="e">
        <f>+Y1026</f>
        <v>#N/A</v>
      </c>
    </row>
    <row r="1027" spans="1:27" customFormat="1" ht="15" hidden="1" customHeight="1">
      <c r="A1027" s="32">
        <v>1901</v>
      </c>
      <c r="B1027" s="450"/>
      <c r="C1027" s="249" t="str">
        <f>+VLOOKUP(A1027,bd_lista!$A$3:$C$590,3,FALSE)</f>
        <v>Gobierno Autónomo Municipal de Cobija</v>
      </c>
      <c r="D1027" s="452"/>
      <c r="E1027" s="246" t="s">
        <v>1311</v>
      </c>
      <c r="F1027" s="247">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7">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7">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7">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7">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7">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7">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7">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7">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7">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7">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7">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7">
        <f t="shared" ca="1" si="37"/>
        <v>0</v>
      </c>
      <c r="S1027" s="252">
        <f ca="1">+R1026+R1027</f>
        <v>0</v>
      </c>
      <c r="T1027" s="245">
        <f ca="1">+S1027</f>
        <v>0</v>
      </c>
      <c r="U1027" s="246">
        <f t="shared" si="38"/>
        <v>2</v>
      </c>
      <c r="V1027" s="347" t="str">
        <f>+VLOOKUP(A1027,bd_lista!$A$3:$E$590,5,FALSE)</f>
        <v>Gobiernos Autonomos Municipales</v>
      </c>
      <c r="W1027" s="454"/>
      <c r="X1027" s="244">
        <f>+VLOOKUP(A1027,[2]Sheet1!$A$13:$D$744,4,FALSE)</f>
        <v>0</v>
      </c>
      <c r="Y1027" s="244" t="e">
        <f>+VLOOKUP(X1027,bd_lista!$A$3:$C$590,3,FALSE)</f>
        <v>#N/A</v>
      </c>
      <c r="Z1027" s="302"/>
      <c r="AA1027" s="303"/>
    </row>
    <row r="1028" spans="1:27" customFormat="1" ht="27" hidden="1" customHeight="1">
      <c r="A1028" s="32">
        <v>1902</v>
      </c>
      <c r="B1028" s="449">
        <f>+A1028</f>
        <v>1902</v>
      </c>
      <c r="C1028" s="249" t="str">
        <f>+VLOOKUP(A1028,bd_lista!$A$3:$C$590,3,FALSE)</f>
        <v>Gobierno Autónomo Municipal de Porvenir</v>
      </c>
      <c r="D1028" s="451" t="str">
        <f>+C1028</f>
        <v>Gobierno Autónomo Municipal de Porvenir</v>
      </c>
      <c r="E1028" s="244" t="s">
        <v>1310</v>
      </c>
      <c r="F1028" s="245">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5">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5">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5">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5">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5">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5">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5">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5">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5">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5">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5">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5">
        <f t="shared" ca="1" si="37"/>
        <v>0</v>
      </c>
      <c r="S1028" s="252"/>
      <c r="T1028" s="245">
        <f ca="1">+T1029</f>
        <v>0</v>
      </c>
      <c r="U1028" s="244">
        <f t="shared" si="38"/>
        <v>1</v>
      </c>
      <c r="V1028" s="347" t="str">
        <f>+VLOOKUP(A1028,bd_lista!$A$3:$E$590,5,FALSE)</f>
        <v>Gobiernos Autonomos Municipales</v>
      </c>
      <c r="W1028" s="453" t="str">
        <f>+V1028</f>
        <v>Gobiernos Autonomos Municipales</v>
      </c>
      <c r="X1028" s="244">
        <f>+VLOOKUP(A1028,[2]Sheet1!$A$13:$D$744,4,FALSE)</f>
        <v>0</v>
      </c>
      <c r="Y1028" s="244" t="e">
        <f>+VLOOKUP(X1028,bd_lista!$A$3:$C$590,3,FALSE)</f>
        <v>#N/A</v>
      </c>
      <c r="Z1028" s="304">
        <f>+X1028</f>
        <v>0</v>
      </c>
      <c r="AA1028" s="305" t="e">
        <f>+Y1028</f>
        <v>#N/A</v>
      </c>
    </row>
    <row r="1029" spans="1:27" customFormat="1" ht="27" hidden="1" customHeight="1">
      <c r="A1029" s="32">
        <v>1902</v>
      </c>
      <c r="B1029" s="450"/>
      <c r="C1029" s="249" t="str">
        <f>+VLOOKUP(A1029,bd_lista!$A$3:$C$590,3,FALSE)</f>
        <v>Gobierno Autónomo Municipal de Porvenir</v>
      </c>
      <c r="D1029" s="452"/>
      <c r="E1029" s="246" t="s">
        <v>1311</v>
      </c>
      <c r="F1029" s="245">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5">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5">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5">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5">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5">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5">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5">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5">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5">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5">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5">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5">
        <f t="shared" ca="1" si="37"/>
        <v>0</v>
      </c>
      <c r="S1029" s="252">
        <f ca="1">+R1028+R1029</f>
        <v>0</v>
      </c>
      <c r="T1029" s="245">
        <f ca="1">+S1029</f>
        <v>0</v>
      </c>
      <c r="U1029" s="244">
        <f t="shared" si="38"/>
        <v>2</v>
      </c>
      <c r="V1029" s="347" t="str">
        <f>+VLOOKUP(A1029,bd_lista!$A$3:$E$590,5,FALSE)</f>
        <v>Gobiernos Autonomos Municipales</v>
      </c>
      <c r="W1029" s="454"/>
      <c r="X1029" s="244">
        <f>+VLOOKUP(A1029,[2]Sheet1!$A$13:$D$744,4,FALSE)</f>
        <v>0</v>
      </c>
      <c r="Y1029" s="244" t="e">
        <f>+VLOOKUP(X1029,bd_lista!$A$3:$C$590,3,FALSE)</f>
        <v>#N/A</v>
      </c>
      <c r="Z1029" s="302"/>
      <c r="AA1029" s="303"/>
    </row>
    <row r="1030" spans="1:27" customFormat="1" ht="15" hidden="1" customHeight="1">
      <c r="A1030" s="32">
        <v>1903</v>
      </c>
      <c r="B1030" s="449">
        <f>+A1030</f>
        <v>1903</v>
      </c>
      <c r="C1030" s="249" t="str">
        <f>+VLOOKUP(A1030,bd_lista!$A$3:$C$590,3,FALSE)</f>
        <v>Gobierno Autónomo Municipal de Bolpebra</v>
      </c>
      <c r="D1030" s="451" t="str">
        <f>+C1030</f>
        <v>Gobierno Autónomo Municipal de Bolpebra</v>
      </c>
      <c r="E1030" s="244" t="s">
        <v>1310</v>
      </c>
      <c r="F1030" s="245">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5">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5">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5">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5">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5">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5">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5">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5">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5">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5">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5">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5">
        <f t="shared" ca="1" si="37"/>
        <v>0</v>
      </c>
      <c r="S1030" s="252"/>
      <c r="T1030" s="245">
        <f ca="1">+T1031</f>
        <v>0</v>
      </c>
      <c r="U1030" s="244">
        <f t="shared" si="38"/>
        <v>1</v>
      </c>
      <c r="V1030" s="347" t="str">
        <f>+VLOOKUP(A1030,bd_lista!$A$3:$E$590,5,FALSE)</f>
        <v>Gobiernos Autonomos Municipales</v>
      </c>
      <c r="W1030" s="453" t="str">
        <f>+V1030</f>
        <v>Gobiernos Autonomos Municipales</v>
      </c>
      <c r="X1030" s="244">
        <f>+VLOOKUP(A1030,[2]Sheet1!$A$13:$D$744,4,FALSE)</f>
        <v>0</v>
      </c>
      <c r="Y1030" s="244" t="e">
        <f>+VLOOKUP(X1030,bd_lista!$A$3:$C$590,3,FALSE)</f>
        <v>#N/A</v>
      </c>
      <c r="Z1030" s="304">
        <f>+X1030</f>
        <v>0</v>
      </c>
      <c r="AA1030" s="305" t="e">
        <f>+Y1030</f>
        <v>#N/A</v>
      </c>
    </row>
    <row r="1031" spans="1:27" customFormat="1" ht="15" hidden="1" customHeight="1">
      <c r="A1031" s="32">
        <v>1903</v>
      </c>
      <c r="B1031" s="450"/>
      <c r="C1031" s="249" t="str">
        <f>+VLOOKUP(A1031,bd_lista!$A$3:$C$590,3,FALSE)</f>
        <v>Gobierno Autónomo Municipal de Bolpebra</v>
      </c>
      <c r="D1031" s="452"/>
      <c r="E1031" s="246" t="s">
        <v>1311</v>
      </c>
      <c r="F1031" s="247">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7">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7">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7">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7">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7">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7">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7">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7">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7">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7">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7">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7">
        <f t="shared" ca="1" si="37"/>
        <v>0</v>
      </c>
      <c r="S1031" s="252">
        <f ca="1">+R1030+R1031</f>
        <v>0</v>
      </c>
      <c r="T1031" s="245">
        <f ca="1">+S1031</f>
        <v>0</v>
      </c>
      <c r="U1031" s="244">
        <f t="shared" si="38"/>
        <v>2</v>
      </c>
      <c r="V1031" s="347" t="str">
        <f>+VLOOKUP(A1031,bd_lista!$A$3:$E$590,5,FALSE)</f>
        <v>Gobiernos Autonomos Municipales</v>
      </c>
      <c r="W1031" s="454"/>
      <c r="X1031" s="244">
        <f>+VLOOKUP(A1031,[2]Sheet1!$A$13:$D$744,4,FALSE)</f>
        <v>0</v>
      </c>
      <c r="Y1031" s="244" t="e">
        <f>+VLOOKUP(X1031,bd_lista!$A$3:$C$590,3,FALSE)</f>
        <v>#N/A</v>
      </c>
      <c r="Z1031" s="302"/>
      <c r="AA1031" s="303"/>
    </row>
    <row r="1032" spans="1:27" customFormat="1" ht="15" hidden="1" customHeight="1">
      <c r="A1032" s="32">
        <v>1904</v>
      </c>
      <c r="B1032" s="449">
        <f>+A1032</f>
        <v>1904</v>
      </c>
      <c r="C1032" s="249" t="str">
        <f>+VLOOKUP(A1032,bd_lista!$A$3:$C$590,3,FALSE)</f>
        <v>Gobierno Autónomo Municipal de Bella Flor</v>
      </c>
      <c r="D1032" s="451" t="str">
        <f>+C1032</f>
        <v>Gobierno Autónomo Municipal de Bella Flor</v>
      </c>
      <c r="E1032" s="244" t="s">
        <v>1310</v>
      </c>
      <c r="F1032" s="245">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5">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5">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5">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5">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5">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5">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5">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5">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5">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5">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5">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5">
        <f t="shared" ca="1" si="37"/>
        <v>0</v>
      </c>
      <c r="S1032" s="252"/>
      <c r="T1032" s="245">
        <f ca="1">+T1033</f>
        <v>0</v>
      </c>
      <c r="U1032" s="244">
        <f t="shared" si="38"/>
        <v>1</v>
      </c>
      <c r="V1032" s="347" t="str">
        <f>+VLOOKUP(A1032,bd_lista!$A$3:$E$590,5,FALSE)</f>
        <v>Gobiernos Autonomos Municipales</v>
      </c>
      <c r="W1032" s="453" t="str">
        <f>+V1032</f>
        <v>Gobiernos Autonomos Municipales</v>
      </c>
      <c r="X1032" s="244">
        <f>+VLOOKUP(A1032,[2]Sheet1!$A$13:$D$744,4,FALSE)</f>
        <v>0</v>
      </c>
      <c r="Y1032" s="244" t="e">
        <f>+VLOOKUP(X1032,bd_lista!$A$3:$C$590,3,FALSE)</f>
        <v>#N/A</v>
      </c>
      <c r="Z1032" s="304">
        <f>+X1032</f>
        <v>0</v>
      </c>
      <c r="AA1032" s="305" t="e">
        <f>+Y1032</f>
        <v>#N/A</v>
      </c>
    </row>
    <row r="1033" spans="1:27" customFormat="1" ht="15" hidden="1" customHeight="1">
      <c r="A1033" s="32">
        <v>1904</v>
      </c>
      <c r="B1033" s="450"/>
      <c r="C1033" s="249" t="str">
        <f>+VLOOKUP(A1033,bd_lista!$A$3:$C$590,3,FALSE)</f>
        <v>Gobierno Autónomo Municipal de Bella Flor</v>
      </c>
      <c r="D1033" s="452"/>
      <c r="E1033" s="246" t="s">
        <v>1311</v>
      </c>
      <c r="F1033" s="245">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5">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5">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5">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5">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5">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5">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5">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5">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5">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5">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5">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5">
        <f t="shared" ca="1" si="37"/>
        <v>0</v>
      </c>
      <c r="S1033" s="252">
        <f ca="1">+R1032+R1033</f>
        <v>0</v>
      </c>
      <c r="T1033" s="245">
        <f ca="1">+S1033</f>
        <v>0</v>
      </c>
      <c r="U1033" s="244">
        <f t="shared" si="38"/>
        <v>2</v>
      </c>
      <c r="V1033" s="347" t="str">
        <f>+VLOOKUP(A1033,bd_lista!$A$3:$E$590,5,FALSE)</f>
        <v>Gobiernos Autonomos Municipales</v>
      </c>
      <c r="W1033" s="454"/>
      <c r="X1033" s="244">
        <f>+VLOOKUP(A1033,[2]Sheet1!$A$13:$D$744,4,FALSE)</f>
        <v>0</v>
      </c>
      <c r="Y1033" s="244" t="e">
        <f>+VLOOKUP(X1033,bd_lista!$A$3:$C$590,3,FALSE)</f>
        <v>#N/A</v>
      </c>
      <c r="Z1033" s="302"/>
      <c r="AA1033" s="303"/>
    </row>
    <row r="1034" spans="1:27" customFormat="1" ht="15" hidden="1" customHeight="1">
      <c r="A1034" s="32">
        <v>1905</v>
      </c>
      <c r="B1034" s="449">
        <f>+A1034</f>
        <v>1905</v>
      </c>
      <c r="C1034" s="249" t="str">
        <f>+VLOOKUP(A1034,bd_lista!$A$3:$C$590,3,FALSE)</f>
        <v>Gobierno Autónomo Municipal de Puerto Rico</v>
      </c>
      <c r="D1034" s="451" t="str">
        <f>+C1034</f>
        <v>Gobierno Autónomo Municipal de Puerto Rico</v>
      </c>
      <c r="E1034" s="244" t="s">
        <v>1310</v>
      </c>
      <c r="F1034" s="245">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5">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5">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5">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5">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5">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5">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5">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5">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5">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5">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5">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5">
        <f t="shared" ca="1" si="37"/>
        <v>0</v>
      </c>
      <c r="S1034" s="252"/>
      <c r="T1034" s="245">
        <f ca="1">+T1035</f>
        <v>0</v>
      </c>
      <c r="U1034" s="244">
        <f t="shared" si="38"/>
        <v>1</v>
      </c>
      <c r="V1034" s="347" t="str">
        <f>+VLOOKUP(A1034,bd_lista!$A$3:$E$590,5,FALSE)</f>
        <v>Gobiernos Autonomos Municipales</v>
      </c>
      <c r="W1034" s="453" t="str">
        <f>+V1034</f>
        <v>Gobiernos Autonomos Municipales</v>
      </c>
      <c r="X1034" s="244">
        <f>+VLOOKUP(A1034,[2]Sheet1!$A$13:$D$744,4,FALSE)</f>
        <v>0</v>
      </c>
      <c r="Y1034" s="244" t="e">
        <f>+VLOOKUP(X1034,bd_lista!$A$3:$C$590,3,FALSE)</f>
        <v>#N/A</v>
      </c>
      <c r="Z1034" s="304">
        <f>+X1034</f>
        <v>0</v>
      </c>
      <c r="AA1034" s="305" t="e">
        <f>+Y1034</f>
        <v>#N/A</v>
      </c>
    </row>
    <row r="1035" spans="1:27" customFormat="1" ht="15" hidden="1" customHeight="1">
      <c r="A1035" s="32">
        <v>1905</v>
      </c>
      <c r="B1035" s="450"/>
      <c r="C1035" s="249" t="str">
        <f>+VLOOKUP(A1035,bd_lista!$A$3:$C$590,3,FALSE)</f>
        <v>Gobierno Autónomo Municipal de Puerto Rico</v>
      </c>
      <c r="D1035" s="452"/>
      <c r="E1035" s="246" t="s">
        <v>1311</v>
      </c>
      <c r="F1035" s="245">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5">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5">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5">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5">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5">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5">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5">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5">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5">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5">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5">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5">
        <f t="shared" ca="1" si="37"/>
        <v>0</v>
      </c>
      <c r="S1035" s="252">
        <f ca="1">+R1034+R1035</f>
        <v>0</v>
      </c>
      <c r="T1035" s="245">
        <f ca="1">+S1035</f>
        <v>0</v>
      </c>
      <c r="U1035" s="244">
        <f t="shared" si="38"/>
        <v>2</v>
      </c>
      <c r="V1035" s="347" t="str">
        <f>+VLOOKUP(A1035,bd_lista!$A$3:$E$590,5,FALSE)</f>
        <v>Gobiernos Autonomos Municipales</v>
      </c>
      <c r="W1035" s="454"/>
      <c r="X1035" s="244">
        <f>+VLOOKUP(A1035,[2]Sheet1!$A$13:$D$744,4,FALSE)</f>
        <v>0</v>
      </c>
      <c r="Y1035" s="244" t="e">
        <f>+VLOOKUP(X1035,bd_lista!$A$3:$C$590,3,FALSE)</f>
        <v>#N/A</v>
      </c>
      <c r="Z1035" s="302"/>
      <c r="AA1035" s="303"/>
    </row>
    <row r="1036" spans="1:27" customFormat="1" ht="27" hidden="1" customHeight="1">
      <c r="A1036" s="32">
        <v>1906</v>
      </c>
      <c r="B1036" s="449">
        <f>+A1036</f>
        <v>1906</v>
      </c>
      <c r="C1036" s="249" t="str">
        <f>+VLOOKUP(A1036,bd_lista!$A$3:$C$590,3,FALSE)</f>
        <v>Gobierno Autónomo Municipal de San Pedro</v>
      </c>
      <c r="D1036" s="451" t="str">
        <f>+C1036</f>
        <v>Gobierno Autónomo Municipal de San Pedro</v>
      </c>
      <c r="E1036" s="244" t="s">
        <v>1310</v>
      </c>
      <c r="F1036" s="245">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5">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5">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5">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5">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5">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5">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5">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5">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5">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5">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5">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5">
        <f t="shared" ca="1" si="37"/>
        <v>0</v>
      </c>
      <c r="S1036" s="252"/>
      <c r="T1036" s="245">
        <f ca="1">+T1037</f>
        <v>0</v>
      </c>
      <c r="U1036" s="244">
        <f t="shared" si="38"/>
        <v>1</v>
      </c>
      <c r="V1036" s="347" t="str">
        <f>+VLOOKUP(A1036,bd_lista!$A$3:$E$590,5,FALSE)</f>
        <v>Gobiernos Autonomos Municipales</v>
      </c>
      <c r="W1036" s="453" t="str">
        <f>+V1036</f>
        <v>Gobiernos Autonomos Municipales</v>
      </c>
      <c r="X1036" s="244">
        <f>+VLOOKUP(A1036,[2]Sheet1!$A$13:$D$744,4,FALSE)</f>
        <v>0</v>
      </c>
      <c r="Y1036" s="244" t="e">
        <f>+VLOOKUP(X1036,bd_lista!$A$3:$C$590,3,FALSE)</f>
        <v>#N/A</v>
      </c>
      <c r="Z1036" s="304">
        <f>+X1036</f>
        <v>0</v>
      </c>
      <c r="AA1036" s="305" t="e">
        <f>+Y1036</f>
        <v>#N/A</v>
      </c>
    </row>
    <row r="1037" spans="1:27" customFormat="1" ht="27" hidden="1" customHeight="1">
      <c r="A1037" s="32">
        <v>1906</v>
      </c>
      <c r="B1037" s="450"/>
      <c r="C1037" s="249" t="str">
        <f>+VLOOKUP(A1037,bd_lista!$A$3:$C$590,3,FALSE)</f>
        <v>Gobierno Autónomo Municipal de San Pedro</v>
      </c>
      <c r="D1037" s="452"/>
      <c r="E1037" s="246" t="s">
        <v>1311</v>
      </c>
      <c r="F1037" s="245">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5">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5">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5">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5">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5">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5">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5">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5">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5">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5">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5">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5">
        <f t="shared" ca="1" si="37"/>
        <v>0</v>
      </c>
      <c r="S1037" s="252">
        <f ca="1">+R1036+R1037</f>
        <v>0</v>
      </c>
      <c r="T1037" s="245">
        <f ca="1">+S1037</f>
        <v>0</v>
      </c>
      <c r="U1037" s="244">
        <f t="shared" si="38"/>
        <v>2</v>
      </c>
      <c r="V1037" s="347" t="str">
        <f>+VLOOKUP(A1037,bd_lista!$A$3:$E$590,5,FALSE)</f>
        <v>Gobiernos Autonomos Municipales</v>
      </c>
      <c r="W1037" s="454"/>
      <c r="X1037" s="244">
        <f>+VLOOKUP(A1037,[2]Sheet1!$A$13:$D$744,4,FALSE)</f>
        <v>0</v>
      </c>
      <c r="Y1037" s="244" t="e">
        <f>+VLOOKUP(X1037,bd_lista!$A$3:$C$590,3,FALSE)</f>
        <v>#N/A</v>
      </c>
      <c r="Z1037" s="302"/>
      <c r="AA1037" s="303"/>
    </row>
    <row r="1038" spans="1:27" customFormat="1" ht="15" hidden="1" customHeight="1">
      <c r="A1038" s="32">
        <v>1907</v>
      </c>
      <c r="B1038" s="449">
        <f>+A1038</f>
        <v>1907</v>
      </c>
      <c r="C1038" s="249" t="str">
        <f>+VLOOKUP(A1038,bd_lista!$A$3:$C$590,3,FALSE)</f>
        <v>Gobierno Autónomo Municipal de Filadelfia</v>
      </c>
      <c r="D1038" s="451" t="str">
        <f>+C1038</f>
        <v>Gobierno Autónomo Municipal de Filadelfia</v>
      </c>
      <c r="E1038" s="244" t="s">
        <v>1310</v>
      </c>
      <c r="F1038" s="245">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5">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5">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5">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5">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5">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5">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5">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5">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5">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5">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5">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5">
        <f t="shared" ca="1" si="37"/>
        <v>0</v>
      </c>
      <c r="S1038" s="275"/>
      <c r="T1038" s="273">
        <f ca="1">+T1039</f>
        <v>0</v>
      </c>
      <c r="U1038" s="244">
        <f t="shared" si="38"/>
        <v>1</v>
      </c>
      <c r="V1038" s="347" t="str">
        <f>+VLOOKUP(A1038,bd_lista!$A$3:$E$590,5,FALSE)</f>
        <v>Gobiernos Autonomos Municipales</v>
      </c>
      <c r="W1038" s="453" t="str">
        <f>+V1038</f>
        <v>Gobiernos Autonomos Municipales</v>
      </c>
      <c r="X1038" s="244">
        <f>+VLOOKUP(A1038,[2]Sheet1!$A$13:$D$744,4,FALSE)</f>
        <v>0</v>
      </c>
      <c r="Y1038" s="244" t="e">
        <f>+VLOOKUP(X1038,bd_lista!$A$3:$C$590,3,FALSE)</f>
        <v>#N/A</v>
      </c>
      <c r="Z1038" s="304">
        <f>+X1038</f>
        <v>0</v>
      </c>
      <c r="AA1038" s="305" t="e">
        <f>+Y1038</f>
        <v>#N/A</v>
      </c>
    </row>
    <row r="1039" spans="1:27" customFormat="1" ht="15" hidden="1" customHeight="1">
      <c r="A1039" s="32">
        <v>1907</v>
      </c>
      <c r="B1039" s="450"/>
      <c r="C1039" s="249" t="str">
        <f>+VLOOKUP(A1039,bd_lista!$A$3:$C$590,3,FALSE)</f>
        <v>Gobierno Autónomo Municipal de Filadelfia</v>
      </c>
      <c r="D1039" s="452"/>
      <c r="E1039" s="246" t="s">
        <v>1311</v>
      </c>
      <c r="F1039" s="247">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7">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7">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7">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7">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7">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7">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7">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7">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7">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7">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7">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7">
        <f t="shared" ca="1" si="37"/>
        <v>0</v>
      </c>
      <c r="S1039" s="252">
        <f ca="1">+R1038+R1039</f>
        <v>0</v>
      </c>
      <c r="T1039" s="247">
        <f ca="1">+S1039</f>
        <v>0</v>
      </c>
      <c r="U1039" s="244">
        <f t="shared" si="38"/>
        <v>2</v>
      </c>
      <c r="V1039" s="347" t="str">
        <f>+VLOOKUP(A1039,bd_lista!$A$3:$E$590,5,FALSE)</f>
        <v>Gobiernos Autonomos Municipales</v>
      </c>
      <c r="W1039" s="454"/>
      <c r="X1039" s="244">
        <f>+VLOOKUP(A1039,[2]Sheet1!$A$13:$D$744,4,FALSE)</f>
        <v>0</v>
      </c>
      <c r="Y1039" s="244" t="e">
        <f>+VLOOKUP(X1039,bd_lista!$A$3:$C$590,3,FALSE)</f>
        <v>#N/A</v>
      </c>
      <c r="Z1039" s="302"/>
      <c r="AA1039" s="303"/>
    </row>
    <row r="1040" spans="1:27" customFormat="1" ht="27" hidden="1" customHeight="1">
      <c r="A1040" s="32">
        <v>1908</v>
      </c>
      <c r="B1040" s="449">
        <f>+A1040</f>
        <v>1908</v>
      </c>
      <c r="C1040" s="249" t="str">
        <f>+VLOOKUP(A1040,bd_lista!$A$3:$C$590,3,FALSE)</f>
        <v>Gobierno Autónomo Municipal de Puerto Gonzalo Moreno</v>
      </c>
      <c r="D1040" s="451" t="str">
        <f>+C1040</f>
        <v>Gobierno Autónomo Municipal de Puerto Gonzalo Moreno</v>
      </c>
      <c r="E1040" s="244" t="s">
        <v>1310</v>
      </c>
      <c r="F1040" s="245">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5">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5">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5">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5">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5">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5">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5">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5">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5">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5">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5">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5">
        <f t="shared" ca="1" si="37"/>
        <v>0</v>
      </c>
      <c r="S1040" s="252"/>
      <c r="T1040" s="245">
        <f ca="1">+T1041</f>
        <v>0</v>
      </c>
      <c r="U1040" s="244">
        <f t="shared" si="38"/>
        <v>1</v>
      </c>
      <c r="V1040" s="347" t="str">
        <f>+VLOOKUP(A1040,bd_lista!$A$3:$E$590,5,FALSE)</f>
        <v>Gobiernos Autonomos Municipales</v>
      </c>
      <c r="W1040" s="453" t="str">
        <f>+V1040</f>
        <v>Gobiernos Autonomos Municipales</v>
      </c>
      <c r="X1040" s="244">
        <f>+VLOOKUP(A1040,[2]Sheet1!$A$13:$D$744,4,FALSE)</f>
        <v>0</v>
      </c>
      <c r="Y1040" s="244" t="e">
        <f>+VLOOKUP(X1040,bd_lista!$A$3:$C$590,3,FALSE)</f>
        <v>#N/A</v>
      </c>
      <c r="Z1040" s="304">
        <f>+X1040</f>
        <v>0</v>
      </c>
      <c r="AA1040" s="305" t="e">
        <f>+Y1040</f>
        <v>#N/A</v>
      </c>
    </row>
    <row r="1041" spans="1:27" customFormat="1" ht="27" hidden="1" customHeight="1">
      <c r="A1041" s="32">
        <v>1908</v>
      </c>
      <c r="B1041" s="450"/>
      <c r="C1041" s="249" t="str">
        <f>+VLOOKUP(A1041,bd_lista!$A$3:$C$590,3,FALSE)</f>
        <v>Gobierno Autónomo Municipal de Puerto Gonzalo Moreno</v>
      </c>
      <c r="D1041" s="452"/>
      <c r="E1041" s="246" t="s">
        <v>1311</v>
      </c>
      <c r="F1041" s="245">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5">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5">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5">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5">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5">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5">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5">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5">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5">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5">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5">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5">
        <f t="shared" ca="1" si="37"/>
        <v>0</v>
      </c>
      <c r="S1041" s="252">
        <f ca="1">+R1040+R1041</f>
        <v>0</v>
      </c>
      <c r="T1041" s="245">
        <f ca="1">+S1041</f>
        <v>0</v>
      </c>
      <c r="U1041" s="244">
        <f t="shared" si="38"/>
        <v>2</v>
      </c>
      <c r="V1041" s="347" t="str">
        <f>+VLOOKUP(A1041,bd_lista!$A$3:$E$590,5,FALSE)</f>
        <v>Gobiernos Autonomos Municipales</v>
      </c>
      <c r="W1041" s="454"/>
      <c r="X1041" s="244">
        <f>+VLOOKUP(A1041,[2]Sheet1!$A$13:$D$744,4,FALSE)</f>
        <v>0</v>
      </c>
      <c r="Y1041" s="244" t="e">
        <f>+VLOOKUP(X1041,bd_lista!$A$3:$C$590,3,FALSE)</f>
        <v>#N/A</v>
      </c>
      <c r="Z1041" s="302"/>
      <c r="AA1041" s="303"/>
    </row>
    <row r="1042" spans="1:27" customFormat="1" ht="15" hidden="1" customHeight="1">
      <c r="A1042" s="32">
        <v>1909</v>
      </c>
      <c r="B1042" s="449">
        <f>+A1042</f>
        <v>1909</v>
      </c>
      <c r="C1042" s="249" t="str">
        <f>+VLOOKUP(A1042,bd_lista!$A$3:$C$590,3,FALSE)</f>
        <v>Gobierno Autónomo Municipal de San Lorenzo</v>
      </c>
      <c r="D1042" s="451" t="str">
        <f>+C1042</f>
        <v>Gobierno Autónomo Municipal de San Lorenzo</v>
      </c>
      <c r="E1042" s="244" t="s">
        <v>1310</v>
      </c>
      <c r="F1042" s="245">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5">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5">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5">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5">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5">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5">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5">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5">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5">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5">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5">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5">
        <f t="shared" ca="1" si="37"/>
        <v>0</v>
      </c>
      <c r="S1042" s="252"/>
      <c r="T1042" s="245">
        <f ca="1">+T1043</f>
        <v>0</v>
      </c>
      <c r="U1042" s="244">
        <f t="shared" si="38"/>
        <v>1</v>
      </c>
      <c r="V1042" s="347" t="str">
        <f>+VLOOKUP(A1042,bd_lista!$A$3:$E$590,5,FALSE)</f>
        <v>Gobiernos Autonomos Municipales</v>
      </c>
      <c r="W1042" s="453" t="str">
        <f>+V1042</f>
        <v>Gobiernos Autonomos Municipales</v>
      </c>
      <c r="X1042" s="244">
        <f>+VLOOKUP(A1042,[2]Sheet1!$A$13:$D$744,4,FALSE)</f>
        <v>0</v>
      </c>
      <c r="Y1042" s="244" t="e">
        <f>+VLOOKUP(X1042,bd_lista!$A$3:$C$590,3,FALSE)</f>
        <v>#N/A</v>
      </c>
      <c r="Z1042" s="304">
        <f>+X1042</f>
        <v>0</v>
      </c>
      <c r="AA1042" s="305" t="e">
        <f>+Y1042</f>
        <v>#N/A</v>
      </c>
    </row>
    <row r="1043" spans="1:27" customFormat="1" ht="15" hidden="1" customHeight="1">
      <c r="A1043" s="32">
        <v>1909</v>
      </c>
      <c r="B1043" s="450"/>
      <c r="C1043" s="249" t="str">
        <f>+VLOOKUP(A1043,bd_lista!$A$3:$C$590,3,FALSE)</f>
        <v>Gobierno Autónomo Municipal de San Lorenzo</v>
      </c>
      <c r="D1043" s="452"/>
      <c r="E1043" s="246" t="s">
        <v>1311</v>
      </c>
      <c r="F1043" s="245">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5">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5">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5">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5">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5">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5">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5">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5">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5">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5">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5">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5">
        <f t="shared" ca="1" si="37"/>
        <v>0</v>
      </c>
      <c r="S1043" s="252">
        <f ca="1">+R1042+R1043</f>
        <v>0</v>
      </c>
      <c r="T1043" s="245">
        <f ca="1">+S1043</f>
        <v>0</v>
      </c>
      <c r="U1043" s="244">
        <f t="shared" si="38"/>
        <v>2</v>
      </c>
      <c r="V1043" s="347" t="str">
        <f>+VLOOKUP(A1043,bd_lista!$A$3:$E$590,5,FALSE)</f>
        <v>Gobiernos Autonomos Municipales</v>
      </c>
      <c r="W1043" s="454"/>
      <c r="X1043" s="244">
        <f>+VLOOKUP(A1043,[2]Sheet1!$A$13:$D$744,4,FALSE)</f>
        <v>0</v>
      </c>
      <c r="Y1043" s="244" t="e">
        <f>+VLOOKUP(X1043,bd_lista!$A$3:$C$590,3,FALSE)</f>
        <v>#N/A</v>
      </c>
      <c r="Z1043" s="302"/>
      <c r="AA1043" s="303"/>
    </row>
    <row r="1044" spans="1:27" customFormat="1" ht="15" hidden="1" customHeight="1">
      <c r="A1044" s="32">
        <v>1910</v>
      </c>
      <c r="B1044" s="449">
        <f>+A1044</f>
        <v>1910</v>
      </c>
      <c r="C1044" s="249" t="str">
        <f>+VLOOKUP(A1044,bd_lista!$A$3:$C$590,3,FALSE)</f>
        <v>Gobierno Autónomo Municipal de Sena</v>
      </c>
      <c r="D1044" s="451" t="str">
        <f>+C1044</f>
        <v>Gobierno Autónomo Municipal de Sena</v>
      </c>
      <c r="E1044" s="244" t="s">
        <v>1310</v>
      </c>
      <c r="F1044" s="245">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5">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5">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5">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5">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5">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5">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5">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5">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5">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5">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5">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5">
        <f t="shared" ca="1" si="37"/>
        <v>0</v>
      </c>
      <c r="S1044" s="252"/>
      <c r="T1044" s="245">
        <f ca="1">+T1045</f>
        <v>0</v>
      </c>
      <c r="U1044" s="244">
        <f t="shared" si="38"/>
        <v>1</v>
      </c>
      <c r="V1044" s="347" t="str">
        <f>+VLOOKUP(A1044,bd_lista!$A$3:$E$590,5,FALSE)</f>
        <v>Gobiernos Autonomos Municipales</v>
      </c>
      <c r="W1044" s="453" t="str">
        <f>+V1044</f>
        <v>Gobiernos Autonomos Municipales</v>
      </c>
      <c r="X1044" s="244">
        <f>+VLOOKUP(A1044,[2]Sheet1!$A$13:$D$744,4,FALSE)</f>
        <v>0</v>
      </c>
      <c r="Y1044" s="244" t="e">
        <f>+VLOOKUP(X1044,bd_lista!$A$3:$C$590,3,FALSE)</f>
        <v>#N/A</v>
      </c>
      <c r="Z1044" s="304">
        <f>+X1044</f>
        <v>0</v>
      </c>
      <c r="AA1044" s="305" t="e">
        <f>+Y1044</f>
        <v>#N/A</v>
      </c>
    </row>
    <row r="1045" spans="1:27" customFormat="1" ht="15" hidden="1" customHeight="1">
      <c r="A1045" s="32">
        <v>1910</v>
      </c>
      <c r="B1045" s="450"/>
      <c r="C1045" s="249" t="str">
        <f>+VLOOKUP(A1045,bd_lista!$A$3:$C$590,3,FALSE)</f>
        <v>Gobierno Autónomo Municipal de Sena</v>
      </c>
      <c r="D1045" s="452"/>
      <c r="E1045" s="246" t="s">
        <v>1311</v>
      </c>
      <c r="F1045" s="245">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5">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5">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5">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5">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5">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5">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5">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5">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5">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5">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5">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5">
        <f t="shared" ca="1" si="37"/>
        <v>0</v>
      </c>
      <c r="S1045" s="252">
        <f ca="1">+R1044+R1045</f>
        <v>0</v>
      </c>
      <c r="T1045" s="245">
        <f ca="1">+S1045</f>
        <v>0</v>
      </c>
      <c r="U1045" s="244">
        <f t="shared" si="38"/>
        <v>2</v>
      </c>
      <c r="V1045" s="347" t="str">
        <f>+VLOOKUP(A1045,bd_lista!$A$3:$E$590,5,FALSE)</f>
        <v>Gobiernos Autonomos Municipales</v>
      </c>
      <c r="W1045" s="454"/>
      <c r="X1045" s="244">
        <f>+VLOOKUP(A1045,[2]Sheet1!$A$13:$D$744,4,FALSE)</f>
        <v>0</v>
      </c>
      <c r="Y1045" s="244" t="e">
        <f>+VLOOKUP(X1045,bd_lista!$A$3:$C$590,3,FALSE)</f>
        <v>#N/A</v>
      </c>
      <c r="Z1045" s="302"/>
      <c r="AA1045" s="303"/>
    </row>
    <row r="1046" spans="1:27" customFormat="1" ht="15" hidden="1" customHeight="1">
      <c r="A1046" s="32">
        <v>1911</v>
      </c>
      <c r="B1046" s="449">
        <f>+A1046</f>
        <v>1911</v>
      </c>
      <c r="C1046" s="249" t="str">
        <f>+VLOOKUP(A1046,bd_lista!$A$3:$C$590,3,FALSE)</f>
        <v>Gobierno Autónomo Municipal de Santa Rosa del Abuná</v>
      </c>
      <c r="D1046" s="451" t="str">
        <f>+C1046</f>
        <v>Gobierno Autónomo Municipal de Santa Rosa del Abuná</v>
      </c>
      <c r="E1046" s="244" t="s">
        <v>1310</v>
      </c>
      <c r="F1046" s="245">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5">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5">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5">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5">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5">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5">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5">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5">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5">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5">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5">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5">
        <f t="shared" ca="1" si="37"/>
        <v>0</v>
      </c>
      <c r="S1046" s="252"/>
      <c r="T1046" s="245">
        <f ca="1">+T1047</f>
        <v>0</v>
      </c>
      <c r="U1046" s="244">
        <f t="shared" si="38"/>
        <v>1</v>
      </c>
      <c r="V1046" s="347" t="str">
        <f>+VLOOKUP(A1046,bd_lista!$A$3:$E$590,5,FALSE)</f>
        <v>Gobiernos Autonomos Municipales</v>
      </c>
      <c r="W1046" s="453" t="str">
        <f>+V1046</f>
        <v>Gobiernos Autonomos Municipales</v>
      </c>
      <c r="X1046" s="244">
        <f>+VLOOKUP(A1046,[2]Sheet1!$A$13:$D$744,4,FALSE)</f>
        <v>0</v>
      </c>
      <c r="Y1046" s="244" t="e">
        <f>+VLOOKUP(X1046,bd_lista!$A$3:$C$590,3,FALSE)</f>
        <v>#N/A</v>
      </c>
      <c r="Z1046" s="304">
        <f>+X1046</f>
        <v>0</v>
      </c>
      <c r="AA1046" s="305" t="e">
        <f>+Y1046</f>
        <v>#N/A</v>
      </c>
    </row>
    <row r="1047" spans="1:27" customFormat="1" ht="15" hidden="1" customHeight="1">
      <c r="A1047" s="32">
        <v>1911</v>
      </c>
      <c r="B1047" s="450"/>
      <c r="C1047" s="249" t="str">
        <f>+VLOOKUP(A1047,bd_lista!$A$3:$C$590,3,FALSE)</f>
        <v>Gobierno Autónomo Municipal de Santa Rosa del Abuná</v>
      </c>
      <c r="D1047" s="452"/>
      <c r="E1047" s="246" t="s">
        <v>1311</v>
      </c>
      <c r="F1047" s="245">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5">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5">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5">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5">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5">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5">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5">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5">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5">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5">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5">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5">
        <f t="shared" ca="1" si="37"/>
        <v>0</v>
      </c>
      <c r="S1047" s="252">
        <f ca="1">+R1046+R1047</f>
        <v>0</v>
      </c>
      <c r="T1047" s="245">
        <f ca="1">+S1047</f>
        <v>0</v>
      </c>
      <c r="U1047" s="244">
        <f t="shared" si="38"/>
        <v>2</v>
      </c>
      <c r="V1047" s="347" t="str">
        <f>+VLOOKUP(A1047,bd_lista!$A$3:$E$590,5,FALSE)</f>
        <v>Gobiernos Autonomos Municipales</v>
      </c>
      <c r="W1047" s="454"/>
      <c r="X1047" s="244">
        <f>+VLOOKUP(A1047,[2]Sheet1!$A$13:$D$744,4,FALSE)</f>
        <v>0</v>
      </c>
      <c r="Y1047" s="244" t="e">
        <f>+VLOOKUP(X1047,bd_lista!$A$3:$C$590,3,FALSE)</f>
        <v>#N/A</v>
      </c>
      <c r="Z1047" s="302"/>
      <c r="AA1047" s="303"/>
    </row>
    <row r="1048" spans="1:27" customFormat="1" ht="15" hidden="1" customHeight="1">
      <c r="A1048" s="32">
        <v>1912</v>
      </c>
      <c r="B1048" s="449">
        <f>+A1048</f>
        <v>1912</v>
      </c>
      <c r="C1048" s="249" t="str">
        <f>+VLOOKUP(A1048,bd_lista!$A$3:$C$590,3,FALSE)</f>
        <v>Gobierno Autónomo Municipal de Ingavi (Humaita)</v>
      </c>
      <c r="D1048" s="451" t="str">
        <f>+C1048</f>
        <v>Gobierno Autónomo Municipal de Ingavi (Humaita)</v>
      </c>
      <c r="E1048" s="244" t="s">
        <v>1310</v>
      </c>
      <c r="F1048" s="245">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5">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5">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5">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5">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5">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5">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5">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5">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5">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5">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5">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5">
        <f t="shared" ca="1" si="37"/>
        <v>0</v>
      </c>
      <c r="S1048" s="252"/>
      <c r="T1048" s="245">
        <f ca="1">+T1049</f>
        <v>0</v>
      </c>
      <c r="U1048" s="244">
        <f t="shared" si="38"/>
        <v>1</v>
      </c>
      <c r="V1048" s="347" t="str">
        <f>+VLOOKUP(A1048,bd_lista!$A$3:$E$590,5,FALSE)</f>
        <v>Gobiernos Autonomos Municipales</v>
      </c>
      <c r="W1048" s="453" t="str">
        <f>+V1048</f>
        <v>Gobiernos Autonomos Municipales</v>
      </c>
      <c r="X1048" s="244">
        <f>+VLOOKUP(A1048,[2]Sheet1!$A$13:$D$744,4,FALSE)</f>
        <v>0</v>
      </c>
      <c r="Y1048" s="244" t="e">
        <f>+VLOOKUP(X1048,bd_lista!$A$3:$C$590,3,FALSE)</f>
        <v>#N/A</v>
      </c>
      <c r="Z1048" s="304">
        <f>+X1048</f>
        <v>0</v>
      </c>
      <c r="AA1048" s="305" t="e">
        <f>+Y1048</f>
        <v>#N/A</v>
      </c>
    </row>
    <row r="1049" spans="1:27" customFormat="1" ht="15" hidden="1" customHeight="1">
      <c r="A1049" s="32">
        <v>1912</v>
      </c>
      <c r="B1049" s="450"/>
      <c r="C1049" s="249" t="str">
        <f>+VLOOKUP(A1049,bd_lista!$A$3:$C$590,3,FALSE)</f>
        <v>Gobierno Autónomo Municipal de Ingavi (Humaita)</v>
      </c>
      <c r="D1049" s="452"/>
      <c r="E1049" s="246" t="s">
        <v>1311</v>
      </c>
      <c r="F1049" s="245">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5">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5">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5">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5">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5">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5">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5">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5">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5">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5">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5">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5">
        <f t="shared" ca="1" si="37"/>
        <v>0</v>
      </c>
      <c r="S1049" s="252">
        <f ca="1">+R1048+R1049</f>
        <v>0</v>
      </c>
      <c r="T1049" s="245">
        <f ca="1">+S1049</f>
        <v>0</v>
      </c>
      <c r="U1049" s="244">
        <f t="shared" si="38"/>
        <v>2</v>
      </c>
      <c r="V1049" s="347" t="str">
        <f>+VLOOKUP(A1049,bd_lista!$A$3:$E$590,5,FALSE)</f>
        <v>Gobiernos Autonomos Municipales</v>
      </c>
      <c r="W1049" s="454"/>
      <c r="X1049" s="244">
        <f>+VLOOKUP(A1049,[2]Sheet1!$A$13:$D$744,4,FALSE)</f>
        <v>0</v>
      </c>
      <c r="Y1049" s="244" t="e">
        <f>+VLOOKUP(X1049,bd_lista!$A$3:$C$590,3,FALSE)</f>
        <v>#N/A</v>
      </c>
      <c r="Z1049" s="302"/>
      <c r="AA1049" s="303"/>
    </row>
    <row r="1050" spans="1:27" customFormat="1" ht="15" hidden="1" customHeight="1">
      <c r="A1050" s="32">
        <v>1913</v>
      </c>
      <c r="B1050" s="449">
        <f>+A1050</f>
        <v>1913</v>
      </c>
      <c r="C1050" s="249" t="str">
        <f>+VLOOKUP(A1050,bd_lista!$A$3:$C$590,3,FALSE)</f>
        <v>Gobierno Autónomo Municipal de Nueva Esperanza</v>
      </c>
      <c r="D1050" s="451" t="str">
        <f>+C1050</f>
        <v>Gobierno Autónomo Municipal de Nueva Esperanza</v>
      </c>
      <c r="E1050" s="244" t="s">
        <v>1310</v>
      </c>
      <c r="F1050" s="245">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5">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5">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5">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5">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5">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5">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5">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5">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5">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5">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5">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5">
        <f t="shared" ca="1" si="37"/>
        <v>0</v>
      </c>
      <c r="S1050" s="252"/>
      <c r="T1050" s="245">
        <f ca="1">+T1051</f>
        <v>0</v>
      </c>
      <c r="U1050" s="244">
        <f t="shared" si="38"/>
        <v>1</v>
      </c>
      <c r="V1050" s="347" t="str">
        <f>+VLOOKUP(A1050,bd_lista!$A$3:$E$590,5,FALSE)</f>
        <v>Gobiernos Autonomos Municipales</v>
      </c>
      <c r="W1050" s="453" t="str">
        <f>+V1050</f>
        <v>Gobiernos Autonomos Municipales</v>
      </c>
      <c r="X1050" s="244">
        <f>+VLOOKUP(A1050,[2]Sheet1!$A$13:$D$744,4,FALSE)</f>
        <v>0</v>
      </c>
      <c r="Y1050" s="244" t="e">
        <f>+VLOOKUP(X1050,bd_lista!$A$3:$C$590,3,FALSE)</f>
        <v>#N/A</v>
      </c>
      <c r="Z1050" s="304">
        <f>+X1050</f>
        <v>0</v>
      </c>
      <c r="AA1050" s="305" t="e">
        <f>+Y1050</f>
        <v>#N/A</v>
      </c>
    </row>
    <row r="1051" spans="1:27" customFormat="1" ht="15" hidden="1" customHeight="1">
      <c r="A1051" s="32">
        <v>1913</v>
      </c>
      <c r="B1051" s="450"/>
      <c r="C1051" s="249" t="str">
        <f>+VLOOKUP(A1051,bd_lista!$A$3:$C$590,3,FALSE)</f>
        <v>Gobierno Autónomo Municipal de Nueva Esperanza</v>
      </c>
      <c r="D1051" s="452"/>
      <c r="E1051" s="246" t="s">
        <v>1311</v>
      </c>
      <c r="F1051" s="245">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5">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5">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5">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5">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5">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5">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5">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5">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5">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5">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5">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5">
        <f t="shared" ca="1" si="37"/>
        <v>0</v>
      </c>
      <c r="S1051" s="252">
        <f ca="1">+R1050+R1051</f>
        <v>0</v>
      </c>
      <c r="T1051" s="245">
        <f ca="1">+S1051</f>
        <v>0</v>
      </c>
      <c r="U1051" s="244">
        <f t="shared" si="38"/>
        <v>2</v>
      </c>
      <c r="V1051" s="347" t="str">
        <f>+VLOOKUP(A1051,bd_lista!$A$3:$E$590,5,FALSE)</f>
        <v>Gobiernos Autonomos Municipales</v>
      </c>
      <c r="W1051" s="454"/>
      <c r="X1051" s="244">
        <f>+VLOOKUP(A1051,[2]Sheet1!$A$13:$D$744,4,FALSE)</f>
        <v>0</v>
      </c>
      <c r="Y1051" s="244" t="e">
        <f>+VLOOKUP(X1051,bd_lista!$A$3:$C$590,3,FALSE)</f>
        <v>#N/A</v>
      </c>
      <c r="Z1051" s="302"/>
      <c r="AA1051" s="303"/>
    </row>
    <row r="1052" spans="1:27" customFormat="1" ht="15" hidden="1" customHeight="1">
      <c r="A1052" s="32">
        <v>1914</v>
      </c>
      <c r="B1052" s="449">
        <f>+A1052</f>
        <v>1914</v>
      </c>
      <c r="C1052" s="249" t="str">
        <f>+VLOOKUP(A1052,bd_lista!$A$3:$C$590,3,FALSE)</f>
        <v>Gobierno Autónomo Municipal de Villa Nueva (Loma Alta)</v>
      </c>
      <c r="D1052" s="451" t="str">
        <f>+C1052</f>
        <v>Gobierno Autónomo Municipal de Villa Nueva (Loma Alta)</v>
      </c>
      <c r="E1052" s="244" t="s">
        <v>1310</v>
      </c>
      <c r="F1052" s="245">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5">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5">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5">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5">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5">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5">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5">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5">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5">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5">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5">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5">
        <f t="shared" ca="1" si="37"/>
        <v>0</v>
      </c>
      <c r="S1052" s="252"/>
      <c r="T1052" s="245">
        <f ca="1">+T1053</f>
        <v>0</v>
      </c>
      <c r="U1052" s="244">
        <f t="shared" si="38"/>
        <v>1</v>
      </c>
      <c r="V1052" s="347" t="str">
        <f>+VLOOKUP(A1052,bd_lista!$A$3:$E$590,5,FALSE)</f>
        <v>Gobiernos Autonomos Municipales</v>
      </c>
      <c r="W1052" s="453" t="str">
        <f>+V1052</f>
        <v>Gobiernos Autonomos Municipales</v>
      </c>
      <c r="X1052" s="244">
        <f>+VLOOKUP(A1052,[2]Sheet1!$A$13:$D$744,4,FALSE)</f>
        <v>0</v>
      </c>
      <c r="Y1052" s="244" t="e">
        <f>+VLOOKUP(X1052,bd_lista!$A$3:$C$590,3,FALSE)</f>
        <v>#N/A</v>
      </c>
      <c r="Z1052" s="304">
        <f>+X1052</f>
        <v>0</v>
      </c>
      <c r="AA1052" s="305" t="e">
        <f>+Y1052</f>
        <v>#N/A</v>
      </c>
    </row>
    <row r="1053" spans="1:27" customFormat="1" ht="15" hidden="1" customHeight="1">
      <c r="A1053" s="32">
        <v>1914</v>
      </c>
      <c r="B1053" s="450"/>
      <c r="C1053" s="249" t="str">
        <f>+VLOOKUP(A1053,bd_lista!$A$3:$C$590,3,FALSE)</f>
        <v>Gobierno Autónomo Municipal de Villa Nueva (Loma Alta)</v>
      </c>
      <c r="D1053" s="452"/>
      <c r="E1053" s="246" t="s">
        <v>1311</v>
      </c>
      <c r="F1053" s="245">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5">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5">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5">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5">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5">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5">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5">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5">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5">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5">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5">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5">
        <f t="shared" ca="1" si="37"/>
        <v>0</v>
      </c>
      <c r="S1053" s="252">
        <f ca="1">+R1052+R1053</f>
        <v>0</v>
      </c>
      <c r="T1053" s="245">
        <f ca="1">+S1053</f>
        <v>0</v>
      </c>
      <c r="U1053" s="244">
        <f t="shared" si="38"/>
        <v>2</v>
      </c>
      <c r="V1053" s="347" t="str">
        <f>+VLOOKUP(A1053,bd_lista!$A$3:$E$590,5,FALSE)</f>
        <v>Gobiernos Autonomos Municipales</v>
      </c>
      <c r="W1053" s="454"/>
      <c r="X1053" s="244">
        <f>+VLOOKUP(A1053,[2]Sheet1!$A$13:$D$744,4,FALSE)</f>
        <v>0</v>
      </c>
      <c r="Y1053" s="244" t="e">
        <f>+VLOOKUP(X1053,bd_lista!$A$3:$C$590,3,FALSE)</f>
        <v>#N/A</v>
      </c>
      <c r="Z1053" s="302"/>
      <c r="AA1053" s="303"/>
    </row>
    <row r="1054" spans="1:27" customFormat="1" ht="15" hidden="1" customHeight="1">
      <c r="A1054" s="32">
        <v>3301</v>
      </c>
      <c r="B1054" s="449">
        <f>+A1054</f>
        <v>3301</v>
      </c>
      <c r="C1054" s="249" t="str">
        <f>+VLOOKUP(A1054,bd_lista!$A$3:$C$590,3,FALSE)</f>
        <v>Gobierno Autónomo Indígena Originario Campesino del Territorio de Raqaypampa</v>
      </c>
      <c r="D1054" s="451" t="str">
        <f>+C1054</f>
        <v>Gobierno Autónomo Indígena Originario Campesino del Territorio de Raqaypampa</v>
      </c>
      <c r="E1054" s="244" t="s">
        <v>1310</v>
      </c>
      <c r="F1054" s="245">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5">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5">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5">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5">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5">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5">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5">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5">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5">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5">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5">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5">
        <f t="shared" ref="R1054:R1117" ca="1" si="39">+SUM(F1054:Q1054)</f>
        <v>0</v>
      </c>
      <c r="S1054" s="252"/>
      <c r="T1054" s="245">
        <f ca="1">+T1055</f>
        <v>0</v>
      </c>
      <c r="U1054" s="244">
        <f t="shared" ref="U1054:U1117" si="40">+IF(E1054="Débitos",1,2)</f>
        <v>1</v>
      </c>
      <c r="V1054" s="347" t="str">
        <f>+VLOOKUP(A1054,bd_lista!$A$3:$E$590,5,FALSE)</f>
        <v>Gobiernos Autónomos Indígenas Originarias Campesinas</v>
      </c>
      <c r="W1054" s="453" t="str">
        <f>+V1054</f>
        <v>Gobiernos Autónomos Indígenas Originarias Campesinas</v>
      </c>
      <c r="X1054" s="244">
        <f>+VLOOKUP(A1054,[2]Sheet1!$A$13:$D$744,4,FALSE)</f>
        <v>0</v>
      </c>
      <c r="Y1054" s="244" t="e">
        <f>+VLOOKUP(X1054,bd_lista!$A$3:$C$590,3,FALSE)</f>
        <v>#N/A</v>
      </c>
      <c r="Z1054" s="304">
        <f>+X1054</f>
        <v>0</v>
      </c>
      <c r="AA1054" s="305" t="e">
        <f>+Y1054</f>
        <v>#N/A</v>
      </c>
    </row>
    <row r="1055" spans="1:27" customFormat="1" ht="15" hidden="1" customHeight="1">
      <c r="A1055" s="32">
        <v>3301</v>
      </c>
      <c r="B1055" s="450"/>
      <c r="C1055" s="249" t="str">
        <f>+VLOOKUP(A1055,bd_lista!$A$3:$C$590,3,FALSE)</f>
        <v>Gobierno Autónomo Indígena Originario Campesino del Territorio de Raqaypampa</v>
      </c>
      <c r="D1055" s="452"/>
      <c r="E1055" s="246" t="s">
        <v>1311</v>
      </c>
      <c r="F1055" s="245">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5">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5">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5">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5">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5">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5">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5">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5">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5">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5">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5">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5">
        <f t="shared" ca="1" si="39"/>
        <v>0</v>
      </c>
      <c r="S1055" s="252">
        <f ca="1">+R1054+R1055</f>
        <v>0</v>
      </c>
      <c r="T1055" s="245">
        <f ca="1">+S1055</f>
        <v>0</v>
      </c>
      <c r="U1055" s="244">
        <f t="shared" si="40"/>
        <v>2</v>
      </c>
      <c r="V1055" s="347" t="str">
        <f>+VLOOKUP(A1055,bd_lista!$A$3:$E$590,5,FALSE)</f>
        <v>Gobiernos Autónomos Indígenas Originarias Campesinas</v>
      </c>
      <c r="W1055" s="454"/>
      <c r="X1055" s="244">
        <f>+VLOOKUP(A1055,[2]Sheet1!$A$13:$D$744,4,FALSE)</f>
        <v>0</v>
      </c>
      <c r="Y1055" s="244" t="e">
        <f>+VLOOKUP(X1055,bd_lista!$A$3:$C$590,3,FALSE)</f>
        <v>#N/A</v>
      </c>
      <c r="Z1055" s="302"/>
      <c r="AA1055" s="303"/>
    </row>
    <row r="1056" spans="1:27" customFormat="1" ht="15" hidden="1" customHeight="1">
      <c r="A1056" s="32">
        <v>3401</v>
      </c>
      <c r="B1056" s="449">
        <f>+A1056</f>
        <v>3401</v>
      </c>
      <c r="C1056" s="249" t="str">
        <f>+VLOOKUP(A1056,bd_lista!$A$3:$C$590,3,FALSE)</f>
        <v>GAIOC de la Nación Originaria Uru Chipaya</v>
      </c>
      <c r="D1056" s="451" t="str">
        <f>+C1056</f>
        <v>GAIOC de la Nación Originaria Uru Chipaya</v>
      </c>
      <c r="E1056" s="244" t="s">
        <v>1310</v>
      </c>
      <c r="F1056" s="245">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5">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5">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5">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5">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5">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5">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5">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5">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5">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5">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5">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5">
        <f t="shared" ca="1" si="39"/>
        <v>0</v>
      </c>
      <c r="S1056" s="252"/>
      <c r="T1056" s="245">
        <f ca="1">+T1057</f>
        <v>0</v>
      </c>
      <c r="U1056" s="244">
        <f t="shared" si="40"/>
        <v>1</v>
      </c>
      <c r="V1056" s="347" t="str">
        <f>+VLOOKUP(A1056,bd_lista!$A$3:$E$590,5,FALSE)</f>
        <v>Gobiernos Autónomos Indígenas Originarias Campesinas</v>
      </c>
      <c r="W1056" s="453" t="str">
        <f>+V1056</f>
        <v>Gobiernos Autónomos Indígenas Originarias Campesinas</v>
      </c>
      <c r="X1056" s="244">
        <f>+VLOOKUP(A1056,[2]Sheet1!$A$13:$D$744,4,FALSE)</f>
        <v>0</v>
      </c>
      <c r="Y1056" s="244" t="e">
        <f>+VLOOKUP(X1056,bd_lista!$A$3:$C$590,3,FALSE)</f>
        <v>#N/A</v>
      </c>
      <c r="Z1056" s="304">
        <f>+X1056</f>
        <v>0</v>
      </c>
      <c r="AA1056" s="305" t="e">
        <f>+Y1056</f>
        <v>#N/A</v>
      </c>
    </row>
    <row r="1057" spans="1:27" customFormat="1" ht="15" hidden="1" customHeight="1">
      <c r="A1057" s="32">
        <v>3401</v>
      </c>
      <c r="B1057" s="450"/>
      <c r="C1057" s="249" t="str">
        <f>+VLOOKUP(A1057,bd_lista!$A$3:$C$590,3,FALSE)</f>
        <v>GAIOC de la Nación Originaria Uru Chipaya</v>
      </c>
      <c r="D1057" s="452"/>
      <c r="E1057" s="246" t="s">
        <v>1311</v>
      </c>
      <c r="F1057" s="245">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5">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5">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5">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5">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5">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5">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5">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5">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5">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5">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5">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5">
        <f t="shared" ca="1" si="39"/>
        <v>0</v>
      </c>
      <c r="S1057" s="252">
        <f ca="1">+R1056+R1057</f>
        <v>0</v>
      </c>
      <c r="T1057" s="245">
        <f ca="1">+S1057</f>
        <v>0</v>
      </c>
      <c r="U1057" s="244">
        <f t="shared" si="40"/>
        <v>2</v>
      </c>
      <c r="V1057" s="347" t="str">
        <f>+VLOOKUP(A1057,bd_lista!$A$3:$E$590,5,FALSE)</f>
        <v>Gobiernos Autónomos Indígenas Originarias Campesinas</v>
      </c>
      <c r="W1057" s="454"/>
      <c r="X1057" s="244">
        <f>+VLOOKUP(A1057,[2]Sheet1!$A$13:$D$744,4,FALSE)</f>
        <v>0</v>
      </c>
      <c r="Y1057" s="244" t="e">
        <f>+VLOOKUP(X1057,bd_lista!$A$3:$C$590,3,FALSE)</f>
        <v>#N/A</v>
      </c>
      <c r="Z1057" s="302"/>
      <c r="AA1057" s="303"/>
    </row>
    <row r="1058" spans="1:27" customFormat="1" ht="15" customHeight="1">
      <c r="A1058" s="32">
        <v>578</v>
      </c>
      <c r="B1058" s="449">
        <f>+A1058</f>
        <v>578</v>
      </c>
      <c r="C1058" s="249" t="str">
        <f>+VLOOKUP(A1058,bd_lista!$A$3:$C$590,3,FALSE)</f>
        <v>Boliviana de Aviación</v>
      </c>
      <c r="D1058" s="451" t="str">
        <f>+C1058</f>
        <v>Boliviana de Aviación</v>
      </c>
      <c r="E1058" s="249" t="s">
        <v>1310</v>
      </c>
      <c r="F1058" s="245">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5">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5">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5">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5">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5">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5">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5">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5">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5">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5">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5">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5">
        <f t="shared" ca="1" si="39"/>
        <v>0</v>
      </c>
      <c r="S1058" s="341"/>
      <c r="T1058" s="245">
        <f ca="1">+T1059</f>
        <v>7847109.5499999998</v>
      </c>
      <c r="U1058" s="280">
        <f t="shared" si="40"/>
        <v>1</v>
      </c>
      <c r="V1058" s="249" t="str">
        <f>+VLOOKUP(A1058,bd_lista!$A$3:$E$590,5,FALSE)</f>
        <v>Empresas Nacionales</v>
      </c>
      <c r="W1058" s="453" t="str">
        <f>+V1058</f>
        <v>Empresas Nacionales</v>
      </c>
      <c r="X1058" s="244">
        <f>+VLOOKUP(A1058,[2]Sheet1!$A$13:$D$744,4,FALSE)</f>
        <v>81</v>
      </c>
      <c r="Y1058" s="244" t="str">
        <f>+VLOOKUP(X1058,bd_lista!$A$3:$C$590,3,FALSE)</f>
        <v>Ministerio de Obras Públicas, Servicios y Vivienda</v>
      </c>
      <c r="Z1058" s="304">
        <f>+X1058</f>
        <v>81</v>
      </c>
      <c r="AA1058" s="333" t="str">
        <f>+Y1058</f>
        <v>Ministerio de Obras Públicas, Servicios y Vivienda</v>
      </c>
    </row>
    <row r="1059" spans="1:27" customFormat="1" ht="27" customHeight="1">
      <c r="A1059" s="32">
        <v>578</v>
      </c>
      <c r="B1059" s="450"/>
      <c r="C1059" s="249" t="str">
        <f>+VLOOKUP(A1059,bd_lista!$A$3:$C$590,3,FALSE)</f>
        <v>Boliviana de Aviación</v>
      </c>
      <c r="D1059" s="452"/>
      <c r="E1059" s="347" t="s">
        <v>1311</v>
      </c>
      <c r="F1059" s="247">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7">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7">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7">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7">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7">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7">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7847109.5499999998</v>
      </c>
      <c r="M1059" s="247">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7">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7">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7">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7">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7">
        <f t="shared" ca="1" si="39"/>
        <v>7847109.5499999998</v>
      </c>
      <c r="S1059" s="267">
        <f ca="1">+R1058+R1059</f>
        <v>7847109.5499999998</v>
      </c>
      <c r="T1059" s="247">
        <f ca="1">+S1059</f>
        <v>7847109.5499999998</v>
      </c>
      <c r="U1059" s="246">
        <f t="shared" si="40"/>
        <v>2</v>
      </c>
      <c r="V1059" s="347" t="str">
        <f>+VLOOKUP(A1059,bd_lista!$A$3:$E$590,5,FALSE)</f>
        <v>Empresas Nacionales</v>
      </c>
      <c r="W1059" s="454"/>
      <c r="X1059" s="244">
        <f>+VLOOKUP(A1059,[2]Sheet1!$A$13:$D$744,4,FALSE)</f>
        <v>81</v>
      </c>
      <c r="Y1059" s="244" t="str">
        <f>+VLOOKUP(X1059,bd_lista!$A$3:$C$590,3,FALSE)</f>
        <v>Ministerio de Obras Públicas, Servicios y Vivienda</v>
      </c>
      <c r="Z1059" s="302"/>
      <c r="AA1059" s="335"/>
    </row>
    <row r="1060" spans="1:27" customFormat="1" ht="15" hidden="1" customHeight="1">
      <c r="A1060" s="32">
        <v>951</v>
      </c>
      <c r="B1060" s="449">
        <f>+A1060</f>
        <v>951</v>
      </c>
      <c r="C1060" s="249" t="str">
        <f>+VLOOKUP(A1060,bd_lista!$A$3:$C$590,3,FALSE)</f>
        <v>Banco Central de Bolivia</v>
      </c>
      <c r="D1060" s="451" t="str">
        <f>+C1060</f>
        <v>Banco Central de Bolivia</v>
      </c>
      <c r="E1060" s="244" t="s">
        <v>1310</v>
      </c>
      <c r="F1060" s="245">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5">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5">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5">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5">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5">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5">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5">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5">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5">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5">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5">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5">
        <f t="shared" ca="1" si="39"/>
        <v>0</v>
      </c>
      <c r="S1060" s="252"/>
      <c r="T1060" s="245">
        <f ca="1">+T1061</f>
        <v>656.62</v>
      </c>
      <c r="U1060" s="244">
        <f t="shared" si="40"/>
        <v>1</v>
      </c>
      <c r="V1060" s="347" t="str">
        <f>+VLOOKUP(A1060,bd_lista!$A$3:$E$590,5,FALSE)</f>
        <v>INSTITUCIONES FINANCIERAS BANCARIAS</v>
      </c>
      <c r="W1060" s="453" t="str">
        <f>+V1060</f>
        <v>INSTITUCIONES FINANCIERAS BANCARIAS</v>
      </c>
      <c r="X1060" s="244">
        <f>+VLOOKUP(A1060,[2]Sheet1!$A$13:$D$744,4,FALSE)</f>
        <v>35</v>
      </c>
      <c r="Y1060" s="244" t="str">
        <f>+VLOOKUP(X1060,bd_lista!$A$3:$C$590,3,FALSE)</f>
        <v>Ministerio de Economía y Finanzas Públicas</v>
      </c>
      <c r="Z1060" s="304">
        <f>+X1060</f>
        <v>35</v>
      </c>
      <c r="AA1060" s="305" t="str">
        <f>+Y1060</f>
        <v>Ministerio de Economía y Finanzas Públicas</v>
      </c>
    </row>
    <row r="1061" spans="1:27" customFormat="1" ht="15" hidden="1" customHeight="1">
      <c r="A1061" s="32">
        <v>951</v>
      </c>
      <c r="B1061" s="450"/>
      <c r="C1061" s="249" t="str">
        <f>+VLOOKUP(A1061,bd_lista!$A$3:$C$590,3,FALSE)</f>
        <v>Banco Central de Bolivia</v>
      </c>
      <c r="D1061" s="452"/>
      <c r="E1061" s="246" t="s">
        <v>1311</v>
      </c>
      <c r="F1061" s="245">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5">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656.62</v>
      </c>
      <c r="H1061" s="245">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5">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5">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5">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5">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5">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5">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5">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5">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5">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5">
        <f t="shared" ca="1" si="39"/>
        <v>656.62</v>
      </c>
      <c r="S1061" s="252">
        <f ca="1">+R1060+R1061</f>
        <v>656.62</v>
      </c>
      <c r="T1061" s="245">
        <f ca="1">+S1061</f>
        <v>656.62</v>
      </c>
      <c r="U1061" s="244">
        <f t="shared" si="40"/>
        <v>2</v>
      </c>
      <c r="V1061" s="347" t="str">
        <f>+VLOOKUP(A1061,bd_lista!$A$3:$E$590,5,FALSE)</f>
        <v>INSTITUCIONES FINANCIERAS BANCARIAS</v>
      </c>
      <c r="W1061" s="454"/>
      <c r="X1061" s="244">
        <f>+VLOOKUP(A1061,[2]Sheet1!$A$13:$D$744,4,FALSE)</f>
        <v>35</v>
      </c>
      <c r="Y1061" s="244" t="str">
        <f>+VLOOKUP(X1061,bd_lista!$A$3:$C$590,3,FALSE)</f>
        <v>Ministerio de Economía y Finanzas Públicas</v>
      </c>
      <c r="Z1061" s="302"/>
      <c r="AA1061" s="303"/>
    </row>
    <row r="1062" spans="1:27" customFormat="1" ht="27" hidden="1" customHeight="1">
      <c r="A1062" s="32">
        <v>904</v>
      </c>
      <c r="B1062" s="449">
        <f>+A1062</f>
        <v>904</v>
      </c>
      <c r="C1062" s="249" t="str">
        <f>+VLOOKUP(A1062,bd_lista!$A$3:$C$590,3,FALSE)</f>
        <v>Gobierno Autónomo Departamental de Oruro</v>
      </c>
      <c r="D1062" s="451" t="str">
        <f>+C1062</f>
        <v>Gobierno Autónomo Departamental de Oruro</v>
      </c>
      <c r="E1062" s="244" t="s">
        <v>1310</v>
      </c>
      <c r="F1062" s="245">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5">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5">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5">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5">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5">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5">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5">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5">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5">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5">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5">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5">
        <f t="shared" ca="1" si="39"/>
        <v>0</v>
      </c>
      <c r="S1062" s="252"/>
      <c r="T1062" s="245">
        <f ca="1">+T1063</f>
        <v>0</v>
      </c>
      <c r="U1062" s="244">
        <f t="shared" si="40"/>
        <v>1</v>
      </c>
      <c r="V1062" s="347" t="str">
        <f>+VLOOKUP(A1062,bd_lista!$A$3:$E$590,5,FALSE)</f>
        <v>Gobiernos Autónomos Departamentales</v>
      </c>
      <c r="W1062" s="453" t="str">
        <f>+V1062</f>
        <v>Gobiernos Autónomos Departamentales</v>
      </c>
      <c r="X1062" s="244">
        <f>+VLOOKUP(A1062,[2]Sheet1!$A$13:$D$744,4,FALSE)</f>
        <v>0</v>
      </c>
      <c r="Y1062" s="244" t="e">
        <f>+VLOOKUP(X1062,bd_lista!$A$3:$C$590,3,FALSE)</f>
        <v>#N/A</v>
      </c>
      <c r="Z1062" s="304">
        <f>+X1062</f>
        <v>0</v>
      </c>
      <c r="AA1062" s="305" t="e">
        <f>+Y1062</f>
        <v>#N/A</v>
      </c>
    </row>
    <row r="1063" spans="1:27" customFormat="1" ht="27" hidden="1" customHeight="1">
      <c r="A1063" s="32">
        <v>904</v>
      </c>
      <c r="B1063" s="450"/>
      <c r="C1063" s="249" t="str">
        <f>+VLOOKUP(A1063,bd_lista!$A$3:$C$590,3,FALSE)</f>
        <v>Gobierno Autónomo Departamental de Oruro</v>
      </c>
      <c r="D1063" s="452"/>
      <c r="E1063" s="246" t="s">
        <v>1311</v>
      </c>
      <c r="F1063" s="245">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5">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5">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5">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5">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5">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5">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5">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5">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5">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5">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5">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5">
        <f t="shared" ca="1" si="39"/>
        <v>0</v>
      </c>
      <c r="S1063" s="252">
        <f ca="1">+R1062+R1063</f>
        <v>0</v>
      </c>
      <c r="T1063" s="245">
        <f ca="1">+S1063</f>
        <v>0</v>
      </c>
      <c r="U1063" s="244">
        <f t="shared" si="40"/>
        <v>2</v>
      </c>
      <c r="V1063" s="347" t="str">
        <f>+VLOOKUP(A1063,bd_lista!$A$3:$E$590,5,FALSE)</f>
        <v>Gobiernos Autónomos Departamentales</v>
      </c>
      <c r="W1063" s="454"/>
      <c r="X1063" s="244">
        <f>+VLOOKUP(A1063,[2]Sheet1!$A$13:$D$744,4,FALSE)</f>
        <v>0</v>
      </c>
      <c r="Y1063" s="244" t="e">
        <f>+VLOOKUP(X1063,bd_lista!$A$3:$C$590,3,FALSE)</f>
        <v>#N/A</v>
      </c>
      <c r="Z1063" s="302"/>
      <c r="AA1063" s="303"/>
    </row>
    <row r="1064" spans="1:27" customFormat="1" ht="15" customHeight="1">
      <c r="A1064" s="32">
        <v>580</v>
      </c>
      <c r="B1064" s="449">
        <f>+A1064</f>
        <v>580</v>
      </c>
      <c r="C1064" s="249" t="str">
        <f>+VLOOKUP(A1064,bd_lista!$A$3:$C$590,3,FALSE)</f>
        <v>Depósitos Aduaneros Bolivianos</v>
      </c>
      <c r="D1064" s="451" t="str">
        <f>+C1064</f>
        <v>Depósitos Aduaneros Bolivianos</v>
      </c>
      <c r="E1064" s="249" t="s">
        <v>1310</v>
      </c>
      <c r="F1064" s="245">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5">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5">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5">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5">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5">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5">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5">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5">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5">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5">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5">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5">
        <f t="shared" ca="1" si="39"/>
        <v>0</v>
      </c>
      <c r="S1064" s="268"/>
      <c r="T1064" s="245">
        <f ca="1">+T1065</f>
        <v>17986.2</v>
      </c>
      <c r="U1064" s="244">
        <f t="shared" si="40"/>
        <v>1</v>
      </c>
      <c r="V1064" s="347" t="str">
        <f>+VLOOKUP(A1064,bd_lista!$A$3:$E$590,5,FALSE)</f>
        <v>Empresas Nacionales</v>
      </c>
      <c r="W1064" s="453" t="str">
        <f>+V1064</f>
        <v>Empresas Nacionales</v>
      </c>
      <c r="X1064" s="244">
        <f>+VLOOKUP(A1064,[2]Sheet1!$A$13:$D$744,4,FALSE)</f>
        <v>35</v>
      </c>
      <c r="Y1064" s="244" t="str">
        <f>+VLOOKUP(X1064,bd_lista!$A$3:$C$590,3,FALSE)</f>
        <v>Ministerio de Economía y Finanzas Públicas</v>
      </c>
      <c r="Z1064" s="304">
        <f>+X1064</f>
        <v>35</v>
      </c>
      <c r="AA1064" s="333" t="str">
        <f>+Y1064</f>
        <v>Ministerio de Economía y Finanzas Públicas</v>
      </c>
    </row>
    <row r="1065" spans="1:27" customFormat="1" ht="15" customHeight="1">
      <c r="A1065" s="32">
        <v>580</v>
      </c>
      <c r="B1065" s="450"/>
      <c r="C1065" s="249" t="str">
        <f>+VLOOKUP(A1065,bd_lista!$A$3:$C$590,3,FALSE)</f>
        <v>Depósitos Aduaneros Bolivianos</v>
      </c>
      <c r="D1065" s="452"/>
      <c r="E1065" s="347" t="s">
        <v>1311</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17986.2</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9"/>
        <v>17986.2</v>
      </c>
      <c r="S1065" s="268">
        <f ca="1">+R1064+R1065</f>
        <v>17986.2</v>
      </c>
      <c r="T1065" s="245">
        <f ca="1">+S1065</f>
        <v>17986.2</v>
      </c>
      <c r="U1065" s="244">
        <f t="shared" si="40"/>
        <v>2</v>
      </c>
      <c r="V1065" s="347" t="str">
        <f>+VLOOKUP(A1065,bd_lista!$A$3:$E$590,5,FALSE)</f>
        <v>Empresas Nacionales</v>
      </c>
      <c r="W1065" s="454"/>
      <c r="X1065" s="244">
        <f>+VLOOKUP(A1065,[2]Sheet1!$A$13:$D$744,4,FALSE)</f>
        <v>35</v>
      </c>
      <c r="Y1065" s="244" t="str">
        <f>+VLOOKUP(X1065,bd_lista!$A$3:$C$590,3,FALSE)</f>
        <v>Ministerio de Economía y Finanzas Públicas</v>
      </c>
      <c r="Z1065" s="302"/>
      <c r="AA1065" s="335"/>
    </row>
    <row r="1066" spans="1:27" customFormat="1" ht="15" hidden="1" customHeight="1">
      <c r="A1066" s="32">
        <v>909</v>
      </c>
      <c r="B1066" s="449">
        <f>+A1066</f>
        <v>909</v>
      </c>
      <c r="C1066" s="249" t="str">
        <f>+VLOOKUP(A1066,bd_lista!$A$3:$C$590,3,FALSE)</f>
        <v>Gobierno Autónomo Departamental de Pando</v>
      </c>
      <c r="D1066" s="451" t="str">
        <f>+C1066</f>
        <v>Gobierno Autónomo Departamental de Pando</v>
      </c>
      <c r="E1066" s="244" t="s">
        <v>1310</v>
      </c>
      <c r="F1066" s="245">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5">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5">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5">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5">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5">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5">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5">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5">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5">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5">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5">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5">
        <f t="shared" ca="1" si="39"/>
        <v>0</v>
      </c>
      <c r="S1066" s="252"/>
      <c r="T1066" s="245">
        <f ca="1">+T1067</f>
        <v>0</v>
      </c>
      <c r="U1066" s="244">
        <f t="shared" si="40"/>
        <v>1</v>
      </c>
      <c r="V1066" s="347" t="str">
        <f>+VLOOKUP(A1066,bd_lista!$A$3:$E$590,5,FALSE)</f>
        <v>Gobiernos Autónomos Departamentales</v>
      </c>
      <c r="W1066" s="453" t="str">
        <f>+V1066</f>
        <v>Gobiernos Autónomos Departamentales</v>
      </c>
      <c r="X1066" s="244">
        <f>+VLOOKUP(A1066,[2]Sheet1!$A$13:$D$744,4,FALSE)</f>
        <v>0</v>
      </c>
      <c r="Y1066" s="244" t="e">
        <f>+VLOOKUP(X1066,bd_lista!$A$3:$C$590,3,FALSE)</f>
        <v>#N/A</v>
      </c>
      <c r="Z1066" s="304">
        <f>+X1066</f>
        <v>0</v>
      </c>
      <c r="AA1066" s="305" t="e">
        <f>+Y1066</f>
        <v>#N/A</v>
      </c>
    </row>
    <row r="1067" spans="1:27" customFormat="1" ht="15" hidden="1" customHeight="1">
      <c r="A1067" s="32">
        <v>909</v>
      </c>
      <c r="B1067" s="450"/>
      <c r="C1067" s="249" t="str">
        <f>+VLOOKUP(A1067,bd_lista!$A$3:$C$590,3,FALSE)</f>
        <v>Gobierno Autónomo Departamental de Pando</v>
      </c>
      <c r="D1067" s="452"/>
      <c r="E1067" s="246" t="s">
        <v>1311</v>
      </c>
      <c r="F1067" s="245">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5">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5">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5">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5">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5">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5">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5">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5">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5">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5">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5">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5">
        <f t="shared" ca="1" si="39"/>
        <v>0</v>
      </c>
      <c r="S1067" s="252">
        <f ca="1">+R1066+R1067</f>
        <v>0</v>
      </c>
      <c r="T1067" s="245">
        <f ca="1">+S1067</f>
        <v>0</v>
      </c>
      <c r="U1067" s="244">
        <f t="shared" si="40"/>
        <v>2</v>
      </c>
      <c r="V1067" s="347" t="str">
        <f>+VLOOKUP(A1067,bd_lista!$A$3:$E$590,5,FALSE)</f>
        <v>Gobiernos Autónomos Departamentales</v>
      </c>
      <c r="W1067" s="454"/>
      <c r="X1067" s="244">
        <f>+VLOOKUP(A1067,[2]Sheet1!$A$13:$D$744,4,FALSE)</f>
        <v>0</v>
      </c>
      <c r="Y1067" s="244" t="e">
        <f>+VLOOKUP(X1067,bd_lista!$A$3:$C$590,3,FALSE)</f>
        <v>#N/A</v>
      </c>
      <c r="Z1067" s="302"/>
      <c r="AA1067" s="303"/>
    </row>
    <row r="1068" spans="1:27" customFormat="1" ht="15" hidden="1" customHeight="1">
      <c r="A1068" s="32">
        <v>901</v>
      </c>
      <c r="B1068" s="449">
        <f>+A1068</f>
        <v>901</v>
      </c>
      <c r="C1068" s="249" t="str">
        <f>+VLOOKUP(A1068,bd_lista!$A$3:$C$590,3,FALSE)</f>
        <v>Gobierno Autónomo Departamental de Chuquisaca</v>
      </c>
      <c r="D1068" s="451" t="str">
        <f>+C1068</f>
        <v>Gobierno Autónomo Departamental de Chuquisaca</v>
      </c>
      <c r="E1068" s="244" t="s">
        <v>1310</v>
      </c>
      <c r="F1068" s="245">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5">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5">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5">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5">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5">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5">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5">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5">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5">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5">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5">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5">
        <f t="shared" ca="1" si="39"/>
        <v>0</v>
      </c>
      <c r="S1068" s="252"/>
      <c r="T1068" s="245">
        <f ca="1">+T1069</f>
        <v>0</v>
      </c>
      <c r="U1068" s="244">
        <f t="shared" si="40"/>
        <v>1</v>
      </c>
      <c r="V1068" s="347" t="str">
        <f>+VLOOKUP(A1068,bd_lista!$A$3:$E$590,5,FALSE)</f>
        <v>Gobiernos Autónomos Departamentales</v>
      </c>
      <c r="W1068" s="453" t="str">
        <f>+V1068</f>
        <v>Gobiernos Autónomos Departamentales</v>
      </c>
      <c r="X1068" s="244">
        <f>+VLOOKUP(A1068,[2]Sheet1!$A$13:$D$744,4,FALSE)</f>
        <v>0</v>
      </c>
      <c r="Y1068" s="244" t="e">
        <f>+VLOOKUP(X1068,bd_lista!$A$3:$C$590,3,FALSE)</f>
        <v>#N/A</v>
      </c>
      <c r="Z1068" s="304">
        <f>+X1068</f>
        <v>0</v>
      </c>
      <c r="AA1068" s="305" t="e">
        <f>+Y1068</f>
        <v>#N/A</v>
      </c>
    </row>
    <row r="1069" spans="1:27" customFormat="1" ht="15" hidden="1" customHeight="1">
      <c r="A1069" s="32">
        <v>901</v>
      </c>
      <c r="B1069" s="450"/>
      <c r="C1069" s="249" t="str">
        <f>+VLOOKUP(A1069,bd_lista!$A$3:$C$590,3,FALSE)</f>
        <v>Gobierno Autónomo Departamental de Chuquisaca</v>
      </c>
      <c r="D1069" s="452"/>
      <c r="E1069" s="246" t="s">
        <v>1311</v>
      </c>
      <c r="F1069" s="245">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5">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5">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5">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5">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5">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5">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5">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5">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5">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5">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5">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5">
        <f t="shared" ca="1" si="39"/>
        <v>0</v>
      </c>
      <c r="S1069" s="252">
        <f ca="1">+R1068+R1069</f>
        <v>0</v>
      </c>
      <c r="T1069" s="245">
        <f ca="1">+S1069</f>
        <v>0</v>
      </c>
      <c r="U1069" s="244">
        <f t="shared" si="40"/>
        <v>2</v>
      </c>
      <c r="V1069" s="347" t="str">
        <f>+VLOOKUP(A1069,bd_lista!$A$3:$E$590,5,FALSE)</f>
        <v>Gobiernos Autónomos Departamentales</v>
      </c>
      <c r="W1069" s="454"/>
      <c r="X1069" s="244">
        <f>+VLOOKUP(A1069,[2]Sheet1!$A$13:$D$744,4,FALSE)</f>
        <v>0</v>
      </c>
      <c r="Y1069" s="244" t="e">
        <f>+VLOOKUP(X1069,bd_lista!$A$3:$C$590,3,FALSE)</f>
        <v>#N/A</v>
      </c>
      <c r="Z1069" s="302"/>
      <c r="AA1069" s="303"/>
    </row>
    <row r="1070" spans="1:27" customFormat="1" ht="15" hidden="1" customHeight="1">
      <c r="A1070" s="32">
        <v>908</v>
      </c>
      <c r="B1070" s="449">
        <f>+A1070</f>
        <v>908</v>
      </c>
      <c r="C1070" s="249" t="str">
        <f>+VLOOKUP(A1070,bd_lista!$A$3:$C$590,3,FALSE)</f>
        <v>Gobierno Autónomo Departamental del Beni</v>
      </c>
      <c r="D1070" s="451" t="str">
        <f>+C1070</f>
        <v>Gobierno Autónomo Departamental del Beni</v>
      </c>
      <c r="E1070" s="244" t="s">
        <v>1310</v>
      </c>
      <c r="F1070" s="245">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5">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5">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5">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5">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5">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5">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5">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5">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5">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5">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5">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5">
        <f t="shared" ca="1" si="39"/>
        <v>0</v>
      </c>
      <c r="S1070" s="252"/>
      <c r="T1070" s="245">
        <f ca="1">+T1071</f>
        <v>0</v>
      </c>
      <c r="U1070" s="244">
        <f t="shared" si="40"/>
        <v>1</v>
      </c>
      <c r="V1070" s="347" t="str">
        <f>+VLOOKUP(A1070,bd_lista!$A$3:$E$590,5,FALSE)</f>
        <v>Gobiernos Autónomos Departamentales</v>
      </c>
      <c r="W1070" s="453" t="str">
        <f>+V1070</f>
        <v>Gobiernos Autónomos Departamentales</v>
      </c>
      <c r="X1070" s="244">
        <f>+VLOOKUP(A1070,[2]Sheet1!$A$13:$D$744,4,FALSE)</f>
        <v>0</v>
      </c>
      <c r="Y1070" s="244" t="e">
        <f>+VLOOKUP(X1070,bd_lista!$A$3:$C$590,3,FALSE)</f>
        <v>#N/A</v>
      </c>
      <c r="Z1070" s="304">
        <f>+X1070</f>
        <v>0</v>
      </c>
      <c r="AA1070" s="305" t="e">
        <f>+Y1070</f>
        <v>#N/A</v>
      </c>
    </row>
    <row r="1071" spans="1:27" customFormat="1" ht="15" hidden="1" customHeight="1">
      <c r="A1071" s="32">
        <v>908</v>
      </c>
      <c r="B1071" s="450"/>
      <c r="C1071" s="249" t="str">
        <f>+VLOOKUP(A1071,bd_lista!$A$3:$C$590,3,FALSE)</f>
        <v>Gobierno Autónomo Departamental del Beni</v>
      </c>
      <c r="D1071" s="452"/>
      <c r="E1071" s="246" t="s">
        <v>1311</v>
      </c>
      <c r="F1071" s="245">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5">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5">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5">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5">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5">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5">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5">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5">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5">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5">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5">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5">
        <f t="shared" ca="1" si="39"/>
        <v>0</v>
      </c>
      <c r="S1071" s="252">
        <f ca="1">+R1070+R1071</f>
        <v>0</v>
      </c>
      <c r="T1071" s="245">
        <f ca="1">+S1071</f>
        <v>0</v>
      </c>
      <c r="U1071" s="244">
        <f t="shared" si="40"/>
        <v>2</v>
      </c>
      <c r="V1071" s="347" t="str">
        <f>+VLOOKUP(A1071,bd_lista!$A$3:$E$590,5,FALSE)</f>
        <v>Gobiernos Autónomos Departamentales</v>
      </c>
      <c r="W1071" s="454"/>
      <c r="X1071" s="244">
        <f>+VLOOKUP(A1071,[2]Sheet1!$A$13:$D$744,4,FALSE)</f>
        <v>0</v>
      </c>
      <c r="Y1071" s="244" t="e">
        <f>+VLOOKUP(X1071,bd_lista!$A$3:$C$590,3,FALSE)</f>
        <v>#N/A</v>
      </c>
      <c r="Z1071" s="302"/>
      <c r="AA1071" s="303"/>
    </row>
    <row r="1072" spans="1:27" customFormat="1" ht="15" hidden="1" customHeight="1">
      <c r="A1072" s="32">
        <v>907</v>
      </c>
      <c r="B1072" s="449">
        <f>+A1072</f>
        <v>907</v>
      </c>
      <c r="C1072" s="249" t="str">
        <f>+VLOOKUP(A1072,bd_lista!$A$3:$C$590,3,FALSE)</f>
        <v>Gobierno Autónomo Departamental de Santa Cruz</v>
      </c>
      <c r="D1072" s="451" t="str">
        <f>+C1072</f>
        <v>Gobierno Autónomo Departamental de Santa Cruz</v>
      </c>
      <c r="E1072" s="244" t="s">
        <v>1310</v>
      </c>
      <c r="F1072" s="245">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5">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5">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5">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5">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5">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5">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5">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5">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5">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5">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5">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5">
        <f t="shared" ca="1" si="39"/>
        <v>0</v>
      </c>
      <c r="S1072" s="252"/>
      <c r="T1072" s="245">
        <f ca="1">+T1073</f>
        <v>0</v>
      </c>
      <c r="U1072" s="244">
        <f t="shared" si="40"/>
        <v>1</v>
      </c>
      <c r="V1072" s="347" t="str">
        <f>+VLOOKUP(A1072,bd_lista!$A$3:$E$590,5,FALSE)</f>
        <v>Gobiernos Autónomos Departamentales</v>
      </c>
      <c r="W1072" s="453" t="str">
        <f>+V1072</f>
        <v>Gobiernos Autónomos Departamentales</v>
      </c>
      <c r="X1072" s="244">
        <f>+VLOOKUP(A1072,[2]Sheet1!$A$13:$D$744,4,FALSE)</f>
        <v>0</v>
      </c>
      <c r="Y1072" s="244" t="e">
        <f>+VLOOKUP(X1072,bd_lista!$A$3:$C$590,3,FALSE)</f>
        <v>#N/A</v>
      </c>
      <c r="Z1072" s="304">
        <f>+X1072</f>
        <v>0</v>
      </c>
      <c r="AA1072" s="305" t="e">
        <f>+Y1072</f>
        <v>#N/A</v>
      </c>
    </row>
    <row r="1073" spans="1:27" customFormat="1" ht="15" hidden="1" customHeight="1">
      <c r="A1073" s="32">
        <v>907</v>
      </c>
      <c r="B1073" s="450"/>
      <c r="C1073" s="249" t="str">
        <f>+VLOOKUP(A1073,bd_lista!$A$3:$C$590,3,FALSE)</f>
        <v>Gobierno Autónomo Departamental de Santa Cruz</v>
      </c>
      <c r="D1073" s="452"/>
      <c r="E1073" s="246" t="s">
        <v>1311</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9"/>
        <v>0</v>
      </c>
      <c r="S1073" s="252">
        <f ca="1">+R1072+R1073</f>
        <v>0</v>
      </c>
      <c r="T1073" s="245">
        <f ca="1">+S1073</f>
        <v>0</v>
      </c>
      <c r="U1073" s="244">
        <f t="shared" si="40"/>
        <v>2</v>
      </c>
      <c r="V1073" s="347" t="str">
        <f>+VLOOKUP(A1073,bd_lista!$A$3:$E$590,5,FALSE)</f>
        <v>Gobiernos Autónomos Departamentales</v>
      </c>
      <c r="W1073" s="454"/>
      <c r="X1073" s="244">
        <f>+VLOOKUP(A1073,[2]Sheet1!$A$13:$D$744,4,FALSE)</f>
        <v>0</v>
      </c>
      <c r="Y1073" s="244" t="e">
        <f>+VLOOKUP(X1073,bd_lista!$A$3:$C$590,3,FALSE)</f>
        <v>#N/A</v>
      </c>
      <c r="Z1073" s="302"/>
      <c r="AA1073" s="303"/>
    </row>
    <row r="1074" spans="1:27" customFormat="1" ht="15" hidden="1" customHeight="1">
      <c r="A1074" s="32">
        <v>906</v>
      </c>
      <c r="B1074" s="449">
        <f>+A1074</f>
        <v>906</v>
      </c>
      <c r="C1074" s="249" t="str">
        <f>+VLOOKUP(A1074,bd_lista!$A$3:$C$590,3,FALSE)</f>
        <v>Gobierno Autónomo Departamental de Tarija</v>
      </c>
      <c r="D1074" s="451" t="str">
        <f>+C1074</f>
        <v>Gobierno Autónomo Departamental de Tarija</v>
      </c>
      <c r="E1074" s="244" t="s">
        <v>1310</v>
      </c>
      <c r="F1074" s="245">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5">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5">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5">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5">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5">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5">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5">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5">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5">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5">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5">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5">
        <f t="shared" ca="1" si="39"/>
        <v>0</v>
      </c>
      <c r="S1074" s="252"/>
      <c r="T1074" s="245">
        <f ca="1">+T1075</f>
        <v>0</v>
      </c>
      <c r="U1074" s="244">
        <f t="shared" si="40"/>
        <v>1</v>
      </c>
      <c r="V1074" s="347" t="str">
        <f>+VLOOKUP(A1074,bd_lista!$A$3:$E$590,5,FALSE)</f>
        <v>Gobiernos Autónomos Departamentales</v>
      </c>
      <c r="W1074" s="453" t="str">
        <f>+V1074</f>
        <v>Gobiernos Autónomos Departamentales</v>
      </c>
      <c r="X1074" s="244">
        <f>+VLOOKUP(A1074,[2]Sheet1!$A$13:$D$744,4,FALSE)</f>
        <v>0</v>
      </c>
      <c r="Y1074" s="244" t="e">
        <f>+VLOOKUP(X1074,bd_lista!$A$3:$C$590,3,FALSE)</f>
        <v>#N/A</v>
      </c>
      <c r="Z1074" s="304">
        <f>+X1074</f>
        <v>0</v>
      </c>
      <c r="AA1074" s="305" t="e">
        <f>+Y1074</f>
        <v>#N/A</v>
      </c>
    </row>
    <row r="1075" spans="1:27" customFormat="1" ht="15" hidden="1" customHeight="1">
      <c r="A1075" s="32">
        <v>906</v>
      </c>
      <c r="B1075" s="450"/>
      <c r="C1075" s="249" t="str">
        <f>+VLOOKUP(A1075,bd_lista!$A$3:$C$590,3,FALSE)</f>
        <v>Gobierno Autónomo Departamental de Tarija</v>
      </c>
      <c r="D1075" s="452"/>
      <c r="E1075" s="246" t="s">
        <v>1311</v>
      </c>
      <c r="F1075" s="245">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5">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5">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5">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5">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5">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5">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5">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5">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5">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5">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5">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5">
        <f t="shared" ca="1" si="39"/>
        <v>0</v>
      </c>
      <c r="S1075" s="252">
        <f ca="1">+R1074+R1075</f>
        <v>0</v>
      </c>
      <c r="T1075" s="245">
        <f ca="1">+S1075</f>
        <v>0</v>
      </c>
      <c r="U1075" s="244">
        <f t="shared" si="40"/>
        <v>2</v>
      </c>
      <c r="V1075" s="347" t="str">
        <f>+VLOOKUP(A1075,bd_lista!$A$3:$E$590,5,FALSE)</f>
        <v>Gobiernos Autónomos Departamentales</v>
      </c>
      <c r="W1075" s="454"/>
      <c r="X1075" s="244">
        <f>+VLOOKUP(A1075,[2]Sheet1!$A$13:$D$744,4,FALSE)</f>
        <v>0</v>
      </c>
      <c r="Y1075" s="244" t="e">
        <f>+VLOOKUP(X1075,bd_lista!$A$3:$C$590,3,FALSE)</f>
        <v>#N/A</v>
      </c>
      <c r="Z1075" s="302"/>
      <c r="AA1075" s="303"/>
    </row>
    <row r="1076" spans="1:27" customFormat="1" ht="15" customHeight="1">
      <c r="A1076" s="32">
        <v>585</v>
      </c>
      <c r="B1076" s="449">
        <f>+A1076</f>
        <v>585</v>
      </c>
      <c r="C1076" s="249" t="str">
        <f>+VLOOKUP(A1076,bd_lista!$A$3:$C$590,3,FALSE)</f>
        <v>Agencia Boliviana Espacial</v>
      </c>
      <c r="D1076" s="451" t="str">
        <f>+C1076</f>
        <v>Agencia Boliviana Espacial</v>
      </c>
      <c r="E1076" s="249" t="s">
        <v>1310</v>
      </c>
      <c r="F1076" s="245">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5">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5">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5">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5">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5">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5">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5">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5">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5">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5">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5">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5">
        <f t="shared" ca="1" si="39"/>
        <v>0</v>
      </c>
      <c r="S1076" s="268"/>
      <c r="T1076" s="245">
        <f ca="1">+T1077</f>
        <v>38690.399999999994</v>
      </c>
      <c r="U1076" s="244">
        <f t="shared" si="40"/>
        <v>1</v>
      </c>
      <c r="V1076" s="347" t="str">
        <f>+VLOOKUP(A1076,bd_lista!$A$3:$E$590,5,FALSE)</f>
        <v>Empresas Nacionales</v>
      </c>
      <c r="W1076" s="453" t="str">
        <f>+V1076</f>
        <v>Empresas Nacionales</v>
      </c>
      <c r="X1076" s="244">
        <f>+VLOOKUP(A1076,[2]Sheet1!$A$13:$D$744,4,FALSE)</f>
        <v>81</v>
      </c>
      <c r="Y1076" s="244" t="str">
        <f>+VLOOKUP(X1076,bd_lista!$A$3:$C$590,3,FALSE)</f>
        <v>Ministerio de Obras Públicas, Servicios y Vivienda</v>
      </c>
      <c r="Z1076" s="304">
        <f>+X1076</f>
        <v>81</v>
      </c>
      <c r="AA1076" s="305" t="str">
        <f>+Y1076</f>
        <v>Ministerio de Obras Públicas, Servicios y Vivienda</v>
      </c>
    </row>
    <row r="1077" spans="1:27" customFormat="1" ht="15" customHeight="1">
      <c r="A1077" s="32">
        <v>585</v>
      </c>
      <c r="B1077" s="450"/>
      <c r="C1077" s="249" t="str">
        <f>+VLOOKUP(A1077,bd_lista!$A$3:$C$590,3,FALSE)</f>
        <v>Agencia Boliviana Espacial</v>
      </c>
      <c r="D1077" s="452"/>
      <c r="E1077" s="347" t="s">
        <v>1311</v>
      </c>
      <c r="F1077" s="247">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7">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7">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7">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7">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7">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25793.599999999999</v>
      </c>
      <c r="L1077" s="247">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12896.8</v>
      </c>
      <c r="M1077" s="247">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7">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7">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7">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7">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7">
        <f t="shared" ca="1" si="39"/>
        <v>38690.399999999994</v>
      </c>
      <c r="S1077" s="267">
        <f ca="1">+R1076+R1077</f>
        <v>38690.399999999994</v>
      </c>
      <c r="T1077" s="245">
        <f ca="1">+S1077</f>
        <v>38690.399999999994</v>
      </c>
      <c r="U1077" s="244">
        <f t="shared" si="40"/>
        <v>2</v>
      </c>
      <c r="V1077" s="347" t="str">
        <f>+VLOOKUP(A1077,bd_lista!$A$3:$E$590,5,FALSE)</f>
        <v>Empresas Nacionales</v>
      </c>
      <c r="W1077" s="454"/>
      <c r="X1077" s="244">
        <f>+VLOOKUP(A1077,[2]Sheet1!$A$13:$D$744,4,FALSE)</f>
        <v>81</v>
      </c>
      <c r="Y1077" s="244" t="str">
        <f>+VLOOKUP(X1077,bd_lista!$A$3:$C$590,3,FALSE)</f>
        <v>Ministerio de Obras Públicas, Servicios y Vivienda</v>
      </c>
      <c r="Z1077" s="302"/>
      <c r="AA1077" s="303"/>
    </row>
    <row r="1078" spans="1:27" customFormat="1" ht="15" customHeight="1">
      <c r="A1078" s="32">
        <v>586</v>
      </c>
      <c r="B1078" s="449">
        <f>+A1078</f>
        <v>586</v>
      </c>
      <c r="C1078" s="249" t="str">
        <f>+VLOOKUP(A1078,bd_lista!$A$3:$C$590,3,FALSE)</f>
        <v>Empresa Azucarera San Buenaventura</v>
      </c>
      <c r="D1078" s="451" t="str">
        <f>+C1078</f>
        <v>Empresa Azucarera San Buenaventura</v>
      </c>
      <c r="E1078" s="249" t="s">
        <v>1310</v>
      </c>
      <c r="F1078" s="245">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5">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5">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5">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5">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5">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5">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5">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5">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5">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5">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5">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5">
        <f t="shared" ca="1" si="39"/>
        <v>0</v>
      </c>
      <c r="S1078" s="268"/>
      <c r="T1078" s="245">
        <f ca="1">+T1079</f>
        <v>3001392.5</v>
      </c>
      <c r="U1078" s="244">
        <f t="shared" si="40"/>
        <v>1</v>
      </c>
      <c r="V1078" s="347" t="str">
        <f>+VLOOKUP(A1078,bd_lista!$A$3:$E$590,5,FALSE)</f>
        <v>Empresas Nacionales</v>
      </c>
      <c r="W1078" s="453" t="str">
        <f>+V1078</f>
        <v>Empresas Nacionales</v>
      </c>
      <c r="X1078" s="244">
        <f>+VLOOKUP(A1078,[2]Sheet1!$A$13:$D$744,4,FALSE)</f>
        <v>41</v>
      </c>
      <c r="Y1078" s="244" t="str">
        <f>+VLOOKUP(X1078,bd_lista!$A$3:$C$590,3,FALSE)</f>
        <v>Ministerio de Desarrollo Productivo y Economía Plural</v>
      </c>
      <c r="Z1078" s="304">
        <f>+X1078</f>
        <v>41</v>
      </c>
      <c r="AA1078" s="333" t="str">
        <f>+Y1078</f>
        <v>Ministerio de Desarrollo Productivo y Economía Plural</v>
      </c>
    </row>
    <row r="1079" spans="1:27" customFormat="1" ht="15" customHeight="1">
      <c r="A1079" s="32">
        <v>586</v>
      </c>
      <c r="B1079" s="450"/>
      <c r="C1079" s="249" t="str">
        <f>+VLOOKUP(A1079,bd_lista!$A$3:$C$590,3,FALSE)</f>
        <v>Empresa Azucarera San Buenaventura</v>
      </c>
      <c r="D1079" s="452"/>
      <c r="E1079" s="347" t="s">
        <v>1311</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3001392.5</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9"/>
        <v>3001392.5</v>
      </c>
      <c r="S1079" s="268">
        <f ca="1">+R1078+R1079</f>
        <v>3001392.5</v>
      </c>
      <c r="T1079" s="245">
        <f ca="1">+S1079</f>
        <v>3001392.5</v>
      </c>
      <c r="U1079" s="244">
        <f t="shared" si="40"/>
        <v>2</v>
      </c>
      <c r="V1079" s="347" t="str">
        <f>+VLOOKUP(A1079,bd_lista!$A$3:$E$590,5,FALSE)</f>
        <v>Empresas Nacionales</v>
      </c>
      <c r="W1079" s="454"/>
      <c r="X1079" s="244">
        <f>+VLOOKUP(A1079,[2]Sheet1!$A$13:$D$744,4,FALSE)</f>
        <v>41</v>
      </c>
      <c r="Y1079" s="244" t="str">
        <f>+VLOOKUP(X1079,bd_lista!$A$3:$C$590,3,FALSE)</f>
        <v>Ministerio de Desarrollo Productivo y Economía Plural</v>
      </c>
      <c r="Z1079" s="302"/>
      <c r="AA1079" s="335"/>
    </row>
    <row r="1080" spans="1:27" customFormat="1" ht="15" customHeight="1">
      <c r="A1080" s="255">
        <v>587</v>
      </c>
      <c r="B1080" s="449">
        <f>+A1080</f>
        <v>587</v>
      </c>
      <c r="C1080" s="249" t="str">
        <f>+VLOOKUP(A1080,bd_lista!$A$3:$C$590,3,FALSE)</f>
        <v>Empresa Estratégica Boliviana de Construcción y Conservación de Infraestructura Civil</v>
      </c>
      <c r="D1080" s="451" t="str">
        <f>+C1080</f>
        <v>Empresa Estratégica Boliviana de Construcción y Conservación de Infraestructura Civil</v>
      </c>
      <c r="E1080" s="244" t="s">
        <v>1310</v>
      </c>
      <c r="F1080" s="245">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5">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5">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5">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5">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5">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5">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5">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5">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5">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5">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5">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5">
        <f t="shared" ca="1" si="39"/>
        <v>0</v>
      </c>
      <c r="S1080" s="268"/>
      <c r="T1080" s="245">
        <f ca="1">+T1081</f>
        <v>17219484.579999998</v>
      </c>
      <c r="U1080" s="244">
        <f t="shared" si="40"/>
        <v>1</v>
      </c>
      <c r="V1080" s="347" t="str">
        <f>+VLOOKUP(A1080,bd_lista!$A$3:$E$590,5,FALSE)</f>
        <v>Empresas Nacionales</v>
      </c>
      <c r="W1080" s="453" t="str">
        <f>+V1080</f>
        <v>Empresas Nacionales</v>
      </c>
      <c r="X1080" s="244">
        <f>+VLOOKUP(A1080,[2]Sheet1!$A$13:$D$744,4,FALSE)</f>
        <v>81</v>
      </c>
      <c r="Y1080" s="244" t="str">
        <f>+VLOOKUP(X1080,bd_lista!$A$3:$C$590,3,FALSE)</f>
        <v>Ministerio de Obras Públicas, Servicios y Vivienda</v>
      </c>
      <c r="Z1080" s="304">
        <f>+X1080</f>
        <v>81</v>
      </c>
      <c r="AA1080" s="305" t="str">
        <f>+Y1080</f>
        <v>Ministerio de Obras Públicas, Servicios y Vivienda</v>
      </c>
    </row>
    <row r="1081" spans="1:27" customFormat="1" ht="15" customHeight="1">
      <c r="A1081" s="255">
        <v>587</v>
      </c>
      <c r="B1081" s="450"/>
      <c r="C1081" s="249" t="str">
        <f>+VLOOKUP(A1081,bd_lista!$A$3:$C$590,3,FALSE)</f>
        <v>Empresa Estratégica Boliviana de Construcción y Conservación de Infraestructura Civil</v>
      </c>
      <c r="D1081" s="452"/>
      <c r="E1081" s="246" t="s">
        <v>1311</v>
      </c>
      <c r="F1081" s="247">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7">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7">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7">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7">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7">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7">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17219484.579999998</v>
      </c>
      <c r="M1081" s="247">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7">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7">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7">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7">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7">
        <f t="shared" ca="1" si="39"/>
        <v>17219484.579999998</v>
      </c>
      <c r="S1081" s="267">
        <f ca="1">+R1080+R1081</f>
        <v>17219484.579999998</v>
      </c>
      <c r="T1081" s="247">
        <f ca="1">+S1081</f>
        <v>17219484.579999998</v>
      </c>
      <c r="U1081" s="246">
        <f t="shared" si="40"/>
        <v>2</v>
      </c>
      <c r="V1081" s="347" t="str">
        <f>+VLOOKUP(A1081,bd_lista!$A$3:$E$590,5,FALSE)</f>
        <v>Empresas Nacionales</v>
      </c>
      <c r="W1081" s="454"/>
      <c r="X1081" s="244">
        <f>+VLOOKUP(A1081,[2]Sheet1!$A$13:$D$744,4,FALSE)</f>
        <v>81</v>
      </c>
      <c r="Y1081" s="244" t="str">
        <f>+VLOOKUP(X1081,bd_lista!$A$3:$C$590,3,FALSE)</f>
        <v>Ministerio de Obras Públicas, Servicios y Vivienda</v>
      </c>
      <c r="Z1081" s="302"/>
      <c r="AA1081" s="303"/>
    </row>
    <row r="1082" spans="1:27" customFormat="1" ht="15" customHeight="1">
      <c r="A1082" s="32">
        <v>590</v>
      </c>
      <c r="B1082" s="449">
        <f>+A1082</f>
        <v>590</v>
      </c>
      <c r="C1082" s="249" t="str">
        <f>+VLOOKUP(A1082,bd_lista!$A$3:$C$590,3,FALSE)</f>
        <v>Empresa Pública "QUIPUS"</v>
      </c>
      <c r="D1082" s="451" t="str">
        <f>+C1082</f>
        <v>Empresa Pública "QUIPUS"</v>
      </c>
      <c r="E1082" s="249" t="s">
        <v>1310</v>
      </c>
      <c r="F1082" s="245">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5">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5">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5">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5">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5">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5">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5">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5">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5">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5">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5">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5">
        <f t="shared" ca="1" si="39"/>
        <v>0</v>
      </c>
      <c r="S1082" s="268"/>
      <c r="T1082" s="245">
        <f ca="1">+T1083</f>
        <v>823.32999999999993</v>
      </c>
      <c r="U1082" s="244">
        <f t="shared" si="40"/>
        <v>1</v>
      </c>
      <c r="V1082" s="347" t="str">
        <f>+VLOOKUP(A1082,bd_lista!$A$3:$E$590,5,FALSE)</f>
        <v>Empresas Nacionales</v>
      </c>
      <c r="W1082" s="453" t="str">
        <f>+V1082</f>
        <v>Empresas Nacionales</v>
      </c>
      <c r="X1082" s="244">
        <f>+VLOOKUP(A1082,[2]Sheet1!$A$13:$D$744,4,FALSE)</f>
        <v>41</v>
      </c>
      <c r="Y1082" s="244" t="str">
        <f>+VLOOKUP(X1082,bd_lista!$A$3:$C$590,3,FALSE)</f>
        <v>Ministerio de Desarrollo Productivo y Economía Plural</v>
      </c>
      <c r="Z1082" s="304">
        <f>+X1082</f>
        <v>41</v>
      </c>
      <c r="AA1082" s="333" t="str">
        <f>+Y1082</f>
        <v>Ministerio de Desarrollo Productivo y Economía Plural</v>
      </c>
    </row>
    <row r="1083" spans="1:27" customFormat="1" ht="15" customHeight="1">
      <c r="A1083" s="32">
        <v>590</v>
      </c>
      <c r="B1083" s="450"/>
      <c r="C1083" s="249" t="str">
        <f>+VLOOKUP(A1083,bd_lista!$A$3:$C$590,3,FALSE)</f>
        <v>Empresa Pública "QUIPUS"</v>
      </c>
      <c r="D1083" s="452"/>
      <c r="E1083" s="347" t="s">
        <v>1311</v>
      </c>
      <c r="F1083" s="247">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7">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7">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7">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7">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7">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7">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823.32999999999993</v>
      </c>
      <c r="M1083" s="247">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7">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7">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7">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7">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5">
        <f t="shared" ca="1" si="39"/>
        <v>823.32999999999993</v>
      </c>
      <c r="S1083" s="268">
        <f ca="1">+R1082+R1083</f>
        <v>823.32999999999993</v>
      </c>
      <c r="T1083" s="245">
        <f ca="1">+S1083</f>
        <v>823.32999999999993</v>
      </c>
      <c r="U1083" s="244">
        <f t="shared" si="40"/>
        <v>2</v>
      </c>
      <c r="V1083" s="347" t="str">
        <f>+VLOOKUP(A1083,bd_lista!$A$3:$E$590,5,FALSE)</f>
        <v>Empresas Nacionales</v>
      </c>
      <c r="W1083" s="454"/>
      <c r="X1083" s="244">
        <f>+VLOOKUP(A1083,[2]Sheet1!$A$13:$D$744,4,FALSE)</f>
        <v>41</v>
      </c>
      <c r="Y1083" s="244" t="str">
        <f>+VLOOKUP(X1083,bd_lista!$A$3:$C$590,3,FALSE)</f>
        <v>Ministerio de Desarrollo Productivo y Economía Plural</v>
      </c>
      <c r="Z1083" s="302"/>
      <c r="AA1083" s="335"/>
    </row>
    <row r="1084" spans="1:27" customFormat="1" ht="15" customHeight="1">
      <c r="A1084" s="32">
        <v>591</v>
      </c>
      <c r="B1084" s="449">
        <f>+A1084</f>
        <v>591</v>
      </c>
      <c r="C1084" s="249" t="str">
        <f>+VLOOKUP(A1084,bd_lista!$A$3:$C$590,3,FALSE)</f>
        <v>Empresa Estatal de Transporte por Cable "Mi teleférico"</v>
      </c>
      <c r="D1084" s="451" t="str">
        <f>+C1084</f>
        <v>Empresa Estatal de Transporte por Cable "Mi teleférico"</v>
      </c>
      <c r="E1084" s="249" t="s">
        <v>1310</v>
      </c>
      <c r="F1084" s="273">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3">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3">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3">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3">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3">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3">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3">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3">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3">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5">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5">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3">
        <f t="shared" ca="1" si="39"/>
        <v>0</v>
      </c>
      <c r="S1084" s="341"/>
      <c r="T1084" s="245">
        <f ca="1">+T1085</f>
        <v>122012</v>
      </c>
      <c r="U1084" s="244">
        <f t="shared" si="40"/>
        <v>1</v>
      </c>
      <c r="V1084" s="347" t="str">
        <f>+VLOOKUP(A1084,bd_lista!$A$3:$E$590,5,FALSE)</f>
        <v>Empresas Nacionales</v>
      </c>
      <c r="W1084" s="453" t="str">
        <f>+V1084</f>
        <v>Empresas Nacionales</v>
      </c>
      <c r="X1084" s="244">
        <f>+VLOOKUP(A1084,[2]Sheet1!$A$13:$D$744,4,FALSE)</f>
        <v>81</v>
      </c>
      <c r="Y1084" s="244" t="str">
        <f>+VLOOKUP(X1084,bd_lista!$A$3:$C$590,3,FALSE)</f>
        <v>Ministerio de Obras Públicas, Servicios y Vivienda</v>
      </c>
      <c r="Z1084" s="304">
        <f>+X1084</f>
        <v>81</v>
      </c>
      <c r="AA1084" s="305" t="str">
        <f>+Y1084</f>
        <v>Ministerio de Obras Públicas, Servicios y Vivienda</v>
      </c>
    </row>
    <row r="1085" spans="1:27" customFormat="1" ht="15" customHeight="1">
      <c r="A1085" s="32">
        <v>591</v>
      </c>
      <c r="B1085" s="450"/>
      <c r="C1085" s="249" t="str">
        <f>+VLOOKUP(A1085,bd_lista!$A$3:$C$590,3,FALSE)</f>
        <v>Empresa Estatal de Transporte por Cable "Mi teleférico"</v>
      </c>
      <c r="D1085" s="452"/>
      <c r="E1085" s="347" t="s">
        <v>1311</v>
      </c>
      <c r="F1085" s="247">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7">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7">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7">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7">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7">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7">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122012</v>
      </c>
      <c r="M1085" s="247">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7">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7">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7">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7">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7">
        <f t="shared" ca="1" si="39"/>
        <v>122012</v>
      </c>
      <c r="S1085" s="267">
        <f ca="1">+R1084+R1085</f>
        <v>122012</v>
      </c>
      <c r="T1085" s="247">
        <f ca="1">+S1085</f>
        <v>122012</v>
      </c>
      <c r="U1085" s="246">
        <f t="shared" si="40"/>
        <v>2</v>
      </c>
      <c r="V1085" s="347" t="str">
        <f>+VLOOKUP(A1085,bd_lista!$A$3:$E$590,5,FALSE)</f>
        <v>Empresas Nacionales</v>
      </c>
      <c r="W1085" s="454"/>
      <c r="X1085" s="244">
        <f>+VLOOKUP(A1085,[2]Sheet1!$A$13:$D$744,4,FALSE)</f>
        <v>81</v>
      </c>
      <c r="Y1085" s="244" t="str">
        <f>+VLOOKUP(X1085,bd_lista!$A$3:$C$590,3,FALSE)</f>
        <v>Ministerio de Obras Públicas, Servicios y Vivienda</v>
      </c>
      <c r="Z1085" s="302"/>
      <c r="AA1085" s="303"/>
    </row>
    <row r="1086" spans="1:27" customFormat="1" ht="15" hidden="1" customHeight="1">
      <c r="A1086" s="32">
        <v>867</v>
      </c>
      <c r="B1086" s="449">
        <f>+A1086</f>
        <v>867</v>
      </c>
      <c r="C1086" s="249" t="str">
        <f>+VLOOKUP(A1086,bd_lista!$A$3:$C$590,3,FALSE)</f>
        <v>Fondo Rotatorio de Fomento Productivo Regional</v>
      </c>
      <c r="D1086" s="451" t="str">
        <f>+C1086</f>
        <v>Fondo Rotatorio de Fomento Productivo Regional</v>
      </c>
      <c r="E1086" s="244" t="s">
        <v>1310</v>
      </c>
      <c r="F1086" s="273">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3">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3">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3">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3">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3">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3">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3">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3">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3">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3">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3">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3">
        <f t="shared" ca="1" si="39"/>
        <v>0</v>
      </c>
      <c r="S1086" s="341"/>
      <c r="T1086" s="273">
        <f ca="1">+T1087</f>
        <v>0</v>
      </c>
      <c r="U1086" s="280">
        <f t="shared" si="40"/>
        <v>1</v>
      </c>
      <c r="V1086" s="347" t="str">
        <f>+VLOOKUP(A1086,bd_lista!$A$3:$E$590,5,FALSE)</f>
        <v>Instituciones Financieras no Bancarias Regionales</v>
      </c>
      <c r="W1086" s="453" t="str">
        <f>+V1086</f>
        <v>Instituciones Financieras no Bancarias Regionales</v>
      </c>
      <c r="X1086" s="244">
        <v>0</v>
      </c>
      <c r="Y1086" s="244" t="e">
        <f>+VLOOKUP(X1086,bd_lista!$A$3:$C$590,3,FALSE)</f>
        <v>#N/A</v>
      </c>
      <c r="Z1086" s="304">
        <f>+X1086</f>
        <v>0</v>
      </c>
      <c r="AA1086" s="333" t="e">
        <f>+Y1086</f>
        <v>#N/A</v>
      </c>
    </row>
    <row r="1087" spans="1:27" customFormat="1" ht="15" hidden="1" customHeight="1">
      <c r="A1087" s="32">
        <v>867</v>
      </c>
      <c r="B1087" s="450"/>
      <c r="C1087" s="249" t="str">
        <f>+VLOOKUP(A1087,bd_lista!$A$3:$C$590,3,FALSE)</f>
        <v>Fondo Rotatorio de Fomento Productivo Regional</v>
      </c>
      <c r="D1087" s="452"/>
      <c r="E1087" s="246" t="s">
        <v>1311</v>
      </c>
      <c r="F1087" s="247">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7">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7">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7">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7">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7">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7">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7">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7">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7">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7">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7">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7">
        <f t="shared" ca="1" si="39"/>
        <v>0</v>
      </c>
      <c r="S1087" s="267">
        <f ca="1">+R1086+R1087</f>
        <v>0</v>
      </c>
      <c r="T1087" s="247">
        <f ca="1">+S1087</f>
        <v>0</v>
      </c>
      <c r="U1087" s="246">
        <f t="shared" si="40"/>
        <v>2</v>
      </c>
      <c r="V1087" s="347" t="str">
        <f>+VLOOKUP(A1087,bd_lista!$A$3:$E$590,5,FALSE)</f>
        <v>Instituciones Financieras no Bancarias Regionales</v>
      </c>
      <c r="W1087" s="454"/>
      <c r="X1087" s="244">
        <v>0</v>
      </c>
      <c r="Y1087" s="244" t="e">
        <f>+VLOOKUP(X1087,bd_lista!$A$3:$C$590,3,FALSE)</f>
        <v>#N/A</v>
      </c>
      <c r="Z1087" s="302"/>
      <c r="AA1087" s="335"/>
    </row>
    <row r="1088" spans="1:27" customFormat="1" ht="15" customHeight="1">
      <c r="A1088" s="32">
        <v>593</v>
      </c>
      <c r="B1088" s="449">
        <f>+A1088</f>
        <v>593</v>
      </c>
      <c r="C1088" s="249" t="str">
        <f>+VLOOKUP(A1088,bd_lista!$A$3:$C$590,3,FALSE)</f>
        <v>Empresa Pública YACANA</v>
      </c>
      <c r="D1088" s="451" t="str">
        <f>+C1088</f>
        <v>Empresa Pública YACANA</v>
      </c>
      <c r="E1088" s="249" t="s">
        <v>1310</v>
      </c>
      <c r="F1088" s="245">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5">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5">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50</v>
      </c>
      <c r="I1088" s="245">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5">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5">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50</v>
      </c>
      <c r="L1088" s="245">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5">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5">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5">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5">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5">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5">
        <f t="shared" ca="1" si="39"/>
        <v>100</v>
      </c>
      <c r="S1088" s="268"/>
      <c r="T1088" s="245">
        <f ca="1">+T1089</f>
        <v>155.30000000000001</v>
      </c>
      <c r="U1088" s="244">
        <f t="shared" si="40"/>
        <v>1</v>
      </c>
      <c r="V1088" s="347" t="str">
        <f>+VLOOKUP(A1088,bd_lista!$A$3:$E$590,5,FALSE)</f>
        <v>Empresas Nacionales</v>
      </c>
      <c r="W1088" s="453" t="str">
        <f>+V1088</f>
        <v>Empresas Nacionales</v>
      </c>
      <c r="X1088" s="244">
        <f>+VLOOKUP(A1088,[2]Sheet1!$A$13:$D$744,4,FALSE)</f>
        <v>41</v>
      </c>
      <c r="Y1088" s="244" t="str">
        <f>+VLOOKUP(X1088,bd_lista!$A$3:$C$590,3,FALSE)</f>
        <v>Ministerio de Desarrollo Productivo y Economía Plural</v>
      </c>
      <c r="Z1088" s="304">
        <f>+X1088</f>
        <v>41</v>
      </c>
      <c r="AA1088" s="333" t="str">
        <f>+Y1088</f>
        <v>Ministerio de Desarrollo Productivo y Economía Plural</v>
      </c>
    </row>
    <row r="1089" spans="1:27" customFormat="1" ht="15" customHeight="1">
      <c r="A1089" s="32">
        <v>593</v>
      </c>
      <c r="B1089" s="450"/>
      <c r="C1089" s="249" t="str">
        <f>+VLOOKUP(A1089,bd_lista!$A$3:$C$590,3,FALSE)</f>
        <v>Empresa Pública YACANA</v>
      </c>
      <c r="D1089" s="452"/>
      <c r="E1089" s="347" t="s">
        <v>1311</v>
      </c>
      <c r="F1089" s="247">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7">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7">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55.3</v>
      </c>
      <c r="I1089" s="247">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7">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7">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7">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7">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7">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7">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7">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7">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7">
        <f t="shared" ca="1" si="39"/>
        <v>55.3</v>
      </c>
      <c r="S1089" s="267">
        <f ca="1">+R1088+R1089</f>
        <v>155.30000000000001</v>
      </c>
      <c r="T1089" s="247">
        <f ca="1">+S1089</f>
        <v>155.30000000000001</v>
      </c>
      <c r="U1089" s="246">
        <f t="shared" si="40"/>
        <v>2</v>
      </c>
      <c r="V1089" s="347" t="str">
        <f>+VLOOKUP(A1089,bd_lista!$A$3:$E$590,5,FALSE)</f>
        <v>Empresas Nacionales</v>
      </c>
      <c r="W1089" s="454"/>
      <c r="X1089" s="244">
        <f>+VLOOKUP(A1089,[2]Sheet1!$A$13:$D$744,4,FALSE)</f>
        <v>41</v>
      </c>
      <c r="Y1089" s="244" t="str">
        <f>+VLOOKUP(X1089,bd_lista!$A$3:$C$590,3,FALSE)</f>
        <v>Ministerio de Desarrollo Productivo y Economía Plural</v>
      </c>
      <c r="Z1089" s="302"/>
      <c r="AA1089" s="335"/>
    </row>
    <row r="1090" spans="1:27" customFormat="1" ht="15" customHeight="1">
      <c r="A1090" s="32">
        <v>594</v>
      </c>
      <c r="B1090" s="449">
        <f>+A1090</f>
        <v>594</v>
      </c>
      <c r="C1090" s="249" t="str">
        <f>+VLOOKUP(A1090,bd_lista!$A$3:$C$590,3,FALSE)</f>
        <v>Administración de Servicios Portuarios - Bolivia</v>
      </c>
      <c r="D1090" s="451" t="str">
        <f>+C1090</f>
        <v>Administración de Servicios Portuarios - Bolivia</v>
      </c>
      <c r="E1090" s="249" t="s">
        <v>1310</v>
      </c>
      <c r="F1090" s="245">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5">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5">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5">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5">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50</v>
      </c>
      <c r="K1090" s="245">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50</v>
      </c>
      <c r="L1090" s="245">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5">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5">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5">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5">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5">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3">
        <f t="shared" ca="1" si="39"/>
        <v>100</v>
      </c>
      <c r="S1090" s="341"/>
      <c r="T1090" s="245">
        <f ca="1">+T1091</f>
        <v>545033.56999999995</v>
      </c>
      <c r="U1090" s="244">
        <f t="shared" si="40"/>
        <v>1</v>
      </c>
      <c r="V1090" s="347" t="str">
        <f>+VLOOKUP(A1090,bd_lista!$A$3:$E$590,5,FALSE)</f>
        <v>Empresas Nacionales</v>
      </c>
      <c r="W1090" s="453" t="str">
        <f>+V1090</f>
        <v>Empresas Nacionales</v>
      </c>
      <c r="X1090" s="244">
        <f>+VLOOKUP(A1090,[2]Sheet1!$A$13:$D$744,4,FALSE)</f>
        <v>35</v>
      </c>
      <c r="Y1090" s="244" t="str">
        <f>+VLOOKUP(X1090,bd_lista!$A$3:$C$590,3,FALSE)</f>
        <v>Ministerio de Economía y Finanzas Públicas</v>
      </c>
      <c r="Z1090" s="304">
        <f>+X1090</f>
        <v>35</v>
      </c>
      <c r="AA1090" s="333" t="str">
        <f>+Y1090</f>
        <v>Ministerio de Economía y Finanzas Públicas</v>
      </c>
    </row>
    <row r="1091" spans="1:27" customFormat="1" ht="15" customHeight="1">
      <c r="A1091" s="32">
        <v>594</v>
      </c>
      <c r="B1091" s="450"/>
      <c r="C1091" s="249" t="str">
        <f>+VLOOKUP(A1091,bd_lista!$A$3:$C$590,3,FALSE)</f>
        <v>Administración de Servicios Portuarios - Bolivia</v>
      </c>
      <c r="D1091" s="452"/>
      <c r="E1091" s="347" t="s">
        <v>1311</v>
      </c>
      <c r="F1091" s="247">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7">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7">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7">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160450.79999999999</v>
      </c>
      <c r="J1091" s="247">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304.38</v>
      </c>
      <c r="K1091" s="247">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5483.67</v>
      </c>
      <c r="L1091" s="247">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378694.72</v>
      </c>
      <c r="M1091" s="247">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7">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7">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7">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7">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7">
        <f t="shared" ca="1" si="39"/>
        <v>544933.56999999995</v>
      </c>
      <c r="S1091" s="267">
        <f ca="1">+R1090+R1091</f>
        <v>545033.56999999995</v>
      </c>
      <c r="T1091" s="247">
        <f ca="1">+S1091</f>
        <v>545033.56999999995</v>
      </c>
      <c r="U1091" s="246">
        <f t="shared" si="40"/>
        <v>2</v>
      </c>
      <c r="V1091" s="347" t="str">
        <f>+VLOOKUP(A1091,bd_lista!$A$3:$E$590,5,FALSE)</f>
        <v>Empresas Nacionales</v>
      </c>
      <c r="W1091" s="454"/>
      <c r="X1091" s="244">
        <f>+VLOOKUP(A1091,[2]Sheet1!$A$13:$D$744,4,FALSE)</f>
        <v>35</v>
      </c>
      <c r="Y1091" s="244" t="str">
        <f>+VLOOKUP(X1091,bd_lista!$A$3:$C$590,3,FALSE)</f>
        <v>Ministerio de Economía y Finanzas Públicas</v>
      </c>
      <c r="Z1091" s="302"/>
      <c r="AA1091" s="335"/>
    </row>
    <row r="1092" spans="1:27" customFormat="1" ht="15" customHeight="1">
      <c r="A1092" s="255">
        <v>595</v>
      </c>
      <c r="B1092" s="449">
        <f>+A1092</f>
        <v>595</v>
      </c>
      <c r="C1092" s="249" t="str">
        <f>+VLOOKUP(A1092,bd_lista!$A$3:$C$590,3,FALSE)</f>
        <v>Gestora Pública de la Seguridad Social de Largo Plazo</v>
      </c>
      <c r="D1092" s="451" t="str">
        <f>+C1092</f>
        <v>Gestora Pública de la Seguridad Social de Largo Plazo</v>
      </c>
      <c r="E1092" s="249" t="s">
        <v>1310</v>
      </c>
      <c r="F1092" s="245">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5">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5">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5">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5">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5">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3">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5">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5">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5">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5">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5">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5">
        <f t="shared" ca="1" si="39"/>
        <v>0</v>
      </c>
      <c r="S1092" s="268"/>
      <c r="T1092" s="245">
        <f ca="1">+T1093</f>
        <v>26196.19</v>
      </c>
      <c r="U1092" s="244">
        <f t="shared" si="40"/>
        <v>1</v>
      </c>
      <c r="V1092" s="347" t="str">
        <f>+VLOOKUP(A1092,bd_lista!$A$3:$E$590,5,FALSE)</f>
        <v>Empresas Nacionales</v>
      </c>
      <c r="W1092" s="453" t="str">
        <f>+V1092</f>
        <v>Empresas Nacionales</v>
      </c>
      <c r="X1092" s="244">
        <v>78</v>
      </c>
      <c r="Y1092" s="244" t="str">
        <f>+VLOOKUP(X1092,bd_lista!$A$3:$C$590,3,FALSE)</f>
        <v>Ministerio de Hidrocarburos y Energías</v>
      </c>
      <c r="Z1092" s="304">
        <f>+X1092</f>
        <v>78</v>
      </c>
      <c r="AA1092" s="333" t="str">
        <f>+Y1092</f>
        <v>Ministerio de Hidrocarburos y Energías</v>
      </c>
    </row>
    <row r="1093" spans="1:27" customFormat="1" ht="15" customHeight="1">
      <c r="A1093" s="255">
        <v>595</v>
      </c>
      <c r="B1093" s="450"/>
      <c r="C1093" s="249" t="str">
        <f>+VLOOKUP(A1093,bd_lista!$A$3:$C$590,3,FALSE)</f>
        <v>Gestora Pública de la Seguridad Social de Largo Plazo</v>
      </c>
      <c r="D1093" s="452"/>
      <c r="E1093" s="347" t="s">
        <v>1311</v>
      </c>
      <c r="F1093" s="247">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7">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465</v>
      </c>
      <c r="H1093" s="247">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7">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7">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7">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7">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25731.19</v>
      </c>
      <c r="M1093" s="247">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7">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7">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7">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7">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7">
        <f t="shared" ca="1" si="39"/>
        <v>26196.19</v>
      </c>
      <c r="S1093" s="267">
        <f ca="1">+R1092+R1093</f>
        <v>26196.19</v>
      </c>
      <c r="T1093" s="247">
        <f ca="1">+S1093</f>
        <v>26196.19</v>
      </c>
      <c r="U1093" s="246">
        <f t="shared" si="40"/>
        <v>2</v>
      </c>
      <c r="V1093" s="347" t="str">
        <f>+VLOOKUP(A1093,bd_lista!$A$3:$E$590,5,FALSE)</f>
        <v>Empresas Nacionales</v>
      </c>
      <c r="W1093" s="454"/>
      <c r="X1093" s="244">
        <v>78</v>
      </c>
      <c r="Y1093" s="244" t="str">
        <f>+VLOOKUP(X1093,bd_lista!$A$3:$C$590,3,FALSE)</f>
        <v>Ministerio de Hidrocarburos y Energías</v>
      </c>
      <c r="Z1093" s="302"/>
      <c r="AA1093" s="335"/>
    </row>
    <row r="1094" spans="1:27" customFormat="1" ht="15" customHeight="1">
      <c r="A1094" s="32">
        <v>596</v>
      </c>
      <c r="B1094" s="449">
        <f>+A1094</f>
        <v>596</v>
      </c>
      <c r="C1094" s="249" t="str">
        <f>+VLOOKUP(A1094,bd_lista!$A$3:$C$590,3,FALSE)</f>
        <v xml:space="preserve">Empresa Pública Transporte Aéreo Militar </v>
      </c>
      <c r="D1094" s="451" t="str">
        <f>+C1094</f>
        <v xml:space="preserve">Empresa Pública Transporte Aéreo Militar </v>
      </c>
      <c r="E1094" s="249" t="s">
        <v>1310</v>
      </c>
      <c r="F1094" s="245">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5">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5">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5">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5">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893.53</v>
      </c>
      <c r="K1094" s="245">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5">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1568.38</v>
      </c>
      <c r="M1094" s="245">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5">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5">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5">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5">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5">
        <f t="shared" ca="1" si="39"/>
        <v>2461.91</v>
      </c>
      <c r="S1094" s="268"/>
      <c r="T1094" s="245">
        <f ca="1">+T1095</f>
        <v>2889.41</v>
      </c>
      <c r="U1094" s="244">
        <f t="shared" si="40"/>
        <v>1</v>
      </c>
      <c r="V1094" s="347" t="str">
        <f>+VLOOKUP(A1094,bd_lista!$A$3:$E$590,5,FALSE)</f>
        <v>Empresas Nacionales</v>
      </c>
      <c r="W1094" s="453" t="str">
        <f>+V1094</f>
        <v>Empresas Nacionales</v>
      </c>
      <c r="X1094" s="244">
        <f>+VLOOKUP(A1094,[2]Sheet1!$A$13:$D$744,4,FALSE)</f>
        <v>20</v>
      </c>
      <c r="Y1094" s="244" t="str">
        <f>+VLOOKUP(X1094,bd_lista!$A$3:$C$590,3,FALSE)</f>
        <v>Ministerio de Defensa</v>
      </c>
      <c r="Z1094" s="304">
        <f>+X1094</f>
        <v>20</v>
      </c>
      <c r="AA1094" s="305" t="str">
        <f>+Y1094</f>
        <v>Ministerio de Defensa</v>
      </c>
    </row>
    <row r="1095" spans="1:27" customFormat="1" ht="15" customHeight="1">
      <c r="A1095" s="32">
        <v>596</v>
      </c>
      <c r="B1095" s="450"/>
      <c r="C1095" s="249" t="str">
        <f>+VLOOKUP(A1095,bd_lista!$A$3:$C$590,3,FALSE)</f>
        <v xml:space="preserve">Empresa Pública Transporte Aéreo Militar </v>
      </c>
      <c r="D1095" s="452"/>
      <c r="E1095" s="347" t="s">
        <v>1311</v>
      </c>
      <c r="F1095" s="247">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7">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7">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7">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7">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7">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427.5</v>
      </c>
      <c r="L1095" s="247">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7">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7">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7">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7">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7">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7">
        <f t="shared" ca="1" si="39"/>
        <v>427.5</v>
      </c>
      <c r="S1095" s="267">
        <f ca="1">+R1094+R1095</f>
        <v>2889.41</v>
      </c>
      <c r="T1095" s="247">
        <f ca="1">+S1095</f>
        <v>2889.41</v>
      </c>
      <c r="U1095" s="246">
        <f t="shared" si="40"/>
        <v>2</v>
      </c>
      <c r="V1095" s="347" t="str">
        <f>+VLOOKUP(A1095,bd_lista!$A$3:$E$590,5,FALSE)</f>
        <v>Empresas Nacionales</v>
      </c>
      <c r="W1095" s="454"/>
      <c r="X1095" s="244">
        <f>+VLOOKUP(A1095,[2]Sheet1!$A$13:$D$744,4,FALSE)</f>
        <v>20</v>
      </c>
      <c r="Y1095" s="244" t="str">
        <f>+VLOOKUP(X1095,bd_lista!$A$3:$C$590,3,FALSE)</f>
        <v>Ministerio de Defensa</v>
      </c>
      <c r="Z1095" s="302"/>
      <c r="AA1095" s="303"/>
    </row>
    <row r="1096" spans="1:27" customFormat="1" ht="15" customHeight="1">
      <c r="A1096" s="32">
        <v>597</v>
      </c>
      <c r="B1096" s="449">
        <f>+A1096</f>
        <v>597</v>
      </c>
      <c r="C1096" s="249" t="str">
        <f>+VLOOKUP(A1096,bd_lista!$A$3:$C$590,3,FALSE)</f>
        <v>Empresa Pública Nacional Estratégica de Yacimientos de Litio Bolivianos</v>
      </c>
      <c r="D1096" s="451" t="str">
        <f>+C1096</f>
        <v>Empresa Pública Nacional Estratégica de Yacimientos de Litio Bolivianos</v>
      </c>
      <c r="E1096" s="249" t="s">
        <v>1310</v>
      </c>
      <c r="F1096" s="245">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5">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5">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5">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2631.61</v>
      </c>
      <c r="J1096" s="245">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16013.57</v>
      </c>
      <c r="K1096" s="245">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387900144.824</v>
      </c>
      <c r="L1096" s="245">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3313.96</v>
      </c>
      <c r="M1096" s="245">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5">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5">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5">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5">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5">
        <f t="shared" ca="1" si="39"/>
        <v>387922103.96399999</v>
      </c>
      <c r="S1096" s="268"/>
      <c r="T1096" s="245">
        <f ca="1">+T1097</f>
        <v>836213718.38400006</v>
      </c>
      <c r="U1096" s="244">
        <f t="shared" si="40"/>
        <v>1</v>
      </c>
      <c r="V1096" s="347" t="str">
        <f>+VLOOKUP(A1096,bd_lista!$A$3:$E$590,5,FALSE)</f>
        <v>Empresas Nacionales</v>
      </c>
      <c r="W1096" s="453" t="str">
        <f>+V1096</f>
        <v>Empresas Nacionales</v>
      </c>
      <c r="X1096" s="244">
        <v>25</v>
      </c>
      <c r="Y1096" s="244" t="str">
        <f>+VLOOKUP(X1096,bd_lista!$A$3:$C$590,3,FALSE)</f>
        <v>Ministerio de la Presidencia</v>
      </c>
      <c r="Z1096" s="304">
        <f>+X1096</f>
        <v>25</v>
      </c>
      <c r="AA1096" s="333" t="str">
        <f>+Y1096</f>
        <v>Ministerio de la Presidencia</v>
      </c>
    </row>
    <row r="1097" spans="1:27" customFormat="1" ht="15" customHeight="1">
      <c r="A1097" s="32">
        <v>597</v>
      </c>
      <c r="B1097" s="450"/>
      <c r="C1097" s="249" t="str">
        <f>+VLOOKUP(A1097,bd_lista!$A$3:$C$590,3,FALSE)</f>
        <v>Empresa Pública Nacional Estratégica de Yacimientos de Litio Bolivianos</v>
      </c>
      <c r="D1097" s="452"/>
      <c r="E1097" s="347" t="s">
        <v>1311</v>
      </c>
      <c r="F1097" s="247">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7">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7">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732295.29999999993</v>
      </c>
      <c r="I1097" s="247">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8294524.2599999998</v>
      </c>
      <c r="J1097" s="247">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23449575.73</v>
      </c>
      <c r="K1097" s="247">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394643415.14999998</v>
      </c>
      <c r="L1097" s="247">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21171803.98</v>
      </c>
      <c r="M1097" s="247">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7">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7">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7">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7">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7">
        <f t="shared" ca="1" si="39"/>
        <v>448291614.42000002</v>
      </c>
      <c r="S1097" s="267">
        <f ca="1">+R1096+R1097</f>
        <v>836213718.38400006</v>
      </c>
      <c r="T1097" s="247">
        <f ca="1">+S1097</f>
        <v>836213718.38400006</v>
      </c>
      <c r="U1097" s="246">
        <f t="shared" si="40"/>
        <v>2</v>
      </c>
      <c r="V1097" s="347" t="str">
        <f>+VLOOKUP(A1097,bd_lista!$A$3:$E$590,5,FALSE)</f>
        <v>Empresas Nacionales</v>
      </c>
      <c r="W1097" s="454"/>
      <c r="X1097" s="244">
        <v>25</v>
      </c>
      <c r="Y1097" s="244" t="str">
        <f>+VLOOKUP(X1097,bd_lista!$A$3:$C$590,3,FALSE)</f>
        <v>Ministerio de la Presidencia</v>
      </c>
      <c r="Z1097" s="302"/>
      <c r="AA1097" s="335"/>
    </row>
    <row r="1098" spans="1:27" customFormat="1" ht="15" customHeight="1">
      <c r="A1098" s="32">
        <v>598</v>
      </c>
      <c r="B1098" s="449">
        <f>+A1098</f>
        <v>598</v>
      </c>
      <c r="C1098" s="249" t="str">
        <f>+VLOOKUP(A1098,bd_lista!$A$3:$C$590,3,FALSE)</f>
        <v>Empresa Pública "Editorial del Estado Plurinacional de Bolivia"</v>
      </c>
      <c r="D1098" s="451" t="str">
        <f>+C1098</f>
        <v>Empresa Pública "Editorial del Estado Plurinacional de Bolivia"</v>
      </c>
      <c r="E1098" s="249" t="s">
        <v>1310</v>
      </c>
      <c r="F1098" s="245">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5">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5">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5">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5">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5">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5">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5">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5">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5">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5">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5">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5">
        <f t="shared" ca="1" si="39"/>
        <v>0</v>
      </c>
      <c r="S1098" s="268"/>
      <c r="T1098" s="245">
        <f ca="1">+T1099</f>
        <v>871</v>
      </c>
      <c r="U1098" s="244">
        <f t="shared" si="40"/>
        <v>1</v>
      </c>
      <c r="V1098" s="347" t="str">
        <f>+VLOOKUP(A1098,bd_lista!$A$3:$E$590,5,FALSE)</f>
        <v>Empresas Nacionales</v>
      </c>
      <c r="W1098" s="453" t="str">
        <f>+V1098</f>
        <v>Empresas Nacionales</v>
      </c>
      <c r="X1098" s="244">
        <f>+VLOOKUP(A1098,[2]Sheet1!$A$13:$D$744,4,FALSE)</f>
        <v>87</v>
      </c>
      <c r="Y1098" s="244" t="e">
        <f>+VLOOKUP(X1098,bd_lista!$A$3:$C$590,3,FALSE)</f>
        <v>#N/A</v>
      </c>
      <c r="Z1098" s="304">
        <f>+X1098</f>
        <v>87</v>
      </c>
      <c r="AA1098" s="333" t="e">
        <f>+Y1098</f>
        <v>#N/A</v>
      </c>
    </row>
    <row r="1099" spans="1:27" customFormat="1" ht="15" customHeight="1">
      <c r="A1099" s="32">
        <v>598</v>
      </c>
      <c r="B1099" s="450"/>
      <c r="C1099" s="249" t="str">
        <f>+VLOOKUP(A1099,bd_lista!$A$3:$C$590,3,FALSE)</f>
        <v>Empresa Pública "Editorial del Estado Plurinacional de Bolivia"</v>
      </c>
      <c r="D1099" s="452"/>
      <c r="E1099" s="347" t="s">
        <v>1311</v>
      </c>
      <c r="F1099" s="247">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7">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7">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7">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7">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7">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500</v>
      </c>
      <c r="L1099" s="247">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371</v>
      </c>
      <c r="M1099" s="247">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7">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7">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7">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7">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7">
        <f t="shared" ca="1" si="39"/>
        <v>871</v>
      </c>
      <c r="S1099" s="267">
        <f ca="1">+R1098+R1099</f>
        <v>871</v>
      </c>
      <c r="T1099" s="247">
        <f ca="1">+S1099</f>
        <v>871</v>
      </c>
      <c r="U1099" s="246">
        <f t="shared" si="40"/>
        <v>2</v>
      </c>
      <c r="V1099" s="347" t="str">
        <f>+VLOOKUP(A1099,bd_lista!$A$3:$E$590,5,FALSE)</f>
        <v>Empresas Nacionales</v>
      </c>
      <c r="W1099" s="454"/>
      <c r="X1099" s="244">
        <f>+VLOOKUP(A1099,[2]Sheet1!$A$13:$D$744,4,FALSE)</f>
        <v>87</v>
      </c>
      <c r="Y1099" s="244" t="e">
        <f>+VLOOKUP(X1099,bd_lista!$A$3:$C$590,3,FALSE)</f>
        <v>#N/A</v>
      </c>
      <c r="Z1099" s="302"/>
      <c r="AA1099" s="335"/>
    </row>
    <row r="1100" spans="1:27" customFormat="1" ht="15" customHeight="1">
      <c r="A1100" s="32">
        <v>599</v>
      </c>
      <c r="B1100" s="449">
        <f>+A1100</f>
        <v>599</v>
      </c>
      <c r="C1100" s="249" t="str">
        <f>+VLOOKUP(A1100,bd_lista!$A$3:$C$590,3,FALSE)</f>
        <v>Empresa Boliviana de Alimentos y Derivados</v>
      </c>
      <c r="D1100" s="451" t="str">
        <f>+C1100</f>
        <v>Empresa Boliviana de Alimentos y Derivados</v>
      </c>
      <c r="E1100" s="249" t="s">
        <v>1310</v>
      </c>
      <c r="F1100" s="245">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5">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5">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5">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5">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5">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5">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5">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5">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5">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5">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5">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5">
        <f t="shared" ca="1" si="39"/>
        <v>0</v>
      </c>
      <c r="S1100" s="268"/>
      <c r="T1100" s="245">
        <f ca="1">+T1101</f>
        <v>51696098.019999996</v>
      </c>
      <c r="U1100" s="244">
        <f t="shared" si="40"/>
        <v>1</v>
      </c>
      <c r="V1100" s="347" t="str">
        <f>+VLOOKUP(A1100,bd_lista!$A$3:$E$590,5,FALSE)</f>
        <v>Empresas Nacionales</v>
      </c>
      <c r="W1100" s="453" t="str">
        <f>+V1100</f>
        <v>Empresas Nacionales</v>
      </c>
      <c r="X1100" s="244">
        <v>0</v>
      </c>
      <c r="Y1100" s="244" t="e">
        <f>+VLOOKUP(X1100,bd_lista!$A$3:$C$590,3,FALSE)</f>
        <v>#N/A</v>
      </c>
      <c r="Z1100" s="304">
        <f>+X1100</f>
        <v>0</v>
      </c>
      <c r="AA1100" s="333" t="e">
        <f>+Y1100</f>
        <v>#N/A</v>
      </c>
    </row>
    <row r="1101" spans="1:27" customFormat="1" ht="15" customHeight="1">
      <c r="A1101" s="32">
        <v>599</v>
      </c>
      <c r="B1101" s="450"/>
      <c r="C1101" s="249" t="str">
        <f>+VLOOKUP(A1101,bd_lista!$A$3:$C$590,3,FALSE)</f>
        <v>Empresa Boliviana de Alimentos y Derivados</v>
      </c>
      <c r="D1101" s="452"/>
      <c r="E1101" s="347" t="s">
        <v>1311</v>
      </c>
      <c r="F1101" s="247">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7">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7">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7">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7">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7">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7">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51696098.019999996</v>
      </c>
      <c r="M1101" s="247">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7">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7">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7">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7">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7">
        <f t="shared" ca="1" si="39"/>
        <v>51696098.019999996</v>
      </c>
      <c r="S1101" s="267">
        <f ca="1">+R1100+R1101</f>
        <v>51696098.019999996</v>
      </c>
      <c r="T1101" s="247">
        <f ca="1">+S1101</f>
        <v>51696098.019999996</v>
      </c>
      <c r="U1101" s="246">
        <f t="shared" si="40"/>
        <v>2</v>
      </c>
      <c r="V1101" s="347" t="str">
        <f>+VLOOKUP(A1101,bd_lista!$A$3:$E$590,5,FALSE)</f>
        <v>Empresas Nacionales</v>
      </c>
      <c r="W1101" s="454"/>
      <c r="X1101" s="244">
        <v>0</v>
      </c>
      <c r="Y1101" s="244" t="e">
        <f>+VLOOKUP(X1101,bd_lista!$A$3:$C$590,3,FALSE)</f>
        <v>#N/A</v>
      </c>
      <c r="Z1101" s="302"/>
      <c r="AA1101" s="335"/>
    </row>
    <row r="1102" spans="1:27" customFormat="1" ht="15" customHeight="1">
      <c r="A1102" s="32">
        <v>650</v>
      </c>
      <c r="B1102" s="449">
        <f>+A1102</f>
        <v>650</v>
      </c>
      <c r="C1102" s="249" t="str">
        <f>+VLOOKUP(A1102,bd_lista!$A$3:$C$590,3,FALSE)</f>
        <v>Asamblea Legislativa Plurinacional</v>
      </c>
      <c r="D1102" s="451" t="str">
        <f>+C1102</f>
        <v>Asamblea Legislativa Plurinacional</v>
      </c>
      <c r="E1102" s="249" t="s">
        <v>1310</v>
      </c>
      <c r="F1102" s="245">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5">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5">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5">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5">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5">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5">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5">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5">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5">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5">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5">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5">
        <f t="shared" ca="1" si="39"/>
        <v>0</v>
      </c>
      <c r="S1102" s="268"/>
      <c r="T1102" s="245">
        <f ca="1">+T1103</f>
        <v>213621.58</v>
      </c>
      <c r="U1102" s="244">
        <f t="shared" si="40"/>
        <v>1</v>
      </c>
      <c r="V1102" s="347" t="str">
        <f>+VLOOKUP(A1102,bd_lista!$A$3:$E$590,5,FALSE)</f>
        <v>Instituciones Descentralizadas</v>
      </c>
      <c r="W1102" s="453" t="str">
        <f>+V1102</f>
        <v>Instituciones Descentralizadas</v>
      </c>
      <c r="X1102" s="244">
        <v>0</v>
      </c>
      <c r="Y1102" s="244" t="e">
        <f>+VLOOKUP(X1102,bd_lista!$A$3:$C$590,3,FALSE)</f>
        <v>#N/A</v>
      </c>
      <c r="Z1102" s="304">
        <f>+X1102</f>
        <v>0</v>
      </c>
      <c r="AA1102" s="333" t="e">
        <f>+Y1102</f>
        <v>#N/A</v>
      </c>
    </row>
    <row r="1103" spans="1:27" customFormat="1" ht="15" customHeight="1">
      <c r="A1103" s="32">
        <v>650</v>
      </c>
      <c r="B1103" s="450"/>
      <c r="C1103" s="249" t="str">
        <f>+VLOOKUP(A1103,bd_lista!$A$3:$C$590,3,FALSE)</f>
        <v>Asamblea Legislativa Plurinacional</v>
      </c>
      <c r="D1103" s="452"/>
      <c r="E1103" s="347" t="s">
        <v>1311</v>
      </c>
      <c r="F1103" s="247">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7">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120</v>
      </c>
      <c r="H1103" s="247">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7">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106234.68</v>
      </c>
      <c r="J1103" s="247">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2000</v>
      </c>
      <c r="K1103" s="247">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95671.11</v>
      </c>
      <c r="L1103" s="247">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9595.7900000000009</v>
      </c>
      <c r="M1103" s="247">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7">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7">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7">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7">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7">
        <f t="shared" ca="1" si="39"/>
        <v>213621.58</v>
      </c>
      <c r="S1103" s="267">
        <f ca="1">+R1102+R1103</f>
        <v>213621.58</v>
      </c>
      <c r="T1103" s="247">
        <f ca="1">+S1103</f>
        <v>213621.58</v>
      </c>
      <c r="U1103" s="246">
        <f t="shared" si="40"/>
        <v>2</v>
      </c>
      <c r="V1103" s="347" t="str">
        <f>+VLOOKUP(A1103,bd_lista!$A$3:$E$590,5,FALSE)</f>
        <v>Instituciones Descentralizadas</v>
      </c>
      <c r="W1103" s="454"/>
      <c r="X1103" s="244">
        <v>0</v>
      </c>
      <c r="Y1103" s="244" t="e">
        <f>+VLOOKUP(X1103,bd_lista!$A$3:$C$590,3,FALSE)</f>
        <v>#N/A</v>
      </c>
      <c r="Z1103" s="302"/>
      <c r="AA1103" s="335"/>
    </row>
    <row r="1104" spans="1:27" customFormat="1" ht="15" customHeight="1">
      <c r="A1104" s="32">
        <v>660</v>
      </c>
      <c r="B1104" s="449">
        <f>+A1104</f>
        <v>660</v>
      </c>
      <c r="C1104" s="249" t="str">
        <f>+VLOOKUP(A1104,bd_lista!$A$3:$C$590,3,FALSE)</f>
        <v>Órgano Judicial</v>
      </c>
      <c r="D1104" s="451" t="str">
        <f>+C1104</f>
        <v>Órgano Judicial</v>
      </c>
      <c r="E1104" s="249" t="s">
        <v>1310</v>
      </c>
      <c r="F1104" s="245">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5">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5">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5">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5">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5">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5">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5">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5">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5">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5">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5">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5">
        <f t="shared" ca="1" si="39"/>
        <v>0</v>
      </c>
      <c r="S1104" s="268"/>
      <c r="T1104" s="245">
        <f ca="1">+T1105</f>
        <v>24493906.689999998</v>
      </c>
      <c r="U1104" s="244">
        <f t="shared" si="40"/>
        <v>1</v>
      </c>
      <c r="V1104" s="347" t="str">
        <f>+VLOOKUP(A1104,bd_lista!$A$3:$E$590,5,FALSE)</f>
        <v>Instituciones Descentralizadas</v>
      </c>
      <c r="W1104" s="453" t="str">
        <f>+V1104</f>
        <v>Instituciones Descentralizadas</v>
      </c>
      <c r="X1104" s="244">
        <v>0</v>
      </c>
      <c r="Y1104" s="244" t="e">
        <f>+VLOOKUP(X1104,bd_lista!$A$3:$C$590,3,FALSE)</f>
        <v>#N/A</v>
      </c>
      <c r="Z1104" s="304">
        <f>+X1104</f>
        <v>0</v>
      </c>
      <c r="AA1104" s="333" t="e">
        <f>+Y1104</f>
        <v>#N/A</v>
      </c>
    </row>
    <row r="1105" spans="1:27" customFormat="1" ht="15" customHeight="1">
      <c r="A1105" s="32">
        <v>660</v>
      </c>
      <c r="B1105" s="450"/>
      <c r="C1105" s="249" t="str">
        <f>+VLOOKUP(A1105,bd_lista!$A$3:$C$590,3,FALSE)</f>
        <v>Órgano Judicial</v>
      </c>
      <c r="D1105" s="452"/>
      <c r="E1105" s="347" t="s">
        <v>1311</v>
      </c>
      <c r="F1105" s="247">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7">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7">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7">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7">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7">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355260.03</v>
      </c>
      <c r="L1105" s="247">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24138646.659999996</v>
      </c>
      <c r="M1105" s="247">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7">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7">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7">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7">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7">
        <f t="shared" ca="1" si="39"/>
        <v>24493906.689999998</v>
      </c>
      <c r="S1105" s="267">
        <f ca="1">+R1104+R1105</f>
        <v>24493906.689999998</v>
      </c>
      <c r="T1105" s="247">
        <f ca="1">+S1105</f>
        <v>24493906.689999998</v>
      </c>
      <c r="U1105" s="246">
        <f t="shared" si="40"/>
        <v>2</v>
      </c>
      <c r="V1105" s="347" t="str">
        <f>+VLOOKUP(A1105,bd_lista!$A$3:$E$590,5,FALSE)</f>
        <v>Instituciones Descentralizadas</v>
      </c>
      <c r="W1105" s="454"/>
      <c r="X1105" s="244">
        <v>0</v>
      </c>
      <c r="Y1105" s="244" t="e">
        <f>+VLOOKUP(X1105,bd_lista!$A$3:$C$590,3,FALSE)</f>
        <v>#N/A</v>
      </c>
      <c r="Z1105" s="302"/>
      <c r="AA1105" s="335"/>
    </row>
    <row r="1106" spans="1:27" customFormat="1" ht="15" hidden="1" customHeight="1">
      <c r="A1106" s="32">
        <v>661</v>
      </c>
      <c r="B1106" s="449">
        <f>+A1106</f>
        <v>661</v>
      </c>
      <c r="C1106" s="249" t="str">
        <f>+VLOOKUP(A1106,bd_lista!$A$3:$C$590,3,FALSE)</f>
        <v>Tribunal Constitucional Plurinacional</v>
      </c>
      <c r="D1106" s="451" t="str">
        <f>+C1106</f>
        <v>Tribunal Constitucional Plurinacional</v>
      </c>
      <c r="E1106" s="249" t="s">
        <v>1310</v>
      </c>
      <c r="F1106" s="245">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5">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5">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5">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5">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5">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5">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5">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5">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5">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5">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5">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5">
        <f t="shared" ca="1" si="39"/>
        <v>0</v>
      </c>
      <c r="S1106" s="268"/>
      <c r="T1106" s="245">
        <f ca="1">+T1107</f>
        <v>0</v>
      </c>
      <c r="U1106" s="244">
        <f t="shared" si="40"/>
        <v>1</v>
      </c>
      <c r="V1106" s="347" t="str">
        <f>+VLOOKUP(A1106,bd_lista!$A$3:$E$590,5,FALSE)</f>
        <v>Instituciones Descentralizadas</v>
      </c>
      <c r="W1106" s="453" t="str">
        <f>+V1106</f>
        <v>Instituciones Descentralizadas</v>
      </c>
      <c r="X1106" s="244">
        <f>+VLOOKUP(A1106,[2]Sheet1!$A$13:$D$744,4,FALSE)</f>
        <v>0</v>
      </c>
      <c r="Y1106" s="244" t="e">
        <f>+VLOOKUP(X1106,bd_lista!$A$3:$C$590,3,FALSE)</f>
        <v>#N/A</v>
      </c>
      <c r="Z1106" s="304">
        <f>+X1106</f>
        <v>0</v>
      </c>
      <c r="AA1106" s="333" t="e">
        <f>+Y1106</f>
        <v>#N/A</v>
      </c>
    </row>
    <row r="1107" spans="1:27" customFormat="1" ht="15" hidden="1" customHeight="1">
      <c r="A1107" s="32">
        <v>661</v>
      </c>
      <c r="B1107" s="450"/>
      <c r="C1107" s="249" t="str">
        <f>+VLOOKUP(A1107,bd_lista!$A$3:$C$590,3,FALSE)</f>
        <v>Tribunal Constitucional Plurinacional</v>
      </c>
      <c r="D1107" s="452"/>
      <c r="E1107" s="347" t="s">
        <v>1311</v>
      </c>
      <c r="F1107" s="247">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7">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7">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7">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7">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7">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7">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7">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7">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7">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7">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7">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7">
        <f t="shared" ca="1" si="39"/>
        <v>0</v>
      </c>
      <c r="S1107" s="267">
        <f ca="1">+R1106+R1107</f>
        <v>0</v>
      </c>
      <c r="T1107" s="247">
        <f ca="1">+S1107</f>
        <v>0</v>
      </c>
      <c r="U1107" s="246">
        <f t="shared" si="40"/>
        <v>2</v>
      </c>
      <c r="V1107" s="347" t="str">
        <f>+VLOOKUP(A1107,bd_lista!$A$3:$E$590,5,FALSE)</f>
        <v>Instituciones Descentralizadas</v>
      </c>
      <c r="W1107" s="454"/>
      <c r="X1107" s="244">
        <f>+VLOOKUP(A1107,[2]Sheet1!$A$13:$D$744,4,FALSE)</f>
        <v>0</v>
      </c>
      <c r="Y1107" s="244" t="e">
        <f>+VLOOKUP(X1107,bd_lista!$A$3:$C$590,3,FALSE)</f>
        <v>#N/A</v>
      </c>
      <c r="Z1107" s="302"/>
      <c r="AA1107" s="335"/>
    </row>
    <row r="1108" spans="1:27" customFormat="1" ht="15" customHeight="1">
      <c r="A1108" s="32">
        <v>670</v>
      </c>
      <c r="B1108" s="449">
        <f>+A1108</f>
        <v>670</v>
      </c>
      <c r="C1108" s="249" t="str">
        <f>+VLOOKUP(A1108,bd_lista!$A$3:$C$590,3,FALSE)</f>
        <v>Órgano Electoral Plurinacional</v>
      </c>
      <c r="D1108" s="451" t="str">
        <f>+C1108</f>
        <v>Órgano Electoral Plurinacional</v>
      </c>
      <c r="E1108" s="249" t="s">
        <v>1310</v>
      </c>
      <c r="F1108" s="245">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5">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5">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5">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5">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5">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5">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5">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5">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5">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5">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5">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5">
        <f t="shared" ca="1" si="39"/>
        <v>0</v>
      </c>
      <c r="S1108" s="268"/>
      <c r="T1108" s="273">
        <f ca="1">+T1109</f>
        <v>811292.39</v>
      </c>
      <c r="U1108" s="280">
        <f t="shared" si="40"/>
        <v>1</v>
      </c>
      <c r="V1108" s="347" t="str">
        <f>+VLOOKUP(A1108,bd_lista!$A$3:$E$590,5,FALSE)</f>
        <v>Instituciones Descentralizadas</v>
      </c>
      <c r="W1108" s="453" t="str">
        <f>+V1108</f>
        <v>Instituciones Descentralizadas</v>
      </c>
      <c r="X1108" s="244">
        <f>+A1108</f>
        <v>670</v>
      </c>
      <c r="Y1108" s="244" t="str">
        <f>+VLOOKUP(X1108,bd_lista!$A$3:$C$590,3,FALSE)</f>
        <v>Órgano Electoral Plurinacional</v>
      </c>
      <c r="Z1108" s="304">
        <f>+X1108</f>
        <v>670</v>
      </c>
      <c r="AA1108" s="333" t="str">
        <f>+Y1108</f>
        <v>Órgano Electoral Plurinacional</v>
      </c>
    </row>
    <row r="1109" spans="1:27" customFormat="1" ht="15" customHeight="1">
      <c r="A1109" s="32">
        <v>670</v>
      </c>
      <c r="B1109" s="450"/>
      <c r="C1109" s="249" t="str">
        <f>+VLOOKUP(A1109,bd_lista!$A$3:$C$590,3,FALSE)</f>
        <v>Órgano Electoral Plurinacional</v>
      </c>
      <c r="D1109" s="452"/>
      <c r="E1109" s="347" t="s">
        <v>1311</v>
      </c>
      <c r="F1109" s="247">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7">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7">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7">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7">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7">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761041.59</v>
      </c>
      <c r="L1109" s="247">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50250.8</v>
      </c>
      <c r="M1109" s="247">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7">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7">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7">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7">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7">
        <f t="shared" ca="1" si="39"/>
        <v>811292.39</v>
      </c>
      <c r="S1109" s="267">
        <f ca="1">+R1108+R1109</f>
        <v>811292.39</v>
      </c>
      <c r="T1109" s="247">
        <f ca="1">+S1109</f>
        <v>811292.39</v>
      </c>
      <c r="U1109" s="246">
        <f t="shared" si="40"/>
        <v>2</v>
      </c>
      <c r="V1109" s="347" t="str">
        <f>+VLOOKUP(A1109,bd_lista!$A$3:$E$590,5,FALSE)</f>
        <v>Instituciones Descentralizadas</v>
      </c>
      <c r="W1109" s="454"/>
      <c r="X1109" s="244">
        <f>+A1109</f>
        <v>670</v>
      </c>
      <c r="Y1109" s="244" t="str">
        <f>+VLOOKUP(X1109,bd_lista!$A$3:$C$590,3,FALSE)</f>
        <v>Órgano Electoral Plurinacional</v>
      </c>
      <c r="Z1109" s="302"/>
      <c r="AA1109" s="335"/>
    </row>
    <row r="1110" spans="1:27" customFormat="1" ht="15" customHeight="1">
      <c r="A1110" s="32">
        <v>680</v>
      </c>
      <c r="B1110" s="449">
        <f>+A1110</f>
        <v>680</v>
      </c>
      <c r="C1110" s="249" t="str">
        <f>+VLOOKUP(A1110,bd_lista!$A$3:$C$590,3,FALSE)</f>
        <v>Contraloria General del Estado</v>
      </c>
      <c r="D1110" s="451" t="str">
        <f>+C1110</f>
        <v>Contraloria General del Estado</v>
      </c>
      <c r="E1110" s="249" t="s">
        <v>1310</v>
      </c>
      <c r="F1110" s="245">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5">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5">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5">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5">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5">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398</v>
      </c>
      <c r="L1110" s="245">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5">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5">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5">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5">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5">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5">
        <f t="shared" ca="1" si="39"/>
        <v>398</v>
      </c>
      <c r="S1110" s="268"/>
      <c r="T1110" s="245">
        <f ca="1">+T1111</f>
        <v>57259.87000000001</v>
      </c>
      <c r="U1110" s="244">
        <f t="shared" si="40"/>
        <v>1</v>
      </c>
      <c r="V1110" s="347" t="str">
        <f>+VLOOKUP(A1110,bd_lista!$A$3:$E$590,5,FALSE)</f>
        <v>Instituciones Descentralizadas</v>
      </c>
      <c r="W1110" s="453" t="str">
        <f>+V1110</f>
        <v>Instituciones Descentralizadas</v>
      </c>
      <c r="X1110" s="244">
        <f>+VLOOKUP(A1110,[2]Sheet1!$A$13:$D$744,4,FALSE)</f>
        <v>0</v>
      </c>
      <c r="Y1110" s="244" t="e">
        <f>+VLOOKUP(X1110,bd_lista!$A$3:$C$590,3,FALSE)</f>
        <v>#N/A</v>
      </c>
      <c r="Z1110" s="304">
        <f>+X1110</f>
        <v>0</v>
      </c>
      <c r="AA1110" s="333" t="e">
        <f>+Y1110</f>
        <v>#N/A</v>
      </c>
    </row>
    <row r="1111" spans="1:27" customFormat="1" ht="15" customHeight="1">
      <c r="A1111" s="32">
        <v>680</v>
      </c>
      <c r="B1111" s="450"/>
      <c r="C1111" s="249" t="str">
        <f>+VLOOKUP(A1111,bd_lista!$A$3:$C$590,3,FALSE)</f>
        <v>Contraloria General del Estado</v>
      </c>
      <c r="D1111" s="452"/>
      <c r="E1111" s="347" t="s">
        <v>1311</v>
      </c>
      <c r="F1111" s="247">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7">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7">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7">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7">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7">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22065.3</v>
      </c>
      <c r="L1111" s="247">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34796.570000000007</v>
      </c>
      <c r="M1111" s="247">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7">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7">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7">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7">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7">
        <f t="shared" ca="1" si="39"/>
        <v>56861.87000000001</v>
      </c>
      <c r="S1111" s="267">
        <f ca="1">+R1110+R1111</f>
        <v>57259.87000000001</v>
      </c>
      <c r="T1111" s="247">
        <f ca="1">+S1111</f>
        <v>57259.87000000001</v>
      </c>
      <c r="U1111" s="246">
        <f t="shared" si="40"/>
        <v>2</v>
      </c>
      <c r="V1111" s="347" t="str">
        <f>+VLOOKUP(A1111,bd_lista!$A$3:$E$590,5,FALSE)</f>
        <v>Instituciones Descentralizadas</v>
      </c>
      <c r="W1111" s="454"/>
      <c r="X1111" s="244">
        <f>+VLOOKUP(A1111,[2]Sheet1!$A$13:$D$744,4,FALSE)</f>
        <v>0</v>
      </c>
      <c r="Y1111" s="244" t="e">
        <f>+VLOOKUP(X1111,bd_lista!$A$3:$C$590,3,FALSE)</f>
        <v>#N/A</v>
      </c>
      <c r="Z1111" s="302"/>
      <c r="AA1111" s="335"/>
    </row>
    <row r="1112" spans="1:27" customFormat="1" ht="15" customHeight="1">
      <c r="A1112" s="32">
        <v>681</v>
      </c>
      <c r="B1112" s="449">
        <f>+A1112</f>
        <v>681</v>
      </c>
      <c r="C1112" s="249" t="str">
        <f>+VLOOKUP(A1112,bd_lista!$A$3:$C$590,3,FALSE)</f>
        <v>Ministerio Público</v>
      </c>
      <c r="D1112" s="451" t="str">
        <f>+C1112</f>
        <v>Ministerio Público</v>
      </c>
      <c r="E1112" s="249" t="s">
        <v>1310</v>
      </c>
      <c r="F1112" s="245">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5">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5">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5">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5">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5">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5">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5">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5">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5">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5">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5">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5">
        <f t="shared" ca="1" si="39"/>
        <v>0</v>
      </c>
      <c r="S1112" s="268"/>
      <c r="T1112" s="245">
        <f ca="1">+T1113</f>
        <v>130311.95999999999</v>
      </c>
      <c r="U1112" s="244">
        <f t="shared" si="40"/>
        <v>1</v>
      </c>
      <c r="V1112" s="347" t="str">
        <f>+VLOOKUP(A1112,bd_lista!$A$3:$E$590,5,FALSE)</f>
        <v>Instituciones Descentralizadas</v>
      </c>
      <c r="W1112" s="453" t="str">
        <f>+V1112</f>
        <v>Instituciones Descentralizadas</v>
      </c>
      <c r="X1112" s="244">
        <f>+VLOOKUP(A1112,[2]Sheet1!$A$13:$D$744,4,FALSE)</f>
        <v>0</v>
      </c>
      <c r="Y1112" s="244" t="e">
        <f>+VLOOKUP(X1112,bd_lista!$A$3:$C$590,3,FALSE)</f>
        <v>#N/A</v>
      </c>
      <c r="Z1112" s="304">
        <f>+X1112</f>
        <v>0</v>
      </c>
      <c r="AA1112" s="333" t="e">
        <f>+Y1112</f>
        <v>#N/A</v>
      </c>
    </row>
    <row r="1113" spans="1:27" customFormat="1" ht="15" customHeight="1">
      <c r="A1113" s="32">
        <v>681</v>
      </c>
      <c r="B1113" s="450"/>
      <c r="C1113" s="249" t="str">
        <f>+VLOOKUP(A1113,bd_lista!$A$3:$C$590,3,FALSE)</f>
        <v>Ministerio Público</v>
      </c>
      <c r="D1113" s="452"/>
      <c r="E1113" s="347" t="s">
        <v>1311</v>
      </c>
      <c r="F1113" s="247">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6469.73</v>
      </c>
      <c r="G1113" s="247">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7">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7">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7">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7">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119328.33</v>
      </c>
      <c r="L1113" s="247">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4513.8999999999996</v>
      </c>
      <c r="M1113" s="247">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7">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7">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7">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7">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7">
        <f t="shared" ca="1" si="39"/>
        <v>130311.95999999999</v>
      </c>
      <c r="S1113" s="267">
        <f ca="1">+R1112+R1113</f>
        <v>130311.95999999999</v>
      </c>
      <c r="T1113" s="247">
        <f ca="1">+S1113</f>
        <v>130311.95999999999</v>
      </c>
      <c r="U1113" s="246">
        <f t="shared" si="40"/>
        <v>2</v>
      </c>
      <c r="V1113" s="347" t="str">
        <f>+VLOOKUP(A1113,bd_lista!$A$3:$E$590,5,FALSE)</f>
        <v>Instituciones Descentralizadas</v>
      </c>
      <c r="W1113" s="454"/>
      <c r="X1113" s="244">
        <f>+VLOOKUP(A1113,[2]Sheet1!$A$13:$D$744,4,FALSE)</f>
        <v>0</v>
      </c>
      <c r="Y1113" s="244" t="e">
        <f>+VLOOKUP(X1113,bd_lista!$A$3:$C$590,3,FALSE)</f>
        <v>#N/A</v>
      </c>
      <c r="Z1113" s="302"/>
      <c r="AA1113" s="335"/>
    </row>
    <row r="1114" spans="1:27" customFormat="1" ht="15" customHeight="1">
      <c r="A1114" s="32">
        <v>682</v>
      </c>
      <c r="B1114" s="449">
        <f>+A1114</f>
        <v>682</v>
      </c>
      <c r="C1114" s="249" t="str">
        <f>+VLOOKUP(A1114,bd_lista!$A$3:$C$590,3,FALSE)</f>
        <v>Defensoria del Pueblo</v>
      </c>
      <c r="D1114" s="451" t="str">
        <f>+C1114</f>
        <v>Defensoria del Pueblo</v>
      </c>
      <c r="E1114" s="249" t="s">
        <v>1310</v>
      </c>
      <c r="F1114" s="245">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5">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5">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5">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5">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5">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5">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5">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5">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5">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5">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5">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5">
        <f t="shared" ca="1" si="39"/>
        <v>0</v>
      </c>
      <c r="S1114" s="268"/>
      <c r="T1114" s="245">
        <f ca="1">+T1115</f>
        <v>58642.75</v>
      </c>
      <c r="U1114" s="244">
        <f t="shared" si="40"/>
        <v>1</v>
      </c>
      <c r="V1114" s="347" t="str">
        <f>+VLOOKUP(A1114,bd_lista!$A$3:$E$590,5,FALSE)</f>
        <v>Instituciones Descentralizadas</v>
      </c>
      <c r="W1114" s="453" t="str">
        <f>+V1114</f>
        <v>Instituciones Descentralizadas</v>
      </c>
      <c r="X1114" s="244">
        <v>66</v>
      </c>
      <c r="Y1114" s="244" t="str">
        <f>+VLOOKUP(X1114,bd_lista!$A$3:$C$590,3,FALSE)</f>
        <v>Ministerio de Planificación del Desarrollo</v>
      </c>
      <c r="Z1114" s="304">
        <f>+X1114</f>
        <v>66</v>
      </c>
      <c r="AA1114" s="333" t="str">
        <f>+Y1114</f>
        <v>Ministerio de Planificación del Desarrollo</v>
      </c>
    </row>
    <row r="1115" spans="1:27" customFormat="1" ht="15" customHeight="1">
      <c r="A1115" s="32">
        <v>682</v>
      </c>
      <c r="B1115" s="450"/>
      <c r="C1115" s="249" t="str">
        <f>+VLOOKUP(A1115,bd_lista!$A$3:$C$590,3,FALSE)</f>
        <v>Defensoria del Pueblo</v>
      </c>
      <c r="D1115" s="452"/>
      <c r="E1115" s="347" t="s">
        <v>1311</v>
      </c>
      <c r="F1115" s="247">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7">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7">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7">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7">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7">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45214.25</v>
      </c>
      <c r="L1115" s="247">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13428.5</v>
      </c>
      <c r="M1115" s="247">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7">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7">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7">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7">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7">
        <f t="shared" ca="1" si="39"/>
        <v>58642.75</v>
      </c>
      <c r="S1115" s="267">
        <f ca="1">+R1114+R1115</f>
        <v>58642.75</v>
      </c>
      <c r="T1115" s="247">
        <f ca="1">+S1115</f>
        <v>58642.75</v>
      </c>
      <c r="U1115" s="246">
        <f t="shared" si="40"/>
        <v>2</v>
      </c>
      <c r="V1115" s="347" t="str">
        <f>+VLOOKUP(A1115,bd_lista!$A$3:$E$590,5,FALSE)</f>
        <v>Instituciones Descentralizadas</v>
      </c>
      <c r="W1115" s="454"/>
      <c r="X1115" s="244">
        <v>66</v>
      </c>
      <c r="Y1115" s="244" t="str">
        <f>+VLOOKUP(X1115,bd_lista!$A$3:$C$590,3,FALSE)</f>
        <v>Ministerio de Planificación del Desarrollo</v>
      </c>
      <c r="Z1115" s="302"/>
      <c r="AA1115" s="335"/>
    </row>
    <row r="1116" spans="1:27" customFormat="1" ht="15" hidden="1" customHeight="1">
      <c r="A1116" s="32">
        <v>683</v>
      </c>
      <c r="B1116" s="449">
        <f>+A1116</f>
        <v>683</v>
      </c>
      <c r="C1116" s="249" t="str">
        <f>+VLOOKUP(A1116,bd_lista!$A$3:$C$590,3,FALSE)</f>
        <v>Procuraduria General del Estado</v>
      </c>
      <c r="D1116" s="451" t="str">
        <f>+C1116</f>
        <v>Procuraduria General del Estado</v>
      </c>
      <c r="E1116" s="249" t="s">
        <v>1310</v>
      </c>
      <c r="F1116" s="245">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5">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5">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5">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5">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5">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5">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5">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5">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5">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5">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5">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5">
        <f t="shared" ca="1" si="39"/>
        <v>0</v>
      </c>
      <c r="S1116" s="268"/>
      <c r="T1116" s="245">
        <f ca="1">+T1117</f>
        <v>0</v>
      </c>
      <c r="U1116" s="244">
        <f t="shared" si="40"/>
        <v>1</v>
      </c>
      <c r="V1116" s="347" t="str">
        <f>+VLOOKUP(A1116,bd_lista!$A$3:$E$590,5,FALSE)</f>
        <v>Instituciones Descentralizadas</v>
      </c>
      <c r="W1116" s="453" t="str">
        <f>+V1116</f>
        <v>Instituciones Descentralizadas</v>
      </c>
      <c r="X1116" s="244">
        <v>99</v>
      </c>
      <c r="Y1116" s="244" t="s">
        <v>1383</v>
      </c>
      <c r="Z1116" s="304">
        <f>+X1116</f>
        <v>99</v>
      </c>
      <c r="AA1116" s="333" t="str">
        <f>+Y1116</f>
        <v>Tesoro General de la Nación</v>
      </c>
    </row>
    <row r="1117" spans="1:27" customFormat="1" ht="15" hidden="1" customHeight="1">
      <c r="A1117" s="32">
        <v>683</v>
      </c>
      <c r="B1117" s="450"/>
      <c r="C1117" s="249" t="str">
        <f>+VLOOKUP(A1117,bd_lista!$A$3:$C$590,3,FALSE)</f>
        <v>Procuraduria General del Estado</v>
      </c>
      <c r="D1117" s="452"/>
      <c r="E1117" s="347" t="s">
        <v>1311</v>
      </c>
      <c r="F1117" s="247">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7">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7">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7">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7">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7">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7">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7">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7">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7">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7">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7">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7">
        <f t="shared" ca="1" si="39"/>
        <v>0</v>
      </c>
      <c r="S1117" s="267">
        <f ca="1">+R1116+R1117</f>
        <v>0</v>
      </c>
      <c r="T1117" s="247">
        <f ca="1">+S1117</f>
        <v>0</v>
      </c>
      <c r="U1117" s="246">
        <f t="shared" si="40"/>
        <v>2</v>
      </c>
      <c r="V1117" s="347" t="str">
        <f>+VLOOKUP(A1117,bd_lista!$A$3:$E$590,5,FALSE)</f>
        <v>Instituciones Descentralizadas</v>
      </c>
      <c r="W1117" s="454"/>
      <c r="X1117" s="244">
        <v>99</v>
      </c>
      <c r="Y1117" s="244" t="s">
        <v>1383</v>
      </c>
      <c r="Z1117" s="302"/>
      <c r="AA1117" s="335"/>
    </row>
    <row r="1118" spans="1:27" customFormat="1" ht="15" customHeight="1">
      <c r="A1118" s="32">
        <v>862</v>
      </c>
      <c r="B1118" s="449">
        <f>+A1118</f>
        <v>862</v>
      </c>
      <c r="C1118" s="249" t="str">
        <f>+VLOOKUP(A1118,bd_lista!$A$3:$C$590,3,FALSE)</f>
        <v>Fondo Nacional de Desarrollo Regional</v>
      </c>
      <c r="D1118" s="451" t="str">
        <f>+C1118</f>
        <v>Fondo Nacional de Desarrollo Regional</v>
      </c>
      <c r="E1118" s="244" t="s">
        <v>1310</v>
      </c>
      <c r="F1118" s="245">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5">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5">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5">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5">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5">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5">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50</v>
      </c>
      <c r="M1118" s="245">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5">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5">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5">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5">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5">
        <f t="shared" ref="R1118:R1137" ca="1" si="41">+SUM(F1118:Q1118)</f>
        <v>50</v>
      </c>
      <c r="S1118" s="268"/>
      <c r="T1118" s="245">
        <f ca="1">+T1119</f>
        <v>4624819.5600000005</v>
      </c>
      <c r="U1118" s="244">
        <f t="shared" ref="U1118:U1137" si="42">+IF(E1118="Débitos",1,2)</f>
        <v>1</v>
      </c>
      <c r="V1118" s="347" t="str">
        <f>+VLOOKUP(A1118,bd_lista!$A$3:$E$590,5,FALSE)</f>
        <v>Instituciones Financieras no Bancarias</v>
      </c>
      <c r="W1118" s="453" t="str">
        <f>+V1118</f>
        <v>Instituciones Financieras no Bancarias</v>
      </c>
      <c r="X1118" s="244">
        <v>99</v>
      </c>
      <c r="Y1118" s="244" t="s">
        <v>1383</v>
      </c>
      <c r="Z1118" s="304">
        <f>+X1118</f>
        <v>99</v>
      </c>
      <c r="AA1118" s="333" t="str">
        <f>+Y1118</f>
        <v>Tesoro General de la Nación</v>
      </c>
    </row>
    <row r="1119" spans="1:27" customFormat="1" ht="15" customHeight="1">
      <c r="A1119" s="32">
        <v>862</v>
      </c>
      <c r="B1119" s="450"/>
      <c r="C1119" s="249" t="str">
        <f>+VLOOKUP(A1119,bd_lista!$A$3:$C$590,3,FALSE)</f>
        <v>Fondo Nacional de Desarrollo Regional</v>
      </c>
      <c r="D1119" s="452"/>
      <c r="E1119" s="246" t="s">
        <v>1311</v>
      </c>
      <c r="F1119" s="247">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7">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7">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7">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7">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7">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7">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4624769.5600000005</v>
      </c>
      <c r="M1119" s="247">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7">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7">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7">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7">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7">
        <f t="shared" ca="1" si="41"/>
        <v>4624769.5600000005</v>
      </c>
      <c r="S1119" s="247">
        <f ca="1">+R1118+R1119</f>
        <v>4624819.5600000005</v>
      </c>
      <c r="T1119" s="247">
        <f ca="1">+S1119</f>
        <v>4624819.5600000005</v>
      </c>
      <c r="U1119" s="246">
        <f t="shared" si="42"/>
        <v>2</v>
      </c>
      <c r="V1119" s="347" t="str">
        <f>+VLOOKUP(A1119,bd_lista!$A$3:$E$590,5,FALSE)</f>
        <v>Instituciones Financieras no Bancarias</v>
      </c>
      <c r="W1119" s="454"/>
      <c r="X1119" s="244">
        <v>99</v>
      </c>
      <c r="Y1119" s="244" t="s">
        <v>1383</v>
      </c>
      <c r="Z1119" s="302"/>
      <c r="AA1119" s="335"/>
    </row>
    <row r="1120" spans="1:27" customFormat="1" ht="15" customHeight="1">
      <c r="A1120" s="32">
        <v>865</v>
      </c>
      <c r="B1120" s="449">
        <f>+A1120</f>
        <v>865</v>
      </c>
      <c r="C1120" s="249" t="str">
        <f>+VLOOKUP(A1120,bd_lista!$A$3:$C$590,3,FALSE)</f>
        <v>Fondo de Desarrollo del Sist.Fin. y Apoyo al Sec.Productivo</v>
      </c>
      <c r="D1120" s="451" t="str">
        <f>+C1120</f>
        <v>Fondo de Desarrollo del Sist.Fin. y Apoyo al Sec.Productivo</v>
      </c>
      <c r="E1120" s="244" t="s">
        <v>1310</v>
      </c>
      <c r="F1120" s="245">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5">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5">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5">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5">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5">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5">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5">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5">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5">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5">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5">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5">
        <f t="shared" ca="1" si="41"/>
        <v>0</v>
      </c>
      <c r="S1120" s="376">
        <f ca="1">+R1120+R1121</f>
        <v>40.67</v>
      </c>
      <c r="T1120" s="245">
        <f ca="1">+T1121</f>
        <v>40.67</v>
      </c>
      <c r="U1120" s="244">
        <f t="shared" si="42"/>
        <v>1</v>
      </c>
      <c r="V1120" s="347" t="str">
        <f>+VLOOKUP(A1120,bd_lista!$A$3:$E$590,5,FALSE)</f>
        <v>Instituciones Financieras no Bancarias</v>
      </c>
      <c r="W1120" s="453" t="str">
        <f>+V1120</f>
        <v>Instituciones Financieras no Bancarias</v>
      </c>
      <c r="X1120" s="244">
        <v>0</v>
      </c>
      <c r="Y1120" s="244" t="e">
        <f>+VLOOKUP(X1120,bd_lista!$A$3:$C$590,3,FALSE)</f>
        <v>#N/A</v>
      </c>
      <c r="Z1120" s="304">
        <f>+X1120</f>
        <v>0</v>
      </c>
      <c r="AA1120" s="305" t="e">
        <f>+Y1120</f>
        <v>#N/A</v>
      </c>
    </row>
    <row r="1121" spans="1:27" customFormat="1" ht="15" customHeight="1">
      <c r="A1121" s="32">
        <v>865</v>
      </c>
      <c r="B1121" s="450"/>
      <c r="C1121" s="249" t="str">
        <f>+VLOOKUP(A1121,bd_lista!$A$3:$C$590,3,FALSE)</f>
        <v>Fondo de Desarrollo del Sist.Fin. y Apoyo al Sec.Productivo</v>
      </c>
      <c r="D1121" s="452"/>
      <c r="E1121" s="246" t="s">
        <v>1311</v>
      </c>
      <c r="F1121" s="247">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7">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7">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7">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7">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7">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7">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40.67</v>
      </c>
      <c r="M1121" s="247">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7">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7">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7">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7">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7">
        <f t="shared" ca="1" si="41"/>
        <v>40.67</v>
      </c>
      <c r="S1121" s="378"/>
      <c r="T1121" s="247">
        <f ca="1">+S1120</f>
        <v>40.67</v>
      </c>
      <c r="U1121" s="246">
        <f t="shared" si="42"/>
        <v>2</v>
      </c>
      <c r="V1121" s="347" t="str">
        <f>+VLOOKUP(A1121,bd_lista!$A$3:$E$590,5,FALSE)</f>
        <v>Instituciones Financieras no Bancarias</v>
      </c>
      <c r="W1121" s="454"/>
      <c r="X1121" s="244">
        <v>0</v>
      </c>
      <c r="Y1121" s="244" t="e">
        <f>+VLOOKUP(X1121,bd_lista!$A$3:$C$590,3,FALSE)</f>
        <v>#N/A</v>
      </c>
      <c r="Z1121" s="302"/>
      <c r="AA1121" s="303"/>
    </row>
    <row r="1122" spans="1:27" customFormat="1" ht="15" hidden="1" customHeight="1">
      <c r="A1122" s="32">
        <v>634</v>
      </c>
      <c r="B1122" s="449">
        <f>+A1122</f>
        <v>634</v>
      </c>
      <c r="C1122" s="249" t="str">
        <f>+VLOOKUP(A1122,bd_lista!$A$3:$C$590,3,FALSE)</f>
        <v>Empresa Púb. Deptal. Hotel Terminal-Terminal de Buses Oruro</v>
      </c>
      <c r="D1122" s="451" t="str">
        <f>+C1122</f>
        <v>Empresa Púb. Deptal. Hotel Terminal-Terminal de Buses Oruro</v>
      </c>
      <c r="E1122" s="249" t="s">
        <v>1310</v>
      </c>
      <c r="F1122" s="245">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5">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5">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5">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5">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5">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5">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5">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5">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5">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5">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5">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5">
        <f t="shared" ca="1" si="41"/>
        <v>0</v>
      </c>
      <c r="S1122" s="252"/>
      <c r="T1122" s="245">
        <f ca="1">+T1123</f>
        <v>0</v>
      </c>
      <c r="U1122" s="244">
        <f t="shared" si="42"/>
        <v>1</v>
      </c>
      <c r="V1122" s="347" t="str">
        <f>+VLOOKUP(A1122,bd_lista!$A$3:$E$590,5,FALSE)</f>
        <v>Empresas Nacionales</v>
      </c>
      <c r="W1122" s="453" t="str">
        <f>+V1122</f>
        <v>Empresas Nacionales</v>
      </c>
      <c r="X1122" s="244">
        <f>+VLOOKUP(A1122,[2]Sheet1!$A$13:$D$744,4,FALSE)</f>
        <v>0</v>
      </c>
      <c r="Y1122" s="244" t="e">
        <f>+VLOOKUP(X1122,bd_lista!$A$3:$C$590,3,FALSE)</f>
        <v>#N/A</v>
      </c>
      <c r="Z1122" s="304">
        <f>+X1122</f>
        <v>0</v>
      </c>
      <c r="AA1122" s="333" t="e">
        <f>+Y1122</f>
        <v>#N/A</v>
      </c>
    </row>
    <row r="1123" spans="1:27" customFormat="1" ht="15" hidden="1" customHeight="1">
      <c r="A1123" s="32">
        <v>634</v>
      </c>
      <c r="B1123" s="450"/>
      <c r="C1123" s="249" t="str">
        <f>+VLOOKUP(A1123,bd_lista!$A$3:$C$590,3,FALSE)</f>
        <v>Empresa Púb. Deptal. Hotel Terminal-Terminal de Buses Oruro</v>
      </c>
      <c r="D1123" s="452"/>
      <c r="E1123" s="347" t="s">
        <v>1311</v>
      </c>
      <c r="F1123" s="247">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7">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7">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7">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7">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7">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7">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7">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7">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7">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7">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7">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7">
        <f t="shared" ca="1" si="41"/>
        <v>0</v>
      </c>
      <c r="S1123" s="264">
        <f ca="1">+R1122+R1123</f>
        <v>0</v>
      </c>
      <c r="T1123" s="247">
        <f ca="1">+S1123</f>
        <v>0</v>
      </c>
      <c r="U1123" s="246">
        <f t="shared" si="42"/>
        <v>2</v>
      </c>
      <c r="V1123" s="347" t="str">
        <f>+VLOOKUP(A1123,bd_lista!$A$3:$E$590,5,FALSE)</f>
        <v>Empresas Nacionales</v>
      </c>
      <c r="W1123" s="454"/>
      <c r="X1123" s="244">
        <f>+VLOOKUP(A1123,[2]Sheet1!$A$13:$D$744,4,FALSE)</f>
        <v>0</v>
      </c>
      <c r="Y1123" s="244" t="e">
        <f>+VLOOKUP(X1123,bd_lista!$A$3:$C$590,3,FALSE)</f>
        <v>#N/A</v>
      </c>
      <c r="Z1123" s="302"/>
      <c r="AA1123" s="335"/>
    </row>
    <row r="1124" spans="1:27" customFormat="1" ht="15" customHeight="1">
      <c r="A1124" s="279" t="s">
        <v>539</v>
      </c>
      <c r="B1124" s="449" t="s">
        <v>539</v>
      </c>
      <c r="C1124" s="249" t="str">
        <f>+VLOOKUP(A1124,bd_lista!$A$3:$C$590,3,FALSE)</f>
        <v>Dirección General de Programación y Operaciones del Tesoro</v>
      </c>
      <c r="D1124" s="451" t="str">
        <f>+C1124</f>
        <v>Dirección General de Programación y Operaciones del Tesoro</v>
      </c>
      <c r="E1124" s="249" t="s">
        <v>1310</v>
      </c>
      <c r="F1124" s="245">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363.71</v>
      </c>
      <c r="G1124" s="245">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5">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1454.65</v>
      </c>
      <c r="I1124" s="245">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933043.55</v>
      </c>
      <c r="J1124" s="245">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5">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5">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5">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5">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5">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5">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5">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5">
        <f t="shared" ca="1" si="41"/>
        <v>934861.91</v>
      </c>
      <c r="S1124" s="245"/>
      <c r="T1124" s="245">
        <f ca="1">+T1125</f>
        <v>1867905.46</v>
      </c>
      <c r="U1124" s="244">
        <f t="shared" si="42"/>
        <v>1</v>
      </c>
      <c r="V1124" s="347" t="str">
        <f>+VLOOKUP(A1124,bd_lista!$A$3:$E$590,5,FALSE)</f>
        <v>Órgano Ejecutivo</v>
      </c>
      <c r="W1124" s="453" t="str">
        <f>+V1124</f>
        <v>Órgano Ejecutivo</v>
      </c>
      <c r="X1124" s="244">
        <v>53</v>
      </c>
      <c r="Y1124" s="244" t="str">
        <f>+VLOOKUP(X1124,bd_lista!$A$3:$C$590,3,FALSE)</f>
        <v>Ministerio de Culturas, Descolonización y Despatriarcalización</v>
      </c>
      <c r="Z1124" s="304">
        <f>+X1124</f>
        <v>53</v>
      </c>
      <c r="AA1124" s="333" t="str">
        <f>+Y1124</f>
        <v>Ministerio de Culturas, Descolonización y Despatriarcalización</v>
      </c>
    </row>
    <row r="1125" spans="1:27" customFormat="1" ht="15" customHeight="1">
      <c r="A1125" s="279" t="s">
        <v>539</v>
      </c>
      <c r="B1125" s="450"/>
      <c r="C1125" s="249" t="str">
        <f>+VLOOKUP(A1125,bd_lista!$A$3:$C$590,3,FALSE)</f>
        <v>Dirección General de Programación y Operaciones del Tesoro</v>
      </c>
      <c r="D1125" s="452"/>
      <c r="E1125" s="347" t="s">
        <v>1311</v>
      </c>
      <c r="F1125" s="247">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7">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7">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7">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933043.55</v>
      </c>
      <c r="J1125" s="247">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7">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7">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7">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7">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7">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7">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7">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7">
        <f t="shared" ca="1" si="41"/>
        <v>933043.55</v>
      </c>
      <c r="S1125" s="247">
        <f ca="1">+R1124+R1125</f>
        <v>1867905.46</v>
      </c>
      <c r="T1125" s="247">
        <f ca="1">+S1125</f>
        <v>1867905.46</v>
      </c>
      <c r="U1125" s="246">
        <f t="shared" si="42"/>
        <v>2</v>
      </c>
      <c r="V1125" s="347" t="str">
        <f>+VLOOKUP(A1125,bd_lista!$A$3:$E$590,5,FALSE)</f>
        <v>Órgano Ejecutivo</v>
      </c>
      <c r="W1125" s="454"/>
      <c r="X1125" s="244">
        <v>53</v>
      </c>
      <c r="Y1125" s="244" t="str">
        <f>+VLOOKUP(X1125,bd_lista!$A$3:$C$590,3,FALSE)</f>
        <v>Ministerio de Culturas, Descolonización y Despatriarcalización</v>
      </c>
      <c r="Z1125" s="302"/>
      <c r="AA1125" s="335"/>
    </row>
    <row r="1126" spans="1:27" customFormat="1" ht="15" customHeight="1">
      <c r="A1126" s="279" t="s">
        <v>541</v>
      </c>
      <c r="B1126" s="449" t="s">
        <v>541</v>
      </c>
      <c r="C1126" s="249" t="str">
        <f>+VLOOKUP(A1126,bd_lista!$A$3:$C$590,3,FALSE)</f>
        <v>Dirección General de Programación y Operaciones del Tesoro</v>
      </c>
      <c r="D1126" s="451" t="str">
        <f>+C1126</f>
        <v>Dirección General de Programación y Operaciones del Tesoro</v>
      </c>
      <c r="E1126" s="249" t="s">
        <v>1310</v>
      </c>
      <c r="F1126" s="245">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563481882.61759996</v>
      </c>
      <c r="G1126" s="245">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882298.30460000003</v>
      </c>
      <c r="H1126" s="245">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177171015.5088</v>
      </c>
      <c r="I1126" s="245">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345302382.19000006</v>
      </c>
      <c r="J1126" s="245">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425721112.22999996</v>
      </c>
      <c r="K1126" s="245">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392311655.90999997</v>
      </c>
      <c r="L1126" s="245">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522276557.25800002</v>
      </c>
      <c r="M1126" s="245">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5">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5">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5">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5">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5">
        <f t="shared" ca="1" si="41"/>
        <v>2427146904.0190001</v>
      </c>
      <c r="S1126" s="245"/>
      <c r="T1126" s="245">
        <f ca="1">+T1127</f>
        <v>5305446568.4186001</v>
      </c>
      <c r="U1126" s="244">
        <f t="shared" si="42"/>
        <v>1</v>
      </c>
      <c r="V1126" s="347" t="str">
        <f>+VLOOKUP(A1126,bd_lista!$A$3:$E$590,5,FALSE)</f>
        <v>Órgano Ejecutivo</v>
      </c>
      <c r="W1126" s="453" t="str">
        <f>+V1126</f>
        <v>Órgano Ejecutivo</v>
      </c>
      <c r="X1126" s="244">
        <v>99</v>
      </c>
      <c r="Y1126" s="244" t="s">
        <v>1383</v>
      </c>
      <c r="Z1126" s="304">
        <f>+X1126</f>
        <v>99</v>
      </c>
      <c r="AA1126" s="333" t="str">
        <f>+Y1126</f>
        <v>Tesoro General de la Nación</v>
      </c>
    </row>
    <row r="1127" spans="1:27" customFormat="1" ht="15" customHeight="1">
      <c r="A1127" s="279" t="s">
        <v>541</v>
      </c>
      <c r="B1127" s="450"/>
      <c r="C1127" s="249" t="str">
        <f>+VLOOKUP(A1127,bd_lista!$A$3:$C$590,3,FALSE)</f>
        <v>Dirección General de Programación y Operaciones del Tesoro</v>
      </c>
      <c r="D1127" s="452"/>
      <c r="E1127" s="347" t="s">
        <v>1311</v>
      </c>
      <c r="F1127" s="247">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570547379.23000002</v>
      </c>
      <c r="G1127" s="247">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10182499.560000001</v>
      </c>
      <c r="H1127" s="247">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203735127.67120001</v>
      </c>
      <c r="I1127" s="247">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347878741.80500007</v>
      </c>
      <c r="J1127" s="247">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451672411.29559988</v>
      </c>
      <c r="K1127" s="247">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721148063.83719993</v>
      </c>
      <c r="L1127" s="247">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573135441.0006001</v>
      </c>
      <c r="M1127" s="247">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7">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7">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7">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7">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7">
        <f t="shared" ca="1" si="41"/>
        <v>2878299664.3996</v>
      </c>
      <c r="S1127" s="247">
        <f ca="1">+R1126+R1127</f>
        <v>5305446568.4186001</v>
      </c>
      <c r="T1127" s="247">
        <f ca="1">+S1127</f>
        <v>5305446568.4186001</v>
      </c>
      <c r="U1127" s="246">
        <f t="shared" si="42"/>
        <v>2</v>
      </c>
      <c r="V1127" s="347" t="str">
        <f>+VLOOKUP(A1127,bd_lista!$A$3:$E$590,5,FALSE)</f>
        <v>Órgano Ejecutivo</v>
      </c>
      <c r="W1127" s="454"/>
      <c r="X1127" s="244">
        <v>99</v>
      </c>
      <c r="Y1127" s="244" t="s">
        <v>1383</v>
      </c>
      <c r="Z1127" s="302"/>
      <c r="AA1127" s="335"/>
    </row>
    <row r="1128" spans="1:27" customFormat="1" ht="15" hidden="1" customHeight="1">
      <c r="A1128" s="32">
        <v>633</v>
      </c>
      <c r="B1128" s="449">
        <f>+A1128</f>
        <v>633</v>
      </c>
      <c r="C1128" s="249" t="str">
        <f>+VLOOKUP(A1128,bd_lista!$A$3:$C$590,3,FALSE)</f>
        <v>Empresa Misicuni</v>
      </c>
      <c r="D1128" s="451" t="str">
        <f>+C1128</f>
        <v>Empresa Misicuni</v>
      </c>
      <c r="E1128" s="249" t="s">
        <v>1310</v>
      </c>
      <c r="F1128" s="245">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5">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5">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5">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5">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5">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5">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5">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5">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5">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5">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5">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5">
        <f t="shared" ca="1" si="41"/>
        <v>0</v>
      </c>
      <c r="S1128" s="252"/>
      <c r="T1128" s="245">
        <f ca="1">+T1129</f>
        <v>0</v>
      </c>
      <c r="U1128" s="244">
        <f t="shared" si="42"/>
        <v>1</v>
      </c>
      <c r="V1128" s="347" t="str">
        <f>+VLOOKUP(A1128,bd_lista!$A$3:$E$590,5,FALSE)</f>
        <v>Empresas Nacionales</v>
      </c>
      <c r="W1128" s="453" t="str">
        <f>+V1128</f>
        <v>Empresas Nacionales</v>
      </c>
      <c r="X1128" s="244">
        <f>+VLOOKUP(A1128,[2]Sheet1!$A$13:$D$744,4,FALSE)</f>
        <v>86</v>
      </c>
      <c r="Y1128" s="244" t="str">
        <f>+VLOOKUP(X1128,bd_lista!$A$3:$C$590,3,FALSE)</f>
        <v>Ministerio de Medio Ambiente y Agua</v>
      </c>
      <c r="Z1128" s="304">
        <f>+X1128</f>
        <v>86</v>
      </c>
      <c r="AA1128" s="305" t="str">
        <f>+Y1128</f>
        <v>Ministerio de Medio Ambiente y Agua</v>
      </c>
    </row>
    <row r="1129" spans="1:27" customFormat="1" ht="15" hidden="1" customHeight="1">
      <c r="A1129" s="32">
        <v>633</v>
      </c>
      <c r="B1129" s="450"/>
      <c r="C1129" s="249" t="str">
        <f>+VLOOKUP(A1129,bd_lista!$A$3:$C$590,3,FALSE)</f>
        <v>Empresa Misicuni</v>
      </c>
      <c r="D1129" s="452"/>
      <c r="E1129" s="347" t="s">
        <v>1311</v>
      </c>
      <c r="F1129" s="247">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7">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7">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7">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7">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7">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7">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7">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7">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7">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7">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7">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7">
        <f t="shared" ca="1" si="41"/>
        <v>0</v>
      </c>
      <c r="S1129" s="264">
        <f ca="1">+R1128+R1129</f>
        <v>0</v>
      </c>
      <c r="T1129" s="247">
        <f ca="1">+S1129</f>
        <v>0</v>
      </c>
      <c r="U1129" s="246">
        <f t="shared" si="42"/>
        <v>2</v>
      </c>
      <c r="V1129" s="347" t="str">
        <f>+VLOOKUP(A1129,bd_lista!$A$3:$E$590,5,FALSE)</f>
        <v>Empresas Nacionales</v>
      </c>
      <c r="W1129" s="454"/>
      <c r="X1129" s="244">
        <f>+VLOOKUP(A1129,[2]Sheet1!$A$13:$D$744,4,FALSE)</f>
        <v>86</v>
      </c>
      <c r="Y1129" s="244" t="str">
        <f>+VLOOKUP(X1129,bd_lista!$A$3:$C$590,3,FALSE)</f>
        <v>Ministerio de Medio Ambiente y Agua</v>
      </c>
      <c r="Z1129" s="302"/>
      <c r="AA1129" s="303"/>
    </row>
    <row r="1130" spans="1:27" customFormat="1" ht="15" customHeight="1">
      <c r="A1130" s="279" t="s">
        <v>542</v>
      </c>
      <c r="B1130" s="449" t="s">
        <v>542</v>
      </c>
      <c r="C1130" s="249" t="str">
        <f>+VLOOKUP(A1130,bd_lista!$A$3:$C$590,3,FALSE)</f>
        <v>Dirección General de Crédito Público</v>
      </c>
      <c r="D1130" s="451" t="str">
        <f>+C1130</f>
        <v>Dirección General de Crédito Público</v>
      </c>
      <c r="E1130" s="249" t="s">
        <v>1310</v>
      </c>
      <c r="F1130" s="245">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35690407.5</v>
      </c>
      <c r="G1130" s="245">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5">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5">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26821056.970000003</v>
      </c>
      <c r="J1130" s="245">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19254518.010000002</v>
      </c>
      <c r="K1130" s="245">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47647466.400000006</v>
      </c>
      <c r="L1130" s="245">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122717183.85000001</v>
      </c>
      <c r="M1130" s="245">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5">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5">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5">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5">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5">
        <f t="shared" ca="1" si="41"/>
        <v>252130632.73000002</v>
      </c>
      <c r="S1130" s="245"/>
      <c r="T1130" s="245">
        <f ca="1">+T1131</f>
        <v>513558390.68000001</v>
      </c>
      <c r="U1130" s="244">
        <f t="shared" si="42"/>
        <v>1</v>
      </c>
      <c r="V1130" s="347" t="str">
        <f>+VLOOKUP(A1130,bd_lista!$A$3:$E$590,5,FALSE)</f>
        <v>Órgano Ejecutivo</v>
      </c>
      <c r="W1130" s="453" t="str">
        <f>+V1130</f>
        <v>Órgano Ejecutivo</v>
      </c>
      <c r="X1130" s="244">
        <v>99</v>
      </c>
      <c r="Y1130" s="244" t="s">
        <v>1383</v>
      </c>
      <c r="Z1130" s="304">
        <f>+X1130</f>
        <v>99</v>
      </c>
      <c r="AA1130" s="333" t="str">
        <f>+Y1130</f>
        <v>Tesoro General de la Nación</v>
      </c>
    </row>
    <row r="1131" spans="1:27" customFormat="1" ht="15" customHeight="1">
      <c r="A1131" s="279" t="s">
        <v>542</v>
      </c>
      <c r="B1131" s="450"/>
      <c r="C1131" s="249" t="str">
        <f>+VLOOKUP(A1131,bd_lista!$A$3:$C$590,3,FALSE)</f>
        <v>Dirección General de Crédito Público</v>
      </c>
      <c r="D1131" s="452"/>
      <c r="E1131" s="347" t="s">
        <v>1311</v>
      </c>
      <c r="F1131" s="247">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29809152.949999999</v>
      </c>
      <c r="G1131" s="247">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25891954.709999997</v>
      </c>
      <c r="H1131" s="247">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7">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140000</v>
      </c>
      <c r="J1131" s="247">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140000</v>
      </c>
      <c r="K1131" s="247">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185000100</v>
      </c>
      <c r="L1131" s="247">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20446550.289999999</v>
      </c>
      <c r="M1131" s="247">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7">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7">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7">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7">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7">
        <f t="shared" ca="1" si="41"/>
        <v>261427757.94999999</v>
      </c>
      <c r="S1131" s="247">
        <f ca="1">+R1130+R1131</f>
        <v>513558390.68000001</v>
      </c>
      <c r="T1131" s="247">
        <f ca="1">+S1131</f>
        <v>513558390.68000001</v>
      </c>
      <c r="U1131" s="246">
        <f t="shared" si="42"/>
        <v>2</v>
      </c>
      <c r="V1131" s="347" t="str">
        <f>+VLOOKUP(A1131,bd_lista!$A$3:$E$590,5,FALSE)</f>
        <v>Órgano Ejecutivo</v>
      </c>
      <c r="W1131" s="454"/>
      <c r="X1131" s="244">
        <v>99</v>
      </c>
      <c r="Y1131" s="244" t="s">
        <v>1383</v>
      </c>
      <c r="Z1131" s="302"/>
      <c r="AA1131" s="335"/>
    </row>
    <row r="1132" spans="1:27" customFormat="1" ht="15" hidden="1" customHeight="1">
      <c r="A1132" s="32">
        <v>592</v>
      </c>
      <c r="B1132" s="449">
        <f>+A1132</f>
        <v>592</v>
      </c>
      <c r="C1132" s="249" t="str">
        <f>+VLOOKUP(A1132,bd_lista!$A$3:$C$590,3,FALSE)</f>
        <v>Empresa Estatal "Boliviana de Turismo"</v>
      </c>
      <c r="D1132" s="451" t="str">
        <f>+C1132</f>
        <v>Empresa Estatal "Boliviana de Turismo"</v>
      </c>
      <c r="E1132" s="249" t="s">
        <v>1310</v>
      </c>
      <c r="F1132" s="245">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5">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5">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5">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5">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5">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5">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5">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5">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5">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5">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5">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5">
        <f t="shared" ca="1" si="41"/>
        <v>0</v>
      </c>
      <c r="S1132" s="268"/>
      <c r="T1132" s="245">
        <f ca="1">+T1133</f>
        <v>0</v>
      </c>
      <c r="U1132" s="244">
        <f t="shared" si="42"/>
        <v>1</v>
      </c>
      <c r="V1132" s="347" t="str">
        <f>+VLOOKUP(A1132,bd_lista!$A$3:$E$590,5,FALSE)</f>
        <v>Empresas Nacionales</v>
      </c>
      <c r="W1132" s="453" t="str">
        <f>+V1132</f>
        <v>Empresas Nacionales</v>
      </c>
      <c r="X1132" s="244">
        <v>53</v>
      </c>
      <c r="Y1132" s="244" t="str">
        <f>+VLOOKUP(X1132,bd_lista!$A$3:$C$590,3,FALSE)</f>
        <v>Ministerio de Culturas, Descolonización y Despatriarcalización</v>
      </c>
      <c r="Z1132" s="304">
        <f>+X1132</f>
        <v>53</v>
      </c>
      <c r="AA1132" s="305" t="str">
        <f>+Y1132</f>
        <v>Ministerio de Culturas, Descolonización y Despatriarcalización</v>
      </c>
    </row>
    <row r="1133" spans="1:27" customFormat="1" ht="15" hidden="1" customHeight="1">
      <c r="A1133" s="32">
        <v>592</v>
      </c>
      <c r="B1133" s="450"/>
      <c r="C1133" s="249" t="str">
        <f>+VLOOKUP(A1133,bd_lista!$A$3:$C$590,3,FALSE)</f>
        <v>Empresa Estatal "Boliviana de Turismo"</v>
      </c>
      <c r="D1133" s="452"/>
      <c r="E1133" s="347" t="s">
        <v>1311</v>
      </c>
      <c r="F1133" s="247">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7">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7">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7">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7">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7">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7">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7">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7">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7">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7">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7">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7">
        <f t="shared" ca="1" si="41"/>
        <v>0</v>
      </c>
      <c r="S1133" s="267">
        <f ca="1">+R1132+R1133</f>
        <v>0</v>
      </c>
      <c r="T1133" s="247">
        <f ca="1">+S1133</f>
        <v>0</v>
      </c>
      <c r="U1133" s="246">
        <f t="shared" si="42"/>
        <v>2</v>
      </c>
      <c r="V1133" s="347" t="str">
        <f>+VLOOKUP(A1133,bd_lista!$A$3:$E$590,5,FALSE)</f>
        <v>Empresas Nacionales</v>
      </c>
      <c r="W1133" s="454"/>
      <c r="X1133" s="244">
        <v>53</v>
      </c>
      <c r="Y1133" s="244" t="str">
        <f>+VLOOKUP(X1133,bd_lista!$A$3:$C$590,3,FALSE)</f>
        <v>Ministerio de Culturas, Descolonización y Despatriarcalización</v>
      </c>
      <c r="Z1133" s="302"/>
      <c r="AA1133" s="303"/>
    </row>
    <row r="1134" spans="1:27" customFormat="1" ht="15" hidden="1" customHeight="1">
      <c r="A1134" s="32">
        <v>140</v>
      </c>
      <c r="B1134" s="449">
        <f>+A1134</f>
        <v>140</v>
      </c>
      <c r="C1134" s="249" t="str">
        <f>+VLOOKUP(A1134,bd_lista!$A$3:$C$590,3,FALSE)</f>
        <v>Universidad Pública de El Alto</v>
      </c>
      <c r="D1134" s="451" t="str">
        <f>+C1134</f>
        <v>Universidad Pública de El Alto</v>
      </c>
      <c r="E1134" s="249" t="s">
        <v>1310</v>
      </c>
      <c r="F1134" s="245">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5">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5">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5">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5">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5">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5">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5">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5">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5">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5">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5">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5">
        <f t="shared" ca="1" si="41"/>
        <v>0</v>
      </c>
      <c r="S1134" s="245"/>
      <c r="T1134" s="245">
        <f ca="1">+T1135</f>
        <v>23967.29</v>
      </c>
      <c r="U1134" s="244">
        <f t="shared" si="42"/>
        <v>1</v>
      </c>
      <c r="V1134" s="347" t="str">
        <f>+VLOOKUP(A1134,bd_lista!$A$3:$E$590,5,FALSE)</f>
        <v>Universidades Públicas</v>
      </c>
      <c r="W1134" s="453" t="str">
        <f>+V1134</f>
        <v>Universidades Públicas</v>
      </c>
      <c r="X1134" s="244">
        <f>+VLOOKUP(A1134,[2]Sheet1!$A$13:$D$744,4,FALSE)</f>
        <v>0</v>
      </c>
      <c r="Y1134" s="244" t="e">
        <f>+VLOOKUP(X1134,bd_lista!$A$3:$C$590,3,FALSE)</f>
        <v>#N/A</v>
      </c>
      <c r="Z1134" s="304">
        <f>+X1134</f>
        <v>0</v>
      </c>
      <c r="AA1134" s="305" t="e">
        <f>+Y1134</f>
        <v>#N/A</v>
      </c>
    </row>
    <row r="1135" spans="1:27" customFormat="1" ht="15" hidden="1" customHeight="1">
      <c r="A1135" s="32">
        <v>140</v>
      </c>
      <c r="B1135" s="450"/>
      <c r="C1135" s="249" t="str">
        <f>+VLOOKUP(A1135,bd_lista!$A$3:$C$590,3,FALSE)</f>
        <v>Universidad Pública de El Alto</v>
      </c>
      <c r="D1135" s="452"/>
      <c r="E1135" s="347" t="s">
        <v>1311</v>
      </c>
      <c r="F1135" s="247">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7">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7">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7">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7">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1607.97</v>
      </c>
      <c r="K1135" s="247">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7">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3371.99</v>
      </c>
      <c r="M1135" s="247">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7">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7">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7">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7">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7">
        <f t="shared" ca="1" si="41"/>
        <v>23967.29</v>
      </c>
      <c r="S1135" s="247">
        <f ca="1">+R1134+R1135</f>
        <v>23967.29</v>
      </c>
      <c r="T1135" s="245">
        <f ca="1">+S1135</f>
        <v>23967.29</v>
      </c>
      <c r="U1135" s="244">
        <f t="shared" si="42"/>
        <v>2</v>
      </c>
      <c r="V1135" s="347" t="str">
        <f>+VLOOKUP(A1135,bd_lista!$A$3:$E$590,5,FALSE)</f>
        <v>Universidades Públicas</v>
      </c>
      <c r="W1135" s="454"/>
      <c r="X1135" s="244">
        <f>+VLOOKUP(A1135,[2]Sheet1!$A$13:$D$744,4,FALSE)</f>
        <v>0</v>
      </c>
      <c r="Y1135" s="244" t="e">
        <f>+VLOOKUP(X1135,bd_lista!$A$3:$C$590,3,FALSE)</f>
        <v>#N/A</v>
      </c>
      <c r="Z1135" s="302"/>
      <c r="AA1135" s="303"/>
    </row>
    <row r="1136" spans="1:27" customFormat="1" ht="15" customHeight="1">
      <c r="A1136" s="279" t="s">
        <v>544</v>
      </c>
      <c r="B1136" s="449" t="s">
        <v>544</v>
      </c>
      <c r="C1136" s="249" t="str">
        <f>+VLOOKUP(A1136,bd_lista!$A$3:$C$590,3,FALSE)</f>
        <v>Dirección General de Administración y Finanzas Territoriales</v>
      </c>
      <c r="D1136" s="451" t="str">
        <f>+C1136</f>
        <v>Dirección General de Administración y Finanzas Territoriales</v>
      </c>
      <c r="E1136" s="249" t="s">
        <v>1310</v>
      </c>
      <c r="F1136" s="245">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5">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5">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5">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5">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5">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5">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5">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5">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5">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5">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5">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5">
        <f t="shared" ca="1" si="41"/>
        <v>0</v>
      </c>
      <c r="S1136" s="245"/>
      <c r="T1136" s="273">
        <f ca="1">+T1137</f>
        <v>2251375.7999999998</v>
      </c>
      <c r="U1136" s="280">
        <f t="shared" si="42"/>
        <v>1</v>
      </c>
      <c r="V1136" s="347" t="str">
        <f>+VLOOKUP(A1136,bd_lista!$A$3:$E$590,5,FALSE)</f>
        <v>Órgano Ejecutivo</v>
      </c>
      <c r="W1136" s="453" t="str">
        <f>+V1136</f>
        <v>Órgano Ejecutivo</v>
      </c>
      <c r="X1136" s="244" t="str">
        <f>+A1136</f>
        <v>99 - 04</v>
      </c>
      <c r="Y1136" s="244" t="str">
        <f>+VLOOKUP(X1136,bd_lista!$A$3:$C$590,3,FALSE)</f>
        <v>Dirección General de Administración y Finanzas Territoriales</v>
      </c>
      <c r="Z1136" s="304" t="str">
        <f>+X1136</f>
        <v>99 - 04</v>
      </c>
      <c r="AA1136" s="333" t="str">
        <f>+Y1136</f>
        <v>Dirección General de Administración y Finanzas Territoriales</v>
      </c>
    </row>
    <row r="1137" spans="1:27" customFormat="1" ht="15" customHeight="1">
      <c r="A1137" s="279" t="s">
        <v>544</v>
      </c>
      <c r="B1137" s="450"/>
      <c r="C1137" s="249" t="str">
        <f>+VLOOKUP(A1137,bd_lista!$A$3:$C$590,3,FALSE)</f>
        <v>Dirección General de Administración y Finanzas Territoriales</v>
      </c>
      <c r="D1137" s="452"/>
      <c r="E1137" s="347" t="s">
        <v>1311</v>
      </c>
      <c r="F1137" s="247">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162621.54999999999</v>
      </c>
      <c r="G1137" s="247">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887005.61999999988</v>
      </c>
      <c r="H1137" s="247">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600082.17999999993</v>
      </c>
      <c r="I1137" s="247">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789.7</v>
      </c>
      <c r="J1137" s="247">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53000.05</v>
      </c>
      <c r="K1137" s="247">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521935.76999999996</v>
      </c>
      <c r="L1137" s="247">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25940.93</v>
      </c>
      <c r="M1137" s="247">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7">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7">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7">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7">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7">
        <f t="shared" ca="1" si="41"/>
        <v>2251375.7999999998</v>
      </c>
      <c r="S1137" s="247">
        <f ca="1">+R1136+R1137</f>
        <v>2251375.7999999998</v>
      </c>
      <c r="T1137" s="247">
        <f ca="1">+S1137</f>
        <v>2251375.7999999998</v>
      </c>
      <c r="U1137" s="246">
        <f t="shared" si="42"/>
        <v>2</v>
      </c>
      <c r="V1137" s="347" t="str">
        <f>+VLOOKUP(A1137,bd_lista!$A$3:$E$590,5,FALSE)</f>
        <v>Órgano Ejecutivo</v>
      </c>
      <c r="W1137" s="454"/>
      <c r="X1137" s="244" t="str">
        <f>+A1137</f>
        <v>99 - 04</v>
      </c>
      <c r="Y1137" s="244" t="str">
        <f>+VLOOKUP(X1137,bd_lista!$A$3:$C$590,3,FALSE)</f>
        <v>Dirección General de Administración y Finanzas Territoriales</v>
      </c>
      <c r="Z1137" s="302"/>
      <c r="AA1137" s="335"/>
    </row>
    <row r="1138" spans="1:27" customFormat="1" ht="15" hidden="1" customHeight="1">
      <c r="A1138" s="32">
        <v>139</v>
      </c>
      <c r="B1138" s="294">
        <f>+A1138</f>
        <v>139</v>
      </c>
      <c r="C1138" s="249" t="str">
        <f>+VLOOKUP(A1138,bd_lista!$A$3:$C$590,3,FALSE)</f>
        <v>Universidad Mayor de San Andrés</v>
      </c>
      <c r="D1138" s="346" t="str">
        <f>+C1138</f>
        <v>Universidad Mayor de San Andrés</v>
      </c>
      <c r="E1138" s="249" t="s">
        <v>1310</v>
      </c>
      <c r="F1138" s="245">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5">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5">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5">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5">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5">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5">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5">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5">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5">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5">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5">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5">
        <f t="shared" ref="R1138:R1141" ca="1" si="43">+SUM(F1138:Q1138)</f>
        <v>0</v>
      </c>
      <c r="S1138" s="245"/>
      <c r="T1138" s="245">
        <f ca="1">+T1139</f>
        <v>507.14000000000004</v>
      </c>
      <c r="U1138" s="244">
        <f t="shared" ref="U1138:U1141" si="44">+IF(E1138="Débitos",1,2)</f>
        <v>1</v>
      </c>
      <c r="V1138" s="347" t="str">
        <f>+VLOOKUP(A1138,bd_lista!$A$3:$E$590,5,FALSE)</f>
        <v>Universidades Públicas</v>
      </c>
      <c r="W1138" s="346" t="str">
        <f>+V1138</f>
        <v>Universidades Públicas</v>
      </c>
      <c r="X1138" s="244">
        <f>+VLOOKUP(A1138,[2]Sheet1!$A$13:$D$744,4,FALSE)</f>
        <v>0</v>
      </c>
      <c r="Y1138" s="244" t="e">
        <f>+VLOOKUP(X1138,bd_lista!$A$3:$C$590,3,FALSE)</f>
        <v>#N/A</v>
      </c>
      <c r="Z1138" s="304">
        <f>+X1138</f>
        <v>0</v>
      </c>
      <c r="AA1138" s="305" t="e">
        <f>+Y1138</f>
        <v>#N/A</v>
      </c>
    </row>
    <row r="1139" spans="1:27" customFormat="1" ht="15" hidden="1" customHeight="1">
      <c r="A1139" s="32">
        <v>139</v>
      </c>
      <c r="B1139" s="295"/>
      <c r="C1139" s="249" t="str">
        <f>+VLOOKUP(A1139,bd_lista!$A$3:$C$590,3,FALSE)</f>
        <v>Universidad Mayor de San Andrés</v>
      </c>
      <c r="D1139" s="347"/>
      <c r="E1139" s="347" t="s">
        <v>1311</v>
      </c>
      <c r="F1139" s="247">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7">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7">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47.92</v>
      </c>
      <c r="I1139" s="247">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7">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7">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7">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459.22</v>
      </c>
      <c r="M1139" s="247">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7">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7">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7">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7">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7">
        <f t="shared" ca="1" si="43"/>
        <v>507.14000000000004</v>
      </c>
      <c r="S1139" s="247">
        <f ca="1">+R1138+R1139</f>
        <v>507.14000000000004</v>
      </c>
      <c r="T1139" s="247">
        <f ca="1">+S1139</f>
        <v>507.14000000000004</v>
      </c>
      <c r="U1139" s="246">
        <f t="shared" si="44"/>
        <v>2</v>
      </c>
      <c r="V1139" s="347" t="str">
        <f>+VLOOKUP(A1139,bd_lista!$A$3:$E$590,5,FALSE)</f>
        <v>Universidades Públicas</v>
      </c>
      <c r="W1139" s="347"/>
      <c r="X1139" s="244">
        <f>+VLOOKUP(A1139,[2]Sheet1!$A$13:$D$744,4,FALSE)</f>
        <v>0</v>
      </c>
      <c r="Y1139" s="244" t="e">
        <f>+VLOOKUP(X1139,bd_lista!$A$3:$C$590,3,FALSE)</f>
        <v>#N/A</v>
      </c>
      <c r="Z1139" s="302"/>
      <c r="AA1139" s="303"/>
    </row>
    <row r="1140" spans="1:27" customFormat="1" ht="15" hidden="1" customHeight="1">
      <c r="A1140" s="32">
        <v>145</v>
      </c>
      <c r="B1140" s="294">
        <f>+A1140</f>
        <v>145</v>
      </c>
      <c r="C1140" s="249" t="str">
        <f>+VLOOKUP(A1140,bd_lista!$A$3:$C$590,3,FALSE)</f>
        <v>Universidad Autónoma Juan Misael Saracho</v>
      </c>
      <c r="D1140" s="346" t="str">
        <f>+C1140</f>
        <v>Universidad Autónoma Juan Misael Saracho</v>
      </c>
      <c r="E1140" s="249" t="s">
        <v>1310</v>
      </c>
      <c r="F1140" s="245">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5">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5">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5">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5">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5">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5">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5">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5">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5">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5">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5">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5">
        <f t="shared" ca="1" si="43"/>
        <v>0</v>
      </c>
      <c r="S1140" s="245"/>
      <c r="T1140" s="245">
        <f ca="1">+T1141</f>
        <v>4594.09</v>
      </c>
      <c r="U1140" s="244">
        <f t="shared" si="44"/>
        <v>1</v>
      </c>
      <c r="V1140" s="347" t="str">
        <f>+VLOOKUP(A1140,bd_lista!$A$3:$E$590,5,FALSE)</f>
        <v>Universidades Públicas</v>
      </c>
      <c r="W1140" s="346" t="str">
        <f>+V1140</f>
        <v>Universidades Públicas</v>
      </c>
      <c r="X1140" s="244">
        <f>+VLOOKUP(A1140,[2]Sheet1!$A$13:$D$744,4,FALSE)</f>
        <v>0</v>
      </c>
      <c r="Y1140" s="244" t="e">
        <f>+VLOOKUP(X1140,bd_lista!$A$3:$C$590,3,FALSE)</f>
        <v>#N/A</v>
      </c>
      <c r="Z1140" s="304">
        <f>+X1140</f>
        <v>0</v>
      </c>
      <c r="AA1140" s="305" t="e">
        <f>+Y1140</f>
        <v>#N/A</v>
      </c>
    </row>
    <row r="1141" spans="1:27" customFormat="1" ht="15" hidden="1" customHeight="1">
      <c r="A1141" s="32">
        <v>145</v>
      </c>
      <c r="B1141" s="295"/>
      <c r="C1141" s="249" t="str">
        <f>+VLOOKUP(A1141,bd_lista!$A$3:$C$590,3,FALSE)</f>
        <v>Universidad Autónoma Juan Misael Saracho</v>
      </c>
      <c r="D1141" s="347"/>
      <c r="E1141" s="347" t="s">
        <v>1311</v>
      </c>
      <c r="F1141" s="247">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7">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7">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7">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7">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7">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1530.98</v>
      </c>
      <c r="L1141" s="247">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1532.13</v>
      </c>
      <c r="M1141" s="247">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7">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7">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7">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7">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7">
        <f t="shared" ca="1" si="43"/>
        <v>4594.09</v>
      </c>
      <c r="S1141" s="247">
        <f ca="1">+R1140+R1141</f>
        <v>4594.09</v>
      </c>
      <c r="T1141" s="247">
        <f ca="1">+S1141</f>
        <v>4594.09</v>
      </c>
      <c r="U1141" s="246">
        <f t="shared" si="44"/>
        <v>2</v>
      </c>
      <c r="V1141" s="347" t="str">
        <f>+VLOOKUP(A1141,bd_lista!$A$3:$E$590,5,FALSE)</f>
        <v>Universidades Públicas</v>
      </c>
      <c r="W1141" s="347"/>
      <c r="X1141" s="244">
        <f>+VLOOKUP(A1141,[2]Sheet1!$A$13:$D$744,4,FALSE)</f>
        <v>0</v>
      </c>
      <c r="Y1141" s="244" t="e">
        <f>+VLOOKUP(X1141,bd_lista!$A$3:$C$590,3,FALSE)</f>
        <v>#N/A</v>
      </c>
      <c r="Z1141" s="302"/>
      <c r="AA1141" s="303"/>
    </row>
    <row r="1142" spans="1:27" customFormat="1" ht="15" hidden="1" customHeight="1">
      <c r="A1142" s="32">
        <v>2303</v>
      </c>
      <c r="B1142" s="294">
        <f>+A1142</f>
        <v>2303</v>
      </c>
      <c r="C1142" s="249" t="str">
        <f>+VLOOKUP(A1142,bd_lista!$A$3:$C$590,3,FALSE)</f>
        <v>Empresa Municipal de Areas Verdes y Recreación alternativa</v>
      </c>
      <c r="D1142" s="346" t="str">
        <f>+C1142</f>
        <v>Empresa Municipal de Areas Verdes y Recreación alternativa</v>
      </c>
      <c r="E1142" s="244" t="s">
        <v>1310</v>
      </c>
      <c r="F1142" s="245">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5">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5">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5">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5">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5">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5">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5">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5">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5">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5">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5">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5">
        <f t="shared" ref="R1142:R1157" ca="1" si="45">+SUM(F1142:Q1142)</f>
        <v>0</v>
      </c>
      <c r="S1142" s="252"/>
      <c r="T1142" s="245">
        <f ca="1">+T1143</f>
        <v>0</v>
      </c>
      <c r="U1142" s="244">
        <f t="shared" ref="U1142:U1157" si="46">+IF(E1142="Débitos",1,2)</f>
        <v>1</v>
      </c>
      <c r="V1142" s="347" t="str">
        <f>+VLOOKUP(A1142,bd_lista!$A$3:$E$590,5,FALSE)</f>
        <v>Empresas Municipales</v>
      </c>
      <c r="W1142" s="346" t="str">
        <f>+V1142</f>
        <v>Empresas Municipales</v>
      </c>
      <c r="X1142" s="244">
        <f>+VLOOKUP(A1142,[2]Sheet1!$A$13:$D$744,4,FALSE)</f>
        <v>0</v>
      </c>
      <c r="Y1142" s="244" t="e">
        <f>+VLOOKUP(X1142,bd_lista!$A$3:$C$590,3,FALSE)</f>
        <v>#N/A</v>
      </c>
      <c r="Z1142" s="304">
        <f>+X1142</f>
        <v>0</v>
      </c>
      <c r="AA1142" s="305" t="e">
        <f>+Y1142</f>
        <v>#N/A</v>
      </c>
    </row>
    <row r="1143" spans="1:27" customFormat="1" ht="15" hidden="1" customHeight="1">
      <c r="A1143" s="32">
        <v>2303</v>
      </c>
      <c r="B1143" s="295"/>
      <c r="C1143" s="249" t="str">
        <f>+VLOOKUP(A1143,bd_lista!$A$3:$C$590,3,FALSE)</f>
        <v>Empresa Municipal de Areas Verdes y Recreación alternativa</v>
      </c>
      <c r="D1143" s="347"/>
      <c r="E1143" s="246" t="s">
        <v>1311</v>
      </c>
      <c r="F1143" s="247">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7">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7">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7">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7">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7">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7">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7">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7">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7">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7">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7">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7">
        <f t="shared" ca="1" si="45"/>
        <v>0</v>
      </c>
      <c r="S1143" s="264">
        <f ca="1">+R1142+R1143</f>
        <v>0</v>
      </c>
      <c r="T1143" s="247">
        <f ca="1">+S1143</f>
        <v>0</v>
      </c>
      <c r="U1143" s="246">
        <f t="shared" si="46"/>
        <v>2</v>
      </c>
      <c r="V1143" s="347" t="str">
        <f>+VLOOKUP(A1143,bd_lista!$A$3:$E$590,5,FALSE)</f>
        <v>Empresas Municipales</v>
      </c>
      <c r="W1143" s="347"/>
      <c r="X1143" s="244">
        <f>+VLOOKUP(A1143,[2]Sheet1!$A$13:$D$744,4,FALSE)</f>
        <v>0</v>
      </c>
      <c r="Y1143" s="244" t="e">
        <f>+VLOOKUP(X1143,bd_lista!$A$3:$C$590,3,FALSE)</f>
        <v>#N/A</v>
      </c>
      <c r="Z1143" s="302"/>
      <c r="AA1143" s="303"/>
    </row>
    <row r="1144" spans="1:27" customFormat="1" ht="27" hidden="1" customHeight="1">
      <c r="A1144" s="32">
        <v>2318</v>
      </c>
      <c r="B1144" s="294">
        <f>+A1144</f>
        <v>2318</v>
      </c>
      <c r="C1144" s="249" t="str">
        <f>+VLOOKUP(A1144,bd_lista!$A$3:$C$590,3,FALSE)</f>
        <v>Entidad Descentralizada UMMIPRE PROMAN</v>
      </c>
      <c r="D1144" s="346" t="str">
        <f>+C1144</f>
        <v>Entidad Descentralizada UMMIPRE PROMAN</v>
      </c>
      <c r="E1144" s="244" t="s">
        <v>1310</v>
      </c>
      <c r="F1144" s="245">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5">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5">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5">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5">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5">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5">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5">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5">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5">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5">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5">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5">
        <f t="shared" ca="1" si="45"/>
        <v>0</v>
      </c>
      <c r="S1144" s="252"/>
      <c r="T1144" s="245">
        <f ca="1">+T1145</f>
        <v>0</v>
      </c>
      <c r="U1144" s="244">
        <f t="shared" si="46"/>
        <v>1</v>
      </c>
      <c r="V1144" s="347" t="str">
        <f>+VLOOKUP(A1144,bd_lista!$A$3:$E$590,5,FALSE)</f>
        <v>Empresas Municipales</v>
      </c>
      <c r="W1144" s="346" t="str">
        <f>+V1144</f>
        <v>Empresas Municipales</v>
      </c>
      <c r="X1144" s="244">
        <f>+VLOOKUP(A1144,[2]Sheet1!$A$13:$D$744,4,FALSE)</f>
        <v>0</v>
      </c>
      <c r="Y1144" s="244" t="e">
        <f>+VLOOKUP(X1144,bd_lista!$A$3:$C$590,3,FALSE)</f>
        <v>#N/A</v>
      </c>
      <c r="Z1144" s="304">
        <f>+X1144</f>
        <v>0</v>
      </c>
      <c r="AA1144" s="333" t="e">
        <f>+Y1144</f>
        <v>#N/A</v>
      </c>
    </row>
    <row r="1145" spans="1:27" customFormat="1" ht="27" hidden="1" customHeight="1">
      <c r="A1145" s="32">
        <v>2318</v>
      </c>
      <c r="B1145" s="295"/>
      <c r="C1145" s="249" t="str">
        <f>+VLOOKUP(A1145,bd_lista!$A$3:$C$590,3,FALSE)</f>
        <v>Entidad Descentralizada UMMIPRE PROMAN</v>
      </c>
      <c r="D1145" s="347"/>
      <c r="E1145" s="246" t="s">
        <v>1311</v>
      </c>
      <c r="F1145" s="245">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5">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5">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5">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5">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5">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5">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5">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5">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5">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5">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5">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5">
        <f t="shared" ca="1" si="45"/>
        <v>0</v>
      </c>
      <c r="S1145" s="252">
        <f ca="1">+R1144+R1145</f>
        <v>0</v>
      </c>
      <c r="T1145" s="245">
        <f ca="1">+S1145</f>
        <v>0</v>
      </c>
      <c r="U1145" s="244">
        <f t="shared" si="46"/>
        <v>2</v>
      </c>
      <c r="V1145" s="347" t="str">
        <f>+VLOOKUP(A1145,bd_lista!$A$3:$E$590,5,FALSE)</f>
        <v>Empresas Municipales</v>
      </c>
      <c r="W1145" s="347"/>
      <c r="X1145" s="244">
        <f>+VLOOKUP(A1145,[2]Sheet1!$A$13:$D$744,4,FALSE)</f>
        <v>0</v>
      </c>
      <c r="Y1145" s="244" t="e">
        <f>+VLOOKUP(X1145,bd_lista!$A$3:$C$590,3,FALSE)</f>
        <v>#N/A</v>
      </c>
      <c r="Z1145" s="302"/>
      <c r="AA1145" s="335"/>
    </row>
    <row r="1146" spans="1:27" customFormat="1" ht="27" hidden="1" customHeight="1">
      <c r="A1146" s="32">
        <v>2334</v>
      </c>
      <c r="B1146" s="294">
        <f>+A1146</f>
        <v>2334</v>
      </c>
      <c r="C1146" s="249" t="str">
        <f>+VLOOKUP(A1146,bd_lista!$A$3:$C$590,3,FALSE)</f>
        <v>ENTIDAD DESCENTRALIZADA MUNICIPAL DE MAQUINARIA Y EQUIPO</v>
      </c>
      <c r="D1146" s="346" t="str">
        <f>+C1146</f>
        <v>ENTIDAD DESCENTRALIZADA MUNICIPAL DE MAQUINARIA Y EQUIPO</v>
      </c>
      <c r="E1146" s="244" t="s">
        <v>1310</v>
      </c>
      <c r="F1146" s="245">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5">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5">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5">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5">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5">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5">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5">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5">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5">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5">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5">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5">
        <f t="shared" ca="1" si="45"/>
        <v>0</v>
      </c>
      <c r="S1146" s="252"/>
      <c r="T1146" s="245">
        <f ca="1">+T1147</f>
        <v>0</v>
      </c>
      <c r="U1146" s="244">
        <f t="shared" si="46"/>
        <v>1</v>
      </c>
      <c r="V1146" s="347" t="str">
        <f>+VLOOKUP(A1146,bd_lista!$A$3:$E$590,5,FALSE)</f>
        <v>Empresas Municipales</v>
      </c>
      <c r="W1146" s="346" t="str">
        <f>+V1146</f>
        <v>Empresas Municipales</v>
      </c>
      <c r="X1146" s="244">
        <f>+VLOOKUP(A1146,[2]Sheet1!$A$13:$D$744,4,FALSE)</f>
        <v>0</v>
      </c>
      <c r="Y1146" s="244" t="e">
        <f>+VLOOKUP(X1146,bd_lista!$A$3:$C$590,3,FALSE)</f>
        <v>#N/A</v>
      </c>
      <c r="Z1146" s="304">
        <f>+X1146</f>
        <v>0</v>
      </c>
      <c r="AA1146" s="333" t="e">
        <f>+Y1146</f>
        <v>#N/A</v>
      </c>
    </row>
    <row r="1147" spans="1:27" customFormat="1" ht="27" hidden="1" customHeight="1">
      <c r="A1147" s="32">
        <v>2334</v>
      </c>
      <c r="B1147" s="295"/>
      <c r="C1147" s="249" t="str">
        <f>+VLOOKUP(A1147,bd_lista!$A$3:$C$590,3,FALSE)</f>
        <v>ENTIDAD DESCENTRALIZADA MUNICIPAL DE MAQUINARIA Y EQUIPO</v>
      </c>
      <c r="D1147" s="347"/>
      <c r="E1147" s="246" t="s">
        <v>1311</v>
      </c>
      <c r="F1147" s="245">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5">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5">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5">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5">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5">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5">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5">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5">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5">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5">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5">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5">
        <f t="shared" ca="1" si="45"/>
        <v>0</v>
      </c>
      <c r="S1147" s="252">
        <f ca="1">+R1146+R1147</f>
        <v>0</v>
      </c>
      <c r="T1147" s="245">
        <f ca="1">+S1147</f>
        <v>0</v>
      </c>
      <c r="U1147" s="244">
        <f t="shared" si="46"/>
        <v>2</v>
      </c>
      <c r="V1147" s="347" t="str">
        <f>+VLOOKUP(A1147,bd_lista!$A$3:$E$590,5,FALSE)</f>
        <v>Empresas Municipales</v>
      </c>
      <c r="W1147" s="347"/>
      <c r="X1147" s="244">
        <f>+VLOOKUP(A1147,[2]Sheet1!$A$13:$D$744,4,FALSE)</f>
        <v>0</v>
      </c>
      <c r="Y1147" s="244" t="e">
        <f>+VLOOKUP(X1147,bd_lista!$A$3:$C$590,3,FALSE)</f>
        <v>#N/A</v>
      </c>
      <c r="Z1147" s="302"/>
      <c r="AA1147" s="335"/>
    </row>
    <row r="1148" spans="1:27" customFormat="1" ht="27" hidden="1" customHeight="1">
      <c r="A1148" s="32">
        <v>761</v>
      </c>
      <c r="B1148" s="294">
        <f>+A1148</f>
        <v>761</v>
      </c>
      <c r="C1148" s="249" t="str">
        <f>+VLOOKUP(A1148,bd_lista!$A$3:$C$590,3,FALSE)</f>
        <v>Servicio Autónomo Municipal de Agua Potable y Alcantarillado</v>
      </c>
      <c r="D1148" s="346" t="str">
        <f>+C1148</f>
        <v>Servicio Autónomo Municipal de Agua Potable y Alcantarillado</v>
      </c>
      <c r="E1148" s="244" t="s">
        <v>1310</v>
      </c>
      <c r="F1148" s="245">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5">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5">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5">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5">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5">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5">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5">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5">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5">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5">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5">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5">
        <f t="shared" ca="1" si="45"/>
        <v>0</v>
      </c>
      <c r="S1148" s="252"/>
      <c r="T1148" s="245">
        <f ca="1">+T1149</f>
        <v>0</v>
      </c>
      <c r="U1148" s="244">
        <f t="shared" si="46"/>
        <v>1</v>
      </c>
      <c r="V1148" s="347" t="str">
        <f>+VLOOKUP(A1148,bd_lista!$A$3:$E$590,5,FALSE)</f>
        <v>Empresas Municipales</v>
      </c>
      <c r="W1148" s="346" t="str">
        <f>+V1148</f>
        <v>Empresas Municipales</v>
      </c>
      <c r="X1148" s="244">
        <f>+VLOOKUP(A1148,[2]Sheet1!$A$13:$D$744,4,FALSE)</f>
        <v>0</v>
      </c>
      <c r="Y1148" s="244" t="e">
        <f>+VLOOKUP(X1148,bd_lista!$A$3:$C$590,3,FALSE)</f>
        <v>#N/A</v>
      </c>
      <c r="Z1148" s="304">
        <f>+X1148</f>
        <v>0</v>
      </c>
      <c r="AA1148" s="333" t="e">
        <f>+Y1148</f>
        <v>#N/A</v>
      </c>
    </row>
    <row r="1149" spans="1:27" customFormat="1" ht="27" hidden="1" customHeight="1">
      <c r="A1149" s="32">
        <v>761</v>
      </c>
      <c r="B1149" s="295"/>
      <c r="C1149" s="249" t="str">
        <f>+VLOOKUP(A1149,bd_lista!$A$3:$C$590,3,FALSE)</f>
        <v>Servicio Autónomo Municipal de Agua Potable y Alcantarillado</v>
      </c>
      <c r="D1149" s="347"/>
      <c r="E1149" s="246" t="s">
        <v>1311</v>
      </c>
      <c r="F1149" s="245">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5">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5">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5">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5">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5">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5">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5">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5">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5">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5">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5">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5">
        <f t="shared" ca="1" si="45"/>
        <v>0</v>
      </c>
      <c r="S1149" s="252">
        <f ca="1">+R1148+R1149</f>
        <v>0</v>
      </c>
      <c r="T1149" s="245">
        <f ca="1">+S1149</f>
        <v>0</v>
      </c>
      <c r="U1149" s="244">
        <f t="shared" si="46"/>
        <v>2</v>
      </c>
      <c r="V1149" s="347" t="str">
        <f>+VLOOKUP(A1149,bd_lista!$A$3:$E$590,5,FALSE)</f>
        <v>Empresas Municipales</v>
      </c>
      <c r="W1149" s="347"/>
      <c r="X1149" s="244">
        <f>+VLOOKUP(A1149,[2]Sheet1!$A$13:$D$744,4,FALSE)</f>
        <v>0</v>
      </c>
      <c r="Y1149" s="244" t="e">
        <f>+VLOOKUP(X1149,bd_lista!$A$3:$C$590,3,FALSE)</f>
        <v>#N/A</v>
      </c>
      <c r="Z1149" s="302"/>
      <c r="AA1149" s="335"/>
    </row>
    <row r="1150" spans="1:27" customFormat="1" ht="15" hidden="1" customHeight="1">
      <c r="A1150" s="32">
        <v>781</v>
      </c>
      <c r="B1150" s="294">
        <f>+A1150</f>
        <v>781</v>
      </c>
      <c r="C1150" s="249" t="str">
        <f>+VLOOKUP(A1150,bd_lista!$A$3:$C$590,3,FALSE)</f>
        <v>Servicio Municipal de Agua Potable y Alcantarillado</v>
      </c>
      <c r="D1150" s="346" t="str">
        <f>+C1150</f>
        <v>Servicio Municipal de Agua Potable y Alcantarillado</v>
      </c>
      <c r="E1150" s="244" t="s">
        <v>1310</v>
      </c>
      <c r="F1150" s="245">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5">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5">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5">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5">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5">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5">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5">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5">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5">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5">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5">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5">
        <f t="shared" ca="1" si="45"/>
        <v>0</v>
      </c>
      <c r="S1150" s="252"/>
      <c r="T1150" s="245">
        <f ca="1">+T1151</f>
        <v>0</v>
      </c>
      <c r="U1150" s="244">
        <f t="shared" si="46"/>
        <v>1</v>
      </c>
      <c r="V1150" s="347" t="str">
        <f>+VLOOKUP(A1150,bd_lista!$A$3:$E$590,5,FALSE)</f>
        <v>Empresas Municipales</v>
      </c>
      <c r="W1150" s="346" t="str">
        <f>+V1150</f>
        <v>Empresas Municipales</v>
      </c>
      <c r="X1150" s="244">
        <f>+VLOOKUP(A1150,[2]Sheet1!$A$13:$D$744,4,FALSE)</f>
        <v>0</v>
      </c>
      <c r="Y1150" s="244" t="e">
        <f>+VLOOKUP(X1150,bd_lista!$A$3:$C$590,3,FALSE)</f>
        <v>#N/A</v>
      </c>
      <c r="Z1150" s="304">
        <f>+X1150</f>
        <v>0</v>
      </c>
      <c r="AA1150" s="333" t="e">
        <f>+Y1150</f>
        <v>#N/A</v>
      </c>
    </row>
    <row r="1151" spans="1:27" customFormat="1" ht="15" hidden="1" customHeight="1">
      <c r="A1151" s="32">
        <v>781</v>
      </c>
      <c r="B1151" s="295"/>
      <c r="C1151" s="249" t="str">
        <f>+VLOOKUP(A1151,bd_lista!$A$3:$C$590,3,FALSE)</f>
        <v>Servicio Municipal de Agua Potable y Alcantarillado</v>
      </c>
      <c r="D1151" s="347"/>
      <c r="E1151" s="246" t="s">
        <v>1311</v>
      </c>
      <c r="F1151" s="245">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5">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5">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5">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5">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5">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5">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5">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5">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5">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5">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5">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5">
        <f t="shared" ca="1" si="45"/>
        <v>0</v>
      </c>
      <c r="S1151" s="252">
        <f ca="1">+R1150+R1151</f>
        <v>0</v>
      </c>
      <c r="T1151" s="245">
        <f ca="1">+S1151</f>
        <v>0</v>
      </c>
      <c r="U1151" s="244">
        <f t="shared" si="46"/>
        <v>2</v>
      </c>
      <c r="V1151" s="347" t="str">
        <f>+VLOOKUP(A1151,bd_lista!$A$3:$E$590,5,FALSE)</f>
        <v>Empresas Municipales</v>
      </c>
      <c r="W1151" s="347"/>
      <c r="X1151" s="244">
        <f>+VLOOKUP(A1151,[2]Sheet1!$A$13:$D$744,4,FALSE)</f>
        <v>0</v>
      </c>
      <c r="Y1151" s="244" t="e">
        <f>+VLOOKUP(X1151,bd_lista!$A$3:$C$590,3,FALSE)</f>
        <v>#N/A</v>
      </c>
      <c r="Z1151" s="302"/>
      <c r="AA1151" s="335"/>
    </row>
    <row r="1152" spans="1:27" customFormat="1" ht="27" hidden="1" customHeight="1">
      <c r="A1152" s="32">
        <v>821</v>
      </c>
      <c r="B1152" s="294">
        <f>+A1152</f>
        <v>821</v>
      </c>
      <c r="C1152" s="249" t="str">
        <f>+VLOOKUP(A1152,bd_lista!$A$3:$C$590,3,FALSE)</f>
        <v>Administración Autónoma para Obras Sanitarias - Potosí</v>
      </c>
      <c r="D1152" s="346" t="str">
        <f>+C1152</f>
        <v>Administración Autónoma para Obras Sanitarias - Potosí</v>
      </c>
      <c r="E1152" s="244" t="s">
        <v>1310</v>
      </c>
      <c r="F1152" s="245">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5">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5">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5">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5">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5">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5">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5">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5">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5">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5">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5">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5">
        <f t="shared" ca="1" si="45"/>
        <v>0</v>
      </c>
      <c r="S1152" s="252"/>
      <c r="T1152" s="245">
        <f ca="1">+T1153</f>
        <v>0</v>
      </c>
      <c r="U1152" s="244">
        <f t="shared" si="46"/>
        <v>1</v>
      </c>
      <c r="V1152" s="347" t="str">
        <f>+VLOOKUP(A1152,bd_lista!$A$3:$E$590,5,FALSE)</f>
        <v>Empresas Municipales</v>
      </c>
      <c r="W1152" s="346" t="str">
        <f>+V1152</f>
        <v>Empresas Municipales</v>
      </c>
      <c r="X1152" s="244">
        <f>+VLOOKUP(A1152,[2]Sheet1!$A$13:$D$744,4,FALSE)</f>
        <v>0</v>
      </c>
      <c r="Y1152" s="244" t="e">
        <f>+VLOOKUP(X1152,bd_lista!$A$3:$C$590,3,FALSE)</f>
        <v>#N/A</v>
      </c>
      <c r="Z1152" s="304">
        <f>+X1152</f>
        <v>0</v>
      </c>
      <c r="AA1152" s="333" t="e">
        <f>+Y1152</f>
        <v>#N/A</v>
      </c>
    </row>
    <row r="1153" spans="1:27" customFormat="1" ht="15" hidden="1" customHeight="1">
      <c r="A1153" s="32">
        <v>821</v>
      </c>
      <c r="B1153" s="295"/>
      <c r="C1153" s="249" t="str">
        <f>+VLOOKUP(A1153,bd_lista!$A$3:$C$590,3,FALSE)</f>
        <v>Administración Autónoma para Obras Sanitarias - Potosí</v>
      </c>
      <c r="D1153" s="347"/>
      <c r="E1153" s="246" t="s">
        <v>1311</v>
      </c>
      <c r="F1153" s="245">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5">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5">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5">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5">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5">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5">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5">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5">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5">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5">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5">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5">
        <f t="shared" ca="1" si="45"/>
        <v>0</v>
      </c>
      <c r="S1153" s="252">
        <f ca="1">+R1152+R1153</f>
        <v>0</v>
      </c>
      <c r="T1153" s="245">
        <f ca="1">+S1153</f>
        <v>0</v>
      </c>
      <c r="U1153" s="244">
        <f t="shared" si="46"/>
        <v>2</v>
      </c>
      <c r="V1153" s="347" t="str">
        <f>+VLOOKUP(A1153,bd_lista!$A$3:$E$590,5,FALSE)</f>
        <v>Empresas Municipales</v>
      </c>
      <c r="W1153" s="347"/>
      <c r="X1153" s="244">
        <f>+VLOOKUP(A1153,[2]Sheet1!$A$13:$D$744,4,FALSE)</f>
        <v>0</v>
      </c>
      <c r="Y1153" s="244" t="e">
        <f>+VLOOKUP(X1153,bd_lista!$A$3:$C$590,3,FALSE)</f>
        <v>#N/A</v>
      </c>
      <c r="Z1153" s="302"/>
      <c r="AA1153" s="335"/>
    </row>
    <row r="1154" spans="1:27" customFormat="1" ht="15" hidden="1" customHeight="1">
      <c r="A1154" s="32">
        <v>831</v>
      </c>
      <c r="B1154" s="294">
        <f>+A1154</f>
        <v>831</v>
      </c>
      <c r="C1154" s="249" t="str">
        <f>+VLOOKUP(A1154,bd_lista!$A$3:$C$590,3,FALSE)</f>
        <v>Servicio Local de Acueductos y Alcantarillado - Oruro</v>
      </c>
      <c r="D1154" s="346" t="str">
        <f>+C1154</f>
        <v>Servicio Local de Acueductos y Alcantarillado - Oruro</v>
      </c>
      <c r="E1154" s="244" t="s">
        <v>1310</v>
      </c>
      <c r="F1154" s="245">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5">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5">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5">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5">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5">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5">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5">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5">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5">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5">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5">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5">
        <f t="shared" ca="1" si="45"/>
        <v>0</v>
      </c>
      <c r="S1154" s="252"/>
      <c r="T1154" s="245">
        <f ca="1">+T1155</f>
        <v>0</v>
      </c>
      <c r="U1154" s="244">
        <f t="shared" si="46"/>
        <v>1</v>
      </c>
      <c r="V1154" s="347" t="str">
        <f>+VLOOKUP(A1154,bd_lista!$A$3:$E$590,5,FALSE)</f>
        <v>Empresas Municipales</v>
      </c>
      <c r="W1154" s="346" t="str">
        <f>+V1154</f>
        <v>Empresas Municipales</v>
      </c>
      <c r="X1154" s="244">
        <f>+VLOOKUP(A1154,[2]Sheet1!$A$13:$D$744,4,FALSE)</f>
        <v>0</v>
      </c>
      <c r="Y1154" s="244" t="e">
        <f>+VLOOKUP(X1154,bd_lista!$A$3:$C$590,3,FALSE)</f>
        <v>#N/A</v>
      </c>
      <c r="Z1154" s="304">
        <f>+X1154</f>
        <v>0</v>
      </c>
      <c r="AA1154" s="333" t="e">
        <f>+Y1154</f>
        <v>#N/A</v>
      </c>
    </row>
    <row r="1155" spans="1:27" customFormat="1" ht="15" hidden="1" customHeight="1">
      <c r="A1155" s="32">
        <v>831</v>
      </c>
      <c r="B1155" s="295"/>
      <c r="C1155" s="249" t="str">
        <f>+VLOOKUP(A1155,bd_lista!$A$3:$C$590,3,FALSE)</f>
        <v>Servicio Local de Acueductos y Alcantarillado - Oruro</v>
      </c>
      <c r="D1155" s="347"/>
      <c r="E1155" s="246" t="s">
        <v>1311</v>
      </c>
      <c r="F1155" s="245">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5">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5">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5">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5">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5">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5">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5">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5">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5">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5">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5">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5">
        <f t="shared" ca="1" si="45"/>
        <v>0</v>
      </c>
      <c r="S1155" s="252">
        <f ca="1">+R1154+R1155</f>
        <v>0</v>
      </c>
      <c r="T1155" s="245">
        <f ca="1">+S1155</f>
        <v>0</v>
      </c>
      <c r="U1155" s="244">
        <f t="shared" si="46"/>
        <v>2</v>
      </c>
      <c r="V1155" s="347" t="str">
        <f>+VLOOKUP(A1155,bd_lista!$A$3:$E$590,5,FALSE)</f>
        <v>Empresas Municipales</v>
      </c>
      <c r="W1155" s="347"/>
      <c r="X1155" s="244">
        <f>+VLOOKUP(A1155,[2]Sheet1!$A$13:$D$744,4,FALSE)</f>
        <v>0</v>
      </c>
      <c r="Y1155" s="244" t="e">
        <f>+VLOOKUP(X1155,bd_lista!$A$3:$C$590,3,FALSE)</f>
        <v>#N/A</v>
      </c>
      <c r="Z1155" s="302"/>
      <c r="AA1155" s="335"/>
    </row>
    <row r="1156" spans="1:27" customFormat="1" ht="27" hidden="1" customHeight="1">
      <c r="A1156" s="32">
        <v>2301</v>
      </c>
      <c r="B1156" s="294">
        <f>+A1156</f>
        <v>2301</v>
      </c>
      <c r="C1156" s="249" t="str">
        <f>+VLOOKUP(A1156,bd_lista!$A$3:$C$590,3,FALSE)</f>
        <v>Empresa Municipal de Gestión de Residuos Sólidos</v>
      </c>
      <c r="D1156" s="346" t="str">
        <f>+C1156</f>
        <v>Empresa Municipal de Gestión de Residuos Sólidos</v>
      </c>
      <c r="E1156" s="244" t="s">
        <v>1310</v>
      </c>
      <c r="F1156" s="245">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5">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5">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5">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5">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5">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5">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5">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5">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5">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5">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5">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5">
        <f t="shared" ca="1" si="45"/>
        <v>0</v>
      </c>
      <c r="S1156" s="252"/>
      <c r="T1156" s="245">
        <f ca="1">+T1157</f>
        <v>0</v>
      </c>
      <c r="U1156" s="244">
        <f t="shared" si="46"/>
        <v>1</v>
      </c>
      <c r="V1156" s="347" t="str">
        <f>+VLOOKUP(A1156,bd_lista!$A$3:$E$590,5,FALSE)</f>
        <v>Empresas Municipales</v>
      </c>
      <c r="W1156" s="346" t="str">
        <f>+V1156</f>
        <v>Empresas Municipales</v>
      </c>
      <c r="X1156" s="244">
        <f>+VLOOKUP(A1156,[2]Sheet1!$A$13:$D$744,4,FALSE)</f>
        <v>0</v>
      </c>
      <c r="Y1156" s="244" t="e">
        <f>+VLOOKUP(X1156,bd_lista!$A$3:$C$590,3,FALSE)</f>
        <v>#N/A</v>
      </c>
      <c r="Z1156" s="304">
        <f>+X1156</f>
        <v>0</v>
      </c>
      <c r="AA1156" s="333" t="e">
        <f>+Y1156</f>
        <v>#N/A</v>
      </c>
    </row>
    <row r="1157" spans="1:27" customFormat="1" ht="27" hidden="1" customHeight="1">
      <c r="A1157" s="32">
        <v>2301</v>
      </c>
      <c r="B1157" s="295"/>
      <c r="C1157" s="249" t="str">
        <f>+VLOOKUP(A1157,bd_lista!$A$3:$C$590,3,FALSE)</f>
        <v>Empresa Municipal de Gestión de Residuos Sólidos</v>
      </c>
      <c r="D1157" s="347"/>
      <c r="E1157" s="246" t="s">
        <v>1311</v>
      </c>
      <c r="F1157" s="245">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5">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5">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5">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5">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5">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5">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5">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5">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5">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5">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5">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5">
        <f t="shared" ca="1" si="45"/>
        <v>0</v>
      </c>
      <c r="S1157" s="252">
        <f ca="1">+R1156+R1157</f>
        <v>0</v>
      </c>
      <c r="T1157" s="245">
        <f ca="1">+S1157</f>
        <v>0</v>
      </c>
      <c r="U1157" s="244">
        <f t="shared" si="46"/>
        <v>2</v>
      </c>
      <c r="V1157" s="347" t="str">
        <f>+VLOOKUP(A1157,bd_lista!$A$3:$E$590,5,FALSE)</f>
        <v>Empresas Municipales</v>
      </c>
      <c r="W1157" s="347"/>
      <c r="X1157" s="244">
        <f>+VLOOKUP(A1157,[2]Sheet1!$A$13:$D$744,4,FALSE)</f>
        <v>0</v>
      </c>
      <c r="Y1157" s="244" t="e">
        <f>+VLOOKUP(X1157,bd_lista!$A$3:$C$590,3,FALSE)</f>
        <v>#N/A</v>
      </c>
      <c r="Z1157" s="302"/>
      <c r="AA1157" s="335"/>
    </row>
    <row r="1158" spans="1:27" customFormat="1" ht="27" hidden="1" customHeight="1">
      <c r="A1158" s="32">
        <v>2302</v>
      </c>
      <c r="B1158" s="294">
        <f>+A1158</f>
        <v>2302</v>
      </c>
      <c r="C1158" s="249" t="str">
        <f>+VLOOKUP(A1158,bd_lista!$A$3:$C$590,3,FALSE)</f>
        <v>Empresa Municipal de Agua Potable y Alcantarillado Sacaba</v>
      </c>
      <c r="D1158" s="346" t="str">
        <f>+C1158</f>
        <v>Empresa Municipal de Agua Potable y Alcantarillado Sacaba</v>
      </c>
      <c r="E1158" s="244" t="s">
        <v>1310</v>
      </c>
      <c r="F1158" s="245">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5">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5">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5">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5">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5">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5">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5">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5">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5">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5">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5">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5">
        <f t="shared" ref="R1158:R1179" ca="1" si="47">+SUM(F1158:Q1158)</f>
        <v>0</v>
      </c>
      <c r="S1158" s="252"/>
      <c r="T1158" s="245">
        <f ca="1">+T1159</f>
        <v>0</v>
      </c>
      <c r="U1158" s="244">
        <f t="shared" ref="U1158:U1179" si="48">+IF(E1158="Débitos",1,2)</f>
        <v>1</v>
      </c>
      <c r="V1158" s="347" t="str">
        <f>+VLOOKUP(A1158,bd_lista!$A$3:$E$590,5,FALSE)</f>
        <v>Empresas Municipales</v>
      </c>
      <c r="W1158" s="346" t="str">
        <f>+V1158</f>
        <v>Empresas Municipales</v>
      </c>
      <c r="X1158" s="244">
        <f>+VLOOKUP(A1158,[2]Sheet1!$A$13:$D$744,4,FALSE)</f>
        <v>0</v>
      </c>
      <c r="Y1158" s="244" t="e">
        <f>+VLOOKUP(X1158,bd_lista!$A$3:$C$590,3,FALSE)</f>
        <v>#N/A</v>
      </c>
      <c r="Z1158" s="304">
        <f>+X1158</f>
        <v>0</v>
      </c>
      <c r="AA1158" s="333" t="e">
        <f>+Y1158</f>
        <v>#N/A</v>
      </c>
    </row>
    <row r="1159" spans="1:27" customFormat="1" ht="27" hidden="1" customHeight="1">
      <c r="A1159" s="32">
        <v>2302</v>
      </c>
      <c r="B1159" s="295"/>
      <c r="C1159" s="249" t="str">
        <f>+VLOOKUP(A1159,bd_lista!$A$3:$C$590,3,FALSE)</f>
        <v>Empresa Municipal de Agua Potable y Alcantarillado Sacaba</v>
      </c>
      <c r="D1159" s="347"/>
      <c r="E1159" s="246" t="s">
        <v>1311</v>
      </c>
      <c r="F1159" s="245">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5">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5">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5">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5">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5">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5">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5">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5">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5">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5">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5">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5">
        <f t="shared" ca="1" si="47"/>
        <v>0</v>
      </c>
      <c r="S1159" s="252">
        <f ca="1">+R1158+R1159</f>
        <v>0</v>
      </c>
      <c r="T1159" s="245">
        <f ca="1">+S1159</f>
        <v>0</v>
      </c>
      <c r="U1159" s="244">
        <f t="shared" si="48"/>
        <v>2</v>
      </c>
      <c r="V1159" s="347" t="str">
        <f>+VLOOKUP(A1159,bd_lista!$A$3:$E$590,5,FALSE)</f>
        <v>Empresas Municipales</v>
      </c>
      <c r="W1159" s="347"/>
      <c r="X1159" s="244">
        <f>+VLOOKUP(A1159,[2]Sheet1!$A$13:$D$744,4,FALSE)</f>
        <v>0</v>
      </c>
      <c r="Y1159" s="244" t="e">
        <f>+VLOOKUP(X1159,bd_lista!$A$3:$C$590,3,FALSE)</f>
        <v>#N/A</v>
      </c>
      <c r="Z1159" s="302"/>
      <c r="AA1159" s="335"/>
    </row>
    <row r="1160" spans="1:27" customFormat="1" ht="27" hidden="1" customHeight="1">
      <c r="A1160" s="32">
        <v>2313</v>
      </c>
      <c r="B1160" s="294">
        <f>+A1160</f>
        <v>2313</v>
      </c>
      <c r="C1160" s="249" t="str">
        <f>+VLOOKUP(A1160,bd_lista!$A$3:$C$590,3,FALSE)</f>
        <v>ENTIDAD MUNICIPAL DE ASEO URBANO SUCRE</v>
      </c>
      <c r="D1160" s="346" t="str">
        <f>+C1160</f>
        <v>ENTIDAD MUNICIPAL DE ASEO URBANO SUCRE</v>
      </c>
      <c r="E1160" s="244" t="s">
        <v>1310</v>
      </c>
      <c r="F1160" s="245">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5">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5">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5">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5">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5">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5">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5">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5">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5">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5">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5">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5">
        <f t="shared" ca="1" si="47"/>
        <v>0</v>
      </c>
      <c r="S1160" s="252"/>
      <c r="T1160" s="245">
        <f ca="1">+T1161</f>
        <v>0</v>
      </c>
      <c r="U1160" s="244">
        <f t="shared" si="48"/>
        <v>1</v>
      </c>
      <c r="V1160" s="347" t="str">
        <f>+VLOOKUP(A1160,bd_lista!$A$3:$E$590,5,FALSE)</f>
        <v>Empresas Municipales</v>
      </c>
      <c r="W1160" s="346" t="str">
        <f>+V1160</f>
        <v>Empresas Municipales</v>
      </c>
      <c r="X1160" s="244">
        <f>+VLOOKUP(A1160,[2]Sheet1!$A$13:$D$744,4,FALSE)</f>
        <v>0</v>
      </c>
      <c r="Y1160" s="244" t="e">
        <f>+VLOOKUP(X1160,bd_lista!$A$3:$C$590,3,FALSE)</f>
        <v>#N/A</v>
      </c>
      <c r="Z1160" s="304">
        <f>+X1160</f>
        <v>0</v>
      </c>
      <c r="AA1160" s="333" t="e">
        <f>+Y1160</f>
        <v>#N/A</v>
      </c>
    </row>
    <row r="1161" spans="1:27" customFormat="1" ht="27" hidden="1" customHeight="1">
      <c r="A1161" s="32">
        <v>2313</v>
      </c>
      <c r="B1161" s="295"/>
      <c r="C1161" s="249" t="str">
        <f>+VLOOKUP(A1161,bd_lista!$A$3:$C$590,3,FALSE)</f>
        <v>ENTIDAD MUNICIPAL DE ASEO URBANO SUCRE</v>
      </c>
      <c r="D1161" s="347"/>
      <c r="E1161" s="246" t="s">
        <v>1311</v>
      </c>
      <c r="F1161" s="245">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5">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5">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5">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5">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5">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5">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5">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5">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5">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5">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5">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5">
        <f t="shared" ca="1" si="47"/>
        <v>0</v>
      </c>
      <c r="S1161" s="252">
        <f ca="1">+R1160+R1161</f>
        <v>0</v>
      </c>
      <c r="T1161" s="245">
        <f ca="1">+S1161</f>
        <v>0</v>
      </c>
      <c r="U1161" s="244">
        <f t="shared" si="48"/>
        <v>2</v>
      </c>
      <c r="V1161" s="347" t="str">
        <f>+VLOOKUP(A1161,bd_lista!$A$3:$E$590,5,FALSE)</f>
        <v>Empresas Municipales</v>
      </c>
      <c r="W1161" s="347"/>
      <c r="X1161" s="244">
        <f>+VLOOKUP(A1161,[2]Sheet1!$A$13:$D$744,4,FALSE)</f>
        <v>0</v>
      </c>
      <c r="Y1161" s="244" t="e">
        <f>+VLOOKUP(X1161,bd_lista!$A$3:$C$590,3,FALSE)</f>
        <v>#N/A</v>
      </c>
      <c r="Z1161" s="302"/>
      <c r="AA1161" s="335"/>
    </row>
    <row r="1162" spans="1:27" customFormat="1" ht="27" hidden="1" customHeight="1">
      <c r="A1162" s="32">
        <v>2314</v>
      </c>
      <c r="B1162" s="294">
        <f>+A1162</f>
        <v>2314</v>
      </c>
      <c r="C1162" s="249" t="str">
        <f>+VLOOKUP(A1162,bd_lista!$A$3:$C$590,3,FALSE)</f>
        <v>EMPRESA MUNICIPAL DE AREAS VERDES SUCRE</v>
      </c>
      <c r="D1162" s="346" t="str">
        <f>+C1162</f>
        <v>EMPRESA MUNICIPAL DE AREAS VERDES SUCRE</v>
      </c>
      <c r="E1162" s="244" t="s">
        <v>1310</v>
      </c>
      <c r="F1162" s="245">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5">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5">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5">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5">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5">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5">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5">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5">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5">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5">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5">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5">
        <f t="shared" ca="1" si="47"/>
        <v>0</v>
      </c>
      <c r="S1162" s="252"/>
      <c r="T1162" s="245">
        <f ca="1">+T1163</f>
        <v>0</v>
      </c>
      <c r="U1162" s="244">
        <f t="shared" si="48"/>
        <v>1</v>
      </c>
      <c r="V1162" s="347" t="str">
        <f>+VLOOKUP(A1162,bd_lista!$A$3:$E$590,5,FALSE)</f>
        <v>Empresas Municipales</v>
      </c>
      <c r="W1162" s="346" t="str">
        <f>+V1162</f>
        <v>Empresas Municipales</v>
      </c>
      <c r="X1162" s="244">
        <f>+VLOOKUP(A1162,[2]Sheet1!$A$13:$D$744,4,FALSE)</f>
        <v>0</v>
      </c>
      <c r="Y1162" s="244" t="e">
        <f>+VLOOKUP(X1162,bd_lista!$A$3:$C$590,3,FALSE)</f>
        <v>#N/A</v>
      </c>
      <c r="Z1162" s="304">
        <f>+X1162</f>
        <v>0</v>
      </c>
      <c r="AA1162" s="333" t="e">
        <f>+Y1162</f>
        <v>#N/A</v>
      </c>
    </row>
    <row r="1163" spans="1:27" customFormat="1" ht="27" hidden="1" customHeight="1">
      <c r="A1163" s="32">
        <v>2314</v>
      </c>
      <c r="B1163" s="295"/>
      <c r="C1163" s="249" t="str">
        <f>+VLOOKUP(A1163,bd_lista!$A$3:$C$590,3,FALSE)</f>
        <v>EMPRESA MUNICIPAL DE AREAS VERDES SUCRE</v>
      </c>
      <c r="D1163" s="347"/>
      <c r="E1163" s="246" t="s">
        <v>1311</v>
      </c>
      <c r="F1163" s="245">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5">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5">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5">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5">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5">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5">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5">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5">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5">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5">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5">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5">
        <f t="shared" ca="1" si="47"/>
        <v>0</v>
      </c>
      <c r="S1163" s="252">
        <f ca="1">+R1162+R1163</f>
        <v>0</v>
      </c>
      <c r="T1163" s="245">
        <f ca="1">+S1163</f>
        <v>0</v>
      </c>
      <c r="U1163" s="244">
        <f t="shared" si="48"/>
        <v>2</v>
      </c>
      <c r="V1163" s="347" t="str">
        <f>+VLOOKUP(A1163,bd_lista!$A$3:$E$590,5,FALSE)</f>
        <v>Empresas Municipales</v>
      </c>
      <c r="W1163" s="347"/>
      <c r="X1163" s="244">
        <f>+VLOOKUP(A1163,[2]Sheet1!$A$13:$D$744,4,FALSE)</f>
        <v>0</v>
      </c>
      <c r="Y1163" s="244" t="e">
        <f>+VLOOKUP(X1163,bd_lista!$A$3:$C$590,3,FALSE)</f>
        <v>#N/A</v>
      </c>
      <c r="Z1163" s="302"/>
      <c r="AA1163" s="335"/>
    </row>
    <row r="1164" spans="1:27" customFormat="1" ht="27" hidden="1" customHeight="1">
      <c r="A1164" s="32">
        <v>2315</v>
      </c>
      <c r="B1164" s="294">
        <f>+A1164</f>
        <v>2315</v>
      </c>
      <c r="C1164" s="249" t="str">
        <f>+VLOOKUP(A1164,bd_lista!$A$3:$C$590,3,FALSE)</f>
        <v xml:space="preserve">Empresa Municipal de Servicio de Aseo </v>
      </c>
      <c r="D1164" s="346" t="str">
        <f>+C1164</f>
        <v xml:space="preserve">Empresa Municipal de Servicio de Aseo </v>
      </c>
      <c r="E1164" s="244" t="s">
        <v>1310</v>
      </c>
      <c r="F1164" s="245">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5">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5">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5">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5">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5">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5">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5">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5">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5">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5">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5">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5">
        <f t="shared" ca="1" si="47"/>
        <v>0</v>
      </c>
      <c r="S1164" s="252"/>
      <c r="T1164" s="245">
        <f ca="1">+T1165</f>
        <v>0</v>
      </c>
      <c r="U1164" s="244">
        <f t="shared" si="48"/>
        <v>1</v>
      </c>
      <c r="V1164" s="347" t="str">
        <f>+VLOOKUP(A1164,bd_lista!$A$3:$E$590,5,FALSE)</f>
        <v>Empresas Municipales</v>
      </c>
      <c r="W1164" s="346" t="str">
        <f>+V1164</f>
        <v>Empresas Municipales</v>
      </c>
      <c r="X1164" s="244">
        <f>+VLOOKUP(A1164,[2]Sheet1!$A$13:$D$744,4,FALSE)</f>
        <v>0</v>
      </c>
      <c r="Y1164" s="244" t="e">
        <f>+VLOOKUP(X1164,bd_lista!$A$3:$C$590,3,FALSE)</f>
        <v>#N/A</v>
      </c>
      <c r="Z1164" s="304">
        <f>+X1164</f>
        <v>0</v>
      </c>
      <c r="AA1164" s="333" t="e">
        <f>+Y1164</f>
        <v>#N/A</v>
      </c>
    </row>
    <row r="1165" spans="1:27" customFormat="1" ht="27" hidden="1" customHeight="1">
      <c r="A1165" s="32">
        <v>2315</v>
      </c>
      <c r="B1165" s="295"/>
      <c r="C1165" s="249" t="str">
        <f>+VLOOKUP(A1165,bd_lista!$A$3:$C$590,3,FALSE)</f>
        <v xml:space="preserve">Empresa Municipal de Servicio de Aseo </v>
      </c>
      <c r="D1165" s="347"/>
      <c r="E1165" s="246" t="s">
        <v>1311</v>
      </c>
      <c r="F1165" s="245">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5">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5">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5">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5">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5">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5">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5">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5">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5">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5">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5">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5">
        <f t="shared" ca="1" si="47"/>
        <v>0</v>
      </c>
      <c r="S1165" s="252">
        <f ca="1">+R1164+R1165</f>
        <v>0</v>
      </c>
      <c r="T1165" s="245">
        <f ca="1">+S1165</f>
        <v>0</v>
      </c>
      <c r="U1165" s="244">
        <f t="shared" si="48"/>
        <v>2</v>
      </c>
      <c r="V1165" s="347" t="str">
        <f>+VLOOKUP(A1165,bd_lista!$A$3:$E$590,5,FALSE)</f>
        <v>Empresas Municipales</v>
      </c>
      <c r="W1165" s="347"/>
      <c r="X1165" s="244">
        <f>+VLOOKUP(A1165,[2]Sheet1!$A$13:$D$744,4,FALSE)</f>
        <v>0</v>
      </c>
      <c r="Y1165" s="244" t="e">
        <f>+VLOOKUP(X1165,bd_lista!$A$3:$C$590,3,FALSE)</f>
        <v>#N/A</v>
      </c>
      <c r="Z1165" s="302"/>
      <c r="AA1165" s="335"/>
    </row>
    <row r="1166" spans="1:27" customFormat="1" ht="27" hidden="1" customHeight="1">
      <c r="A1166" s="32">
        <v>2316</v>
      </c>
      <c r="B1166" s="294">
        <f>+A1166</f>
        <v>2316</v>
      </c>
      <c r="C1166" s="249" t="str">
        <f>+VLOOKUP(A1166,bd_lista!$A$3:$C$590,3,FALSE)</f>
        <v>Empresa Municipal de Áreas Verdes, Parques y Forestación</v>
      </c>
      <c r="D1166" s="346" t="str">
        <f>+C1166</f>
        <v>Empresa Municipal de Áreas Verdes, Parques y Forestación</v>
      </c>
      <c r="E1166" s="244" t="s">
        <v>1310</v>
      </c>
      <c r="F1166" s="245">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5">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5">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5">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5">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5">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5">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5">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5">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5">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5">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5">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5">
        <f t="shared" ca="1" si="47"/>
        <v>0</v>
      </c>
      <c r="S1166" s="252"/>
      <c r="T1166" s="245">
        <f ca="1">+T1167</f>
        <v>0</v>
      </c>
      <c r="U1166" s="244">
        <f t="shared" si="48"/>
        <v>1</v>
      </c>
      <c r="V1166" s="347" t="str">
        <f>+VLOOKUP(A1166,bd_lista!$A$3:$E$590,5,FALSE)</f>
        <v>Empresas Municipales</v>
      </c>
      <c r="W1166" s="346" t="str">
        <f>+V1166</f>
        <v>Empresas Municipales</v>
      </c>
      <c r="X1166" s="244">
        <f>+VLOOKUP(A1166,[2]Sheet1!$A$13:$D$744,4,FALSE)</f>
        <v>0</v>
      </c>
      <c r="Y1166" s="244" t="e">
        <f>+VLOOKUP(X1166,bd_lista!$A$3:$C$590,3,FALSE)</f>
        <v>#N/A</v>
      </c>
      <c r="Z1166" s="304">
        <f>+X1166</f>
        <v>0</v>
      </c>
      <c r="AA1166" s="333" t="e">
        <f>+Y1166</f>
        <v>#N/A</v>
      </c>
    </row>
    <row r="1167" spans="1:27" customFormat="1" ht="27" hidden="1" customHeight="1">
      <c r="A1167" s="32">
        <v>2316</v>
      </c>
      <c r="B1167" s="295"/>
      <c r="C1167" s="249" t="str">
        <f>+VLOOKUP(A1167,bd_lista!$A$3:$C$590,3,FALSE)</f>
        <v>Empresa Municipal de Áreas Verdes, Parques y Forestación</v>
      </c>
      <c r="D1167" s="347"/>
      <c r="E1167" s="246" t="s">
        <v>1311</v>
      </c>
      <c r="F1167" s="245">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5">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5">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5">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5">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5">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5">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5">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5">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5">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5">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5">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5">
        <f t="shared" ca="1" si="47"/>
        <v>0</v>
      </c>
      <c r="S1167" s="252">
        <f ca="1">+R1166+R1167</f>
        <v>0</v>
      </c>
      <c r="T1167" s="245">
        <f ca="1">+S1167</f>
        <v>0</v>
      </c>
      <c r="U1167" s="244">
        <f t="shared" si="48"/>
        <v>2</v>
      </c>
      <c r="V1167" s="347" t="str">
        <f>+VLOOKUP(A1167,bd_lista!$A$3:$E$590,5,FALSE)</f>
        <v>Empresas Municipales</v>
      </c>
      <c r="W1167" s="347"/>
      <c r="X1167" s="244">
        <f>+VLOOKUP(A1167,[2]Sheet1!$A$13:$D$744,4,FALSE)</f>
        <v>0</v>
      </c>
      <c r="Y1167" s="244" t="e">
        <f>+VLOOKUP(X1167,bd_lista!$A$3:$C$590,3,FALSE)</f>
        <v>#N/A</v>
      </c>
      <c r="Z1167" s="302"/>
      <c r="AA1167" s="335"/>
    </row>
    <row r="1168" spans="1:27" customFormat="1" ht="27" hidden="1" customHeight="1">
      <c r="A1168" s="32">
        <v>2319</v>
      </c>
      <c r="B1168" s="294">
        <f>+A1168</f>
        <v>2319</v>
      </c>
      <c r="C1168" s="249" t="str">
        <f>+VLOOKUP(A1168,bd_lista!$A$3:$C$590,3,FALSE)</f>
        <v>EMPRESA PÚBLICA DEPARTAMENTAL ESTRATÉGICA DE AGUAS - LA PAZ</v>
      </c>
      <c r="D1168" s="346" t="str">
        <f>+C1168</f>
        <v>EMPRESA PÚBLICA DEPARTAMENTAL ESTRATÉGICA DE AGUAS - LA PAZ</v>
      </c>
      <c r="E1168" s="244" t="s">
        <v>1310</v>
      </c>
      <c r="F1168" s="245">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5">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5">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5">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5">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5">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5">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5">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5">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5">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5">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5">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5">
        <f t="shared" ca="1" si="47"/>
        <v>0</v>
      </c>
      <c r="S1168" s="252"/>
      <c r="T1168" s="245">
        <f ca="1">+T1169</f>
        <v>0</v>
      </c>
      <c r="U1168" s="244">
        <f t="shared" si="48"/>
        <v>1</v>
      </c>
      <c r="V1168" s="347" t="str">
        <f>+VLOOKUP(A1168,bd_lista!$A$3:$E$590,5,FALSE)</f>
        <v>Empresas Municipales</v>
      </c>
      <c r="W1168" s="346" t="str">
        <f>+V1168</f>
        <v>Empresas Municipales</v>
      </c>
      <c r="X1168" s="244">
        <f>+VLOOKUP(A1168,[2]Sheet1!$A$13:$D$744,4,FALSE)</f>
        <v>0</v>
      </c>
      <c r="Y1168" s="244" t="e">
        <f>+VLOOKUP(X1168,bd_lista!$A$3:$C$590,3,FALSE)</f>
        <v>#N/A</v>
      </c>
      <c r="Z1168" s="304">
        <f>+X1168</f>
        <v>0</v>
      </c>
      <c r="AA1168" s="333" t="e">
        <f>+Y1168</f>
        <v>#N/A</v>
      </c>
    </row>
    <row r="1169" spans="1:27" customFormat="1" ht="27" hidden="1" customHeight="1">
      <c r="A1169" s="32">
        <v>2319</v>
      </c>
      <c r="B1169" s="295"/>
      <c r="C1169" s="249" t="str">
        <f>+VLOOKUP(A1169,bd_lista!$A$3:$C$590,3,FALSE)</f>
        <v>EMPRESA PÚBLICA DEPARTAMENTAL ESTRATÉGICA DE AGUAS - LA PAZ</v>
      </c>
      <c r="D1169" s="347"/>
      <c r="E1169" s="246" t="s">
        <v>1311</v>
      </c>
      <c r="F1169" s="245">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5">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5">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5">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5">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5">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5">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5">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5">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5">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5">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5">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5">
        <f t="shared" ca="1" si="47"/>
        <v>0</v>
      </c>
      <c r="S1169" s="252">
        <f ca="1">+R1168+R1169</f>
        <v>0</v>
      </c>
      <c r="T1169" s="245">
        <f ca="1">+S1169</f>
        <v>0</v>
      </c>
      <c r="U1169" s="244">
        <f t="shared" si="48"/>
        <v>2</v>
      </c>
      <c r="V1169" s="347" t="str">
        <f>+VLOOKUP(A1169,bd_lista!$A$3:$E$590,5,FALSE)</f>
        <v>Empresas Municipales</v>
      </c>
      <c r="W1169" s="347"/>
      <c r="X1169" s="244">
        <f>+VLOOKUP(A1169,[2]Sheet1!$A$13:$D$744,4,FALSE)</f>
        <v>0</v>
      </c>
      <c r="Y1169" s="244" t="e">
        <f>+VLOOKUP(X1169,bd_lista!$A$3:$C$590,3,FALSE)</f>
        <v>#N/A</v>
      </c>
      <c r="Z1169" s="302"/>
      <c r="AA1169" s="335"/>
    </row>
    <row r="1170" spans="1:27" customFormat="1" ht="27" hidden="1" customHeight="1">
      <c r="A1170" s="32">
        <v>716</v>
      </c>
      <c r="B1170" s="294">
        <f>+A1170</f>
        <v>716</v>
      </c>
      <c r="C1170" s="249" t="str">
        <f>+VLOOKUP(A1170,bd_lista!$A$3:$C$590,3,FALSE)</f>
        <v>Empresa Tarijeña del Gas</v>
      </c>
      <c r="D1170" s="346" t="str">
        <f>+C1170</f>
        <v>Empresa Tarijeña del Gas</v>
      </c>
      <c r="E1170" s="249" t="s">
        <v>1310</v>
      </c>
      <c r="F1170" s="245">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5">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5">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5">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5">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5">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5">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5">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5">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5">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5">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5">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5">
        <f t="shared" ca="1" si="47"/>
        <v>0</v>
      </c>
      <c r="S1170" s="252"/>
      <c r="T1170" s="245">
        <f ca="1">+T1171</f>
        <v>0</v>
      </c>
      <c r="U1170" s="244">
        <f t="shared" si="48"/>
        <v>1</v>
      </c>
      <c r="V1170" s="347" t="str">
        <f>+VLOOKUP(A1170,bd_lista!$A$3:$E$590,5,FALSE)</f>
        <v>Empresas Municipales</v>
      </c>
      <c r="W1170" s="346" t="str">
        <f>+V1170</f>
        <v>Empresas Municipales</v>
      </c>
      <c r="X1170" s="244">
        <f>+VLOOKUP(A1170,[2]Sheet1!$A$13:$D$744,4,FALSE)</f>
        <v>78</v>
      </c>
      <c r="Y1170" s="244" t="str">
        <f>+VLOOKUP(X1170,bd_lista!$A$3:$C$590,3,FALSE)</f>
        <v>Ministerio de Hidrocarburos y Energías</v>
      </c>
      <c r="Z1170" s="304">
        <f>+X1170</f>
        <v>78</v>
      </c>
      <c r="AA1170" s="305" t="str">
        <f>+Y1170</f>
        <v>Ministerio de Hidrocarburos y Energías</v>
      </c>
    </row>
    <row r="1171" spans="1:27" customFormat="1" ht="27" hidden="1" customHeight="1">
      <c r="A1171" s="32">
        <v>716</v>
      </c>
      <c r="B1171" s="295"/>
      <c r="C1171" s="249" t="str">
        <f>+VLOOKUP(A1171,bd_lista!$A$3:$C$590,3,FALSE)</f>
        <v>Empresa Tarijeña del Gas</v>
      </c>
      <c r="D1171" s="347"/>
      <c r="E1171" s="347" t="s">
        <v>1311</v>
      </c>
      <c r="F1171" s="245">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5">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5">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5">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5">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5">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5">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5">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5">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5">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5">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5">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5">
        <f t="shared" ca="1" si="47"/>
        <v>0</v>
      </c>
      <c r="S1171" s="252">
        <f ca="1">+R1170+R1171</f>
        <v>0</v>
      </c>
      <c r="T1171" s="245">
        <f ca="1">+S1171</f>
        <v>0</v>
      </c>
      <c r="U1171" s="244">
        <f t="shared" si="48"/>
        <v>2</v>
      </c>
      <c r="V1171" s="347" t="str">
        <f>+VLOOKUP(A1171,bd_lista!$A$3:$E$590,5,FALSE)</f>
        <v>Empresas Municipales</v>
      </c>
      <c r="W1171" s="347"/>
      <c r="X1171" s="244">
        <f>+VLOOKUP(A1171,[2]Sheet1!$A$13:$D$744,4,FALSE)</f>
        <v>78</v>
      </c>
      <c r="Y1171" s="244" t="str">
        <f>+VLOOKUP(X1171,bd_lista!$A$3:$C$590,3,FALSE)</f>
        <v>Ministerio de Hidrocarburos y Energías</v>
      </c>
      <c r="Z1171" s="302"/>
      <c r="AA1171" s="303"/>
    </row>
    <row r="1172" spans="1:27" customFormat="1" ht="15" hidden="1" customHeight="1">
      <c r="A1172" s="32">
        <v>2312</v>
      </c>
      <c r="B1172" s="294">
        <f>+A1172</f>
        <v>2312</v>
      </c>
      <c r="C1172" s="249" t="str">
        <f>+VLOOKUP(A1172,bd_lista!$A$3:$C$590,3,FALSE)</f>
        <v>EMPRESA MUNICIPAL DE AGUA POTABLE Y ALCANTARILLADO VIACHA</v>
      </c>
      <c r="D1172" s="346" t="str">
        <f>+C1172</f>
        <v>EMPRESA MUNICIPAL DE AGUA POTABLE Y ALCANTARILLADO VIACHA</v>
      </c>
      <c r="E1172" s="244" t="s">
        <v>1310</v>
      </c>
      <c r="F1172" s="245">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5">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5">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5">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5">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5">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5">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5">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5">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5">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5">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5">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5">
        <f t="shared" ca="1" si="47"/>
        <v>0</v>
      </c>
      <c r="S1172" s="252"/>
      <c r="T1172" s="245">
        <f ca="1">+T1173</f>
        <v>0</v>
      </c>
      <c r="U1172" s="244">
        <f t="shared" si="48"/>
        <v>1</v>
      </c>
      <c r="V1172" s="347" t="str">
        <f>+VLOOKUP(A1172,bd_lista!$A$3:$E$590,5,FALSE)</f>
        <v>Empresas Municipales</v>
      </c>
      <c r="W1172" s="346" t="str">
        <f>+V1172</f>
        <v>Empresas Municipales</v>
      </c>
      <c r="X1172" s="244">
        <f>+VLOOKUP(A1172,[2]Sheet1!$A$13:$D$744,4,FALSE)</f>
        <v>0</v>
      </c>
      <c r="Y1172" s="244" t="e">
        <f>+VLOOKUP(X1172,bd_lista!$A$3:$C$590,3,FALSE)</f>
        <v>#N/A</v>
      </c>
      <c r="Z1172" s="304">
        <f>+X1172</f>
        <v>0</v>
      </c>
      <c r="AA1172" s="305" t="e">
        <f>+Y1172</f>
        <v>#N/A</v>
      </c>
    </row>
    <row r="1173" spans="1:27" customFormat="1" ht="15" hidden="1" customHeight="1">
      <c r="A1173" s="32">
        <v>2312</v>
      </c>
      <c r="B1173" s="295"/>
      <c r="C1173" s="249" t="str">
        <f>+VLOOKUP(A1173,bd_lista!$A$3:$C$590,3,FALSE)</f>
        <v>EMPRESA MUNICIPAL DE AGUA POTABLE Y ALCANTARILLADO VIACHA</v>
      </c>
      <c r="D1173" s="347"/>
      <c r="E1173" s="246" t="s">
        <v>1311</v>
      </c>
      <c r="F1173" s="247">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7">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7">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7">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7">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7">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7">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7">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7">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7">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7">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7">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7">
        <f t="shared" ca="1" si="47"/>
        <v>0</v>
      </c>
      <c r="S1173" s="252">
        <f ca="1">+R1172+R1173</f>
        <v>0</v>
      </c>
      <c r="T1173" s="247">
        <f ca="1">+S1173</f>
        <v>0</v>
      </c>
      <c r="U1173" s="244">
        <f t="shared" si="48"/>
        <v>2</v>
      </c>
      <c r="V1173" s="347" t="str">
        <f>+VLOOKUP(A1173,bd_lista!$A$3:$E$590,5,FALSE)</f>
        <v>Empresas Municipales</v>
      </c>
      <c r="W1173" s="347"/>
      <c r="X1173" s="244">
        <f>+VLOOKUP(A1173,[2]Sheet1!$A$13:$D$744,4,FALSE)</f>
        <v>0</v>
      </c>
      <c r="Y1173" s="244" t="e">
        <f>+VLOOKUP(X1173,bd_lista!$A$3:$C$590,3,FALSE)</f>
        <v>#N/A</v>
      </c>
      <c r="Z1173" s="302"/>
      <c r="AA1173" s="303"/>
    </row>
    <row r="1174" spans="1:27" customFormat="1" ht="15" hidden="1" customHeight="1">
      <c r="A1174" s="32">
        <v>2317</v>
      </c>
      <c r="B1174" s="294">
        <f>+A1174</f>
        <v>2317</v>
      </c>
      <c r="C1174" s="249" t="str">
        <f>+VLOOKUP(A1174,bd_lista!$A$3:$C$590,3,FALSE)</f>
        <v>Empresa Municipal de Asfaltos y Vías</v>
      </c>
      <c r="D1174" s="346" t="str">
        <f>+C1174</f>
        <v>Empresa Municipal de Asfaltos y Vías</v>
      </c>
      <c r="E1174" s="244" t="s">
        <v>1310</v>
      </c>
      <c r="F1174" s="245">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5">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5">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5">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5">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5">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5">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5">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5">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5">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5">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5">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5">
        <f t="shared" ca="1" si="47"/>
        <v>0</v>
      </c>
      <c r="S1174" s="252"/>
      <c r="T1174" s="245">
        <f ca="1">+T1175</f>
        <v>0</v>
      </c>
      <c r="U1174" s="244">
        <f t="shared" si="48"/>
        <v>1</v>
      </c>
      <c r="V1174" s="347" t="str">
        <f>+VLOOKUP(A1174,bd_lista!$A$3:$E$590,5,FALSE)</f>
        <v>Empresas Municipales</v>
      </c>
      <c r="W1174" s="262" t="str">
        <f>+V1174</f>
        <v>Empresas Municipales</v>
      </c>
      <c r="X1174" s="244">
        <f>+VLOOKUP(A1174,[2]Sheet1!$A$13:$D$744,4,FALSE)</f>
        <v>0</v>
      </c>
      <c r="Y1174" s="244" t="e">
        <f>+VLOOKUP(X1174,bd_lista!$A$3:$C$590,3,FALSE)</f>
        <v>#N/A</v>
      </c>
      <c r="Z1174" s="304">
        <f>+X1174</f>
        <v>0</v>
      </c>
      <c r="AA1174" s="249" t="e">
        <f>+Y1174</f>
        <v>#N/A</v>
      </c>
    </row>
    <row r="1175" spans="1:27" customFormat="1" ht="15" hidden="1" customHeight="1">
      <c r="A1175" s="32">
        <v>2317</v>
      </c>
      <c r="B1175" s="295"/>
      <c r="C1175" s="249" t="str">
        <f>+VLOOKUP(A1175,bd_lista!$A$3:$C$590,3,FALSE)</f>
        <v>Empresa Municipal de Asfaltos y Vías</v>
      </c>
      <c r="D1175" s="347"/>
      <c r="E1175" s="246" t="s">
        <v>1311</v>
      </c>
      <c r="F1175" s="245">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5">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5">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5">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5">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5">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5">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5">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5">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5">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5">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5">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5">
        <f t="shared" ca="1" si="47"/>
        <v>0</v>
      </c>
      <c r="S1175" s="252">
        <f ca="1">+R1174+R1175</f>
        <v>0</v>
      </c>
      <c r="T1175" s="245">
        <f ca="1">+S1175</f>
        <v>0</v>
      </c>
      <c r="U1175" s="244">
        <f t="shared" si="48"/>
        <v>2</v>
      </c>
      <c r="V1175" s="347" t="str">
        <f>+VLOOKUP(A1175,bd_lista!$A$3:$E$590,5,FALSE)</f>
        <v>Empresas Municipales</v>
      </c>
      <c r="W1175" s="250"/>
      <c r="X1175" s="244">
        <f>+VLOOKUP(A1175,[2]Sheet1!$A$13:$D$744,4,FALSE)</f>
        <v>0</v>
      </c>
      <c r="Y1175" s="244" t="e">
        <f>+VLOOKUP(X1175,bd_lista!$A$3:$C$590,3,FALSE)</f>
        <v>#N/A</v>
      </c>
      <c r="Z1175" s="302"/>
      <c r="AA1175" s="249"/>
    </row>
    <row r="1176" spans="1:27" customFormat="1" ht="15" hidden="1" customHeight="1">
      <c r="A1176" s="32">
        <v>2320</v>
      </c>
      <c r="B1176" s="296">
        <f>+A1176</f>
        <v>2320</v>
      </c>
      <c r="C1176" s="249" t="str">
        <f>+VLOOKUP(A1176,bd_lista!$A$3:$C$590,3,FALSE)</f>
        <v>EMPRESA PUBLICA MUNICIPAL DE SERVICIOS DE AGUA Y ALCANTARRILLADO SANITARIO DE COBIJA</v>
      </c>
      <c r="D1176" s="346" t="str">
        <f>+C1176</f>
        <v>EMPRESA PUBLICA MUNICIPAL DE SERVICIOS DE AGUA Y ALCANTARRILLADO SANITARIO DE COBIJA</v>
      </c>
      <c r="E1176" s="244" t="s">
        <v>1310</v>
      </c>
      <c r="F1176" s="245">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5">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5">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5">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5">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5">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5">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5">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5">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5">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5">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5">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5">
        <f t="shared" ca="1" si="47"/>
        <v>0</v>
      </c>
      <c r="S1176" s="252"/>
      <c r="T1176" s="245">
        <f ca="1">+T1177</f>
        <v>0</v>
      </c>
      <c r="U1176" s="244">
        <f t="shared" si="48"/>
        <v>1</v>
      </c>
      <c r="V1176" s="347" t="str">
        <f>+VLOOKUP(A1176,bd_lista!$A$3:$E$590,5,FALSE)</f>
        <v>Empresas Municipales</v>
      </c>
      <c r="W1176" s="262" t="str">
        <f>+V1176</f>
        <v>Empresas Municipales</v>
      </c>
      <c r="X1176" s="244">
        <f>+VLOOKUP(A1176,[2]Sheet1!$A$13:$D$744,4,FALSE)</f>
        <v>0</v>
      </c>
      <c r="Y1176" s="244" t="e">
        <f>+VLOOKUP(X1176,bd_lista!$A$3:$C$590,3,FALSE)</f>
        <v>#N/A</v>
      </c>
      <c r="Z1176" s="304">
        <f>+X1176</f>
        <v>0</v>
      </c>
      <c r="AA1176" s="249" t="e">
        <f>+Y1176</f>
        <v>#N/A</v>
      </c>
    </row>
    <row r="1177" spans="1:27" customFormat="1" ht="15" hidden="1" customHeight="1">
      <c r="A1177" s="32">
        <v>2320</v>
      </c>
      <c r="B1177" s="296"/>
      <c r="C1177" s="249" t="str">
        <f>+VLOOKUP(A1177,bd_lista!$A$3:$C$590,3,FALSE)</f>
        <v>EMPRESA PUBLICA MUNICIPAL DE SERVICIOS DE AGUA Y ALCANTARRILLADO SANITARIO DE COBIJA</v>
      </c>
      <c r="D1177" s="347"/>
      <c r="E1177" s="246" t="s">
        <v>1311</v>
      </c>
      <c r="F1177" s="245">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5">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5">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5">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5">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5">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5">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5">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5">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5">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5">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5">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5">
        <f t="shared" ca="1" si="47"/>
        <v>0</v>
      </c>
      <c r="S1177" s="252">
        <f ca="1">+R1176+R1177</f>
        <v>0</v>
      </c>
      <c r="T1177" s="245">
        <f ca="1">+S1177</f>
        <v>0</v>
      </c>
      <c r="U1177" s="244">
        <f t="shared" si="48"/>
        <v>2</v>
      </c>
      <c r="V1177" s="347" t="str">
        <f>+VLOOKUP(A1177,bd_lista!$A$3:$E$590,5,FALSE)</f>
        <v>Empresas Municipales</v>
      </c>
      <c r="W1177" s="250"/>
      <c r="X1177" s="244">
        <f>+VLOOKUP(A1177,[2]Sheet1!$A$13:$D$744,4,FALSE)</f>
        <v>0</v>
      </c>
      <c r="Y1177" s="244" t="e">
        <f>+VLOOKUP(X1177,bd_lista!$A$3:$C$590,3,FALSE)</f>
        <v>#N/A</v>
      </c>
      <c r="Z1177" s="302"/>
      <c r="AA1177" s="249"/>
    </row>
    <row r="1178" spans="1:27" ht="27" hidden="1" customHeight="1">
      <c r="A1178" s="331">
        <v>2336</v>
      </c>
      <c r="B1178" s="296">
        <f>+A1178</f>
        <v>2336</v>
      </c>
      <c r="C1178" s="249" t="str">
        <f>+VLOOKUP(A1178,bd_lista!$A$3:$C$590,3,FALSE)</f>
        <v>EMPRESA PÚBLICA DEPARTAMENTAL FÁBRICA DE CALAMINAS Y CLAVOS POTOSI</v>
      </c>
      <c r="D1178" s="346" t="str">
        <f>+C1178</f>
        <v>EMPRESA PÚBLICA DEPARTAMENTAL FÁBRICA DE CALAMINAS Y CLAVOS POTOSI</v>
      </c>
      <c r="E1178" s="244" t="s">
        <v>1310</v>
      </c>
      <c r="F1178" s="245">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5">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5">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5">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5">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5">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5">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5">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5">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5">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5">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5">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5">
        <f t="shared" ca="1" si="47"/>
        <v>0</v>
      </c>
      <c r="S1178" s="252"/>
      <c r="T1178" s="245">
        <f ca="1">+T1179</f>
        <v>0</v>
      </c>
      <c r="U1178" s="244">
        <f t="shared" si="48"/>
        <v>1</v>
      </c>
      <c r="V1178" s="347" t="str">
        <f>+VLOOKUP(A1178,bd_lista!$A$3:$E$590,5,FALSE)</f>
        <v>Empresas Departamentales</v>
      </c>
      <c r="W1178" s="262" t="str">
        <f>+V1178</f>
        <v>Empresas Departamentales</v>
      </c>
      <c r="X1178" s="244">
        <f>+VLOOKUP(A1178,[2]Sheet1!$A$13:$D$744,4,FALSE)</f>
        <v>0</v>
      </c>
      <c r="Y1178" s="244" t="e">
        <f>+VLOOKUP(X1178,bd_lista!$A$3:$C$590,3,FALSE)</f>
        <v>#N/A</v>
      </c>
      <c r="Z1178" s="304">
        <f>+X1178</f>
        <v>0</v>
      </c>
      <c r="AA1178" s="249" t="e">
        <f>+Y1178</f>
        <v>#N/A</v>
      </c>
    </row>
    <row r="1179" spans="1:27" ht="15" hidden="1" customHeight="1">
      <c r="A1179" s="331">
        <v>2336</v>
      </c>
      <c r="B1179" s="296"/>
      <c r="C1179" s="249" t="str">
        <f>+VLOOKUP(A1179,bd_lista!$A$3:$C$590,3,FALSE)</f>
        <v>EMPRESA PÚBLICA DEPARTAMENTAL FÁBRICA DE CALAMINAS Y CLAVOS POTOSI</v>
      </c>
      <c r="D1179" s="347"/>
      <c r="E1179" s="246" t="s">
        <v>1311</v>
      </c>
      <c r="F1179" s="245">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5">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5">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5">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5">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5">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5">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5">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5">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5">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5">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5">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5">
        <f t="shared" ca="1" si="47"/>
        <v>0</v>
      </c>
      <c r="S1179" s="252">
        <f ca="1">+R1178+R1179</f>
        <v>0</v>
      </c>
      <c r="T1179" s="245">
        <f ca="1">+S1179</f>
        <v>0</v>
      </c>
      <c r="U1179" s="244">
        <f t="shared" si="48"/>
        <v>2</v>
      </c>
      <c r="V1179" s="347" t="str">
        <f>+VLOOKUP(A1179,bd_lista!$A$3:$E$590,5,FALSE)</f>
        <v>Empresas Departamentales</v>
      </c>
      <c r="W1179" s="250"/>
      <c r="X1179" s="244">
        <f>+VLOOKUP(A1179,[2]Sheet1!$A$13:$D$744,4,FALSE)</f>
        <v>0</v>
      </c>
      <c r="Y1179" s="244" t="e">
        <f>+VLOOKUP(X1179,bd_lista!$A$3:$C$590,3,FALSE)</f>
        <v>#N/A</v>
      </c>
      <c r="Z1179" s="302"/>
      <c r="AA1179" s="249"/>
    </row>
    <row r="1180" spans="1:27">
      <c r="D1180" s="350"/>
    </row>
  </sheetData>
  <autoFilter ref="A5:AA1179" xr:uid="{E5FFFC49-AB01-4026-894C-A597054DDD30}">
    <filterColumn colId="19">
      <filters>
        <filter val="1.026.567,20"/>
        <filter val="1.068.715,00"/>
        <filter val="1.551.139,78"/>
        <filter val="1.600.027,00"/>
        <filter val="1.613,15"/>
        <filter val="1.715.075.363,08"/>
        <filter val="1.798.500,00"/>
        <filter val="1.867.905,46"/>
        <filter val="1.884.232.367,91"/>
        <filter val="1.887.499,17"/>
        <filter val="1.949.525,96"/>
        <filter val="1.975,23"/>
        <filter val="10.510,52"/>
        <filter val="10.940,00"/>
        <filter val="100,00"/>
        <filter val="100.000,00"/>
        <filter val="103.890,57"/>
        <filter val="104.003,80"/>
        <filter val="104.876.656,50"/>
        <filter val="111.161,00"/>
        <filter val="122.012,00"/>
        <filter val="129,96"/>
        <filter val="13.201.147,73"/>
        <filter val="13.776.360,49"/>
        <filter val="130.311,96"/>
        <filter val="14.892,71"/>
        <filter val="15.314,94"/>
        <filter val="155,30"/>
        <filter val="17.219.484,58"/>
        <filter val="17.986,20"/>
        <filter val="175,87"/>
        <filter val="18.047,10"/>
        <filter val="182,27"/>
        <filter val="2.058,56"/>
        <filter val="2.127,70"/>
        <filter val="2.187.986,83"/>
        <filter val="2.201.448,77"/>
        <filter val="2.251.375,80"/>
        <filter val="2.336.562,72"/>
        <filter val="2.392.283,62"/>
        <filter val="2.634.035,63"/>
        <filter val="2.889,41"/>
        <filter val="200,00"/>
        <filter val="205,92"/>
        <filter val="21.323.024,52"/>
        <filter val="21.696,87"/>
        <filter val="213.621,58"/>
        <filter val="22.130,24"/>
        <filter val="22.819.849,71"/>
        <filter val="221.674,15"/>
        <filter val="225.663,88"/>
        <filter val="229.306,22"/>
        <filter val="24.493.906,69"/>
        <filter val="26.196,19"/>
        <filter val="26.781,30"/>
        <filter val="289.746,10"/>
        <filter val="298.428,67"/>
        <filter val="3.000.000,00"/>
        <filter val="3.001.392,50"/>
        <filter val="3.380,10"/>
        <filter val="3.872.877,15"/>
        <filter val="327.663,00"/>
        <filter val="33.898.423,78"/>
        <filter val="36.919,64"/>
        <filter val="371,00"/>
        <filter val="38.036.681,14"/>
        <filter val="38.690,40"/>
        <filter val="4.111.293,45"/>
        <filter val="4.364,60"/>
        <filter val="4.396.580,13"/>
        <filter val="4.464.565,00"/>
        <filter val="4.466,68"/>
        <filter val="4.584,70"/>
        <filter val="4.624.819,56"/>
        <filter val="4.779.407,38"/>
        <filter val="40,67"/>
        <filter val="400,00"/>
        <filter val="41.225.743,51"/>
        <filter val="415,94"/>
        <filter val="43.064.108,88"/>
        <filter val="44.793.802,31"/>
        <filter val="487.963,57"/>
        <filter val="49.255,60"/>
        <filter val="5.077.152,03"/>
        <filter val="5.187.722,44"/>
        <filter val="5.305.446.568,42"/>
        <filter val="5.807,00"/>
        <filter val="50,00"/>
        <filter val="51.696.098,02"/>
        <filter val="513.558.390,68"/>
        <filter val="545.033,57"/>
        <filter val="57.259,87"/>
        <filter val="57.954,00"/>
        <filter val="58.642,75"/>
        <filter val="59.566.583,17"/>
        <filter val="599.040.906,27"/>
        <filter val="6.097,29"/>
        <filter val="6.236,55"/>
        <filter val="6.633.532,42"/>
        <filter val="6.672.403,16"/>
        <filter val="65.101.470,80"/>
        <filter val="69.848,44"/>
        <filter val="7.076.445,46"/>
        <filter val="7.092.743,01"/>
        <filter val="7.797,69"/>
        <filter val="7.847.109,55"/>
        <filter val="7.930.282,75"/>
        <filter val="7.944.747,32"/>
        <filter val="763.310,00"/>
        <filter val="77.087.090,47"/>
        <filter val="792.017,61"/>
        <filter val="8.433.203,55"/>
        <filter val="8.626.689,75"/>
        <filter val="811.292,39"/>
        <filter val="823,33"/>
        <filter val="828,00"/>
        <filter val="836.213.718,38"/>
        <filter val="871,00"/>
        <filter val="9.212,19"/>
        <filter val="9.566.554,73"/>
        <filter val="900.357,80"/>
        <filter val="913.391,55"/>
      </filters>
    </filterColumn>
    <filterColumn colId="21">
      <filters>
        <filter val="Empresas Nacionales"/>
        <filter val="Instituciones de Seguridad Social"/>
        <filter val="Instituciones Descentralizadas"/>
        <filter val="Instituciones Financieras no Bancarias"/>
        <filter val="Órgano Ejecutivo"/>
      </filters>
    </filterColumn>
  </autoFilter>
  <sortState xmlns:xlrd2="http://schemas.microsoft.com/office/spreadsheetml/2017/richdata2" ref="A30:AA1137">
    <sortCondition ref="A6:A1137"/>
  </sortState>
  <mergeCells count="1641">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CY1" workbookViewId="0">
      <selection activeCell="DF13" sqref="DF4:DF54"/>
      <pivotSelection pane="bottomRight" showHeader="1" dimension="1" activeRow="12" activeCol="109" click="1" r:id="rId5">
        <pivotArea dataOnly="0" labelOnly="1" outline="0" fieldPosition="0">
          <references count="1">
            <reference field="2" count="0"/>
          </references>
        </pivotArea>
      </pivotSelection>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5" t="s">
        <v>1347</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239"/>
      <c r="AB1" s="455" t="s">
        <v>1348</v>
      </c>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C1" s="456" t="s">
        <v>1349</v>
      </c>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D1" s="456" t="s">
        <v>1350</v>
      </c>
      <c r="CE1" s="456"/>
      <c r="CF1" s="456"/>
      <c r="CG1" s="456"/>
      <c r="CH1" s="456"/>
      <c r="CI1" s="456"/>
      <c r="CJ1" s="456"/>
      <c r="CK1" s="456"/>
      <c r="CL1" s="456"/>
      <c r="CM1" s="456"/>
      <c r="CN1" s="456"/>
      <c r="CO1" s="456"/>
      <c r="CP1" s="456"/>
      <c r="CQ1" s="456"/>
      <c r="CR1" s="456"/>
      <c r="CS1" s="456"/>
      <c r="CT1" s="456"/>
      <c r="CU1" s="456"/>
      <c r="CV1" s="456"/>
      <c r="CW1" s="456"/>
      <c r="CX1" s="456"/>
      <c r="CY1" s="456"/>
      <c r="CZ1" s="456"/>
      <c r="DA1" s="456"/>
      <c r="DB1" s="456"/>
      <c r="DC1" s="456"/>
    </row>
    <row r="2" spans="1:113">
      <c r="C2" t="str">
        <f>+IF(C4="ene","Enero",IF(C4="feb","Febrero",IF(C4="mar","Marzo",IF(C4="abr","Abril",IF(C4="may","Mayo",IF(C4="jun","Junio",IF(C4="jul","Julio",IF(C4="ago","Agosto",IF(C4="sep","Septiembre",IF(C4="oct","Octubre",IF(C4="nov","Noviembre",IF(C4="dic","Diciembre","Aún no hay mes"))))))))))))</f>
        <v>Enero</v>
      </c>
      <c r="D2" t="s">
        <v>1295</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Junio</v>
      </c>
      <c r="N2" t="str">
        <f>+M2</f>
        <v>Junio</v>
      </c>
      <c r="O2" t="str">
        <f>+IF(O4="ene","Enero",IF(O4="feb","Febrero",IF(O4="mar","Marzo",IF(O4="abr","Abril",IF(O4="may","Mayo",IF(O4="jun","Junio",IF(O4="jul","Julio",IF(O4="ago","Agosto",IF(O4="sep","Septiembre",IF(O4="oct","Octubre",IF(O4="nov","Noviembre",IF(O4="dic","Diciembre","Aún no hay mes"))))))))))))</f>
        <v>Julio</v>
      </c>
      <c r="P2" t="str">
        <f>+O2</f>
        <v>Julio</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Junio</v>
      </c>
      <c r="AO2" t="str">
        <f>+AN2</f>
        <v>Junio</v>
      </c>
      <c r="AP2" t="str">
        <f>+IF(AP4="ene","Enero",IF(AP4="feb","Febrero",IF(AP4="mar","Marzo",IF(AP4="abr","Abril",IF(AP4="may","Mayo",IF(AP4="jun","Junio",IF(AP4="jul","Julio",IF(AP4="ago","Agosto",IF(AP4="sep","Septiembre",IF(AP4="oct","Octubre",IF(AP4="nov","Noviembre",IF(AP4="dic","Diciembre","Aún no hay mes"))))))))))))</f>
        <v>Julio</v>
      </c>
      <c r="AQ2" t="str">
        <f>+AP2</f>
        <v>Julio</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Junio</v>
      </c>
      <c r="BP2" t="str">
        <f>+BO2</f>
        <v>Junio</v>
      </c>
      <c r="BQ2" t="str">
        <f>+IF(BQ4="ene","Enero",IF(BQ4="feb","Febrero",IF(BQ4="mar","Marzo",IF(BQ4="abr","Abril",IF(BQ4="may","Mayo",IF(BQ4="jun","Junio",IF(BQ4="jul","Julio",IF(BQ4="ago","Agosto",IF(BQ4="sep","Septiembre",IF(BQ4="oct","Octubre",IF(BQ4="nov","Noviembre",IF(BQ4="dic","Diciembre","Aún no hay mes"))))))))))))</f>
        <v>Julio</v>
      </c>
      <c r="BR2" t="str">
        <f>+BQ2</f>
        <v>Julio</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Mayo</v>
      </c>
      <c r="CO2" t="str">
        <f>+CN2</f>
        <v>Mayo</v>
      </c>
      <c r="CP2" t="str">
        <f>+IF(CP4="ene","Enero",IF(CP4="feb","Febrero",IF(CP4="mar","Marzo",IF(CP4="abr","Abril",IF(CP4="may","Mayo",IF(CP4="jun","Junio",IF(CP4="jul","Julio",IF(CP4="ago","Agosto",IF(CP4="sep","Septiembre",IF(CP4="oct","Octubre",IF(CP4="nov","Noviembre",IF(CP4="dic","Diciembre","Aún no hay mes"))))))))))))</f>
        <v>Junio</v>
      </c>
      <c r="CQ2" t="str">
        <f>+CP2</f>
        <v>Junio</v>
      </c>
      <c r="CR2" t="str">
        <f>+IF(CR4="ene","Enero",IF(CR4="feb","Febrero",IF(CR4="mar","Marzo",IF(CR4="abr","Abril",IF(CR4="may","Mayo",IF(CR4="jun","Junio",IF(CR4="jul","Julio",IF(CR4="ago","Agosto",IF(CR4="sep","Septiembre",IF(CR4="oct","Octubre",IF(CR4="nov","Noviembre",IF(CR4="dic","Diciembre","Aún no hay mes"))))))))))))</f>
        <v>Julio</v>
      </c>
      <c r="CS2" t="str">
        <f>+CR2</f>
        <v>Julio</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Julio</v>
      </c>
    </row>
    <row r="3" spans="1:113">
      <c r="C3" s="236" t="s">
        <v>1539</v>
      </c>
      <c r="D3" s="236" t="s">
        <v>1292</v>
      </c>
      <c r="AD3" s="236" t="s">
        <v>1539</v>
      </c>
      <c r="AE3" s="236" t="s">
        <v>1292</v>
      </c>
      <c r="BE3" s="236" t="s">
        <v>1539</v>
      </c>
      <c r="BF3" s="236" t="s">
        <v>1292</v>
      </c>
      <c r="CF3" s="236" t="s">
        <v>1539</v>
      </c>
      <c r="CG3" s="236" t="s">
        <v>1292</v>
      </c>
      <c r="DE3" s="236" t="s">
        <v>657</v>
      </c>
      <c r="DF3" s="236" t="s">
        <v>664</v>
      </c>
      <c r="DG3" t="s">
        <v>1309</v>
      </c>
      <c r="DH3" t="str">
        <f ca="1">+TEXT(EDATE(TODAY(),-1),"mmm")</f>
        <v>jul</v>
      </c>
      <c r="DI3" t="str">
        <f ca="1">+TEXT(EOMONTH(TODAY(),-1),"dd/mm/yyyy")</f>
        <v>31/07/2023</v>
      </c>
    </row>
    <row r="4" spans="1:113">
      <c r="C4" s="237" t="s">
        <v>1291</v>
      </c>
      <c r="E4" s="237" t="s">
        <v>2157</v>
      </c>
      <c r="G4" s="237" t="s">
        <v>2577</v>
      </c>
      <c r="I4" s="237" t="s">
        <v>3136</v>
      </c>
      <c r="K4" s="237" t="s">
        <v>3593</v>
      </c>
      <c r="M4" s="237" t="s">
        <v>4340</v>
      </c>
      <c r="O4" s="237" t="s">
        <v>6660</v>
      </c>
      <c r="AD4" s="237" t="s">
        <v>1291</v>
      </c>
      <c r="AF4" s="237" t="s">
        <v>2157</v>
      </c>
      <c r="AH4" s="237" t="s">
        <v>2577</v>
      </c>
      <c r="AJ4" s="237" t="s">
        <v>3136</v>
      </c>
      <c r="AL4" s="237" t="s">
        <v>3593</v>
      </c>
      <c r="AN4" s="237" t="s">
        <v>4340</v>
      </c>
      <c r="AP4" s="237" t="s">
        <v>6660</v>
      </c>
      <c r="BE4" s="237" t="s">
        <v>1291</v>
      </c>
      <c r="BG4" s="237" t="s">
        <v>2157</v>
      </c>
      <c r="BI4" s="237" t="s">
        <v>2577</v>
      </c>
      <c r="BK4" s="237" t="s">
        <v>3136</v>
      </c>
      <c r="BM4" s="237" t="s">
        <v>3593</v>
      </c>
      <c r="BO4" s="237" t="s">
        <v>4340</v>
      </c>
      <c r="BQ4" s="237" t="s">
        <v>6660</v>
      </c>
      <c r="CF4" s="237" t="s">
        <v>1291</v>
      </c>
      <c r="CH4" s="237" t="s">
        <v>2157</v>
      </c>
      <c r="CJ4" s="237" t="s">
        <v>2577</v>
      </c>
      <c r="CL4" s="237" t="s">
        <v>3136</v>
      </c>
      <c r="CN4" s="237" t="s">
        <v>3593</v>
      </c>
      <c r="CP4" s="237" t="s">
        <v>4340</v>
      </c>
      <c r="CR4" s="237" t="s">
        <v>6660</v>
      </c>
      <c r="DE4">
        <v>46</v>
      </c>
      <c r="DF4" t="s">
        <v>1379</v>
      </c>
      <c r="DG4">
        <v>10625521.579999998</v>
      </c>
    </row>
    <row r="5" spans="1:113">
      <c r="A5" s="236" t="s">
        <v>657</v>
      </c>
      <c r="B5" s="236" t="s">
        <v>664</v>
      </c>
      <c r="C5" t="s">
        <v>1305</v>
      </c>
      <c r="D5" t="s">
        <v>1306</v>
      </c>
      <c r="E5" t="s">
        <v>1305</v>
      </c>
      <c r="F5" t="s">
        <v>1306</v>
      </c>
      <c r="G5" t="s">
        <v>1305</v>
      </c>
      <c r="H5" t="s">
        <v>1306</v>
      </c>
      <c r="I5" t="s">
        <v>1305</v>
      </c>
      <c r="J5" t="s">
        <v>1306</v>
      </c>
      <c r="K5" t="s">
        <v>1305</v>
      </c>
      <c r="L5" t="s">
        <v>1306</v>
      </c>
      <c r="M5" t="s">
        <v>1305</v>
      </c>
      <c r="N5" t="s">
        <v>1306</v>
      </c>
      <c r="O5" t="s">
        <v>1305</v>
      </c>
      <c r="P5" t="s">
        <v>1306</v>
      </c>
      <c r="AB5" s="236" t="s">
        <v>657</v>
      </c>
      <c r="AC5" s="236" t="s">
        <v>664</v>
      </c>
      <c r="AD5" t="s">
        <v>1320</v>
      </c>
      <c r="AE5" t="s">
        <v>1321</v>
      </c>
      <c r="AF5" t="s">
        <v>1320</v>
      </c>
      <c r="AG5" t="s">
        <v>1321</v>
      </c>
      <c r="AH5" t="s">
        <v>1320</v>
      </c>
      <c r="AI5" t="s">
        <v>1321</v>
      </c>
      <c r="AJ5" t="s">
        <v>1320</v>
      </c>
      <c r="AK5" t="s">
        <v>1321</v>
      </c>
      <c r="AL5" t="s">
        <v>1320</v>
      </c>
      <c r="AM5" t="s">
        <v>1321</v>
      </c>
      <c r="AN5" t="s">
        <v>1320</v>
      </c>
      <c r="AO5" t="s">
        <v>1321</v>
      </c>
      <c r="AP5" t="s">
        <v>1320</v>
      </c>
      <c r="AQ5" t="s">
        <v>1321</v>
      </c>
      <c r="BC5" s="236" t="s">
        <v>657</v>
      </c>
      <c r="BD5" s="236" t="s">
        <v>664</v>
      </c>
      <c r="BE5" t="s">
        <v>1305</v>
      </c>
      <c r="BF5" t="s">
        <v>1306</v>
      </c>
      <c r="BG5" t="s">
        <v>1305</v>
      </c>
      <c r="BH5" t="s">
        <v>1306</v>
      </c>
      <c r="BI5" t="s">
        <v>1305</v>
      </c>
      <c r="BJ5" t="s">
        <v>1306</v>
      </c>
      <c r="BK5" t="s">
        <v>1305</v>
      </c>
      <c r="BL5" t="s">
        <v>1306</v>
      </c>
      <c r="BM5" t="s">
        <v>1305</v>
      </c>
      <c r="BN5" t="s">
        <v>1306</v>
      </c>
      <c r="BO5" t="s">
        <v>1305</v>
      </c>
      <c r="BP5" t="s">
        <v>1306</v>
      </c>
      <c r="BQ5" t="s">
        <v>1305</v>
      </c>
      <c r="BR5" t="s">
        <v>1306</v>
      </c>
      <c r="CD5" s="236" t="s">
        <v>657</v>
      </c>
      <c r="CE5" s="236" t="s">
        <v>664</v>
      </c>
      <c r="CF5" t="s">
        <v>1320</v>
      </c>
      <c r="CG5" t="s">
        <v>1321</v>
      </c>
      <c r="CH5" t="s">
        <v>1320</v>
      </c>
      <c r="CI5" t="s">
        <v>1321</v>
      </c>
      <c r="CJ5" t="s">
        <v>1320</v>
      </c>
      <c r="CK5" t="s">
        <v>1321</v>
      </c>
      <c r="CL5" t="s">
        <v>1320</v>
      </c>
      <c r="CM5" t="s">
        <v>1321</v>
      </c>
      <c r="CN5" t="s">
        <v>1320</v>
      </c>
      <c r="CO5" t="s">
        <v>1321</v>
      </c>
      <c r="CP5" t="s">
        <v>1320</v>
      </c>
      <c r="CQ5" t="s">
        <v>1321</v>
      </c>
      <c r="CR5" t="s">
        <v>1320</v>
      </c>
      <c r="CS5" t="s">
        <v>1321</v>
      </c>
      <c r="DD5" s="236"/>
      <c r="DE5">
        <v>109</v>
      </c>
      <c r="DF5" t="s">
        <v>614</v>
      </c>
      <c r="DG5">
        <v>103975</v>
      </c>
    </row>
    <row r="6" spans="1:113">
      <c r="A6">
        <v>10</v>
      </c>
      <c r="B6" t="s">
        <v>38</v>
      </c>
      <c r="C6" s="238"/>
      <c r="D6" s="238"/>
      <c r="E6" s="238"/>
      <c r="F6" s="238"/>
      <c r="G6" s="238"/>
      <c r="H6" s="238"/>
      <c r="I6" s="238"/>
      <c r="J6" s="238"/>
      <c r="K6" s="238"/>
      <c r="L6" s="238"/>
      <c r="M6" s="238"/>
      <c r="N6" s="238"/>
      <c r="O6" s="238">
        <v>2050</v>
      </c>
      <c r="P6" s="238">
        <v>131890.02000000002</v>
      </c>
      <c r="AB6" t="s">
        <v>541</v>
      </c>
      <c r="AC6" t="s">
        <v>590</v>
      </c>
      <c r="AD6">
        <v>9.0000000000000011E-2</v>
      </c>
      <c r="AE6">
        <v>0.05</v>
      </c>
      <c r="AF6">
        <v>9.9999999999999978E-2</v>
      </c>
      <c r="AG6">
        <v>7.0000000000000007E-2</v>
      </c>
      <c r="AH6">
        <v>0.10999999999999999</v>
      </c>
      <c r="AI6">
        <v>6.0000000000000005E-2</v>
      </c>
      <c r="AJ6">
        <v>0.18</v>
      </c>
      <c r="AK6">
        <v>0.05</v>
      </c>
      <c r="AL6">
        <v>0.13999999999999999</v>
      </c>
      <c r="AM6">
        <v>7.0000000000000007E-2</v>
      </c>
      <c r="AN6">
        <v>0.09</v>
      </c>
      <c r="AO6">
        <v>25.88</v>
      </c>
      <c r="BC6" t="s">
        <v>539</v>
      </c>
      <c r="BD6" t="s">
        <v>590</v>
      </c>
      <c r="BE6" s="238">
        <v>363.71</v>
      </c>
      <c r="BF6" s="238">
        <v>0</v>
      </c>
      <c r="BG6" s="238"/>
      <c r="BH6" s="238"/>
      <c r="BI6" s="238">
        <v>1454.65</v>
      </c>
      <c r="BJ6" s="238">
        <v>0</v>
      </c>
      <c r="BK6" s="238">
        <v>933043.55</v>
      </c>
      <c r="BL6" s="238">
        <v>933043.55</v>
      </c>
      <c r="BM6" s="238"/>
      <c r="BN6" s="238"/>
      <c r="BO6" s="238"/>
      <c r="BP6" s="238"/>
      <c r="BQ6" s="238"/>
      <c r="BR6" s="238"/>
      <c r="CD6" t="s">
        <v>541</v>
      </c>
      <c r="CE6" t="s">
        <v>590</v>
      </c>
      <c r="CF6">
        <v>213481832.52760002</v>
      </c>
      <c r="CG6">
        <v>0</v>
      </c>
      <c r="CH6">
        <v>882248.20460000006</v>
      </c>
      <c r="CI6">
        <v>0</v>
      </c>
      <c r="CJ6">
        <v>100.0188</v>
      </c>
      <c r="CK6">
        <v>199231597.47120002</v>
      </c>
      <c r="CL6">
        <v>0</v>
      </c>
      <c r="CM6">
        <v>145302382.01500002</v>
      </c>
      <c r="CN6">
        <v>246960</v>
      </c>
      <c r="CO6">
        <v>175474152.07560003</v>
      </c>
      <c r="CP6">
        <v>0</v>
      </c>
      <c r="CQ6">
        <v>392311655.81720001</v>
      </c>
      <c r="CR6">
        <v>328863.59800000006</v>
      </c>
      <c r="CS6">
        <v>201947699.84060001</v>
      </c>
      <c r="DE6">
        <v>117</v>
      </c>
      <c r="DF6" t="s">
        <v>54</v>
      </c>
      <c r="DG6">
        <v>3889645.3400000003</v>
      </c>
    </row>
    <row r="7" spans="1:113">
      <c r="A7">
        <v>15</v>
      </c>
      <c r="B7" t="s">
        <v>39</v>
      </c>
      <c r="C7" s="238"/>
      <c r="D7" s="238"/>
      <c r="E7" s="238"/>
      <c r="F7" s="238"/>
      <c r="G7" s="238"/>
      <c r="H7" s="238"/>
      <c r="I7" s="238"/>
      <c r="J7" s="238"/>
      <c r="K7" s="238">
        <v>0</v>
      </c>
      <c r="L7" s="238">
        <v>29040.15</v>
      </c>
      <c r="M7" s="238">
        <v>0</v>
      </c>
      <c r="N7" s="238">
        <v>240485.34</v>
      </c>
      <c r="O7" s="238">
        <v>0</v>
      </c>
      <c r="P7" s="238">
        <v>610516.20000000007</v>
      </c>
      <c r="AB7">
        <v>10</v>
      </c>
      <c r="AC7" t="s">
        <v>38</v>
      </c>
      <c r="AP7">
        <v>0</v>
      </c>
      <c r="AQ7">
        <v>4294442.05</v>
      </c>
      <c r="BC7">
        <v>86</v>
      </c>
      <c r="BD7" t="s">
        <v>50</v>
      </c>
      <c r="BE7" s="238"/>
      <c r="BF7" s="238"/>
      <c r="BG7" s="238"/>
      <c r="BH7" s="238"/>
      <c r="BI7" s="238"/>
      <c r="BJ7" s="238"/>
      <c r="BK7" s="238">
        <v>1866087.1</v>
      </c>
      <c r="BL7" s="238">
        <v>1215751.01</v>
      </c>
      <c r="BM7" s="238"/>
      <c r="BN7" s="238"/>
      <c r="BO7" s="238">
        <v>0</v>
      </c>
      <c r="BP7" s="238">
        <v>23130449.969999999</v>
      </c>
      <c r="BQ7" s="238">
        <v>6613.61</v>
      </c>
      <c r="BR7" s="238">
        <v>11001725.049999999</v>
      </c>
      <c r="CD7">
        <v>291</v>
      </c>
      <c r="CE7" t="s">
        <v>119</v>
      </c>
      <c r="CR7">
        <v>156607809.2992</v>
      </c>
      <c r="CS7">
        <v>328863.59800000006</v>
      </c>
      <c r="DE7">
        <v>163</v>
      </c>
      <c r="DF7" t="s">
        <v>78</v>
      </c>
      <c r="DG7">
        <v>3872781.8000000003</v>
      </c>
    </row>
    <row r="8" spans="1:113">
      <c r="A8">
        <v>16</v>
      </c>
      <c r="B8" t="s">
        <v>40</v>
      </c>
      <c r="C8" s="238"/>
      <c r="D8" s="238"/>
      <c r="E8" s="238"/>
      <c r="F8" s="238"/>
      <c r="G8" s="238"/>
      <c r="H8" s="238"/>
      <c r="I8" s="238">
        <v>0</v>
      </c>
      <c r="J8" s="238">
        <v>11891.4</v>
      </c>
      <c r="K8" s="238">
        <v>0</v>
      </c>
      <c r="L8" s="238">
        <v>7903.24</v>
      </c>
      <c r="M8" s="238">
        <v>0</v>
      </c>
      <c r="N8" s="238">
        <v>1393388.63</v>
      </c>
      <c r="O8" s="238">
        <v>0</v>
      </c>
      <c r="P8" s="238">
        <v>786318.08</v>
      </c>
      <c r="AB8">
        <v>20</v>
      </c>
      <c r="AC8" t="s">
        <v>41</v>
      </c>
      <c r="AP8">
        <v>100.02</v>
      </c>
      <c r="AQ8">
        <v>0</v>
      </c>
      <c r="BC8">
        <v>389</v>
      </c>
      <c r="BD8" t="s">
        <v>1422</v>
      </c>
      <c r="BE8" s="238"/>
      <c r="BF8" s="238"/>
      <c r="BG8" s="238"/>
      <c r="BH8" s="238"/>
      <c r="BI8" s="238"/>
      <c r="BJ8" s="238"/>
      <c r="BK8" s="238">
        <v>0</v>
      </c>
      <c r="BL8" s="238">
        <v>2098281.71</v>
      </c>
      <c r="BM8" s="238">
        <v>0</v>
      </c>
      <c r="BN8" s="238">
        <v>8753360</v>
      </c>
      <c r="BO8" s="238">
        <v>3519394.28</v>
      </c>
      <c r="BP8" s="238">
        <v>7011724.8799999999</v>
      </c>
      <c r="BQ8" s="238"/>
      <c r="BR8" s="238"/>
      <c r="CD8">
        <v>383</v>
      </c>
      <c r="CE8" t="s">
        <v>1246</v>
      </c>
      <c r="CJ8">
        <v>207582.1594</v>
      </c>
      <c r="CK8">
        <v>0</v>
      </c>
      <c r="CL8">
        <v>1383238.6694</v>
      </c>
      <c r="CM8">
        <v>0</v>
      </c>
      <c r="CN8">
        <v>389705.21240000002</v>
      </c>
      <c r="CO8">
        <v>0</v>
      </c>
      <c r="CR8">
        <v>75020.685599999997</v>
      </c>
      <c r="CS8">
        <v>0</v>
      </c>
      <c r="DE8">
        <v>222</v>
      </c>
      <c r="DF8" t="s">
        <v>93</v>
      </c>
      <c r="DG8">
        <v>2167216.3799999994</v>
      </c>
    </row>
    <row r="9" spans="1:113">
      <c r="A9">
        <v>20</v>
      </c>
      <c r="B9" t="s">
        <v>41</v>
      </c>
      <c r="C9" s="238"/>
      <c r="D9" s="238"/>
      <c r="E9" s="238"/>
      <c r="F9" s="238"/>
      <c r="G9" s="238"/>
      <c r="H9" s="238"/>
      <c r="I9" s="238"/>
      <c r="J9" s="238"/>
      <c r="K9" s="238"/>
      <c r="L9" s="238"/>
      <c r="M9" s="238">
        <v>0</v>
      </c>
      <c r="N9" s="238">
        <v>18249.61</v>
      </c>
      <c r="O9" s="238">
        <v>0</v>
      </c>
      <c r="P9" s="238">
        <v>45696.380000000005</v>
      </c>
      <c r="AB9" t="s">
        <v>542</v>
      </c>
      <c r="AC9" t="s">
        <v>691</v>
      </c>
      <c r="AD9">
        <v>35665171.899999999</v>
      </c>
      <c r="AE9">
        <v>0</v>
      </c>
      <c r="AJ9">
        <v>8102.28</v>
      </c>
      <c r="AK9">
        <v>0</v>
      </c>
      <c r="AL9">
        <v>14816807.120000001</v>
      </c>
      <c r="AM9">
        <v>0</v>
      </c>
      <c r="AN9">
        <v>11955853.66</v>
      </c>
      <c r="AO9">
        <v>0</v>
      </c>
      <c r="AP9">
        <v>122627294.88000001</v>
      </c>
      <c r="AQ9">
        <v>340095.62</v>
      </c>
      <c r="BC9">
        <v>291</v>
      </c>
      <c r="BD9" t="s">
        <v>119</v>
      </c>
      <c r="BE9" s="238"/>
      <c r="BF9" s="238"/>
      <c r="BG9" s="238"/>
      <c r="BH9" s="238"/>
      <c r="BI9" s="238"/>
      <c r="BJ9" s="238"/>
      <c r="BK9" s="238">
        <v>15256011.76</v>
      </c>
      <c r="BL9" s="238">
        <v>0</v>
      </c>
      <c r="BM9" s="238"/>
      <c r="BN9" s="238"/>
      <c r="BO9" s="238">
        <v>419101.96</v>
      </c>
      <c r="BP9" s="238">
        <v>0</v>
      </c>
      <c r="BQ9" s="238">
        <v>633472.46</v>
      </c>
      <c r="BR9" s="238">
        <v>156607809.30000001</v>
      </c>
      <c r="CD9">
        <v>287</v>
      </c>
      <c r="CE9" t="s">
        <v>116</v>
      </c>
      <c r="CR9">
        <v>20580000</v>
      </c>
      <c r="CS9">
        <v>0</v>
      </c>
      <c r="DE9">
        <v>591</v>
      </c>
      <c r="DF9" t="s">
        <v>674</v>
      </c>
      <c r="DG9">
        <v>122012</v>
      </c>
    </row>
    <row r="10" spans="1:113">
      <c r="A10">
        <v>25</v>
      </c>
      <c r="B10" t="s">
        <v>42</v>
      </c>
      <c r="C10" s="238"/>
      <c r="D10" s="238"/>
      <c r="E10" s="238"/>
      <c r="F10" s="238"/>
      <c r="G10" s="238"/>
      <c r="H10" s="238"/>
      <c r="I10" s="238"/>
      <c r="J10" s="238"/>
      <c r="K10" s="238"/>
      <c r="L10" s="238"/>
      <c r="M10" s="238"/>
      <c r="N10" s="238"/>
      <c r="O10" s="238">
        <v>0</v>
      </c>
      <c r="P10" s="238">
        <v>1181.9099999999999</v>
      </c>
      <c r="AB10">
        <v>16</v>
      </c>
      <c r="AC10" t="s">
        <v>40</v>
      </c>
      <c r="AN10">
        <v>0</v>
      </c>
      <c r="AO10">
        <v>18.32</v>
      </c>
      <c r="AP10">
        <v>1929.1</v>
      </c>
      <c r="AQ10">
        <v>0</v>
      </c>
      <c r="BC10" t="s">
        <v>541</v>
      </c>
      <c r="BD10" t="s">
        <v>590</v>
      </c>
      <c r="BE10" s="238">
        <v>0</v>
      </c>
      <c r="BF10" s="238">
        <v>219404331.39000002</v>
      </c>
      <c r="BG10" s="238">
        <v>0</v>
      </c>
      <c r="BH10" s="238">
        <v>8470363.0800000001</v>
      </c>
      <c r="BI10" s="238">
        <v>177170865.38</v>
      </c>
      <c r="BJ10" s="238">
        <v>723500.95</v>
      </c>
      <c r="BK10" s="238">
        <v>145302382.01000002</v>
      </c>
      <c r="BL10" s="238">
        <v>0</v>
      </c>
      <c r="BM10" s="238">
        <v>175474152.08999997</v>
      </c>
      <c r="BN10" s="238">
        <v>1184588.77</v>
      </c>
      <c r="BO10" s="238">
        <v>392311655.81999999</v>
      </c>
      <c r="BP10" s="238">
        <v>6203948.7000000002</v>
      </c>
      <c r="BQ10" s="238">
        <v>201947693.66000003</v>
      </c>
      <c r="BR10" s="238">
        <v>954654.21</v>
      </c>
      <c r="CD10">
        <v>46</v>
      </c>
      <c r="CE10" t="s">
        <v>1379</v>
      </c>
      <c r="CR10">
        <v>2058000</v>
      </c>
      <c r="CS10">
        <v>0</v>
      </c>
      <c r="DE10">
        <v>25</v>
      </c>
      <c r="DF10" t="s">
        <v>42</v>
      </c>
      <c r="DG10">
        <v>911570.85000000009</v>
      </c>
    </row>
    <row r="11" spans="1:113">
      <c r="A11">
        <v>35</v>
      </c>
      <c r="B11" t="s">
        <v>43</v>
      </c>
      <c r="C11" s="238"/>
      <c r="D11" s="238"/>
      <c r="E11" s="238"/>
      <c r="F11" s="238"/>
      <c r="G11" s="238"/>
      <c r="H11" s="238"/>
      <c r="I11" s="238">
        <v>0</v>
      </c>
      <c r="J11" s="238">
        <v>12477.94</v>
      </c>
      <c r="K11" s="238"/>
      <c r="L11" s="238"/>
      <c r="M11" s="238">
        <v>0</v>
      </c>
      <c r="N11" s="238">
        <v>46029.01</v>
      </c>
      <c r="O11" s="238">
        <v>50</v>
      </c>
      <c r="P11" s="238">
        <v>16806.13</v>
      </c>
      <c r="AB11">
        <v>681</v>
      </c>
      <c r="AC11" t="s">
        <v>180</v>
      </c>
      <c r="AD11">
        <v>0</v>
      </c>
      <c r="AE11">
        <v>6469.73</v>
      </c>
      <c r="BC11">
        <v>46</v>
      </c>
      <c r="BD11" t="s">
        <v>1379</v>
      </c>
      <c r="BE11" s="238"/>
      <c r="BF11" s="238"/>
      <c r="BG11" s="238"/>
      <c r="BH11" s="238"/>
      <c r="BI11" s="238"/>
      <c r="BJ11" s="238"/>
      <c r="BK11" s="238"/>
      <c r="BL11" s="238"/>
      <c r="BM11" s="238"/>
      <c r="BN11" s="238"/>
      <c r="BO11" s="238"/>
      <c r="BP11" s="238"/>
      <c r="BQ11" s="238">
        <v>6178615.4699999997</v>
      </c>
      <c r="BR11" s="238">
        <v>2058000</v>
      </c>
      <c r="CD11">
        <v>389</v>
      </c>
      <c r="CE11" t="s">
        <v>1422</v>
      </c>
      <c r="CL11">
        <v>2098281.7141999998</v>
      </c>
      <c r="CM11">
        <v>0</v>
      </c>
      <c r="CN11">
        <v>8753360</v>
      </c>
      <c r="CO11">
        <v>0</v>
      </c>
      <c r="CP11">
        <v>7011724.8838</v>
      </c>
      <c r="CQ11">
        <v>0</v>
      </c>
      <c r="DE11">
        <v>291</v>
      </c>
      <c r="DF11" t="s">
        <v>119</v>
      </c>
      <c r="DG11">
        <v>50889331</v>
      </c>
    </row>
    <row r="12" spans="1:113">
      <c r="A12">
        <v>41</v>
      </c>
      <c r="B12" t="s">
        <v>44</v>
      </c>
      <c r="C12" s="238"/>
      <c r="D12" s="238"/>
      <c r="E12" s="238"/>
      <c r="F12" s="238"/>
      <c r="G12" s="238"/>
      <c r="H12" s="238"/>
      <c r="I12" s="238"/>
      <c r="J12" s="238"/>
      <c r="K12" s="238"/>
      <c r="L12" s="238"/>
      <c r="M12" s="238"/>
      <c r="N12" s="238"/>
      <c r="O12" s="238">
        <v>100</v>
      </c>
      <c r="P12" s="238">
        <v>6276446.8200000003</v>
      </c>
      <c r="AB12">
        <v>291</v>
      </c>
      <c r="AC12" t="s">
        <v>119</v>
      </c>
      <c r="AP12">
        <v>0</v>
      </c>
      <c r="AQ12">
        <v>189004605.33000001</v>
      </c>
      <c r="BC12">
        <v>47</v>
      </c>
      <c r="BD12" t="s">
        <v>45</v>
      </c>
      <c r="BE12" s="238"/>
      <c r="BF12" s="238"/>
      <c r="BG12" s="238"/>
      <c r="BH12" s="238"/>
      <c r="BI12" s="238"/>
      <c r="BJ12" s="238"/>
      <c r="BK12" s="238"/>
      <c r="BL12" s="238"/>
      <c r="BM12" s="238"/>
      <c r="BN12" s="238"/>
      <c r="BO12" s="238"/>
      <c r="BP12" s="238"/>
      <c r="BQ12" s="238">
        <v>9949.4699999999993</v>
      </c>
      <c r="BR12" s="238">
        <v>1141689.22</v>
      </c>
      <c r="CD12">
        <v>117</v>
      </c>
      <c r="CE12" t="s">
        <v>54</v>
      </c>
      <c r="CR12">
        <v>1065726.3820000002</v>
      </c>
      <c r="CS12">
        <v>0</v>
      </c>
      <c r="DE12">
        <v>81</v>
      </c>
      <c r="DF12" t="s">
        <v>49</v>
      </c>
      <c r="DG12">
        <v>1881530.49</v>
      </c>
    </row>
    <row r="13" spans="1:113">
      <c r="A13">
        <v>46</v>
      </c>
      <c r="B13" t="s">
        <v>1379</v>
      </c>
      <c r="C13" s="238">
        <v>0</v>
      </c>
      <c r="D13" s="238">
        <v>5237.3999999999996</v>
      </c>
      <c r="E13" s="238"/>
      <c r="F13" s="238"/>
      <c r="G13" s="238">
        <v>0</v>
      </c>
      <c r="H13" s="238">
        <v>37134714.359999999</v>
      </c>
      <c r="I13" s="238"/>
      <c r="J13" s="238"/>
      <c r="K13" s="238">
        <v>0</v>
      </c>
      <c r="L13" s="238">
        <v>220</v>
      </c>
      <c r="M13" s="238">
        <v>0</v>
      </c>
      <c r="N13" s="238">
        <v>85464.8</v>
      </c>
      <c r="O13" s="238">
        <v>220</v>
      </c>
      <c r="P13" s="238">
        <v>1420589.5599999998</v>
      </c>
      <c r="AB13">
        <v>376</v>
      </c>
      <c r="AC13" t="s">
        <v>609</v>
      </c>
      <c r="AH13">
        <v>0</v>
      </c>
      <c r="AI13">
        <v>314695.3</v>
      </c>
      <c r="BC13">
        <v>287</v>
      </c>
      <c r="BD13" t="s">
        <v>116</v>
      </c>
      <c r="BE13" s="238"/>
      <c r="BF13" s="238"/>
      <c r="BG13" s="238"/>
      <c r="BH13" s="238"/>
      <c r="BI13" s="238"/>
      <c r="BJ13" s="238"/>
      <c r="BK13" s="238"/>
      <c r="BL13" s="238"/>
      <c r="BM13" s="238"/>
      <c r="BN13" s="238"/>
      <c r="BO13" s="238"/>
      <c r="BP13" s="238"/>
      <c r="BQ13" s="238">
        <v>0</v>
      </c>
      <c r="BR13" s="238">
        <v>20580000</v>
      </c>
      <c r="CD13">
        <v>86</v>
      </c>
      <c r="CE13" t="s">
        <v>50</v>
      </c>
      <c r="CL13">
        <v>282707.46000000002</v>
      </c>
      <c r="CM13">
        <v>0</v>
      </c>
      <c r="CP13">
        <v>23130449.970600002</v>
      </c>
      <c r="CQ13">
        <v>0</v>
      </c>
      <c r="CR13">
        <v>10711118.1128</v>
      </c>
      <c r="CS13">
        <v>0</v>
      </c>
      <c r="DE13">
        <v>283</v>
      </c>
      <c r="DF13" t="s">
        <v>115</v>
      </c>
      <c r="DG13">
        <v>1242807.46</v>
      </c>
    </row>
    <row r="14" spans="1:113">
      <c r="A14">
        <v>47</v>
      </c>
      <c r="B14" t="s">
        <v>45</v>
      </c>
      <c r="C14" s="238"/>
      <c r="D14" s="238"/>
      <c r="E14" s="238"/>
      <c r="F14" s="238"/>
      <c r="G14" s="238"/>
      <c r="H14" s="238"/>
      <c r="I14" s="238"/>
      <c r="J14" s="238"/>
      <c r="K14" s="238"/>
      <c r="L14" s="238"/>
      <c r="M14" s="238">
        <v>0</v>
      </c>
      <c r="N14" s="238">
        <v>11776.5</v>
      </c>
      <c r="O14" s="238">
        <v>0</v>
      </c>
      <c r="P14" s="238">
        <v>37041.360000000001</v>
      </c>
      <c r="AB14">
        <v>203</v>
      </c>
      <c r="AC14" t="s">
        <v>86</v>
      </c>
      <c r="AJ14">
        <v>1503.3</v>
      </c>
      <c r="AK14">
        <v>0</v>
      </c>
      <c r="BC14">
        <v>383</v>
      </c>
      <c r="BD14" t="s">
        <v>1246</v>
      </c>
      <c r="BE14" s="238"/>
      <c r="BF14" s="238"/>
      <c r="BG14" s="238"/>
      <c r="BH14" s="238"/>
      <c r="BI14" s="238">
        <v>0</v>
      </c>
      <c r="BJ14" s="238">
        <v>207582.16</v>
      </c>
      <c r="BK14" s="238">
        <v>0</v>
      </c>
      <c r="BL14" s="238">
        <v>1383238.67</v>
      </c>
      <c r="BM14" s="238">
        <v>0</v>
      </c>
      <c r="BN14" s="238">
        <v>389705.21</v>
      </c>
      <c r="BO14" s="238"/>
      <c r="BP14" s="238"/>
      <c r="BQ14" s="238">
        <v>0</v>
      </c>
      <c r="BR14" s="238">
        <v>75020.679999999993</v>
      </c>
      <c r="CD14">
        <v>212</v>
      </c>
      <c r="CE14" t="s">
        <v>90</v>
      </c>
      <c r="CL14">
        <v>13329007.440000001</v>
      </c>
      <c r="CM14">
        <v>0</v>
      </c>
      <c r="CP14">
        <v>19199905.199999999</v>
      </c>
      <c r="CQ14">
        <v>0</v>
      </c>
      <c r="DE14">
        <v>78</v>
      </c>
      <c r="DF14" t="s">
        <v>1380</v>
      </c>
      <c r="DG14">
        <v>41329.320000000007</v>
      </c>
    </row>
    <row r="15" spans="1:113">
      <c r="A15">
        <v>81</v>
      </c>
      <c r="B15" t="s">
        <v>49</v>
      </c>
      <c r="C15" s="238"/>
      <c r="D15" s="238"/>
      <c r="E15" s="238"/>
      <c r="F15" s="238"/>
      <c r="G15" s="238"/>
      <c r="H15" s="238"/>
      <c r="I15" s="238"/>
      <c r="J15" s="238"/>
      <c r="K15" s="238">
        <v>0</v>
      </c>
      <c r="L15" s="238">
        <v>460628.35</v>
      </c>
      <c r="M15" s="238"/>
      <c r="N15" s="238"/>
      <c r="O15" s="238">
        <v>0</v>
      </c>
      <c r="P15" s="238">
        <v>936.63</v>
      </c>
      <c r="AB15">
        <v>513</v>
      </c>
      <c r="AC15" t="s">
        <v>160</v>
      </c>
      <c r="AL15">
        <v>0</v>
      </c>
      <c r="AM15">
        <v>21638.36</v>
      </c>
      <c r="AN15">
        <v>0</v>
      </c>
      <c r="AO15">
        <v>483468680.24000001</v>
      </c>
      <c r="AP15">
        <v>0</v>
      </c>
      <c r="AQ15">
        <v>430333775.06</v>
      </c>
      <c r="BC15">
        <v>117</v>
      </c>
      <c r="BD15" t="s">
        <v>54</v>
      </c>
      <c r="BE15" s="238"/>
      <c r="BF15" s="238"/>
      <c r="BG15" s="238"/>
      <c r="BH15" s="238"/>
      <c r="BI15" s="238"/>
      <c r="BJ15" s="238"/>
      <c r="BK15" s="238"/>
      <c r="BL15" s="238"/>
      <c r="BM15" s="238"/>
      <c r="BN15" s="238"/>
      <c r="BO15" s="238">
        <v>2603791.64</v>
      </c>
      <c r="BP15" s="238">
        <v>0</v>
      </c>
      <c r="BQ15" s="238">
        <v>0</v>
      </c>
      <c r="BR15" s="238">
        <v>1065726.3899999999</v>
      </c>
      <c r="CD15">
        <v>253</v>
      </c>
      <c r="CE15" t="s">
        <v>104</v>
      </c>
      <c r="CL15">
        <v>1303400</v>
      </c>
      <c r="CM15">
        <v>0</v>
      </c>
      <c r="CP15">
        <v>7964847.1784000006</v>
      </c>
      <c r="CQ15">
        <v>0</v>
      </c>
      <c r="CR15">
        <v>6860000</v>
      </c>
      <c r="CS15">
        <v>0</v>
      </c>
      <c r="DE15">
        <v>203</v>
      </c>
      <c r="DF15" t="s">
        <v>86</v>
      </c>
      <c r="DG15">
        <v>171657.96</v>
      </c>
    </row>
    <row r="16" spans="1:113">
      <c r="A16">
        <v>86</v>
      </c>
      <c r="B16" t="s">
        <v>50</v>
      </c>
      <c r="C16" s="238"/>
      <c r="D16" s="238"/>
      <c r="E16" s="238"/>
      <c r="F16" s="238"/>
      <c r="G16" s="238">
        <v>0</v>
      </c>
      <c r="H16" s="238">
        <v>500</v>
      </c>
      <c r="I16" s="238">
        <v>0</v>
      </c>
      <c r="J16" s="238">
        <v>15631</v>
      </c>
      <c r="K16" s="238">
        <v>0</v>
      </c>
      <c r="L16" s="238">
        <v>1002</v>
      </c>
      <c r="M16" s="238">
        <v>3745779.01</v>
      </c>
      <c r="N16" s="238">
        <v>170045.41999999998</v>
      </c>
      <c r="O16" s="238">
        <v>0</v>
      </c>
      <c r="P16" s="238">
        <v>1809230.7600000002</v>
      </c>
      <c r="AB16">
        <v>670</v>
      </c>
      <c r="AC16" t="s">
        <v>178</v>
      </c>
      <c r="AN16">
        <v>0</v>
      </c>
      <c r="AO16">
        <v>736939.75</v>
      </c>
      <c r="BC16">
        <v>253</v>
      </c>
      <c r="BD16" t="s">
        <v>104</v>
      </c>
      <c r="BE16" s="238"/>
      <c r="BF16" s="238"/>
      <c r="BG16" s="238"/>
      <c r="BH16" s="238"/>
      <c r="BI16" s="238"/>
      <c r="BJ16" s="238"/>
      <c r="BK16" s="238">
        <v>720671.82</v>
      </c>
      <c r="BL16" s="238">
        <v>1303400</v>
      </c>
      <c r="BM16" s="238"/>
      <c r="BN16" s="238"/>
      <c r="BO16" s="238">
        <v>0</v>
      </c>
      <c r="BP16" s="238">
        <v>7964847.1799999997</v>
      </c>
      <c r="BQ16" s="238">
        <v>170049.86</v>
      </c>
      <c r="BR16" s="238">
        <v>6860000</v>
      </c>
      <c r="CD16">
        <v>47</v>
      </c>
      <c r="CE16" t="s">
        <v>45</v>
      </c>
      <c r="CR16">
        <v>1141689.22</v>
      </c>
      <c r="CS16">
        <v>0</v>
      </c>
      <c r="DE16">
        <v>294</v>
      </c>
      <c r="DF16" t="s">
        <v>122</v>
      </c>
      <c r="DG16">
        <v>49255.6</v>
      </c>
    </row>
    <row r="17" spans="1:111">
      <c r="A17">
        <v>117</v>
      </c>
      <c r="B17" t="s">
        <v>54</v>
      </c>
      <c r="C17" s="238"/>
      <c r="D17" s="238"/>
      <c r="E17" s="238"/>
      <c r="F17" s="238"/>
      <c r="G17" s="238"/>
      <c r="H17" s="238"/>
      <c r="I17" s="238"/>
      <c r="J17" s="238"/>
      <c r="K17" s="238"/>
      <c r="L17" s="238"/>
      <c r="M17" s="238"/>
      <c r="N17" s="238"/>
      <c r="O17" s="238">
        <v>1800</v>
      </c>
      <c r="P17" s="238">
        <v>0</v>
      </c>
      <c r="AB17">
        <v>585</v>
      </c>
      <c r="AC17" t="s">
        <v>171</v>
      </c>
      <c r="AN17">
        <v>0</v>
      </c>
      <c r="AO17">
        <v>25793.599999999999</v>
      </c>
      <c r="BC17">
        <v>41</v>
      </c>
      <c r="BD17" t="s">
        <v>44</v>
      </c>
      <c r="BE17" s="238"/>
      <c r="BF17" s="238"/>
      <c r="BG17" s="238"/>
      <c r="BH17" s="238"/>
      <c r="BI17" s="238"/>
      <c r="BJ17" s="238"/>
      <c r="BK17" s="238">
        <v>193542.9</v>
      </c>
      <c r="BL17" s="238">
        <v>0</v>
      </c>
      <c r="BM17" s="238"/>
      <c r="BN17" s="238"/>
      <c r="BO17" s="238"/>
      <c r="BP17" s="238"/>
      <c r="BQ17" s="238"/>
      <c r="BR17" s="238"/>
      <c r="CD17">
        <v>15</v>
      </c>
      <c r="CE17" t="s">
        <v>39</v>
      </c>
      <c r="CR17">
        <v>4307680.7479999997</v>
      </c>
      <c r="CS17">
        <v>0</v>
      </c>
      <c r="DE17">
        <v>134</v>
      </c>
      <c r="DF17" t="s">
        <v>61</v>
      </c>
      <c r="DG17">
        <v>13776360.490000004</v>
      </c>
    </row>
    <row r="18" spans="1:111">
      <c r="A18">
        <v>132</v>
      </c>
      <c r="B18" t="s">
        <v>59</v>
      </c>
      <c r="C18" s="238"/>
      <c r="D18" s="238"/>
      <c r="E18" s="238"/>
      <c r="F18" s="238"/>
      <c r="G18" s="238"/>
      <c r="H18" s="238"/>
      <c r="I18" s="238">
        <v>0</v>
      </c>
      <c r="J18" s="238">
        <v>376.15</v>
      </c>
      <c r="K18" s="238"/>
      <c r="L18" s="238"/>
      <c r="M18" s="238"/>
      <c r="N18" s="238"/>
      <c r="O18" s="238">
        <v>350812.92000000004</v>
      </c>
      <c r="P18" s="238">
        <v>2514169.7599999993</v>
      </c>
      <c r="AB18">
        <v>197</v>
      </c>
      <c r="AC18" t="s">
        <v>746</v>
      </c>
      <c r="AP18">
        <v>0</v>
      </c>
      <c r="AQ18">
        <v>182.27</v>
      </c>
      <c r="BC18">
        <v>66</v>
      </c>
      <c r="BD18" t="s">
        <v>46</v>
      </c>
      <c r="BE18" s="238"/>
      <c r="BF18" s="238"/>
      <c r="BG18" s="238"/>
      <c r="BH18" s="238"/>
      <c r="BI18" s="238"/>
      <c r="BJ18" s="238"/>
      <c r="BK18" s="238"/>
      <c r="BL18" s="238"/>
      <c r="BM18" s="238"/>
      <c r="BN18" s="238"/>
      <c r="BO18" s="238"/>
      <c r="BP18" s="238"/>
      <c r="BQ18" s="238">
        <v>290606.94</v>
      </c>
      <c r="BR18" s="238">
        <v>6214078.04</v>
      </c>
      <c r="CD18">
        <v>597</v>
      </c>
      <c r="CE18" t="s">
        <v>677</v>
      </c>
      <c r="CP18">
        <v>387898894.824</v>
      </c>
      <c r="CQ18">
        <v>0</v>
      </c>
      <c r="DE18">
        <v>293</v>
      </c>
      <c r="DF18" t="s">
        <v>121</v>
      </c>
      <c r="DG18">
        <v>5807</v>
      </c>
    </row>
    <row r="19" spans="1:111">
      <c r="A19">
        <v>212</v>
      </c>
      <c r="B19" t="s">
        <v>90</v>
      </c>
      <c r="C19" s="238"/>
      <c r="D19" s="238"/>
      <c r="E19" s="238">
        <v>0</v>
      </c>
      <c r="F19" s="238">
        <v>6073</v>
      </c>
      <c r="G19" s="238"/>
      <c r="H19" s="238"/>
      <c r="I19" s="238">
        <v>0</v>
      </c>
      <c r="J19" s="238">
        <v>426</v>
      </c>
      <c r="K19" s="238">
        <v>0</v>
      </c>
      <c r="L19" s="238">
        <v>490</v>
      </c>
      <c r="M19" s="238">
        <v>0</v>
      </c>
      <c r="N19" s="238">
        <v>9298.34</v>
      </c>
      <c r="O19" s="238">
        <v>0</v>
      </c>
      <c r="P19" s="238">
        <v>27358.18</v>
      </c>
      <c r="AB19">
        <v>163</v>
      </c>
      <c r="AC19" t="s">
        <v>78</v>
      </c>
      <c r="AN19">
        <v>95.35</v>
      </c>
      <c r="AO19">
        <v>0</v>
      </c>
      <c r="BC19">
        <v>212</v>
      </c>
      <c r="BD19" t="s">
        <v>90</v>
      </c>
      <c r="BE19" s="238"/>
      <c r="BF19" s="238"/>
      <c r="BG19" s="238"/>
      <c r="BH19" s="238"/>
      <c r="BI19" s="238"/>
      <c r="BJ19" s="238"/>
      <c r="BK19" s="238">
        <v>0</v>
      </c>
      <c r="BL19" s="238">
        <v>13329007.439999999</v>
      </c>
      <c r="BM19" s="238"/>
      <c r="BN19" s="238"/>
      <c r="BO19" s="238">
        <v>0</v>
      </c>
      <c r="BP19" s="238">
        <v>19199905.199999999</v>
      </c>
      <c r="BQ19" s="238"/>
      <c r="BR19" s="238"/>
      <c r="CD19">
        <v>70</v>
      </c>
      <c r="CE19" t="s">
        <v>47</v>
      </c>
      <c r="CR19">
        <v>7100100</v>
      </c>
      <c r="CS19">
        <v>0</v>
      </c>
      <c r="DE19">
        <v>586</v>
      </c>
      <c r="DF19" t="s">
        <v>172</v>
      </c>
      <c r="DG19">
        <v>3001392.5</v>
      </c>
    </row>
    <row r="20" spans="1:111">
      <c r="A20">
        <v>287</v>
      </c>
      <c r="B20" t="s">
        <v>116</v>
      </c>
      <c r="C20" s="238"/>
      <c r="D20" s="238"/>
      <c r="E20" s="238"/>
      <c r="F20" s="238"/>
      <c r="G20" s="238"/>
      <c r="H20" s="238"/>
      <c r="I20" s="238"/>
      <c r="J20" s="238"/>
      <c r="K20" s="238"/>
      <c r="L20" s="238"/>
      <c r="M20" s="238"/>
      <c r="N20" s="238"/>
      <c r="O20" s="238">
        <v>0</v>
      </c>
      <c r="P20" s="238">
        <v>65743.510000000009</v>
      </c>
      <c r="AB20">
        <v>70</v>
      </c>
      <c r="AC20" t="s">
        <v>47</v>
      </c>
      <c r="AP20">
        <v>0</v>
      </c>
      <c r="AQ20">
        <v>7101389.6799999997</v>
      </c>
      <c r="BC20">
        <v>20</v>
      </c>
      <c r="BD20" t="s">
        <v>41</v>
      </c>
      <c r="BE20" s="238"/>
      <c r="BF20" s="238"/>
      <c r="BG20" s="238"/>
      <c r="BH20" s="238"/>
      <c r="BI20" s="238"/>
      <c r="BJ20" s="238"/>
      <c r="BK20" s="238"/>
      <c r="BL20" s="238"/>
      <c r="BM20" s="238">
        <v>13105.98</v>
      </c>
      <c r="BN20" s="238">
        <v>0</v>
      </c>
      <c r="BO20" s="238"/>
      <c r="BP20" s="238"/>
      <c r="BQ20" s="238">
        <v>0</v>
      </c>
      <c r="BR20" s="238">
        <v>2500000.02</v>
      </c>
      <c r="CD20">
        <v>132</v>
      </c>
      <c r="CE20" t="s">
        <v>59</v>
      </c>
      <c r="CR20">
        <v>2453136</v>
      </c>
      <c r="CS20">
        <v>0</v>
      </c>
      <c r="DE20">
        <v>295</v>
      </c>
      <c r="DF20" t="s">
        <v>123</v>
      </c>
      <c r="DG20">
        <v>103890.57</v>
      </c>
    </row>
    <row r="21" spans="1:111">
      <c r="A21">
        <v>291</v>
      </c>
      <c r="B21" t="s">
        <v>119</v>
      </c>
      <c r="C21" s="238"/>
      <c r="D21" s="238"/>
      <c r="E21" s="238"/>
      <c r="F21" s="238"/>
      <c r="G21" s="238"/>
      <c r="H21" s="238"/>
      <c r="I21" s="238"/>
      <c r="J21" s="238"/>
      <c r="K21" s="238"/>
      <c r="L21" s="238"/>
      <c r="M21" s="238"/>
      <c r="N21" s="238"/>
      <c r="O21" s="238">
        <v>1138.69</v>
      </c>
      <c r="P21" s="238">
        <v>29292762.870000001</v>
      </c>
      <c r="AB21">
        <v>35</v>
      </c>
      <c r="AC21" t="s">
        <v>43</v>
      </c>
      <c r="AP21">
        <v>0</v>
      </c>
      <c r="AQ21">
        <v>1715000000</v>
      </c>
      <c r="BC21">
        <v>548</v>
      </c>
      <c r="BD21" t="s">
        <v>1285</v>
      </c>
      <c r="BE21" s="238"/>
      <c r="BF21" s="238"/>
      <c r="BG21" s="238"/>
      <c r="BH21" s="238"/>
      <c r="BI21" s="238"/>
      <c r="BJ21" s="238"/>
      <c r="BK21" s="238"/>
      <c r="BL21" s="238"/>
      <c r="BM21" s="238">
        <v>0</v>
      </c>
      <c r="BN21" s="238">
        <v>13105.98</v>
      </c>
      <c r="BO21" s="238"/>
      <c r="BP21" s="238"/>
      <c r="BQ21" s="238"/>
      <c r="BR21" s="238"/>
      <c r="CD21">
        <v>20</v>
      </c>
      <c r="CE21" t="s">
        <v>41</v>
      </c>
      <c r="CR21">
        <v>2500000.0214</v>
      </c>
      <c r="CS21">
        <v>0</v>
      </c>
      <c r="DE21">
        <v>133</v>
      </c>
      <c r="DF21" t="s">
        <v>60</v>
      </c>
      <c r="DG21">
        <v>763310</v>
      </c>
    </row>
    <row r="22" spans="1:111">
      <c r="A22">
        <v>340</v>
      </c>
      <c r="B22" t="s">
        <v>136</v>
      </c>
      <c r="C22" s="238"/>
      <c r="D22" s="238"/>
      <c r="E22" s="238"/>
      <c r="F22" s="238"/>
      <c r="G22" s="238"/>
      <c r="H22" s="238"/>
      <c r="I22" s="238"/>
      <c r="J22" s="238"/>
      <c r="K22" s="238"/>
      <c r="L22" s="238"/>
      <c r="M22" s="238">
        <v>0</v>
      </c>
      <c r="N22" s="238">
        <v>1217</v>
      </c>
      <c r="O22" s="238">
        <v>450</v>
      </c>
      <c r="P22" s="238">
        <v>369350.85999999993</v>
      </c>
      <c r="AB22">
        <v>253</v>
      </c>
      <c r="AC22" t="s">
        <v>104</v>
      </c>
      <c r="AP22">
        <v>50.01</v>
      </c>
      <c r="AQ22">
        <v>62901256.890000001</v>
      </c>
      <c r="BC22">
        <v>597</v>
      </c>
      <c r="BD22" t="s">
        <v>677</v>
      </c>
      <c r="BE22" s="238"/>
      <c r="BF22" s="238"/>
      <c r="BG22" s="238"/>
      <c r="BH22" s="238"/>
      <c r="BI22" s="238"/>
      <c r="BJ22" s="238"/>
      <c r="BK22" s="238"/>
      <c r="BL22" s="238"/>
      <c r="BM22" s="238"/>
      <c r="BN22" s="238"/>
      <c r="BO22" s="238">
        <v>0</v>
      </c>
      <c r="BP22" s="238">
        <v>387898894.81999999</v>
      </c>
      <c r="BQ22" s="238"/>
      <c r="BR22" s="238"/>
      <c r="CD22">
        <v>81</v>
      </c>
      <c r="CE22" t="s">
        <v>49</v>
      </c>
      <c r="CR22">
        <v>1577749.9905999999</v>
      </c>
      <c r="CS22">
        <v>0</v>
      </c>
      <c r="DE22">
        <v>225</v>
      </c>
      <c r="DF22" t="s">
        <v>96</v>
      </c>
      <c r="DG22">
        <v>1600000</v>
      </c>
    </row>
    <row r="23" spans="1:111">
      <c r="A23">
        <v>383</v>
      </c>
      <c r="B23" t="s">
        <v>1246</v>
      </c>
      <c r="C23" s="238"/>
      <c r="D23" s="238"/>
      <c r="E23" s="238"/>
      <c r="F23" s="238"/>
      <c r="G23" s="238"/>
      <c r="H23" s="238"/>
      <c r="I23" s="238"/>
      <c r="J23" s="238"/>
      <c r="K23" s="238"/>
      <c r="L23" s="238"/>
      <c r="M23" s="238">
        <v>50</v>
      </c>
      <c r="N23" s="238">
        <v>0</v>
      </c>
      <c r="O23" s="238">
        <v>150</v>
      </c>
      <c r="P23" s="238">
        <v>0</v>
      </c>
      <c r="AB23">
        <v>81</v>
      </c>
      <c r="AC23" t="s">
        <v>49</v>
      </c>
      <c r="AP23">
        <v>50.01</v>
      </c>
      <c r="AQ23">
        <v>1577800</v>
      </c>
      <c r="BC23">
        <v>340</v>
      </c>
      <c r="BD23" t="s">
        <v>136</v>
      </c>
      <c r="BE23" s="238"/>
      <c r="BF23" s="238"/>
      <c r="BG23" s="238"/>
      <c r="BH23" s="238"/>
      <c r="BI23" s="238"/>
      <c r="BJ23" s="238"/>
      <c r="BK23" s="238"/>
      <c r="BL23" s="238"/>
      <c r="BM23" s="238"/>
      <c r="BN23" s="238"/>
      <c r="BO23" s="238">
        <v>116945.70999999999</v>
      </c>
      <c r="BP23" s="238">
        <v>0</v>
      </c>
      <c r="BQ23" s="238"/>
      <c r="BR23" s="238"/>
      <c r="DE23">
        <v>227</v>
      </c>
      <c r="DF23" t="s">
        <v>98</v>
      </c>
      <c r="DG23">
        <v>36919.64</v>
      </c>
    </row>
    <row r="24" spans="1:111">
      <c r="A24">
        <v>513</v>
      </c>
      <c r="B24" t="s">
        <v>160</v>
      </c>
      <c r="C24" s="238"/>
      <c r="D24" s="238"/>
      <c r="E24" s="238"/>
      <c r="F24" s="238"/>
      <c r="G24" s="238">
        <v>0</v>
      </c>
      <c r="H24" s="238">
        <v>430128</v>
      </c>
      <c r="I24" s="238">
        <v>0</v>
      </c>
      <c r="J24" s="238">
        <v>42790679.390000001</v>
      </c>
      <c r="K24" s="238"/>
      <c r="L24" s="238"/>
      <c r="M24" s="238">
        <v>490517198.18000001</v>
      </c>
      <c r="N24" s="238">
        <v>41720.480000000003</v>
      </c>
      <c r="O24" s="238">
        <v>436611000.76000005</v>
      </c>
      <c r="P24" s="238">
        <v>17547.440000000002</v>
      </c>
      <c r="AB24">
        <v>514</v>
      </c>
      <c r="AC24" t="s">
        <v>161</v>
      </c>
      <c r="AP24">
        <v>0</v>
      </c>
      <c r="AQ24">
        <v>3568992.3800000004</v>
      </c>
      <c r="BC24">
        <v>10</v>
      </c>
      <c r="BD24" t="s">
        <v>38</v>
      </c>
      <c r="BE24" s="238"/>
      <c r="BF24" s="238"/>
      <c r="BG24" s="238"/>
      <c r="BH24" s="238"/>
      <c r="BI24" s="238"/>
      <c r="BJ24" s="238"/>
      <c r="BK24" s="238"/>
      <c r="BL24" s="238"/>
      <c r="BM24" s="238"/>
      <c r="BN24" s="238"/>
      <c r="BO24" s="238">
        <v>0</v>
      </c>
      <c r="BP24" s="238">
        <v>36182.93</v>
      </c>
      <c r="BQ24" s="238"/>
      <c r="BR24" s="238"/>
      <c r="DE24">
        <v>269</v>
      </c>
      <c r="DF24" t="s">
        <v>109</v>
      </c>
      <c r="DG24">
        <v>81886.33</v>
      </c>
    </row>
    <row r="25" spans="1:111">
      <c r="A25">
        <v>578</v>
      </c>
      <c r="B25" t="s">
        <v>168</v>
      </c>
      <c r="C25" s="238"/>
      <c r="D25" s="238"/>
      <c r="E25" s="238"/>
      <c r="F25" s="238"/>
      <c r="G25" s="238"/>
      <c r="H25" s="238"/>
      <c r="I25" s="238"/>
      <c r="J25" s="238"/>
      <c r="K25" s="238"/>
      <c r="L25" s="238"/>
      <c r="M25" s="238"/>
      <c r="N25" s="238"/>
      <c r="O25" s="238">
        <v>0</v>
      </c>
      <c r="P25" s="238">
        <v>7764453.5499999998</v>
      </c>
      <c r="BC25">
        <v>312</v>
      </c>
      <c r="BD25" t="s">
        <v>133</v>
      </c>
      <c r="BE25" s="238"/>
      <c r="BF25" s="238"/>
      <c r="BG25" s="238"/>
      <c r="BH25" s="238"/>
      <c r="BI25" s="238"/>
      <c r="BJ25" s="238"/>
      <c r="BK25" s="238"/>
      <c r="BL25" s="238"/>
      <c r="BM25" s="238"/>
      <c r="BN25" s="238"/>
      <c r="BO25" s="238">
        <v>35898.050000000003</v>
      </c>
      <c r="BP25" s="238">
        <v>0</v>
      </c>
      <c r="BQ25" s="238"/>
      <c r="BR25" s="238"/>
      <c r="DE25">
        <v>389</v>
      </c>
      <c r="DF25" t="s">
        <v>1422</v>
      </c>
      <c r="DG25">
        <v>3769888.32</v>
      </c>
    </row>
    <row r="26" spans="1:111">
      <c r="A26">
        <v>587</v>
      </c>
      <c r="B26" t="s">
        <v>673</v>
      </c>
      <c r="C26" s="238"/>
      <c r="D26" s="238"/>
      <c r="E26" s="238"/>
      <c r="F26" s="238"/>
      <c r="G26" s="238"/>
      <c r="H26" s="238"/>
      <c r="I26" s="238"/>
      <c r="J26" s="238"/>
      <c r="K26" s="238"/>
      <c r="L26" s="238"/>
      <c r="M26" s="238"/>
      <c r="N26" s="238"/>
      <c r="O26" s="238">
        <v>0</v>
      </c>
      <c r="P26" s="238">
        <v>11887631.1</v>
      </c>
      <c r="BC26">
        <v>203</v>
      </c>
      <c r="BD26" t="s">
        <v>86</v>
      </c>
      <c r="BE26" s="238"/>
      <c r="BF26" s="238"/>
      <c r="BG26" s="238"/>
      <c r="BH26" s="238"/>
      <c r="BI26" s="238"/>
      <c r="BJ26" s="238"/>
      <c r="BK26" s="238"/>
      <c r="BL26" s="238"/>
      <c r="BM26" s="238"/>
      <c r="BN26" s="238"/>
      <c r="BO26" s="238">
        <v>0</v>
      </c>
      <c r="BP26" s="238">
        <v>35898.050000000003</v>
      </c>
      <c r="BQ26" s="238"/>
      <c r="BR26" s="238"/>
      <c r="DE26">
        <v>576</v>
      </c>
      <c r="DF26" t="s">
        <v>1247</v>
      </c>
      <c r="DG26">
        <v>1885607.1199999996</v>
      </c>
    </row>
    <row r="27" spans="1:111">
      <c r="A27">
        <v>650</v>
      </c>
      <c r="B27" t="s">
        <v>175</v>
      </c>
      <c r="C27" s="238"/>
      <c r="D27" s="238"/>
      <c r="E27" s="238">
        <v>0</v>
      </c>
      <c r="F27" s="238">
        <v>120</v>
      </c>
      <c r="G27" s="238"/>
      <c r="H27" s="238"/>
      <c r="I27" s="238">
        <v>0</v>
      </c>
      <c r="J27" s="238">
        <v>106234.68</v>
      </c>
      <c r="K27" s="238">
        <v>0</v>
      </c>
      <c r="L27" s="238">
        <v>2000</v>
      </c>
      <c r="M27" s="238">
        <v>0</v>
      </c>
      <c r="N27" s="238">
        <v>95671.11</v>
      </c>
      <c r="O27" s="238">
        <v>0</v>
      </c>
      <c r="P27" s="238">
        <v>9595.7900000000009</v>
      </c>
      <c r="BC27">
        <v>132</v>
      </c>
      <c r="BD27" t="s">
        <v>59</v>
      </c>
      <c r="BE27" s="238"/>
      <c r="BF27" s="238"/>
      <c r="BG27" s="238"/>
      <c r="BH27" s="238"/>
      <c r="BI27" s="238"/>
      <c r="BJ27" s="238"/>
      <c r="BK27" s="238"/>
      <c r="BL27" s="238"/>
      <c r="BM27" s="238"/>
      <c r="BN27" s="238"/>
      <c r="BO27" s="238"/>
      <c r="BP27" s="238"/>
      <c r="BQ27" s="238">
        <v>0</v>
      </c>
      <c r="BR27" s="238">
        <v>2453136</v>
      </c>
      <c r="DE27">
        <v>660</v>
      </c>
      <c r="DF27" t="s">
        <v>176</v>
      </c>
      <c r="DG27">
        <v>23943266.809999995</v>
      </c>
    </row>
    <row r="28" spans="1:111">
      <c r="A28">
        <v>660</v>
      </c>
      <c r="B28" t="s">
        <v>176</v>
      </c>
      <c r="C28" s="238"/>
      <c r="D28" s="238"/>
      <c r="E28" s="238"/>
      <c r="F28" s="238"/>
      <c r="G28" s="238"/>
      <c r="H28" s="238"/>
      <c r="I28" s="238"/>
      <c r="J28" s="238"/>
      <c r="K28" s="238"/>
      <c r="L28" s="238"/>
      <c r="M28" s="238">
        <v>0</v>
      </c>
      <c r="N28" s="238">
        <v>355260.03</v>
      </c>
      <c r="O28" s="238">
        <v>0</v>
      </c>
      <c r="P28" s="238">
        <v>195379.84999999998</v>
      </c>
      <c r="BC28">
        <v>70</v>
      </c>
      <c r="BD28" t="s">
        <v>47</v>
      </c>
      <c r="BE28" s="238"/>
      <c r="BF28" s="238"/>
      <c r="BG28" s="238"/>
      <c r="BH28" s="238"/>
      <c r="BI28" s="238"/>
      <c r="BJ28" s="238"/>
      <c r="BK28" s="238"/>
      <c r="BL28" s="238"/>
      <c r="BM28" s="238"/>
      <c r="BN28" s="238"/>
      <c r="BO28" s="238"/>
      <c r="BP28" s="238"/>
      <c r="BQ28" s="238">
        <v>0</v>
      </c>
      <c r="BR28" s="238">
        <v>7100100</v>
      </c>
      <c r="DE28">
        <v>41</v>
      </c>
      <c r="DF28" t="s">
        <v>44</v>
      </c>
      <c r="DG28">
        <v>163442.70000000001</v>
      </c>
    </row>
    <row r="29" spans="1:111">
      <c r="A29">
        <v>670</v>
      </c>
      <c r="B29" t="s">
        <v>178</v>
      </c>
      <c r="C29" s="238"/>
      <c r="D29" s="238"/>
      <c r="E29" s="238"/>
      <c r="F29" s="238"/>
      <c r="G29" s="238"/>
      <c r="H29" s="238"/>
      <c r="I29" s="238"/>
      <c r="J29" s="238"/>
      <c r="K29" s="238"/>
      <c r="L29" s="238"/>
      <c r="M29" s="238">
        <v>0</v>
      </c>
      <c r="N29" s="238">
        <v>24101.84</v>
      </c>
      <c r="O29" s="238">
        <v>0</v>
      </c>
      <c r="P29" s="238">
        <v>50250.8</v>
      </c>
      <c r="BC29">
        <v>81</v>
      </c>
      <c r="BD29" t="s">
        <v>49</v>
      </c>
      <c r="BE29" s="238"/>
      <c r="BF29" s="238"/>
      <c r="BG29" s="238"/>
      <c r="BH29" s="238"/>
      <c r="BI29" s="238"/>
      <c r="BJ29" s="238"/>
      <c r="BK29" s="238"/>
      <c r="BL29" s="238"/>
      <c r="BM29" s="238"/>
      <c r="BN29" s="238"/>
      <c r="BO29" s="238"/>
      <c r="BP29" s="238"/>
      <c r="BQ29" s="238">
        <v>0</v>
      </c>
      <c r="BR29" s="238">
        <v>1577749.99</v>
      </c>
      <c r="DE29" t="s">
        <v>541</v>
      </c>
      <c r="DF29" t="s">
        <v>590</v>
      </c>
      <c r="DG29">
        <v>366199335.78000003</v>
      </c>
    </row>
    <row r="30" spans="1:111">
      <c r="A30">
        <v>902</v>
      </c>
      <c r="B30" t="s">
        <v>191</v>
      </c>
      <c r="C30" s="238"/>
      <c r="D30" s="238"/>
      <c r="E30" s="238"/>
      <c r="F30" s="238"/>
      <c r="G30" s="238">
        <v>0</v>
      </c>
      <c r="H30" s="238">
        <v>3205.35</v>
      </c>
      <c r="I30" s="238"/>
      <c r="J30" s="238"/>
      <c r="K30" s="238"/>
      <c r="L30" s="238"/>
      <c r="M30" s="238"/>
      <c r="N30" s="238"/>
      <c r="O30" s="238"/>
      <c r="P30" s="238"/>
      <c r="BC30">
        <v>25</v>
      </c>
      <c r="BD30" t="s">
        <v>42</v>
      </c>
      <c r="BE30" s="238"/>
      <c r="BF30" s="238"/>
      <c r="BG30" s="238"/>
      <c r="BH30" s="238"/>
      <c r="BI30" s="238"/>
      <c r="BJ30" s="238"/>
      <c r="BK30" s="238"/>
      <c r="BL30" s="238"/>
      <c r="BM30" s="238"/>
      <c r="BN30" s="238"/>
      <c r="BO30" s="238"/>
      <c r="BP30" s="238"/>
      <c r="BQ30" s="238">
        <v>638.79</v>
      </c>
      <c r="BR30" s="238">
        <v>0</v>
      </c>
      <c r="DE30">
        <v>312</v>
      </c>
      <c r="DF30" t="s">
        <v>133</v>
      </c>
      <c r="DG30">
        <v>9527724.7000000067</v>
      </c>
    </row>
    <row r="31" spans="1:111">
      <c r="A31" t="s">
        <v>541</v>
      </c>
      <c r="B31" t="s">
        <v>590</v>
      </c>
      <c r="C31" s="238">
        <v>350000050</v>
      </c>
      <c r="D31" s="238">
        <v>351143047.78999996</v>
      </c>
      <c r="E31" s="238">
        <v>50</v>
      </c>
      <c r="F31" s="238">
        <v>1712136.41</v>
      </c>
      <c r="G31" s="238">
        <v>50</v>
      </c>
      <c r="H31" s="238">
        <v>3780029.1900000004</v>
      </c>
      <c r="I31" s="238">
        <v>200000000</v>
      </c>
      <c r="J31" s="238">
        <v>202576359.74000007</v>
      </c>
      <c r="K31" s="238">
        <v>250000000</v>
      </c>
      <c r="L31" s="238">
        <v>275013670.37999988</v>
      </c>
      <c r="M31" s="238">
        <v>0</v>
      </c>
      <c r="N31" s="238">
        <v>322632433.44</v>
      </c>
      <c r="O31" s="238">
        <v>320000000</v>
      </c>
      <c r="P31" s="238">
        <v>4033751.17</v>
      </c>
      <c r="DE31">
        <v>548</v>
      </c>
      <c r="DF31" t="s">
        <v>1285</v>
      </c>
      <c r="DG31">
        <v>1533116.5</v>
      </c>
    </row>
    <row r="32" spans="1:111">
      <c r="A32" t="s">
        <v>544</v>
      </c>
      <c r="B32" t="s">
        <v>683</v>
      </c>
      <c r="C32" s="238">
        <v>0</v>
      </c>
      <c r="D32" s="238">
        <v>162621.54999999999</v>
      </c>
      <c r="E32" s="238">
        <v>0</v>
      </c>
      <c r="F32" s="238">
        <v>887005.61999999988</v>
      </c>
      <c r="G32" s="238">
        <v>0</v>
      </c>
      <c r="H32" s="238">
        <v>600082.17999999993</v>
      </c>
      <c r="I32" s="238">
        <v>0</v>
      </c>
      <c r="J32" s="238">
        <v>789.7</v>
      </c>
      <c r="K32" s="238">
        <v>0</v>
      </c>
      <c r="L32" s="238">
        <v>53000.05</v>
      </c>
      <c r="M32" s="238">
        <v>0</v>
      </c>
      <c r="N32" s="238">
        <v>521935.76999999996</v>
      </c>
      <c r="O32" s="238">
        <v>0</v>
      </c>
      <c r="P32" s="238">
        <v>25940.93</v>
      </c>
      <c r="DE32">
        <v>599</v>
      </c>
      <c r="DF32" t="s">
        <v>1249</v>
      </c>
      <c r="DG32">
        <v>51681865.019999996</v>
      </c>
    </row>
    <row r="33" spans="1:111">
      <c r="A33" t="s">
        <v>550</v>
      </c>
      <c r="B33" t="s">
        <v>589</v>
      </c>
      <c r="C33" s="238">
        <v>0</v>
      </c>
      <c r="D33" s="238">
        <v>102110.76000000001</v>
      </c>
      <c r="E33" s="238">
        <v>0</v>
      </c>
      <c r="F33" s="238">
        <v>344085.35</v>
      </c>
      <c r="G33" s="238"/>
      <c r="H33" s="238"/>
      <c r="I33" s="238"/>
      <c r="J33" s="238"/>
      <c r="K33" s="238"/>
      <c r="L33" s="238"/>
      <c r="M33" s="238">
        <v>0</v>
      </c>
      <c r="N33" s="238">
        <v>551.99</v>
      </c>
      <c r="O33" s="238">
        <v>0</v>
      </c>
      <c r="P33" s="238">
        <v>82020.679999999993</v>
      </c>
      <c r="DE33">
        <v>132</v>
      </c>
      <c r="DF33" t="s">
        <v>59</v>
      </c>
      <c r="DG33">
        <v>37022171.480000004</v>
      </c>
    </row>
    <row r="34" spans="1:111">
      <c r="A34">
        <v>597</v>
      </c>
      <c r="B34" t="s">
        <v>677</v>
      </c>
      <c r="C34" s="238"/>
      <c r="D34" s="238"/>
      <c r="E34" s="238"/>
      <c r="F34" s="238"/>
      <c r="G34" s="238">
        <v>0</v>
      </c>
      <c r="H34" s="238">
        <v>732295.29999999993</v>
      </c>
      <c r="I34" s="238">
        <v>2631.61</v>
      </c>
      <c r="J34" s="238">
        <v>8294524.2599999998</v>
      </c>
      <c r="K34" s="238">
        <v>16013.57</v>
      </c>
      <c r="L34" s="238">
        <v>23449575.73</v>
      </c>
      <c r="M34" s="238">
        <v>1250</v>
      </c>
      <c r="N34" s="238">
        <v>6744520.3300000001</v>
      </c>
      <c r="O34" s="238">
        <v>3313.96</v>
      </c>
      <c r="P34" s="238">
        <v>21171803.98</v>
      </c>
      <c r="DE34">
        <v>47</v>
      </c>
      <c r="DF34" t="s">
        <v>45</v>
      </c>
      <c r="DG34">
        <v>4750597.24</v>
      </c>
    </row>
    <row r="35" spans="1:111">
      <c r="A35">
        <v>595</v>
      </c>
      <c r="B35" t="s">
        <v>611</v>
      </c>
      <c r="C35" s="238"/>
      <c r="D35" s="238"/>
      <c r="E35" s="238">
        <v>0</v>
      </c>
      <c r="F35" s="238">
        <v>465</v>
      </c>
      <c r="G35" s="238"/>
      <c r="H35" s="238"/>
      <c r="I35" s="238"/>
      <c r="J35" s="238"/>
      <c r="K35" s="238"/>
      <c r="L35" s="238"/>
      <c r="M35" s="238"/>
      <c r="N35" s="238"/>
      <c r="O35" s="238">
        <v>0</v>
      </c>
      <c r="P35" s="238">
        <v>25731.19</v>
      </c>
      <c r="DE35">
        <v>66</v>
      </c>
      <c r="DF35" t="s">
        <v>46</v>
      </c>
      <c r="DG35">
        <v>3481.25</v>
      </c>
    </row>
    <row r="36" spans="1:111">
      <c r="A36">
        <v>78</v>
      </c>
      <c r="B36" t="s">
        <v>1380</v>
      </c>
      <c r="C36" s="238"/>
      <c r="D36" s="238"/>
      <c r="E36" s="238"/>
      <c r="F36" s="238"/>
      <c r="G36" s="238"/>
      <c r="H36" s="238"/>
      <c r="I36" s="238"/>
      <c r="J36" s="238"/>
      <c r="K36" s="238"/>
      <c r="L36" s="238"/>
      <c r="M36" s="238"/>
      <c r="N36" s="238"/>
      <c r="O36" s="238">
        <v>0</v>
      </c>
      <c r="P36" s="238">
        <v>28519.119999999999</v>
      </c>
      <c r="DE36">
        <v>249</v>
      </c>
      <c r="DF36" t="s">
        <v>102</v>
      </c>
      <c r="DG36">
        <v>1880010</v>
      </c>
    </row>
    <row r="37" spans="1:111">
      <c r="A37">
        <v>283</v>
      </c>
      <c r="B37" t="s">
        <v>115</v>
      </c>
      <c r="C37" s="238"/>
      <c r="D37" s="238"/>
      <c r="E37" s="238"/>
      <c r="F37" s="238"/>
      <c r="G37" s="238"/>
      <c r="H37" s="238"/>
      <c r="I37" s="238"/>
      <c r="J37" s="238"/>
      <c r="K37" s="238"/>
      <c r="L37" s="238"/>
      <c r="M37" s="238">
        <v>0</v>
      </c>
      <c r="N37" s="238">
        <v>4343.8</v>
      </c>
      <c r="O37" s="238">
        <v>0</v>
      </c>
      <c r="P37" s="238">
        <v>3149428.87</v>
      </c>
      <c r="DE37">
        <v>290</v>
      </c>
      <c r="DF37" t="s">
        <v>118</v>
      </c>
      <c r="DG37">
        <v>8413489.6500000004</v>
      </c>
    </row>
    <row r="38" spans="1:111">
      <c r="A38">
        <v>203</v>
      </c>
      <c r="B38" t="s">
        <v>86</v>
      </c>
      <c r="C38" s="238"/>
      <c r="D38" s="238"/>
      <c r="E38" s="238"/>
      <c r="F38" s="238"/>
      <c r="G38" s="238">
        <v>0</v>
      </c>
      <c r="H38" s="238">
        <v>0.03</v>
      </c>
      <c r="I38" s="238"/>
      <c r="J38" s="238"/>
      <c r="K38" s="238"/>
      <c r="L38" s="238"/>
      <c r="M38" s="238">
        <v>0</v>
      </c>
      <c r="N38" s="238">
        <v>60</v>
      </c>
      <c r="O38" s="238">
        <v>0</v>
      </c>
      <c r="P38" s="238">
        <v>16544.539999999997</v>
      </c>
      <c r="DE38">
        <v>324</v>
      </c>
      <c r="DF38" t="s">
        <v>135</v>
      </c>
      <c r="DG38">
        <v>4364.6000000000004</v>
      </c>
    </row>
    <row r="39" spans="1:111">
      <c r="A39">
        <v>155</v>
      </c>
      <c r="B39" t="s">
        <v>75</v>
      </c>
      <c r="C39" s="238"/>
      <c r="D39" s="238"/>
      <c r="E39" s="238"/>
      <c r="F39" s="238"/>
      <c r="G39" s="238"/>
      <c r="H39" s="238"/>
      <c r="I39" s="238"/>
      <c r="J39" s="238"/>
      <c r="K39" s="238"/>
      <c r="L39" s="238"/>
      <c r="M39" s="238"/>
      <c r="N39" s="238"/>
      <c r="O39" s="238">
        <v>0</v>
      </c>
      <c r="P39" s="238">
        <v>13201147.73</v>
      </c>
      <c r="DE39">
        <v>347</v>
      </c>
      <c r="DF39" t="s">
        <v>142</v>
      </c>
      <c r="DG39">
        <v>792017.61</v>
      </c>
    </row>
    <row r="40" spans="1:111">
      <c r="A40">
        <v>290</v>
      </c>
      <c r="B40" t="s">
        <v>118</v>
      </c>
      <c r="C40" s="238"/>
      <c r="D40" s="238"/>
      <c r="E40" s="238"/>
      <c r="F40" s="238"/>
      <c r="G40" s="238"/>
      <c r="H40" s="238"/>
      <c r="I40" s="238"/>
      <c r="J40" s="238"/>
      <c r="K40" s="238"/>
      <c r="L40" s="238"/>
      <c r="M40" s="238"/>
      <c r="N40" s="238"/>
      <c r="O40" s="238">
        <v>0</v>
      </c>
      <c r="P40" s="238">
        <v>19713.900000000001</v>
      </c>
      <c r="DE40">
        <v>343</v>
      </c>
      <c r="DF40" t="s">
        <v>138</v>
      </c>
      <c r="DG40">
        <v>4769592</v>
      </c>
    </row>
    <row r="41" spans="1:111">
      <c r="A41">
        <v>373</v>
      </c>
      <c r="B41" t="s">
        <v>607</v>
      </c>
      <c r="C41" s="238"/>
      <c r="D41" s="238"/>
      <c r="E41" s="238"/>
      <c r="F41" s="238"/>
      <c r="G41" s="238"/>
      <c r="H41" s="238"/>
      <c r="I41" s="238"/>
      <c r="J41" s="238"/>
      <c r="K41" s="238"/>
      <c r="L41" s="238"/>
      <c r="M41" s="238"/>
      <c r="N41" s="238"/>
      <c r="O41" s="238">
        <v>0</v>
      </c>
      <c r="P41" s="238">
        <v>38036681.140000001</v>
      </c>
      <c r="DE41">
        <v>344</v>
      </c>
      <c r="DF41" t="s">
        <v>139</v>
      </c>
      <c r="DG41">
        <v>1803000</v>
      </c>
    </row>
    <row r="42" spans="1:111">
      <c r="A42">
        <v>342</v>
      </c>
      <c r="B42" t="s">
        <v>137</v>
      </c>
      <c r="C42" s="238"/>
      <c r="D42" s="238"/>
      <c r="E42" s="238"/>
      <c r="F42" s="238"/>
      <c r="G42" s="238"/>
      <c r="H42" s="238"/>
      <c r="I42" s="238"/>
      <c r="J42" s="238"/>
      <c r="K42" s="238"/>
      <c r="L42" s="238"/>
      <c r="M42" s="238"/>
      <c r="N42" s="238"/>
      <c r="O42" s="238">
        <v>0</v>
      </c>
      <c r="P42" s="238">
        <v>289746.10000000003</v>
      </c>
      <c r="DE42">
        <v>526</v>
      </c>
      <c r="DF42" t="s">
        <v>1266</v>
      </c>
      <c r="DG42">
        <v>1023000</v>
      </c>
    </row>
    <row r="43" spans="1:111">
      <c r="A43">
        <v>378</v>
      </c>
      <c r="B43" t="s">
        <v>610</v>
      </c>
      <c r="C43" s="238"/>
      <c r="D43" s="238"/>
      <c r="E43" s="238"/>
      <c r="F43" s="238"/>
      <c r="G43" s="238"/>
      <c r="H43" s="238"/>
      <c r="I43" s="238"/>
      <c r="J43" s="238"/>
      <c r="K43" s="238"/>
      <c r="L43" s="238"/>
      <c r="M43" s="238"/>
      <c r="N43" s="238"/>
      <c r="O43" s="238">
        <v>0</v>
      </c>
      <c r="P43" s="238">
        <v>37.4</v>
      </c>
      <c r="DE43">
        <v>578</v>
      </c>
      <c r="DF43" t="s">
        <v>168</v>
      </c>
      <c r="DG43">
        <v>82656</v>
      </c>
    </row>
    <row r="44" spans="1:111">
      <c r="A44">
        <v>374</v>
      </c>
      <c r="B44" t="s">
        <v>608</v>
      </c>
      <c r="C44" s="238"/>
      <c r="D44" s="238"/>
      <c r="E44" s="238"/>
      <c r="F44" s="238"/>
      <c r="G44" s="238"/>
      <c r="H44" s="238"/>
      <c r="I44" s="238"/>
      <c r="J44" s="238"/>
      <c r="K44" s="238"/>
      <c r="L44" s="238"/>
      <c r="M44" s="238">
        <v>0</v>
      </c>
      <c r="N44" s="238">
        <v>6120.3</v>
      </c>
      <c r="O44" s="238">
        <v>0</v>
      </c>
      <c r="P44" s="238">
        <v>116.25</v>
      </c>
      <c r="DE44">
        <v>234</v>
      </c>
      <c r="DF44" t="s">
        <v>615</v>
      </c>
      <c r="DG44">
        <v>3380.1000000000004</v>
      </c>
    </row>
    <row r="45" spans="1:111">
      <c r="A45">
        <v>905</v>
      </c>
      <c r="B45" t="s">
        <v>194</v>
      </c>
      <c r="C45" s="238">
        <v>0</v>
      </c>
      <c r="D45" s="238">
        <v>4068.6</v>
      </c>
      <c r="E45" s="238">
        <v>0</v>
      </c>
      <c r="F45" s="238">
        <v>8193.75</v>
      </c>
      <c r="G45" s="238">
        <v>0</v>
      </c>
      <c r="H45" s="238">
        <v>203035.91000000003</v>
      </c>
      <c r="I45" s="238"/>
      <c r="J45" s="238"/>
      <c r="K45" s="238"/>
      <c r="L45" s="238"/>
      <c r="M45" s="238"/>
      <c r="N45" s="238"/>
      <c r="O45" s="238"/>
      <c r="P45" s="238"/>
      <c r="DE45">
        <v>223</v>
      </c>
      <c r="DF45" t="s">
        <v>94</v>
      </c>
      <c r="DG45">
        <v>3000000</v>
      </c>
    </row>
    <row r="46" spans="1:111">
      <c r="A46">
        <v>580</v>
      </c>
      <c r="B46" t="s">
        <v>169</v>
      </c>
      <c r="C46" s="238"/>
      <c r="D46" s="238"/>
      <c r="E46" s="238"/>
      <c r="F46" s="238"/>
      <c r="G46" s="238"/>
      <c r="H46" s="238"/>
      <c r="I46" s="238"/>
      <c r="J46" s="238"/>
      <c r="K46" s="238"/>
      <c r="L46" s="238"/>
      <c r="M46" s="238"/>
      <c r="N46" s="238"/>
      <c r="O46" s="238">
        <v>0</v>
      </c>
      <c r="P46" s="238">
        <v>17986.2</v>
      </c>
      <c r="DE46">
        <v>296</v>
      </c>
      <c r="DF46" t="s">
        <v>124</v>
      </c>
      <c r="DG46">
        <v>200</v>
      </c>
    </row>
    <row r="47" spans="1:111">
      <c r="A47">
        <v>66</v>
      </c>
      <c r="B47" t="s">
        <v>46</v>
      </c>
      <c r="C47" s="238"/>
      <c r="D47" s="238"/>
      <c r="E47" s="238"/>
      <c r="F47" s="238"/>
      <c r="G47" s="238"/>
      <c r="H47" s="238"/>
      <c r="I47" s="238"/>
      <c r="J47" s="238"/>
      <c r="K47" s="238"/>
      <c r="L47" s="238"/>
      <c r="M47" s="238"/>
      <c r="N47" s="238"/>
      <c r="O47" s="238">
        <v>0</v>
      </c>
      <c r="P47" s="238">
        <v>164236.93</v>
      </c>
      <c r="DE47">
        <v>310</v>
      </c>
      <c r="DF47" t="s">
        <v>131</v>
      </c>
      <c r="DG47">
        <v>7837303.6699999962</v>
      </c>
    </row>
    <row r="48" spans="1:111">
      <c r="A48">
        <v>206</v>
      </c>
      <c r="B48" t="s">
        <v>87</v>
      </c>
      <c r="C48" s="238"/>
      <c r="D48" s="238"/>
      <c r="E48" s="238"/>
      <c r="F48" s="238"/>
      <c r="G48" s="238"/>
      <c r="H48" s="238"/>
      <c r="I48" s="238"/>
      <c r="J48" s="238"/>
      <c r="K48" s="238"/>
      <c r="L48" s="238"/>
      <c r="M48" s="238"/>
      <c r="N48" s="238"/>
      <c r="O48" s="238">
        <v>0</v>
      </c>
      <c r="P48" s="238">
        <v>175.87</v>
      </c>
      <c r="DE48">
        <v>387</v>
      </c>
      <c r="DF48" t="s">
        <v>1267</v>
      </c>
      <c r="DG48">
        <v>18047.099999999999</v>
      </c>
    </row>
    <row r="49" spans="1:111">
      <c r="A49">
        <v>53</v>
      </c>
      <c r="B49" t="s">
        <v>1384</v>
      </c>
      <c r="C49" s="238"/>
      <c r="D49" s="238"/>
      <c r="E49" s="238"/>
      <c r="F49" s="238"/>
      <c r="G49" s="238"/>
      <c r="H49" s="238"/>
      <c r="I49" s="238"/>
      <c r="J49" s="238"/>
      <c r="K49" s="238"/>
      <c r="L49" s="238"/>
      <c r="M49" s="238"/>
      <c r="N49" s="238"/>
      <c r="O49" s="238">
        <v>0</v>
      </c>
      <c r="P49" s="238">
        <v>4466.68</v>
      </c>
      <c r="DE49">
        <v>587</v>
      </c>
      <c r="DF49" t="s">
        <v>673</v>
      </c>
      <c r="DG49">
        <v>5331853.4800000004</v>
      </c>
    </row>
    <row r="50" spans="1:111">
      <c r="A50">
        <v>514</v>
      </c>
      <c r="B50" t="s">
        <v>161</v>
      </c>
      <c r="C50" s="238"/>
      <c r="D50" s="238"/>
      <c r="E50" s="238"/>
      <c r="F50" s="238"/>
      <c r="G50" s="238"/>
      <c r="H50" s="238"/>
      <c r="I50" s="238"/>
      <c r="J50" s="238"/>
      <c r="K50" s="238"/>
      <c r="L50" s="238"/>
      <c r="M50" s="238"/>
      <c r="N50" s="238"/>
      <c r="O50" s="238">
        <v>50</v>
      </c>
      <c r="P50" s="238">
        <v>4361240.37</v>
      </c>
      <c r="DE50">
        <v>281</v>
      </c>
      <c r="DF50" t="s">
        <v>114</v>
      </c>
      <c r="DG50">
        <v>2391807</v>
      </c>
    </row>
    <row r="51" spans="1:111">
      <c r="A51">
        <v>862</v>
      </c>
      <c r="B51" t="s">
        <v>187</v>
      </c>
      <c r="C51" s="238"/>
      <c r="D51" s="238"/>
      <c r="E51" s="238"/>
      <c r="F51" s="238"/>
      <c r="G51" s="238"/>
      <c r="H51" s="238"/>
      <c r="I51" s="238"/>
      <c r="J51" s="238"/>
      <c r="K51" s="238"/>
      <c r="L51" s="238"/>
      <c r="M51" s="238"/>
      <c r="N51" s="238"/>
      <c r="O51" s="238">
        <v>50</v>
      </c>
      <c r="P51" s="238">
        <v>4624769.5600000005</v>
      </c>
      <c r="DE51">
        <v>378</v>
      </c>
      <c r="DF51" t="s">
        <v>610</v>
      </c>
      <c r="DG51">
        <v>900320.4</v>
      </c>
    </row>
    <row r="52" spans="1:111">
      <c r="A52">
        <v>70</v>
      </c>
      <c r="B52" t="s">
        <v>47</v>
      </c>
      <c r="C52" s="238"/>
      <c r="D52" s="238"/>
      <c r="E52" s="238"/>
      <c r="F52" s="238"/>
      <c r="G52" s="238"/>
      <c r="H52" s="238"/>
      <c r="I52" s="238"/>
      <c r="J52" s="238"/>
      <c r="K52" s="238"/>
      <c r="L52" s="238"/>
      <c r="M52" s="238"/>
      <c r="N52" s="238"/>
      <c r="O52" s="238">
        <v>0</v>
      </c>
      <c r="P52" s="238">
        <v>21434.84</v>
      </c>
      <c r="DE52">
        <v>130</v>
      </c>
      <c r="DF52" t="s">
        <v>58</v>
      </c>
      <c r="DG52">
        <v>83234</v>
      </c>
    </row>
    <row r="53" spans="1:111">
      <c r="A53">
        <v>417</v>
      </c>
      <c r="B53" t="s">
        <v>147</v>
      </c>
      <c r="C53" s="238">
        <v>0</v>
      </c>
      <c r="D53" s="238">
        <v>61876.08</v>
      </c>
      <c r="E53" s="238">
        <v>0</v>
      </c>
      <c r="F53" s="238">
        <v>13270.75</v>
      </c>
      <c r="G53" s="238">
        <v>0</v>
      </c>
      <c r="H53" s="238">
        <v>31074.760000000002</v>
      </c>
      <c r="I53" s="238">
        <v>0</v>
      </c>
      <c r="J53" s="238">
        <v>63.98</v>
      </c>
      <c r="K53" s="238">
        <v>0</v>
      </c>
      <c r="L53" s="238">
        <v>12790.75</v>
      </c>
      <c r="M53" s="238">
        <v>0</v>
      </c>
      <c r="N53" s="238">
        <v>43461.53</v>
      </c>
      <c r="O53" s="238">
        <v>0</v>
      </c>
      <c r="P53" s="238">
        <v>66768.37</v>
      </c>
      <c r="DE53">
        <v>525</v>
      </c>
      <c r="DF53" t="s">
        <v>164</v>
      </c>
      <c r="DG53">
        <v>4469.8100000000004</v>
      </c>
    </row>
    <row r="54" spans="1:111">
      <c r="A54">
        <v>951</v>
      </c>
      <c r="B54" t="s">
        <v>199</v>
      </c>
      <c r="C54" s="238"/>
      <c r="D54" s="238"/>
      <c r="E54" s="238">
        <v>0</v>
      </c>
      <c r="F54" s="238">
        <v>656.62</v>
      </c>
      <c r="G54" s="238"/>
      <c r="H54" s="238"/>
      <c r="I54" s="238"/>
      <c r="J54" s="238"/>
      <c r="K54" s="238"/>
      <c r="L54" s="238"/>
      <c r="M54" s="238"/>
      <c r="N54" s="238"/>
      <c r="O54" s="238"/>
      <c r="P54" s="238"/>
      <c r="DE54">
        <v>594</v>
      </c>
      <c r="DF54" t="s">
        <v>88</v>
      </c>
      <c r="DG54">
        <v>377905.91999999998</v>
      </c>
    </row>
    <row r="55" spans="1:111">
      <c r="A55">
        <v>526</v>
      </c>
      <c r="B55" t="s">
        <v>1266</v>
      </c>
      <c r="C55" s="238"/>
      <c r="D55" s="238"/>
      <c r="E55" s="238">
        <v>0</v>
      </c>
      <c r="F55" s="238">
        <v>82.19</v>
      </c>
      <c r="G55" s="238"/>
      <c r="H55" s="238"/>
      <c r="I55" s="238"/>
      <c r="J55" s="238"/>
      <c r="K55" s="238"/>
      <c r="L55" s="238"/>
      <c r="M55" s="238"/>
      <c r="N55" s="238"/>
      <c r="O55" s="238">
        <v>0</v>
      </c>
      <c r="P55" s="238">
        <v>3485.01</v>
      </c>
    </row>
    <row r="56" spans="1:111">
      <c r="A56">
        <v>681</v>
      </c>
      <c r="B56" t="s">
        <v>180</v>
      </c>
      <c r="C56" s="238"/>
      <c r="D56" s="238"/>
      <c r="E56" s="238"/>
      <c r="F56" s="238"/>
      <c r="G56" s="238"/>
      <c r="H56" s="238"/>
      <c r="I56" s="238"/>
      <c r="J56" s="238"/>
      <c r="K56" s="238"/>
      <c r="L56" s="238"/>
      <c r="M56" s="238">
        <v>0</v>
      </c>
      <c r="N56" s="238">
        <v>119328.33</v>
      </c>
      <c r="O56" s="238">
        <v>0</v>
      </c>
      <c r="P56" s="238">
        <v>4513.8999999999996</v>
      </c>
    </row>
    <row r="57" spans="1:111">
      <c r="A57">
        <v>269</v>
      </c>
      <c r="B57" t="s">
        <v>109</v>
      </c>
      <c r="C57" s="238"/>
      <c r="D57" s="238"/>
      <c r="E57" s="238"/>
      <c r="F57" s="238"/>
      <c r="G57" s="238"/>
      <c r="H57" s="238"/>
      <c r="I57" s="238"/>
      <c r="J57" s="238"/>
      <c r="K57" s="238"/>
      <c r="L57" s="238"/>
      <c r="M57" s="238">
        <v>0</v>
      </c>
      <c r="N57" s="238">
        <v>216542.34</v>
      </c>
      <c r="O57" s="238"/>
      <c r="P57" s="238"/>
    </row>
    <row r="58" spans="1:111">
      <c r="A58">
        <v>389</v>
      </c>
      <c r="B58" t="s">
        <v>1422</v>
      </c>
      <c r="C58" s="238"/>
      <c r="D58" s="238"/>
      <c r="E58" s="238"/>
      <c r="F58" s="238"/>
      <c r="G58" s="238">
        <v>0</v>
      </c>
      <c r="H58" s="238">
        <v>15</v>
      </c>
      <c r="I58" s="238"/>
      <c r="J58" s="238"/>
      <c r="K58" s="238"/>
      <c r="L58" s="238"/>
      <c r="M58" s="238">
        <v>0</v>
      </c>
      <c r="N58" s="238">
        <v>360</v>
      </c>
      <c r="O58" s="238">
        <v>1250</v>
      </c>
      <c r="P58" s="238">
        <v>46468.09</v>
      </c>
    </row>
    <row r="59" spans="1:111">
      <c r="A59" t="s">
        <v>542</v>
      </c>
      <c r="B59" t="s">
        <v>691</v>
      </c>
      <c r="C59" s="238">
        <v>25235.599999999999</v>
      </c>
      <c r="D59" s="238">
        <v>29809152.949999999</v>
      </c>
      <c r="E59" s="238">
        <v>0</v>
      </c>
      <c r="F59" s="238">
        <v>25891954.709999997</v>
      </c>
      <c r="G59" s="238"/>
      <c r="H59" s="238"/>
      <c r="I59" s="238">
        <v>26812954.690000001</v>
      </c>
      <c r="J59" s="238">
        <v>140000</v>
      </c>
      <c r="K59" s="238">
        <v>4437710.8899999997</v>
      </c>
      <c r="L59" s="238">
        <v>140000</v>
      </c>
      <c r="M59" s="238">
        <v>35691612.740000002</v>
      </c>
      <c r="N59" s="238">
        <v>185000100</v>
      </c>
      <c r="O59" s="238">
        <v>89888.97</v>
      </c>
      <c r="P59" s="238">
        <v>20106454.669999998</v>
      </c>
    </row>
    <row r="60" spans="1:111">
      <c r="A60">
        <v>253</v>
      </c>
      <c r="B60" t="s">
        <v>104</v>
      </c>
      <c r="C60" s="238"/>
      <c r="D60" s="238"/>
      <c r="E60" s="238"/>
      <c r="F60" s="238"/>
      <c r="G60" s="238"/>
      <c r="H60" s="238"/>
      <c r="I60" s="238">
        <v>0</v>
      </c>
      <c r="J60" s="238">
        <v>250</v>
      </c>
      <c r="K60" s="238"/>
      <c r="L60" s="238"/>
      <c r="M60" s="238">
        <v>0</v>
      </c>
      <c r="N60" s="238">
        <v>751</v>
      </c>
      <c r="O60" s="238">
        <v>0</v>
      </c>
      <c r="P60" s="238">
        <v>8827132.5600000005</v>
      </c>
    </row>
    <row r="61" spans="1:111">
      <c r="A61">
        <v>376</v>
      </c>
      <c r="B61" t="s">
        <v>609</v>
      </c>
      <c r="C61" s="238"/>
      <c r="D61" s="238"/>
      <c r="E61" s="238"/>
      <c r="F61" s="238"/>
      <c r="G61" s="238"/>
      <c r="H61" s="238"/>
      <c r="I61" s="238"/>
      <c r="J61" s="238"/>
      <c r="K61" s="238"/>
      <c r="L61" s="238"/>
      <c r="M61" s="238"/>
      <c r="N61" s="238"/>
      <c r="O61" s="238">
        <v>0</v>
      </c>
      <c r="P61" s="238">
        <v>12967.7</v>
      </c>
    </row>
    <row r="62" spans="1:111">
      <c r="A62">
        <v>423</v>
      </c>
      <c r="B62" t="s">
        <v>150</v>
      </c>
      <c r="C62" s="238"/>
      <c r="D62" s="238"/>
      <c r="E62" s="238">
        <v>0</v>
      </c>
      <c r="F62" s="238">
        <v>0.99</v>
      </c>
      <c r="G62" s="238">
        <v>0</v>
      </c>
      <c r="H62" s="238">
        <v>2333</v>
      </c>
      <c r="I62" s="238">
        <v>0</v>
      </c>
      <c r="J62" s="238">
        <v>3584.58</v>
      </c>
      <c r="K62" s="238">
        <v>0</v>
      </c>
      <c r="L62" s="238">
        <v>3549.77</v>
      </c>
      <c r="M62" s="238">
        <v>0</v>
      </c>
      <c r="N62" s="238">
        <v>4808.9699999999993</v>
      </c>
      <c r="O62" s="238">
        <v>0</v>
      </c>
      <c r="P62" s="238">
        <v>615.4</v>
      </c>
    </row>
    <row r="63" spans="1:111">
      <c r="A63">
        <v>266</v>
      </c>
      <c r="B63" t="s">
        <v>1268</v>
      </c>
      <c r="C63" s="238"/>
      <c r="D63" s="238"/>
      <c r="E63" s="238"/>
      <c r="F63" s="238"/>
      <c r="G63" s="238"/>
      <c r="H63" s="238"/>
      <c r="I63" s="238">
        <v>0</v>
      </c>
      <c r="J63" s="238">
        <v>4757</v>
      </c>
      <c r="K63" s="238">
        <v>0</v>
      </c>
      <c r="L63" s="238">
        <v>8343.9700000000012</v>
      </c>
      <c r="M63" s="238">
        <v>0</v>
      </c>
      <c r="N63" s="238">
        <v>4257.5600000000004</v>
      </c>
      <c r="O63" s="238">
        <v>0</v>
      </c>
      <c r="P63" s="238">
        <v>4771.71</v>
      </c>
    </row>
    <row r="64" spans="1:111">
      <c r="A64">
        <v>1201</v>
      </c>
      <c r="B64" t="s">
        <v>228</v>
      </c>
      <c r="C64" s="238"/>
      <c r="D64" s="238"/>
      <c r="E64" s="238">
        <v>0</v>
      </c>
      <c r="F64" s="238">
        <v>3503.66</v>
      </c>
      <c r="G64" s="238"/>
      <c r="H64" s="238"/>
      <c r="I64" s="238">
        <v>0</v>
      </c>
      <c r="J64" s="238">
        <v>2538.5899999999997</v>
      </c>
      <c r="K64" s="238"/>
      <c r="L64" s="238"/>
      <c r="M64" s="238">
        <v>0</v>
      </c>
      <c r="N64" s="238">
        <v>2000</v>
      </c>
      <c r="O64" s="238"/>
      <c r="P64" s="238"/>
    </row>
    <row r="65" spans="1:16">
      <c r="A65">
        <v>548</v>
      </c>
      <c r="B65" t="s">
        <v>1285</v>
      </c>
      <c r="C65" s="238"/>
      <c r="D65" s="238"/>
      <c r="E65" s="238"/>
      <c r="F65" s="238"/>
      <c r="G65" s="238">
        <v>0</v>
      </c>
      <c r="H65" s="238">
        <v>28</v>
      </c>
      <c r="I65" s="238">
        <v>0</v>
      </c>
      <c r="J65" s="238">
        <v>1614</v>
      </c>
      <c r="K65" s="238">
        <v>0</v>
      </c>
      <c r="L65" s="238">
        <v>956</v>
      </c>
      <c r="M65" s="238">
        <v>0</v>
      </c>
      <c r="N65" s="238">
        <v>1192</v>
      </c>
      <c r="O65" s="238">
        <v>0</v>
      </c>
      <c r="P65" s="238">
        <v>1127.3</v>
      </c>
    </row>
    <row r="66" spans="1:16">
      <c r="A66">
        <v>249</v>
      </c>
      <c r="B66" t="s">
        <v>102</v>
      </c>
      <c r="C66" s="238">
        <v>645.96</v>
      </c>
      <c r="D66" s="238">
        <v>0</v>
      </c>
      <c r="E66" s="238"/>
      <c r="F66" s="238"/>
      <c r="G66" s="238"/>
      <c r="H66" s="238"/>
      <c r="I66" s="238"/>
      <c r="J66" s="238"/>
      <c r="K66" s="238"/>
      <c r="L66" s="238"/>
      <c r="M66" s="238">
        <v>68870</v>
      </c>
      <c r="N66" s="238">
        <v>0</v>
      </c>
      <c r="O66" s="238"/>
      <c r="P66" s="238"/>
    </row>
    <row r="67" spans="1:16">
      <c r="A67">
        <v>382</v>
      </c>
      <c r="B67" t="s">
        <v>1245</v>
      </c>
      <c r="C67" s="238"/>
      <c r="D67" s="238"/>
      <c r="E67" s="238"/>
      <c r="F67" s="238"/>
      <c r="G67" s="238">
        <v>0</v>
      </c>
      <c r="H67" s="238">
        <v>587.64</v>
      </c>
      <c r="I67" s="238"/>
      <c r="J67" s="238"/>
      <c r="K67" s="238">
        <v>0</v>
      </c>
      <c r="L67" s="238">
        <v>400</v>
      </c>
      <c r="M67" s="238">
        <v>0</v>
      </c>
      <c r="N67" s="238">
        <v>2818.55</v>
      </c>
      <c r="O67" s="238">
        <v>0</v>
      </c>
      <c r="P67" s="238">
        <v>5406</v>
      </c>
    </row>
    <row r="68" spans="1:16">
      <c r="A68">
        <v>213</v>
      </c>
      <c r="B68" t="s">
        <v>91</v>
      </c>
      <c r="C68" s="238"/>
      <c r="D68" s="238"/>
      <c r="E68" s="238"/>
      <c r="F68" s="238"/>
      <c r="G68" s="238"/>
      <c r="H68" s="238"/>
      <c r="I68" s="238"/>
      <c r="J68" s="238"/>
      <c r="K68" s="238"/>
      <c r="L68" s="238"/>
      <c r="M68" s="238">
        <v>0</v>
      </c>
      <c r="N68" s="238">
        <v>55</v>
      </c>
      <c r="O68" s="238">
        <v>0</v>
      </c>
      <c r="P68" s="238">
        <v>6042.29</v>
      </c>
    </row>
    <row r="69" spans="1:16">
      <c r="A69">
        <v>344</v>
      </c>
      <c r="B69" t="s">
        <v>139</v>
      </c>
      <c r="C69" s="238">
        <v>0</v>
      </c>
      <c r="D69" s="238">
        <v>990.68</v>
      </c>
      <c r="E69" s="238"/>
      <c r="F69" s="238"/>
      <c r="G69" s="238">
        <v>0</v>
      </c>
      <c r="H69" s="238">
        <v>2232.04</v>
      </c>
      <c r="I69" s="238"/>
      <c r="J69" s="238"/>
      <c r="K69" s="238"/>
      <c r="L69" s="238"/>
      <c r="M69" s="238">
        <v>0</v>
      </c>
      <c r="N69" s="238">
        <v>387240</v>
      </c>
      <c r="O69" s="238">
        <v>0</v>
      </c>
      <c r="P69" s="238">
        <v>143100</v>
      </c>
    </row>
    <row r="70" spans="1:16">
      <c r="A70">
        <v>190</v>
      </c>
      <c r="B70" t="s">
        <v>82</v>
      </c>
      <c r="C70" s="238"/>
      <c r="D70" s="238"/>
      <c r="E70" s="238"/>
      <c r="F70" s="238"/>
      <c r="G70" s="238"/>
      <c r="H70" s="238"/>
      <c r="I70" s="238"/>
      <c r="J70" s="238"/>
      <c r="K70" s="238"/>
      <c r="L70" s="238"/>
      <c r="M70" s="238"/>
      <c r="N70" s="238"/>
      <c r="O70" s="238">
        <v>0</v>
      </c>
      <c r="P70" s="238">
        <v>4584.7</v>
      </c>
    </row>
    <row r="71" spans="1:16">
      <c r="A71">
        <v>682</v>
      </c>
      <c r="B71" t="s">
        <v>1250</v>
      </c>
      <c r="C71" s="238"/>
      <c r="D71" s="238"/>
      <c r="E71" s="238"/>
      <c r="F71" s="238"/>
      <c r="G71" s="238"/>
      <c r="H71" s="238"/>
      <c r="I71" s="238"/>
      <c r="J71" s="238"/>
      <c r="K71" s="238"/>
      <c r="L71" s="238"/>
      <c r="M71" s="238">
        <v>0</v>
      </c>
      <c r="N71" s="238">
        <v>45214.25</v>
      </c>
      <c r="O71" s="238">
        <v>0</v>
      </c>
      <c r="P71" s="238">
        <v>13428.5</v>
      </c>
    </row>
    <row r="72" spans="1:16">
      <c r="A72">
        <v>601</v>
      </c>
      <c r="B72" t="s">
        <v>1524</v>
      </c>
      <c r="C72" s="238"/>
      <c r="D72" s="238"/>
      <c r="E72" s="238"/>
      <c r="F72" s="238"/>
      <c r="G72" s="238"/>
      <c r="H72" s="238"/>
      <c r="I72" s="238"/>
      <c r="J72" s="238"/>
      <c r="K72" s="238"/>
      <c r="L72" s="238"/>
      <c r="M72" s="238"/>
      <c r="N72" s="238"/>
      <c r="O72" s="238">
        <v>0</v>
      </c>
      <c r="P72" s="238">
        <v>0.13</v>
      </c>
    </row>
    <row r="73" spans="1:16">
      <c r="A73">
        <v>153</v>
      </c>
      <c r="B73" t="s">
        <v>73</v>
      </c>
      <c r="C73" s="238"/>
      <c r="D73" s="238"/>
      <c r="E73" s="238">
        <v>0</v>
      </c>
      <c r="F73" s="238">
        <v>2058.56</v>
      </c>
      <c r="G73" s="238"/>
      <c r="H73" s="238"/>
      <c r="I73" s="238"/>
      <c r="J73" s="238"/>
      <c r="K73" s="238"/>
      <c r="L73" s="238"/>
      <c r="M73" s="238"/>
      <c r="N73" s="238"/>
      <c r="O73" s="238"/>
      <c r="P73" s="238"/>
    </row>
    <row r="74" spans="1:16">
      <c r="A74">
        <v>6</v>
      </c>
      <c r="B74" t="s">
        <v>37</v>
      </c>
      <c r="C74" s="238"/>
      <c r="D74" s="238"/>
      <c r="E74" s="238"/>
      <c r="F74" s="238"/>
      <c r="G74" s="238"/>
      <c r="H74" s="238"/>
      <c r="I74" s="238">
        <v>0</v>
      </c>
      <c r="J74" s="238">
        <v>954</v>
      </c>
      <c r="K74" s="238"/>
      <c r="L74" s="238"/>
      <c r="M74" s="238"/>
      <c r="N74" s="238"/>
      <c r="O74" s="238">
        <v>0</v>
      </c>
      <c r="P74" s="238">
        <v>1173.7</v>
      </c>
    </row>
    <row r="75" spans="1:16">
      <c r="A75">
        <v>598</v>
      </c>
      <c r="B75" t="s">
        <v>672</v>
      </c>
      <c r="C75" s="238"/>
      <c r="D75" s="238"/>
      <c r="E75" s="238"/>
      <c r="F75" s="238"/>
      <c r="G75" s="238"/>
      <c r="H75" s="238"/>
      <c r="I75" s="238"/>
      <c r="J75" s="238"/>
      <c r="K75" s="238"/>
      <c r="L75" s="238"/>
      <c r="M75" s="238">
        <v>0</v>
      </c>
      <c r="N75" s="238">
        <v>500</v>
      </c>
      <c r="O75" s="238">
        <v>0</v>
      </c>
      <c r="P75" s="238">
        <v>371</v>
      </c>
    </row>
    <row r="76" spans="1:16">
      <c r="A76">
        <v>30</v>
      </c>
      <c r="B76" t="s">
        <v>642</v>
      </c>
      <c r="C76" s="238"/>
      <c r="D76" s="238"/>
      <c r="E76" s="238"/>
      <c r="F76" s="238"/>
      <c r="G76" s="238"/>
      <c r="H76" s="238"/>
      <c r="I76" s="238"/>
      <c r="J76" s="238"/>
      <c r="K76" s="238"/>
      <c r="L76" s="238"/>
      <c r="M76" s="238"/>
      <c r="N76" s="238"/>
      <c r="O76" s="238">
        <v>0</v>
      </c>
      <c r="P76" s="238">
        <v>205.92</v>
      </c>
    </row>
    <row r="77" spans="1:16">
      <c r="A77">
        <v>590</v>
      </c>
      <c r="B77" t="s">
        <v>1286</v>
      </c>
      <c r="C77" s="238"/>
      <c r="D77" s="238"/>
      <c r="E77" s="238"/>
      <c r="F77" s="238"/>
      <c r="G77" s="238"/>
      <c r="H77" s="238"/>
      <c r="I77" s="238"/>
      <c r="J77" s="238"/>
      <c r="K77" s="238"/>
      <c r="L77" s="238"/>
      <c r="M77" s="238"/>
      <c r="N77" s="238"/>
      <c r="O77" s="238">
        <v>0</v>
      </c>
      <c r="P77" s="238">
        <v>823.32999999999993</v>
      </c>
    </row>
    <row r="78" spans="1:16">
      <c r="A78" t="s">
        <v>667</v>
      </c>
      <c r="B78" t="s">
        <v>1256</v>
      </c>
      <c r="C78" s="238">
        <v>501655116.04999995</v>
      </c>
      <c r="D78" s="238">
        <v>0</v>
      </c>
      <c r="E78" s="238">
        <v>475583722.14000022</v>
      </c>
      <c r="F78" s="238">
        <v>0</v>
      </c>
      <c r="G78" s="238">
        <v>495697941.37999976</v>
      </c>
      <c r="H78" s="238">
        <v>0</v>
      </c>
      <c r="I78" s="238">
        <v>451871389.09999979</v>
      </c>
      <c r="J78" s="238">
        <v>0</v>
      </c>
      <c r="K78" s="238">
        <v>398456231.20999992</v>
      </c>
      <c r="L78" s="238">
        <v>0</v>
      </c>
      <c r="M78" s="238">
        <v>425452438.65999979</v>
      </c>
      <c r="N78" s="238">
        <v>0</v>
      </c>
      <c r="O78" s="238">
        <v>378693722.0999999</v>
      </c>
      <c r="P78" s="238">
        <v>0</v>
      </c>
    </row>
    <row r="79" spans="1:16">
      <c r="A79">
        <v>520</v>
      </c>
      <c r="B79" t="s">
        <v>1284</v>
      </c>
      <c r="C79" s="238"/>
      <c r="D79" s="238"/>
      <c r="E79" s="238">
        <v>0</v>
      </c>
      <c r="F79" s="238">
        <v>100</v>
      </c>
      <c r="G79" s="238"/>
      <c r="H79" s="238"/>
      <c r="I79" s="238"/>
      <c r="J79" s="238"/>
      <c r="K79" s="238"/>
      <c r="L79" s="238"/>
      <c r="M79" s="238"/>
      <c r="N79" s="238"/>
      <c r="O79" s="238"/>
      <c r="P79" s="238"/>
    </row>
    <row r="80" spans="1:16">
      <c r="A80">
        <v>512</v>
      </c>
      <c r="B80" t="s">
        <v>693</v>
      </c>
      <c r="C80" s="238"/>
      <c r="D80" s="238"/>
      <c r="E80" s="238">
        <v>0</v>
      </c>
      <c r="F80" s="238">
        <v>36151.33</v>
      </c>
      <c r="G80" s="238"/>
      <c r="H80" s="238"/>
      <c r="I80" s="238"/>
      <c r="J80" s="238"/>
      <c r="K80" s="238"/>
      <c r="L80" s="238"/>
      <c r="M80" s="238"/>
      <c r="N80" s="238"/>
      <c r="O80" s="238"/>
      <c r="P80" s="238"/>
    </row>
    <row r="81" spans="1:16">
      <c r="A81">
        <v>192</v>
      </c>
      <c r="B81" t="s">
        <v>83</v>
      </c>
      <c r="C81" s="238"/>
      <c r="D81" s="238"/>
      <c r="E81" s="238">
        <v>0</v>
      </c>
      <c r="F81" s="238">
        <v>50</v>
      </c>
      <c r="G81" s="238"/>
      <c r="H81" s="238"/>
      <c r="I81" s="238"/>
      <c r="J81" s="238"/>
      <c r="K81" s="238"/>
      <c r="L81" s="238"/>
      <c r="M81" s="238"/>
      <c r="N81" s="238"/>
      <c r="O81" s="238"/>
      <c r="P81" s="238"/>
    </row>
    <row r="82" spans="1:16">
      <c r="A82">
        <v>903</v>
      </c>
      <c r="B82" t="s">
        <v>192</v>
      </c>
      <c r="C82" s="238">
        <v>0</v>
      </c>
      <c r="D82" s="238">
        <v>4349.6400000000003</v>
      </c>
      <c r="E82" s="238"/>
      <c r="F82" s="238"/>
      <c r="G82" s="238"/>
      <c r="H82" s="238"/>
      <c r="I82" s="238"/>
      <c r="J82" s="238"/>
      <c r="K82" s="238"/>
      <c r="L82" s="238"/>
      <c r="M82" s="238"/>
      <c r="N82" s="238"/>
      <c r="O82" s="238">
        <v>0</v>
      </c>
      <c r="P82" s="238">
        <v>314636.88</v>
      </c>
    </row>
    <row r="83" spans="1:16">
      <c r="A83">
        <v>140</v>
      </c>
      <c r="B83" t="s">
        <v>1279</v>
      </c>
      <c r="C83" s="238"/>
      <c r="D83" s="238"/>
      <c r="E83" s="238"/>
      <c r="F83" s="238"/>
      <c r="G83" s="238">
        <v>0</v>
      </c>
      <c r="H83" s="238">
        <v>18987.330000000002</v>
      </c>
      <c r="I83" s="238"/>
      <c r="J83" s="238"/>
      <c r="K83" s="238">
        <v>0</v>
      </c>
      <c r="L83" s="238">
        <v>1607.97</v>
      </c>
      <c r="M83" s="238"/>
      <c r="N83" s="238"/>
      <c r="O83" s="238">
        <v>0</v>
      </c>
      <c r="P83" s="238">
        <v>3371.99</v>
      </c>
    </row>
    <row r="84" spans="1:16">
      <c r="A84">
        <v>139</v>
      </c>
      <c r="B84" t="s">
        <v>64</v>
      </c>
      <c r="C84" s="238"/>
      <c r="D84" s="238"/>
      <c r="E84" s="238"/>
      <c r="F84" s="238"/>
      <c r="G84" s="238">
        <v>0</v>
      </c>
      <c r="H84" s="238">
        <v>47.92</v>
      </c>
      <c r="I84" s="238"/>
      <c r="J84" s="238"/>
      <c r="K84" s="238"/>
      <c r="L84" s="238"/>
      <c r="M84" s="238"/>
      <c r="N84" s="238"/>
      <c r="O84" s="238">
        <v>0</v>
      </c>
      <c r="P84" s="238">
        <v>459.22</v>
      </c>
    </row>
    <row r="85" spans="1:16">
      <c r="A85">
        <v>145</v>
      </c>
      <c r="B85" t="s">
        <v>68</v>
      </c>
      <c r="C85" s="238"/>
      <c r="D85" s="238"/>
      <c r="E85" s="238"/>
      <c r="F85" s="238"/>
      <c r="G85" s="238">
        <v>0</v>
      </c>
      <c r="H85" s="238">
        <v>1530.98</v>
      </c>
      <c r="I85" s="238"/>
      <c r="J85" s="238"/>
      <c r="K85" s="238"/>
      <c r="L85" s="238"/>
      <c r="M85" s="238">
        <v>0</v>
      </c>
      <c r="N85" s="238">
        <v>1530.98</v>
      </c>
      <c r="O85" s="238">
        <v>0</v>
      </c>
      <c r="P85" s="238">
        <v>1532.13</v>
      </c>
    </row>
    <row r="86" spans="1:16">
      <c r="A86">
        <v>572</v>
      </c>
      <c r="B86" t="s">
        <v>166</v>
      </c>
      <c r="C86" s="238"/>
      <c r="D86" s="238"/>
      <c r="E86" s="238"/>
      <c r="F86" s="238"/>
      <c r="G86" s="238"/>
      <c r="H86" s="238"/>
      <c r="I86" s="238"/>
      <c r="J86" s="238"/>
      <c r="K86" s="238"/>
      <c r="L86" s="238"/>
      <c r="M86" s="238"/>
      <c r="N86" s="238"/>
      <c r="O86" s="238">
        <v>0</v>
      </c>
      <c r="P86" s="238">
        <v>22819849.710000001</v>
      </c>
    </row>
    <row r="87" spans="1:16">
      <c r="A87">
        <v>288</v>
      </c>
      <c r="B87" t="s">
        <v>117</v>
      </c>
      <c r="C87" s="238"/>
      <c r="D87" s="238"/>
      <c r="E87" s="238"/>
      <c r="F87" s="238"/>
      <c r="G87" s="238">
        <v>0</v>
      </c>
      <c r="H87" s="238">
        <v>361</v>
      </c>
      <c r="I87" s="238"/>
      <c r="J87" s="238"/>
      <c r="K87" s="238">
        <v>0</v>
      </c>
      <c r="L87" s="238">
        <v>18</v>
      </c>
      <c r="M87" s="238"/>
      <c r="N87" s="238"/>
      <c r="O87" s="238">
        <v>0</v>
      </c>
      <c r="P87" s="238">
        <v>57575</v>
      </c>
    </row>
    <row r="88" spans="1:16">
      <c r="A88">
        <v>418</v>
      </c>
      <c r="B88" t="s">
        <v>148</v>
      </c>
      <c r="C88" s="238"/>
      <c r="D88" s="238"/>
      <c r="E88" s="238"/>
      <c r="F88" s="238"/>
      <c r="G88" s="238">
        <v>0</v>
      </c>
      <c r="H88" s="238">
        <v>400</v>
      </c>
      <c r="I88" s="238"/>
      <c r="J88" s="238"/>
      <c r="K88" s="238"/>
      <c r="L88" s="238"/>
      <c r="M88" s="238"/>
      <c r="N88" s="238"/>
      <c r="O88" s="238"/>
      <c r="P88" s="238"/>
    </row>
    <row r="89" spans="1:16">
      <c r="A89">
        <v>1339</v>
      </c>
      <c r="B89" t="s">
        <v>353</v>
      </c>
      <c r="C89" s="238"/>
      <c r="D89" s="238"/>
      <c r="E89" s="238"/>
      <c r="F89" s="238"/>
      <c r="G89" s="238">
        <v>0</v>
      </c>
      <c r="H89" s="238">
        <v>6438.66</v>
      </c>
      <c r="I89" s="238"/>
      <c r="J89" s="238"/>
      <c r="K89" s="238"/>
      <c r="L89" s="238"/>
      <c r="M89" s="238"/>
      <c r="N89" s="238"/>
      <c r="O89" s="238"/>
      <c r="P89" s="238"/>
    </row>
    <row r="90" spans="1:16">
      <c r="A90">
        <v>585</v>
      </c>
      <c r="B90" t="s">
        <v>171</v>
      </c>
      <c r="C90" s="238"/>
      <c r="D90" s="238"/>
      <c r="E90" s="238"/>
      <c r="F90" s="238"/>
      <c r="G90" s="238"/>
      <c r="H90" s="238"/>
      <c r="I90" s="238"/>
      <c r="J90" s="238"/>
      <c r="K90" s="238"/>
      <c r="L90" s="238"/>
      <c r="M90" s="238"/>
      <c r="N90" s="238"/>
      <c r="O90" s="238">
        <v>0</v>
      </c>
      <c r="P90" s="238">
        <v>12896.8</v>
      </c>
    </row>
    <row r="91" spans="1:16">
      <c r="A91">
        <v>594</v>
      </c>
      <c r="B91" t="s">
        <v>88</v>
      </c>
      <c r="C91" s="238"/>
      <c r="D91" s="238"/>
      <c r="E91" s="238"/>
      <c r="F91" s="238"/>
      <c r="G91" s="238"/>
      <c r="H91" s="238"/>
      <c r="I91" s="238">
        <v>0</v>
      </c>
      <c r="J91" s="238">
        <v>160450.79999999999</v>
      </c>
      <c r="K91" s="238">
        <v>50</v>
      </c>
      <c r="L91" s="238">
        <v>304.38</v>
      </c>
      <c r="M91" s="238">
        <v>50</v>
      </c>
      <c r="N91" s="238">
        <v>5483.67</v>
      </c>
      <c r="O91" s="238">
        <v>0</v>
      </c>
      <c r="P91" s="238">
        <v>788.80000000000007</v>
      </c>
    </row>
    <row r="92" spans="1:16">
      <c r="A92">
        <v>593</v>
      </c>
      <c r="B92" t="s">
        <v>1287</v>
      </c>
      <c r="C92" s="238"/>
      <c r="D92" s="238"/>
      <c r="E92" s="238"/>
      <c r="F92" s="238"/>
      <c r="G92" s="238">
        <v>50</v>
      </c>
      <c r="H92" s="238">
        <v>55.3</v>
      </c>
      <c r="I92" s="238"/>
      <c r="J92" s="238"/>
      <c r="K92" s="238"/>
      <c r="L92" s="238"/>
      <c r="M92" s="238">
        <v>50</v>
      </c>
      <c r="N92" s="238">
        <v>0</v>
      </c>
      <c r="O92" s="238"/>
      <c r="P92" s="238"/>
    </row>
    <row r="93" spans="1:16">
      <c r="A93">
        <v>576</v>
      </c>
      <c r="B93" t="s">
        <v>1247</v>
      </c>
      <c r="C93" s="238"/>
      <c r="D93" s="238"/>
      <c r="E93" s="238"/>
      <c r="F93" s="238"/>
      <c r="G93" s="238"/>
      <c r="H93" s="238"/>
      <c r="I93" s="238"/>
      <c r="J93" s="238"/>
      <c r="K93" s="238"/>
      <c r="L93" s="238"/>
      <c r="M93" s="238"/>
      <c r="N93" s="238"/>
      <c r="O93" s="238">
        <v>130.91999999999999</v>
      </c>
      <c r="P93" s="238">
        <v>1761.13</v>
      </c>
    </row>
    <row r="94" spans="1:16">
      <c r="A94">
        <v>303</v>
      </c>
      <c r="B94" t="s">
        <v>130</v>
      </c>
      <c r="C94" s="238"/>
      <c r="D94" s="238"/>
      <c r="E94" s="238"/>
      <c r="F94" s="238"/>
      <c r="G94" s="238">
        <v>0</v>
      </c>
      <c r="H94" s="238">
        <v>100000</v>
      </c>
      <c r="I94" s="238"/>
      <c r="J94" s="238"/>
      <c r="K94" s="238"/>
      <c r="L94" s="238"/>
      <c r="M94" s="238"/>
      <c r="N94" s="238"/>
      <c r="O94" s="238"/>
      <c r="P94" s="238"/>
    </row>
    <row r="95" spans="1:16">
      <c r="A95">
        <v>525</v>
      </c>
      <c r="B95" t="s">
        <v>164</v>
      </c>
      <c r="C95" s="238"/>
      <c r="D95" s="238"/>
      <c r="E95" s="238"/>
      <c r="F95" s="238"/>
      <c r="G95" s="238"/>
      <c r="H95" s="238"/>
      <c r="I95" s="238"/>
      <c r="J95" s="238"/>
      <c r="K95" s="238"/>
      <c r="L95" s="238"/>
      <c r="M95" s="238">
        <v>0</v>
      </c>
      <c r="N95" s="238">
        <v>198641.18</v>
      </c>
      <c r="O95" s="238">
        <v>0</v>
      </c>
      <c r="P95" s="238">
        <v>18563.16</v>
      </c>
    </row>
    <row r="96" spans="1:16">
      <c r="A96">
        <v>802</v>
      </c>
      <c r="B96" t="s">
        <v>184</v>
      </c>
      <c r="C96" s="238"/>
      <c r="D96" s="238"/>
      <c r="E96" s="238"/>
      <c r="F96" s="238"/>
      <c r="G96" s="238">
        <v>0</v>
      </c>
      <c r="H96" s="238">
        <v>28540.3</v>
      </c>
      <c r="I96" s="238"/>
      <c r="J96" s="238"/>
      <c r="K96" s="238"/>
      <c r="L96" s="238"/>
      <c r="M96" s="238"/>
      <c r="N96" s="238"/>
      <c r="O96" s="238"/>
      <c r="P96" s="238"/>
    </row>
    <row r="97" spans="1:16">
      <c r="A97">
        <v>130</v>
      </c>
      <c r="B97" t="s">
        <v>58</v>
      </c>
      <c r="C97" s="238"/>
      <c r="D97" s="238"/>
      <c r="E97" s="238"/>
      <c r="F97" s="238"/>
      <c r="G97" s="238">
        <v>0</v>
      </c>
      <c r="H97" s="238">
        <v>27927</v>
      </c>
      <c r="I97" s="238"/>
      <c r="J97" s="238"/>
      <c r="K97" s="238"/>
      <c r="L97" s="238"/>
      <c r="M97" s="238"/>
      <c r="N97" s="238"/>
      <c r="O97" s="238"/>
      <c r="P97" s="238"/>
    </row>
    <row r="98" spans="1:16">
      <c r="A98">
        <v>301</v>
      </c>
      <c r="B98" t="s">
        <v>128</v>
      </c>
      <c r="C98" s="238"/>
      <c r="D98" s="238"/>
      <c r="E98" s="238"/>
      <c r="F98" s="238"/>
      <c r="G98" s="238"/>
      <c r="H98" s="238"/>
      <c r="I98" s="238">
        <v>0</v>
      </c>
      <c r="J98" s="238">
        <v>298500</v>
      </c>
      <c r="K98" s="238"/>
      <c r="L98" s="238"/>
      <c r="M98" s="238">
        <v>0</v>
      </c>
      <c r="N98" s="238">
        <v>1500000</v>
      </c>
      <c r="O98" s="238"/>
      <c r="P98" s="238"/>
    </row>
    <row r="99" spans="1:16">
      <c r="A99">
        <v>310</v>
      </c>
      <c r="B99" t="s">
        <v>131</v>
      </c>
      <c r="C99" s="238"/>
      <c r="D99" s="238"/>
      <c r="E99" s="238"/>
      <c r="F99" s="238"/>
      <c r="G99" s="238"/>
      <c r="H99" s="238"/>
      <c r="I99" s="238"/>
      <c r="J99" s="238"/>
      <c r="K99" s="238">
        <v>18038.990000000002</v>
      </c>
      <c r="L99" s="238">
        <v>0</v>
      </c>
      <c r="M99" s="238"/>
      <c r="N99" s="238"/>
      <c r="O99" s="238">
        <v>0</v>
      </c>
      <c r="P99" s="238">
        <v>89404.66</v>
      </c>
    </row>
    <row r="100" spans="1:16">
      <c r="A100">
        <v>267</v>
      </c>
      <c r="B100" t="s">
        <v>107</v>
      </c>
      <c r="C100" s="238"/>
      <c r="D100" s="238"/>
      <c r="E100" s="238"/>
      <c r="F100" s="238"/>
      <c r="G100" s="238"/>
      <c r="H100" s="238"/>
      <c r="I100" s="238"/>
      <c r="J100" s="238"/>
      <c r="K100" s="238">
        <v>0</v>
      </c>
      <c r="L100" s="238">
        <v>1422.07</v>
      </c>
      <c r="M100" s="238"/>
      <c r="N100" s="238"/>
      <c r="O100" s="238">
        <v>0</v>
      </c>
      <c r="P100" s="238">
        <v>2632613.56</v>
      </c>
    </row>
    <row r="101" spans="1:16">
      <c r="A101">
        <v>302</v>
      </c>
      <c r="B101" t="s">
        <v>129</v>
      </c>
      <c r="C101" s="238"/>
      <c r="D101" s="238"/>
      <c r="E101" s="238"/>
      <c r="F101" s="238"/>
      <c r="G101" s="238"/>
      <c r="H101" s="238"/>
      <c r="I101" s="238"/>
      <c r="J101" s="238"/>
      <c r="K101" s="238">
        <v>0</v>
      </c>
      <c r="L101" s="238">
        <v>1435</v>
      </c>
      <c r="M101" s="238">
        <v>0</v>
      </c>
      <c r="N101" s="238">
        <v>1067280</v>
      </c>
      <c r="O101" s="238"/>
      <c r="P101" s="238"/>
    </row>
    <row r="102" spans="1:16">
      <c r="A102">
        <v>680</v>
      </c>
      <c r="B102" t="s">
        <v>179</v>
      </c>
      <c r="C102" s="238"/>
      <c r="D102" s="238"/>
      <c r="E102" s="238"/>
      <c r="F102" s="238"/>
      <c r="G102" s="238"/>
      <c r="H102" s="238"/>
      <c r="I102" s="238"/>
      <c r="J102" s="238"/>
      <c r="K102" s="238"/>
      <c r="L102" s="238"/>
      <c r="M102" s="238">
        <v>398</v>
      </c>
      <c r="N102" s="238">
        <v>22065.3</v>
      </c>
      <c r="O102" s="238">
        <v>0</v>
      </c>
      <c r="P102" s="238">
        <v>34796.570000000007</v>
      </c>
    </row>
    <row r="103" spans="1:16">
      <c r="A103">
        <v>596</v>
      </c>
      <c r="B103" t="s">
        <v>1248</v>
      </c>
      <c r="C103" s="238"/>
      <c r="D103" s="238"/>
      <c r="E103" s="238"/>
      <c r="F103" s="238"/>
      <c r="G103" s="238"/>
      <c r="H103" s="238"/>
      <c r="I103" s="238"/>
      <c r="J103" s="238"/>
      <c r="K103" s="238">
        <v>893.53</v>
      </c>
      <c r="L103" s="238">
        <v>0</v>
      </c>
      <c r="M103" s="238">
        <v>0</v>
      </c>
      <c r="N103" s="238">
        <v>427.5</v>
      </c>
      <c r="O103" s="238">
        <v>1568.38</v>
      </c>
      <c r="P103" s="238">
        <v>0</v>
      </c>
    </row>
    <row r="104" spans="1:16">
      <c r="A104">
        <v>1513</v>
      </c>
      <c r="B104" t="s">
        <v>405</v>
      </c>
      <c r="C104" s="238"/>
      <c r="D104" s="238"/>
      <c r="E104" s="238"/>
      <c r="F104" s="238"/>
      <c r="G104" s="238"/>
      <c r="H104" s="238"/>
      <c r="I104" s="238"/>
      <c r="J104" s="238"/>
      <c r="K104" s="238">
        <v>0</v>
      </c>
      <c r="L104" s="238">
        <v>1</v>
      </c>
      <c r="M104" s="238"/>
      <c r="N104" s="238"/>
      <c r="O104" s="238"/>
      <c r="P104" s="238"/>
    </row>
    <row r="105" spans="1:16">
      <c r="A105">
        <v>865</v>
      </c>
      <c r="B105" t="s">
        <v>188</v>
      </c>
      <c r="C105" s="238"/>
      <c r="D105" s="238"/>
      <c r="E105" s="238"/>
      <c r="F105" s="238"/>
      <c r="G105" s="238"/>
      <c r="H105" s="238"/>
      <c r="I105" s="238"/>
      <c r="J105" s="238"/>
      <c r="K105" s="238"/>
      <c r="L105" s="238"/>
      <c r="M105" s="238"/>
      <c r="N105" s="238"/>
      <c r="O105" s="238">
        <v>0</v>
      </c>
      <c r="P105" s="238">
        <v>40.67</v>
      </c>
    </row>
    <row r="106" spans="1:16">
      <c r="A106">
        <v>200</v>
      </c>
      <c r="B106" t="s">
        <v>84</v>
      </c>
      <c r="C106" s="238"/>
      <c r="D106" s="238"/>
      <c r="E106" s="238"/>
      <c r="F106" s="238"/>
      <c r="G106" s="238"/>
      <c r="H106" s="238"/>
      <c r="I106" s="238"/>
      <c r="J106" s="238"/>
      <c r="K106" s="238"/>
      <c r="L106" s="238"/>
      <c r="M106" s="238">
        <v>0</v>
      </c>
      <c r="N106" s="238">
        <v>7797.69</v>
      </c>
      <c r="O106" s="238"/>
      <c r="P106" s="238"/>
    </row>
    <row r="107" spans="1:16">
      <c r="A107">
        <v>109</v>
      </c>
      <c r="B107" t="s">
        <v>614</v>
      </c>
      <c r="C107" s="238"/>
      <c r="D107" s="238"/>
      <c r="E107" s="238"/>
      <c r="F107" s="238"/>
      <c r="G107" s="238"/>
      <c r="H107" s="238"/>
      <c r="I107" s="238"/>
      <c r="J107" s="238"/>
      <c r="K107" s="238"/>
      <c r="L107" s="238"/>
      <c r="M107" s="238">
        <v>0</v>
      </c>
      <c r="N107" s="238">
        <v>28.8</v>
      </c>
      <c r="O107" s="238"/>
      <c r="P107" s="238"/>
    </row>
    <row r="108" spans="1:16">
      <c r="A108">
        <v>226</v>
      </c>
      <c r="B108" t="s">
        <v>97</v>
      </c>
      <c r="C108" s="238"/>
      <c r="D108" s="238"/>
      <c r="E108" s="238"/>
      <c r="F108" s="238"/>
      <c r="G108" s="238"/>
      <c r="H108" s="238"/>
      <c r="I108" s="238"/>
      <c r="J108" s="238"/>
      <c r="K108" s="238"/>
      <c r="L108" s="238"/>
      <c r="M108" s="238">
        <v>0</v>
      </c>
      <c r="N108" s="238">
        <v>1613.15</v>
      </c>
      <c r="O108" s="238"/>
      <c r="P108" s="238"/>
    </row>
    <row r="109" spans="1:16">
      <c r="A109">
        <v>152</v>
      </c>
      <c r="B109" t="s">
        <v>72</v>
      </c>
      <c r="C109" s="238"/>
      <c r="D109" s="238"/>
      <c r="E109" s="238"/>
      <c r="F109" s="238"/>
      <c r="G109" s="238"/>
      <c r="H109" s="238"/>
      <c r="I109" s="238"/>
      <c r="J109" s="238"/>
      <c r="K109" s="238"/>
      <c r="L109" s="238"/>
      <c r="M109" s="238">
        <v>0</v>
      </c>
      <c r="N109" s="238">
        <v>15314.94</v>
      </c>
      <c r="O109" s="238"/>
      <c r="P109" s="238"/>
    </row>
    <row r="110" spans="1:16">
      <c r="A110">
        <v>225</v>
      </c>
      <c r="B110" t="s">
        <v>96</v>
      </c>
      <c r="C110" s="238"/>
      <c r="D110" s="238"/>
      <c r="E110" s="238"/>
      <c r="F110" s="238"/>
      <c r="G110" s="238"/>
      <c r="H110" s="238"/>
      <c r="I110" s="238"/>
      <c r="J110" s="238"/>
      <c r="K110" s="238"/>
      <c r="L110" s="238"/>
      <c r="M110" s="238">
        <v>0</v>
      </c>
      <c r="N110" s="238">
        <v>27</v>
      </c>
      <c r="O110" s="238"/>
      <c r="P110" s="238"/>
    </row>
    <row r="111" spans="1:16">
      <c r="A111">
        <v>348</v>
      </c>
      <c r="B111" t="s">
        <v>143</v>
      </c>
      <c r="C111" s="238"/>
      <c r="D111" s="238"/>
      <c r="E111" s="238"/>
      <c r="F111" s="238"/>
      <c r="G111" s="238"/>
      <c r="H111" s="238"/>
      <c r="I111" s="238"/>
      <c r="J111" s="238"/>
      <c r="K111" s="238"/>
      <c r="L111" s="238"/>
      <c r="M111" s="238">
        <v>0</v>
      </c>
      <c r="N111" s="238">
        <v>21696.870000000003</v>
      </c>
      <c r="O111" s="238"/>
      <c r="P111" s="238"/>
    </row>
    <row r="112" spans="1:16">
      <c r="A112">
        <v>315</v>
      </c>
      <c r="B112" t="s">
        <v>1243</v>
      </c>
      <c r="C112" s="238"/>
      <c r="D112" s="238"/>
      <c r="E112" s="238"/>
      <c r="F112" s="238"/>
      <c r="G112" s="238"/>
      <c r="H112" s="238"/>
      <c r="I112" s="238"/>
      <c r="J112" s="238"/>
      <c r="K112" s="238"/>
      <c r="L112" s="238"/>
      <c r="M112" s="238">
        <v>0</v>
      </c>
      <c r="N112" s="238">
        <v>1975.23</v>
      </c>
      <c r="O112" s="238"/>
      <c r="P112" s="238"/>
    </row>
    <row r="113" spans="1:16">
      <c r="A113">
        <v>314</v>
      </c>
      <c r="B113" t="s">
        <v>1385</v>
      </c>
      <c r="C113" s="238"/>
      <c r="D113" s="238"/>
      <c r="E113" s="238"/>
      <c r="F113" s="238"/>
      <c r="G113" s="238"/>
      <c r="H113" s="238"/>
      <c r="I113" s="238"/>
      <c r="J113" s="238"/>
      <c r="K113" s="238"/>
      <c r="L113" s="238"/>
      <c r="M113" s="238"/>
      <c r="N113" s="238"/>
      <c r="O113" s="238">
        <v>0</v>
      </c>
      <c r="P113" s="238">
        <v>10510.52</v>
      </c>
    </row>
    <row r="114" spans="1:16">
      <c r="A114">
        <v>343</v>
      </c>
      <c r="B114" t="s">
        <v>138</v>
      </c>
      <c r="C114" s="238"/>
      <c r="D114" s="238"/>
      <c r="E114" s="238"/>
      <c r="F114" s="238"/>
      <c r="G114" s="238"/>
      <c r="H114" s="238"/>
      <c r="I114" s="238"/>
      <c r="J114" s="238"/>
      <c r="K114" s="238"/>
      <c r="L114" s="238"/>
      <c r="M114" s="238">
        <v>0</v>
      </c>
      <c r="N114" s="238">
        <v>9815.3799999999992</v>
      </c>
      <c r="O114" s="238"/>
      <c r="P114" s="238"/>
    </row>
    <row r="115" spans="1:16">
      <c r="A115">
        <v>222</v>
      </c>
      <c r="B115" t="s">
        <v>93</v>
      </c>
      <c r="C115" s="238"/>
      <c r="D115" s="238"/>
      <c r="E115" s="238"/>
      <c r="F115" s="238"/>
      <c r="G115" s="238"/>
      <c r="H115" s="238"/>
      <c r="I115" s="238"/>
      <c r="J115" s="238"/>
      <c r="K115" s="238"/>
      <c r="L115" s="238"/>
      <c r="M115" s="238"/>
      <c r="N115" s="238"/>
      <c r="O115" s="238">
        <v>0</v>
      </c>
      <c r="P115" s="238">
        <v>20770.45</v>
      </c>
    </row>
    <row r="116" spans="1:16">
      <c r="A116">
        <v>281</v>
      </c>
      <c r="B116" t="s">
        <v>114</v>
      </c>
      <c r="C116" s="238"/>
      <c r="D116" s="238"/>
      <c r="E116" s="238"/>
      <c r="F116" s="238"/>
      <c r="G116" s="238"/>
      <c r="H116" s="238"/>
      <c r="I116" s="238"/>
      <c r="J116" s="238"/>
      <c r="K116" s="238"/>
      <c r="L116" s="238"/>
      <c r="M116" s="238"/>
      <c r="N116" s="238"/>
      <c r="O116" s="238">
        <v>0</v>
      </c>
      <c r="P116" s="238">
        <v>476.62</v>
      </c>
    </row>
    <row r="117" spans="1:16">
      <c r="A117">
        <v>201</v>
      </c>
      <c r="B117" t="s">
        <v>85</v>
      </c>
      <c r="C117" s="238"/>
      <c r="D117" s="238"/>
      <c r="E117" s="238"/>
      <c r="F117" s="238"/>
      <c r="G117" s="238"/>
      <c r="H117" s="238"/>
      <c r="I117" s="238"/>
      <c r="J117" s="238"/>
      <c r="K117" s="238"/>
      <c r="L117" s="238"/>
      <c r="M117" s="238"/>
      <c r="N117" s="238"/>
      <c r="O117" s="238">
        <v>0</v>
      </c>
      <c r="P117" s="238">
        <v>129.96</v>
      </c>
    </row>
    <row r="118" spans="1:16">
      <c r="A118">
        <v>312</v>
      </c>
      <c r="B118" t="s">
        <v>133</v>
      </c>
      <c r="C118" s="238"/>
      <c r="D118" s="238"/>
      <c r="E118" s="238"/>
      <c r="F118" s="238"/>
      <c r="G118" s="238"/>
      <c r="H118" s="238"/>
      <c r="I118" s="238"/>
      <c r="J118" s="238"/>
      <c r="K118" s="238"/>
      <c r="L118" s="238"/>
      <c r="M118" s="238"/>
      <c r="N118" s="238"/>
      <c r="O118" s="238">
        <v>0</v>
      </c>
      <c r="P118" s="238">
        <v>2931.98</v>
      </c>
    </row>
    <row r="119" spans="1:16">
      <c r="A119">
        <v>292</v>
      </c>
      <c r="B119" t="s">
        <v>120</v>
      </c>
      <c r="C119" s="238"/>
      <c r="D119" s="238"/>
      <c r="E119" s="238"/>
      <c r="F119" s="238"/>
      <c r="G119" s="238"/>
      <c r="H119" s="238"/>
      <c r="I119" s="238"/>
      <c r="J119" s="238"/>
      <c r="K119" s="238"/>
      <c r="L119" s="238"/>
      <c r="M119" s="238"/>
      <c r="N119" s="238"/>
      <c r="O119" s="238">
        <v>0</v>
      </c>
      <c r="P119" s="238">
        <v>828</v>
      </c>
    </row>
    <row r="120" spans="1:16">
      <c r="A120">
        <v>309</v>
      </c>
      <c r="B120" t="s">
        <v>1242</v>
      </c>
      <c r="C120" s="238"/>
      <c r="D120" s="238"/>
      <c r="E120" s="238"/>
      <c r="F120" s="238"/>
      <c r="G120" s="238"/>
      <c r="H120" s="238"/>
      <c r="I120" s="238"/>
      <c r="J120" s="238"/>
      <c r="K120" s="238"/>
      <c r="L120" s="238"/>
      <c r="M120" s="238"/>
      <c r="N120" s="238"/>
      <c r="O120" s="238">
        <v>0</v>
      </c>
      <c r="P120" s="238">
        <v>26781.3</v>
      </c>
    </row>
    <row r="121" spans="1:16">
      <c r="A121">
        <v>599</v>
      </c>
      <c r="B121" t="s">
        <v>1249</v>
      </c>
      <c r="C121" s="238"/>
      <c r="D121" s="238"/>
      <c r="E121" s="238"/>
      <c r="F121" s="238"/>
      <c r="G121" s="238"/>
      <c r="H121" s="238"/>
      <c r="I121" s="238"/>
      <c r="J121" s="238"/>
      <c r="K121" s="238"/>
      <c r="L121" s="238"/>
      <c r="M121" s="238"/>
      <c r="N121" s="238"/>
      <c r="O121" s="238">
        <v>0</v>
      </c>
      <c r="P121" s="238">
        <v>14233</v>
      </c>
    </row>
    <row r="122" spans="1:16">
      <c r="A122">
        <v>270</v>
      </c>
      <c r="B122" t="s">
        <v>110</v>
      </c>
      <c r="C122" s="238"/>
      <c r="D122" s="238"/>
      <c r="E122" s="238"/>
      <c r="F122" s="238"/>
      <c r="G122" s="238"/>
      <c r="H122" s="238"/>
      <c r="I122" s="238"/>
      <c r="J122" s="238"/>
      <c r="K122" s="238"/>
      <c r="L122" s="238"/>
      <c r="M122" s="238"/>
      <c r="N122" s="238"/>
      <c r="O122" s="238">
        <v>0</v>
      </c>
      <c r="P122" s="238">
        <v>10940</v>
      </c>
    </row>
    <row r="123" spans="1:16">
      <c r="A123">
        <v>573</v>
      </c>
      <c r="B123" t="s">
        <v>167</v>
      </c>
      <c r="C123" s="238"/>
      <c r="D123" s="238"/>
      <c r="E123" s="238"/>
      <c r="F123" s="238"/>
      <c r="G123" s="238"/>
      <c r="H123" s="238"/>
      <c r="I123" s="238"/>
      <c r="J123" s="238"/>
      <c r="K123" s="238"/>
      <c r="L123" s="238"/>
      <c r="M123" s="238"/>
      <c r="N123" s="238"/>
      <c r="O123" s="238">
        <v>33898423.780000001</v>
      </c>
      <c r="P123" s="238">
        <v>0</v>
      </c>
    </row>
    <row r="124" spans="1:16">
      <c r="A124">
        <v>119</v>
      </c>
      <c r="B124" t="s">
        <v>55</v>
      </c>
      <c r="C124" s="238"/>
      <c r="D124" s="238"/>
      <c r="E124" s="238"/>
      <c r="F124" s="238"/>
      <c r="G124" s="238"/>
      <c r="H124" s="238"/>
      <c r="I124" s="238"/>
      <c r="J124" s="238"/>
      <c r="K124" s="238"/>
      <c r="L124" s="238"/>
      <c r="M124" s="238"/>
      <c r="N124" s="238"/>
      <c r="O124" s="238">
        <v>50</v>
      </c>
      <c r="P124" s="238">
        <v>0</v>
      </c>
    </row>
    <row r="125" spans="1:16">
      <c r="A125">
        <v>137</v>
      </c>
      <c r="B125" t="s">
        <v>62</v>
      </c>
      <c r="C125" s="238"/>
      <c r="D125" s="238"/>
      <c r="E125" s="238"/>
      <c r="F125" s="238"/>
      <c r="G125" s="238"/>
      <c r="H125" s="238"/>
      <c r="I125" s="238"/>
      <c r="J125" s="238"/>
      <c r="K125" s="238"/>
      <c r="L125" s="238"/>
      <c r="M125" s="238"/>
      <c r="N125" s="238"/>
      <c r="O125" s="238">
        <v>0</v>
      </c>
      <c r="P125" s="238">
        <v>371</v>
      </c>
    </row>
    <row r="126" spans="1:16">
      <c r="A126">
        <v>299</v>
      </c>
      <c r="B126" t="s">
        <v>126</v>
      </c>
      <c r="C126" s="238"/>
      <c r="D126" s="238"/>
      <c r="E126" s="238"/>
      <c r="F126" s="238"/>
      <c r="G126" s="238"/>
      <c r="H126" s="238"/>
      <c r="I126" s="238"/>
      <c r="J126" s="238"/>
      <c r="K126" s="238"/>
      <c r="L126" s="238"/>
      <c r="M126" s="238"/>
      <c r="N126" s="238"/>
      <c r="O126" s="238">
        <v>0</v>
      </c>
      <c r="P126" s="238">
        <v>415.94</v>
      </c>
    </row>
    <row r="149" spans="1:115">
      <c r="C149" t="s">
        <v>1310</v>
      </c>
      <c r="D149" t="s">
        <v>1311</v>
      </c>
      <c r="E149" t="s">
        <v>1310</v>
      </c>
      <c r="F149" t="s">
        <v>1311</v>
      </c>
      <c r="G149" t="s">
        <v>1310</v>
      </c>
      <c r="H149" t="s">
        <v>1311</v>
      </c>
      <c r="I149" t="s">
        <v>1310</v>
      </c>
      <c r="J149" t="s">
        <v>1311</v>
      </c>
      <c r="K149" t="s">
        <v>1310</v>
      </c>
      <c r="L149" t="s">
        <v>1311</v>
      </c>
      <c r="M149" t="s">
        <v>1310</v>
      </c>
      <c r="N149" t="s">
        <v>1311</v>
      </c>
      <c r="O149" t="s">
        <v>1310</v>
      </c>
      <c r="P149" t="s">
        <v>1311</v>
      </c>
      <c r="Q149" t="s">
        <v>1310</v>
      </c>
      <c r="R149" t="s">
        <v>1311</v>
      </c>
      <c r="S149" t="s">
        <v>1310</v>
      </c>
      <c r="T149" t="s">
        <v>1311</v>
      </c>
      <c r="U149" t="s">
        <v>1310</v>
      </c>
      <c r="V149" t="s">
        <v>1311</v>
      </c>
      <c r="W149" t="s">
        <v>1310</v>
      </c>
      <c r="X149" t="s">
        <v>1311</v>
      </c>
      <c r="Y149" t="s">
        <v>1310</v>
      </c>
      <c r="Z149" t="s">
        <v>1311</v>
      </c>
      <c r="AD149" t="s">
        <v>1310</v>
      </c>
      <c r="AE149" t="s">
        <v>1311</v>
      </c>
      <c r="AF149" t="s">
        <v>1310</v>
      </c>
      <c r="AG149" t="s">
        <v>1311</v>
      </c>
      <c r="AH149" t="s">
        <v>1310</v>
      </c>
      <c r="AI149" t="s">
        <v>1311</v>
      </c>
      <c r="AJ149" t="s">
        <v>1310</v>
      </c>
      <c r="AK149" t="s">
        <v>1311</v>
      </c>
      <c r="AL149" t="s">
        <v>1310</v>
      </c>
      <c r="AM149" t="s">
        <v>1311</v>
      </c>
      <c r="AN149" t="s">
        <v>1310</v>
      </c>
      <c r="AO149" t="s">
        <v>1311</v>
      </c>
      <c r="AP149" t="s">
        <v>1310</v>
      </c>
      <c r="AQ149" t="s">
        <v>1311</v>
      </c>
      <c r="AR149" t="s">
        <v>1310</v>
      </c>
      <c r="AS149" t="s">
        <v>1311</v>
      </c>
      <c r="AT149" t="s">
        <v>1310</v>
      </c>
      <c r="AU149" t="s">
        <v>1311</v>
      </c>
      <c r="AV149" t="s">
        <v>1310</v>
      </c>
      <c r="AW149" t="s">
        <v>1311</v>
      </c>
      <c r="AX149" t="s">
        <v>1310</v>
      </c>
      <c r="AY149" t="s">
        <v>1311</v>
      </c>
      <c r="AZ149" t="s">
        <v>1310</v>
      </c>
      <c r="BA149" t="s">
        <v>1311</v>
      </c>
      <c r="BE149" t="s">
        <v>1310</v>
      </c>
      <c r="BF149" t="s">
        <v>1311</v>
      </c>
      <c r="BG149" t="s">
        <v>1310</v>
      </c>
      <c r="BH149" t="s">
        <v>1311</v>
      </c>
      <c r="BI149" t="s">
        <v>1310</v>
      </c>
      <c r="BJ149" t="s">
        <v>1311</v>
      </c>
      <c r="BK149" t="s">
        <v>1310</v>
      </c>
      <c r="BL149" t="s">
        <v>1311</v>
      </c>
      <c r="BM149" t="s">
        <v>1310</v>
      </c>
      <c r="BN149" t="s">
        <v>1311</v>
      </c>
      <c r="BO149" t="s">
        <v>1310</v>
      </c>
      <c r="BP149" t="s">
        <v>1311</v>
      </c>
      <c r="BQ149" t="s">
        <v>1310</v>
      </c>
      <c r="BR149" t="s">
        <v>1311</v>
      </c>
      <c r="BS149" t="s">
        <v>1310</v>
      </c>
      <c r="BT149" t="s">
        <v>1311</v>
      </c>
      <c r="BU149" t="s">
        <v>1310</v>
      </c>
      <c r="BV149" t="s">
        <v>1311</v>
      </c>
      <c r="BW149" t="s">
        <v>1310</v>
      </c>
      <c r="BX149" t="s">
        <v>1311</v>
      </c>
      <c r="BY149" t="s">
        <v>1310</v>
      </c>
      <c r="BZ149" t="s">
        <v>1311</v>
      </c>
      <c r="CA149" t="s">
        <v>1310</v>
      </c>
      <c r="CB149" t="s">
        <v>1311</v>
      </c>
      <c r="CF149" t="s">
        <v>1310</v>
      </c>
      <c r="CG149" t="s">
        <v>1311</v>
      </c>
      <c r="CH149" t="s">
        <v>1310</v>
      </c>
      <c r="CI149" t="s">
        <v>1311</v>
      </c>
      <c r="CJ149" t="s">
        <v>1310</v>
      </c>
      <c r="CK149" t="s">
        <v>1311</v>
      </c>
      <c r="CL149" t="s">
        <v>1310</v>
      </c>
      <c r="CM149" t="s">
        <v>1311</v>
      </c>
      <c r="CN149" t="s">
        <v>1310</v>
      </c>
      <c r="CO149" t="s">
        <v>1311</v>
      </c>
      <c r="CP149" t="s">
        <v>1310</v>
      </c>
      <c r="CQ149" t="s">
        <v>1311</v>
      </c>
      <c r="CR149" t="s">
        <v>1310</v>
      </c>
      <c r="CS149" t="s">
        <v>1311</v>
      </c>
      <c r="CT149" t="s">
        <v>1310</v>
      </c>
      <c r="CU149" t="s">
        <v>1311</v>
      </c>
      <c r="CV149" t="s">
        <v>1310</v>
      </c>
      <c r="CW149" t="s">
        <v>1311</v>
      </c>
      <c r="CX149" t="s">
        <v>1310</v>
      </c>
      <c r="CY149" t="s">
        <v>1311</v>
      </c>
      <c r="CZ149" t="s">
        <v>1310</v>
      </c>
      <c r="DA149" t="s">
        <v>1311</v>
      </c>
      <c r="DB149" t="s">
        <v>1310</v>
      </c>
      <c r="DC149" t="s">
        <v>1311</v>
      </c>
      <c r="DG149" t="s">
        <v>1311</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JunioDébitos</v>
      </c>
      <c r="N151" t="str">
        <f t="shared" si="0"/>
        <v>JunioCréditos</v>
      </c>
      <c r="O151" t="str">
        <f t="shared" si="0"/>
        <v>JulioDébitos</v>
      </c>
      <c r="P151" t="str">
        <f t="shared" si="0"/>
        <v>JulioCréditos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JunioDébitos</v>
      </c>
      <c r="AO151" t="str">
        <f t="shared" si="0"/>
        <v>JunioCréditos</v>
      </c>
      <c r="AP151" t="str">
        <f t="shared" si="0"/>
        <v>JulioDébitos</v>
      </c>
      <c r="AQ151" t="str">
        <f t="shared" si="0"/>
        <v>JulioCréditos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JunioDébitos</v>
      </c>
      <c r="BP151" t="str">
        <f t="shared" ref="BP151:DF151" si="1">BP2&amp;BP149</f>
        <v>JunioCréditos</v>
      </c>
      <c r="BQ151" t="str">
        <f t="shared" si="1"/>
        <v>JulioDébitos</v>
      </c>
      <c r="BR151" t="str">
        <f t="shared" si="1"/>
        <v>JulioCréditos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MayoDébitos</v>
      </c>
      <c r="CO151" t="str">
        <f t="shared" si="1"/>
        <v>MayoCréditos</v>
      </c>
      <c r="CP151" t="str">
        <f t="shared" si="1"/>
        <v>JunioDébitos</v>
      </c>
      <c r="CQ151" t="str">
        <f t="shared" si="1"/>
        <v>JunioCréditos</v>
      </c>
      <c r="CR151" t="str">
        <f t="shared" si="1"/>
        <v>JulioDébitos</v>
      </c>
      <c r="CS151" t="str">
        <f t="shared" si="1"/>
        <v>JulioCréditos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JulioCréditos</v>
      </c>
      <c r="DH151" t="str">
        <f ca="1">DG2</f>
        <v>Julio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jul</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t="str">
        <f t="shared" si="6"/>
        <v>jun</v>
      </c>
      <c r="N153">
        <f t="shared" si="6"/>
        <v>0</v>
      </c>
      <c r="O153" t="str">
        <f t="shared" si="6"/>
        <v>jul</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t="str">
        <f t="shared" si="7"/>
        <v>jun</v>
      </c>
      <c r="AO153">
        <f t="shared" si="7"/>
        <v>0</v>
      </c>
      <c r="AP153" t="str">
        <f t="shared" si="7"/>
        <v>jul</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t="str">
        <f t="shared" si="8"/>
        <v>jun</v>
      </c>
      <c r="BP153">
        <f t="shared" si="8"/>
        <v>0</v>
      </c>
      <c r="BQ153" t="str">
        <f t="shared" si="8"/>
        <v>jul</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t="str">
        <f t="shared" si="8"/>
        <v>may</v>
      </c>
      <c r="CO153">
        <f t="shared" si="8"/>
        <v>0</v>
      </c>
      <c r="CP153" t="str">
        <f t="shared" si="8"/>
        <v>jun</v>
      </c>
      <c r="CQ153">
        <f t="shared" si="8"/>
        <v>0</v>
      </c>
      <c r="CR153" t="str">
        <f t="shared" si="8"/>
        <v>jul</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10625521.579999998</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Suma de DébitosJunioDébitos</v>
      </c>
      <c r="N154" t="str">
        <f t="shared" si="10"/>
        <v>Suma de CréditosJunioCréditos</v>
      </c>
      <c r="O154" t="str">
        <f t="shared" si="10"/>
        <v>Suma de DébitosJulioDébitos</v>
      </c>
      <c r="P154" t="str">
        <f t="shared" si="10"/>
        <v>Suma de CréditosJulioCréditos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Suma de Débitos
(Bs)JunioDébitos</v>
      </c>
      <c r="AO154" t="str">
        <f t="shared" si="10"/>
        <v>Suma de Créditos
(Bs)JunioCréditos</v>
      </c>
      <c r="AP154" t="str">
        <f t="shared" si="10"/>
        <v>Suma de Débitos
(Bs)JulioDébitos</v>
      </c>
      <c r="AQ154" t="str">
        <f t="shared" si="10"/>
        <v>Suma de Créditos
(Bs)JulioCréditos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Suma de DébitosJunioDébitos</v>
      </c>
      <c r="BP154" t="str">
        <f t="shared" si="10"/>
        <v>Suma de CréditosJunioCréditos</v>
      </c>
      <c r="BQ154" t="str">
        <f t="shared" ref="BQ154:DC154" si="11">BQ5&amp;BQ151</f>
        <v>Suma de DébitosJulioDébitos</v>
      </c>
      <c r="BR154" t="str">
        <f t="shared" si="11"/>
        <v>Suma de CréditosJulioCréditos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Suma de Débitos
(Bs)MayoDébitos</v>
      </c>
      <c r="CO154" t="str">
        <f t="shared" si="11"/>
        <v>Suma de Créditos
(Bs)MayoCréditos</v>
      </c>
      <c r="CP154" t="str">
        <f t="shared" si="11"/>
        <v>Suma de Débitos
(Bs)JunioDébitos</v>
      </c>
      <c r="CQ154" t="str">
        <f t="shared" si="11"/>
        <v>Suma de Créditos
(Bs)JunioCréditos</v>
      </c>
      <c r="CR154" t="str">
        <f t="shared" si="11"/>
        <v>Suma de Débitos
(Bs)JulioDébitos</v>
      </c>
      <c r="CS154" t="str">
        <f t="shared" si="11"/>
        <v>Suma de Créditos
(Bs)JulioCréditos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103975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v>
      </c>
      <c r="J155">
        <f t="shared" si="12"/>
        <v>0</v>
      </c>
      <c r="K155">
        <f t="shared" si="12"/>
        <v>0</v>
      </c>
      <c r="L155">
        <f t="shared" si="12"/>
        <v>0</v>
      </c>
      <c r="M155">
        <f t="shared" si="12"/>
        <v>0</v>
      </c>
      <c r="N155">
        <f t="shared" si="12"/>
        <v>0</v>
      </c>
      <c r="O155">
        <f t="shared" si="12"/>
        <v>2050</v>
      </c>
      <c r="P155">
        <f t="shared" si="12"/>
        <v>131890.02000000002</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7.0000000000000007E-2</v>
      </c>
      <c r="AH155">
        <f t="shared" si="13"/>
        <v>0.10999999999999999</v>
      </c>
      <c r="AI155">
        <f t="shared" si="13"/>
        <v>6.0000000000000005E-2</v>
      </c>
      <c r="AJ155">
        <f t="shared" si="13"/>
        <v>0.18</v>
      </c>
      <c r="AK155">
        <f t="shared" si="13"/>
        <v>0.05</v>
      </c>
      <c r="AL155">
        <f t="shared" si="13"/>
        <v>0.13999999999999999</v>
      </c>
      <c r="AM155">
        <f t="shared" si="13"/>
        <v>7.0000000000000007E-2</v>
      </c>
      <c r="AN155">
        <f t="shared" si="13"/>
        <v>0.09</v>
      </c>
      <c r="AO155">
        <f t="shared" si="13"/>
        <v>25.88</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933043.55</v>
      </c>
      <c r="BL155">
        <f t="shared" si="13"/>
        <v>933043.55</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100.0188</v>
      </c>
      <c r="CK155">
        <f t="shared" si="14"/>
        <v>199231597.47120002</v>
      </c>
      <c r="CL155">
        <f t="shared" si="14"/>
        <v>0</v>
      </c>
      <c r="CM155">
        <f t="shared" si="14"/>
        <v>145302382.01500002</v>
      </c>
      <c r="CN155">
        <f t="shared" si="14"/>
        <v>246960</v>
      </c>
      <c r="CO155">
        <f t="shared" si="14"/>
        <v>175474152.07560003</v>
      </c>
      <c r="CP155">
        <f t="shared" si="14"/>
        <v>0</v>
      </c>
      <c r="CQ155">
        <f t="shared" si="14"/>
        <v>392311655.81720001</v>
      </c>
      <c r="CR155">
        <f t="shared" si="14"/>
        <v>328863.59800000006</v>
      </c>
      <c r="CS155">
        <f t="shared" ref="CS155:DH155" si="15">CS6</f>
        <v>201947699.84060001</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3889645.3400000003</v>
      </c>
      <c r="DH155">
        <f t="shared" si="15"/>
        <v>0</v>
      </c>
      <c r="DK155" t="e">
        <f ca="1">+MATCH(DH151,C151:DC151,0)</f>
        <v>#N/A</v>
      </c>
    </row>
    <row r="156" spans="1:115">
      <c r="A156">
        <f t="shared" ref="A156:AF156" si="16">A7</f>
        <v>15</v>
      </c>
      <c r="B156" t="str">
        <f t="shared" si="16"/>
        <v>Ministerio de Gobierno</v>
      </c>
      <c r="C156">
        <f t="shared" si="16"/>
        <v>0</v>
      </c>
      <c r="D156">
        <f t="shared" si="16"/>
        <v>0</v>
      </c>
      <c r="E156">
        <f t="shared" si="16"/>
        <v>0</v>
      </c>
      <c r="F156">
        <f t="shared" si="16"/>
        <v>0</v>
      </c>
      <c r="G156">
        <f t="shared" si="16"/>
        <v>0</v>
      </c>
      <c r="H156">
        <f t="shared" si="16"/>
        <v>0</v>
      </c>
      <c r="I156">
        <f t="shared" si="16"/>
        <v>0</v>
      </c>
      <c r="J156">
        <f t="shared" si="16"/>
        <v>0</v>
      </c>
      <c r="K156">
        <f t="shared" si="16"/>
        <v>0</v>
      </c>
      <c r="L156">
        <f t="shared" si="16"/>
        <v>29040.15</v>
      </c>
      <c r="M156">
        <f t="shared" si="16"/>
        <v>0</v>
      </c>
      <c r="N156">
        <f t="shared" si="16"/>
        <v>240485.34</v>
      </c>
      <c r="O156">
        <f t="shared" si="16"/>
        <v>0</v>
      </c>
      <c r="P156">
        <f t="shared" si="16"/>
        <v>610516.20000000007</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4294442.05</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0</v>
      </c>
      <c r="BH156">
        <f t="shared" si="17"/>
        <v>0</v>
      </c>
      <c r="BI156">
        <f t="shared" si="17"/>
        <v>0</v>
      </c>
      <c r="BJ156">
        <f t="shared" si="17"/>
        <v>0</v>
      </c>
      <c r="BK156">
        <f t="shared" si="17"/>
        <v>1866087.1</v>
      </c>
      <c r="BL156">
        <f t="shared" si="17"/>
        <v>1215751.01</v>
      </c>
      <c r="BM156">
        <f t="shared" ref="BM156:CR156" si="18">BM7</f>
        <v>0</v>
      </c>
      <c r="BN156">
        <f t="shared" si="18"/>
        <v>0</v>
      </c>
      <c r="BO156">
        <f t="shared" si="18"/>
        <v>0</v>
      </c>
      <c r="BP156">
        <f t="shared" si="18"/>
        <v>23130449.969999999</v>
      </c>
      <c r="BQ156">
        <f t="shared" si="18"/>
        <v>6613.61</v>
      </c>
      <c r="BR156">
        <f t="shared" si="18"/>
        <v>11001725.049999999</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0</v>
      </c>
      <c r="CG156">
        <f t="shared" si="18"/>
        <v>0</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156607809.2992</v>
      </c>
      <c r="CS156">
        <f t="shared" ref="CS156:DH156" si="19">CS7</f>
        <v>328863.59800000006</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3872781.8000000003</v>
      </c>
      <c r="DH156">
        <f t="shared" si="19"/>
        <v>0</v>
      </c>
    </row>
    <row r="157" spans="1:115">
      <c r="A157">
        <f t="shared" ref="A157:AF157" si="20">A8</f>
        <v>16</v>
      </c>
      <c r="B157" t="str">
        <f t="shared" si="20"/>
        <v>Ministerio de Educación</v>
      </c>
      <c r="C157">
        <f t="shared" si="20"/>
        <v>0</v>
      </c>
      <c r="D157">
        <f t="shared" si="20"/>
        <v>0</v>
      </c>
      <c r="E157">
        <f t="shared" si="20"/>
        <v>0</v>
      </c>
      <c r="F157">
        <f t="shared" si="20"/>
        <v>0</v>
      </c>
      <c r="G157">
        <f t="shared" si="20"/>
        <v>0</v>
      </c>
      <c r="H157">
        <f t="shared" si="20"/>
        <v>0</v>
      </c>
      <c r="I157">
        <f t="shared" si="20"/>
        <v>0</v>
      </c>
      <c r="J157">
        <f t="shared" si="20"/>
        <v>11891.4</v>
      </c>
      <c r="K157">
        <f t="shared" si="20"/>
        <v>0</v>
      </c>
      <c r="L157">
        <f t="shared" si="20"/>
        <v>7903.24</v>
      </c>
      <c r="M157">
        <f t="shared" si="20"/>
        <v>0</v>
      </c>
      <c r="N157">
        <f t="shared" si="20"/>
        <v>1393388.63</v>
      </c>
      <c r="O157">
        <f t="shared" si="20"/>
        <v>0</v>
      </c>
      <c r="P157">
        <f t="shared" si="20"/>
        <v>786318.08</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0</v>
      </c>
      <c r="AM157">
        <f t="shared" si="21"/>
        <v>0</v>
      </c>
      <c r="AN157">
        <f t="shared" si="21"/>
        <v>0</v>
      </c>
      <c r="AO157">
        <f t="shared" si="21"/>
        <v>0</v>
      </c>
      <c r="AP157">
        <f t="shared" si="21"/>
        <v>100.02</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389</v>
      </c>
      <c r="BD157" t="str">
        <f t="shared" si="21"/>
        <v>Navegación Aérea y Aeropuertos Bolivianos</v>
      </c>
      <c r="BE157">
        <f t="shared" si="21"/>
        <v>0</v>
      </c>
      <c r="BF157">
        <f t="shared" si="21"/>
        <v>0</v>
      </c>
      <c r="BG157">
        <f t="shared" si="21"/>
        <v>0</v>
      </c>
      <c r="BH157">
        <f t="shared" si="21"/>
        <v>0</v>
      </c>
      <c r="BI157">
        <f t="shared" si="21"/>
        <v>0</v>
      </c>
      <c r="BJ157">
        <f t="shared" si="21"/>
        <v>0</v>
      </c>
      <c r="BK157">
        <f t="shared" si="21"/>
        <v>0</v>
      </c>
      <c r="BL157">
        <f t="shared" si="21"/>
        <v>2098281.71</v>
      </c>
      <c r="BM157">
        <f t="shared" ref="BM157:CR157" si="22">BM8</f>
        <v>0</v>
      </c>
      <c r="BN157">
        <f t="shared" si="22"/>
        <v>8753360</v>
      </c>
      <c r="BO157">
        <f t="shared" si="22"/>
        <v>3519394.28</v>
      </c>
      <c r="BP157">
        <f t="shared" si="22"/>
        <v>7011724.8799999999</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383</v>
      </c>
      <c r="CE157" t="str">
        <f t="shared" si="22"/>
        <v>Agencia Boliviana de Correos "Correos de Bolivia"</v>
      </c>
      <c r="CF157">
        <f t="shared" si="22"/>
        <v>0</v>
      </c>
      <c r="CG157">
        <f t="shared" si="22"/>
        <v>0</v>
      </c>
      <c r="CH157">
        <f t="shared" si="22"/>
        <v>0</v>
      </c>
      <c r="CI157">
        <f t="shared" si="22"/>
        <v>0</v>
      </c>
      <c r="CJ157">
        <f t="shared" si="22"/>
        <v>207582.1594</v>
      </c>
      <c r="CK157">
        <f t="shared" si="22"/>
        <v>0</v>
      </c>
      <c r="CL157">
        <f t="shared" si="22"/>
        <v>1383238.6694</v>
      </c>
      <c r="CM157">
        <f t="shared" si="22"/>
        <v>0</v>
      </c>
      <c r="CN157">
        <f t="shared" si="22"/>
        <v>389705.21240000002</v>
      </c>
      <c r="CO157">
        <f t="shared" si="22"/>
        <v>0</v>
      </c>
      <c r="CP157">
        <f t="shared" si="22"/>
        <v>0</v>
      </c>
      <c r="CQ157">
        <f t="shared" si="22"/>
        <v>0</v>
      </c>
      <c r="CR157">
        <f t="shared" si="22"/>
        <v>75020.685599999997</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2167216.3799999994</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0</v>
      </c>
      <c r="K158">
        <f t="shared" si="24"/>
        <v>0</v>
      </c>
      <c r="L158">
        <f t="shared" si="24"/>
        <v>0</v>
      </c>
      <c r="M158">
        <f t="shared" si="24"/>
        <v>0</v>
      </c>
      <c r="N158">
        <f t="shared" si="24"/>
        <v>18249.61</v>
      </c>
      <c r="O158">
        <f t="shared" si="24"/>
        <v>0</v>
      </c>
      <c r="P158">
        <f t="shared" si="24"/>
        <v>45696.380000000005</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35665171.899999999</v>
      </c>
      <c r="AE158">
        <f t="shared" si="24"/>
        <v>0</v>
      </c>
      <c r="AF158">
        <f t="shared" si="24"/>
        <v>0</v>
      </c>
      <c r="AG158">
        <f t="shared" ref="AG158:BL158" si="25">AG9</f>
        <v>0</v>
      </c>
      <c r="AH158">
        <f t="shared" si="25"/>
        <v>0</v>
      </c>
      <c r="AI158">
        <f t="shared" si="25"/>
        <v>0</v>
      </c>
      <c r="AJ158">
        <f t="shared" si="25"/>
        <v>8102.28</v>
      </c>
      <c r="AK158">
        <f t="shared" si="25"/>
        <v>0</v>
      </c>
      <c r="AL158">
        <f t="shared" si="25"/>
        <v>14816807.120000001</v>
      </c>
      <c r="AM158">
        <f t="shared" si="25"/>
        <v>0</v>
      </c>
      <c r="AN158">
        <f t="shared" si="25"/>
        <v>11955853.66</v>
      </c>
      <c r="AO158">
        <f t="shared" si="25"/>
        <v>0</v>
      </c>
      <c r="AP158">
        <f t="shared" si="25"/>
        <v>122627294.88000001</v>
      </c>
      <c r="AQ158">
        <f t="shared" si="25"/>
        <v>340095.62</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291</v>
      </c>
      <c r="BD158" t="str">
        <f t="shared" si="25"/>
        <v>Administradora Boliviana de Carreteras</v>
      </c>
      <c r="BE158">
        <f t="shared" si="25"/>
        <v>0</v>
      </c>
      <c r="BF158">
        <f t="shared" si="25"/>
        <v>0</v>
      </c>
      <c r="BG158">
        <f t="shared" si="25"/>
        <v>0</v>
      </c>
      <c r="BH158">
        <f t="shared" si="25"/>
        <v>0</v>
      </c>
      <c r="BI158">
        <f t="shared" si="25"/>
        <v>0</v>
      </c>
      <c r="BJ158">
        <f t="shared" si="25"/>
        <v>0</v>
      </c>
      <c r="BK158">
        <f t="shared" si="25"/>
        <v>15256011.76</v>
      </c>
      <c r="BL158">
        <f t="shared" si="25"/>
        <v>0</v>
      </c>
      <c r="BM158">
        <f t="shared" ref="BM158:CR158" si="26">BM9</f>
        <v>0</v>
      </c>
      <c r="BN158">
        <f t="shared" si="26"/>
        <v>0</v>
      </c>
      <c r="BO158">
        <f t="shared" si="26"/>
        <v>419101.96</v>
      </c>
      <c r="BP158">
        <f t="shared" si="26"/>
        <v>0</v>
      </c>
      <c r="BQ158">
        <f t="shared" si="26"/>
        <v>633472.46</v>
      </c>
      <c r="BR158">
        <f t="shared" si="26"/>
        <v>156607809.30000001</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287</v>
      </c>
      <c r="CE158" t="str">
        <f t="shared" si="26"/>
        <v>Fondo Nacional de Inversión Productiva y Social</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20580000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122012</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1181.9099999999999</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16</v>
      </c>
      <c r="AC159" t="str">
        <f t="shared" si="28"/>
        <v>Ministerio de Educación</v>
      </c>
      <c r="AD159">
        <f t="shared" si="28"/>
        <v>0</v>
      </c>
      <c r="AE159">
        <f t="shared" si="28"/>
        <v>0</v>
      </c>
      <c r="AF159">
        <f t="shared" si="28"/>
        <v>0</v>
      </c>
      <c r="AG159">
        <f t="shared" ref="AG159:BL159" si="29">AG10</f>
        <v>0</v>
      </c>
      <c r="AH159">
        <f t="shared" si="29"/>
        <v>0</v>
      </c>
      <c r="AI159">
        <f t="shared" si="29"/>
        <v>0</v>
      </c>
      <c r="AJ159">
        <f t="shared" si="29"/>
        <v>0</v>
      </c>
      <c r="AK159">
        <f t="shared" si="29"/>
        <v>0</v>
      </c>
      <c r="AL159">
        <f t="shared" si="29"/>
        <v>0</v>
      </c>
      <c r="AM159">
        <f t="shared" si="29"/>
        <v>0</v>
      </c>
      <c r="AN159">
        <f t="shared" si="29"/>
        <v>0</v>
      </c>
      <c r="AO159">
        <f t="shared" si="29"/>
        <v>18.32</v>
      </c>
      <c r="AP159">
        <f t="shared" si="29"/>
        <v>1929.1</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t="str">
        <f t="shared" si="29"/>
        <v>99 - 02</v>
      </c>
      <c r="BD159" t="str">
        <f t="shared" si="29"/>
        <v>Dirección General de Programación y Operaciones del Tesoro</v>
      </c>
      <c r="BE159">
        <f t="shared" si="29"/>
        <v>0</v>
      </c>
      <c r="BF159">
        <f t="shared" si="29"/>
        <v>219404331.39000002</v>
      </c>
      <c r="BG159">
        <f t="shared" si="29"/>
        <v>0</v>
      </c>
      <c r="BH159">
        <f t="shared" si="29"/>
        <v>8470363.0800000001</v>
      </c>
      <c r="BI159">
        <f t="shared" si="29"/>
        <v>177170865.38</v>
      </c>
      <c r="BJ159">
        <f t="shared" si="29"/>
        <v>723500.95</v>
      </c>
      <c r="BK159">
        <f t="shared" si="29"/>
        <v>145302382.01000002</v>
      </c>
      <c r="BL159">
        <f t="shared" si="29"/>
        <v>0</v>
      </c>
      <c r="BM159">
        <f t="shared" ref="BM159:CR159" si="30">BM10</f>
        <v>175474152.08999997</v>
      </c>
      <c r="BN159">
        <f t="shared" si="30"/>
        <v>1184588.77</v>
      </c>
      <c r="BO159">
        <f t="shared" si="30"/>
        <v>392311655.81999999</v>
      </c>
      <c r="BP159">
        <f t="shared" si="30"/>
        <v>6203948.7000000002</v>
      </c>
      <c r="BQ159">
        <f t="shared" si="30"/>
        <v>201947693.66000003</v>
      </c>
      <c r="BR159">
        <f t="shared" si="30"/>
        <v>954654.21</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46</v>
      </c>
      <c r="CE159" t="str">
        <f t="shared" si="30"/>
        <v>Ministerio de Salud y Deportes</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2058000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25</v>
      </c>
      <c r="DF159" t="str">
        <f t="shared" si="31"/>
        <v>Ministerio de la Presidencia</v>
      </c>
      <c r="DG159">
        <f t="shared" si="31"/>
        <v>911570.85000000009</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0</v>
      </c>
      <c r="G160">
        <f t="shared" si="32"/>
        <v>0</v>
      </c>
      <c r="H160">
        <f t="shared" si="32"/>
        <v>0</v>
      </c>
      <c r="I160">
        <f t="shared" si="32"/>
        <v>0</v>
      </c>
      <c r="J160">
        <f t="shared" si="32"/>
        <v>12477.94</v>
      </c>
      <c r="K160">
        <f t="shared" si="32"/>
        <v>0</v>
      </c>
      <c r="L160">
        <f t="shared" si="32"/>
        <v>0</v>
      </c>
      <c r="M160">
        <f t="shared" si="32"/>
        <v>0</v>
      </c>
      <c r="N160">
        <f t="shared" si="32"/>
        <v>46029.01</v>
      </c>
      <c r="O160">
        <f t="shared" si="32"/>
        <v>50</v>
      </c>
      <c r="P160">
        <f t="shared" si="32"/>
        <v>16806.13</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681</v>
      </c>
      <c r="AC160" t="str">
        <f t="shared" si="32"/>
        <v>Ministerio Público</v>
      </c>
      <c r="AD160">
        <f t="shared" si="32"/>
        <v>0</v>
      </c>
      <c r="AE160">
        <f t="shared" si="32"/>
        <v>6469.73</v>
      </c>
      <c r="AF160">
        <f t="shared" si="32"/>
        <v>0</v>
      </c>
      <c r="AG160">
        <f t="shared" ref="AG160:BL160" si="33">AG11</f>
        <v>0</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46</v>
      </c>
      <c r="BD160" t="str">
        <f t="shared" si="33"/>
        <v>Ministerio de Salud y Deportes</v>
      </c>
      <c r="BE160">
        <f t="shared" si="33"/>
        <v>0</v>
      </c>
      <c r="BF160">
        <f t="shared" si="33"/>
        <v>0</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6178615.4699999997</v>
      </c>
      <c r="BR160">
        <f t="shared" si="34"/>
        <v>2058000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389</v>
      </c>
      <c r="CE160" t="str">
        <f t="shared" si="34"/>
        <v>Navegación Aérea y Aeropuertos Bolivianos</v>
      </c>
      <c r="CF160">
        <f t="shared" si="34"/>
        <v>0</v>
      </c>
      <c r="CG160">
        <f t="shared" si="34"/>
        <v>0</v>
      </c>
      <c r="CH160">
        <f t="shared" si="34"/>
        <v>0</v>
      </c>
      <c r="CI160">
        <f t="shared" si="34"/>
        <v>0</v>
      </c>
      <c r="CJ160">
        <f t="shared" si="34"/>
        <v>0</v>
      </c>
      <c r="CK160">
        <f t="shared" si="34"/>
        <v>0</v>
      </c>
      <c r="CL160">
        <f t="shared" si="34"/>
        <v>2098281.7141999998</v>
      </c>
      <c r="CM160">
        <f t="shared" si="34"/>
        <v>0</v>
      </c>
      <c r="CN160">
        <f t="shared" si="34"/>
        <v>8753360</v>
      </c>
      <c r="CO160">
        <f t="shared" si="34"/>
        <v>0</v>
      </c>
      <c r="CP160">
        <f t="shared" si="34"/>
        <v>7011724.8838</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291</v>
      </c>
      <c r="DF160" t="str">
        <f t="shared" si="35"/>
        <v>Administradora Boliviana de Carreteras</v>
      </c>
      <c r="DG160">
        <f t="shared" si="35"/>
        <v>50889331</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0</v>
      </c>
      <c r="J161">
        <f t="shared" si="36"/>
        <v>0</v>
      </c>
      <c r="K161">
        <f t="shared" si="36"/>
        <v>0</v>
      </c>
      <c r="L161">
        <f t="shared" si="36"/>
        <v>0</v>
      </c>
      <c r="M161">
        <f t="shared" si="36"/>
        <v>0</v>
      </c>
      <c r="N161">
        <f t="shared" si="36"/>
        <v>0</v>
      </c>
      <c r="O161">
        <f t="shared" si="36"/>
        <v>100</v>
      </c>
      <c r="P161">
        <f t="shared" si="36"/>
        <v>6276446.8200000003</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291</v>
      </c>
      <c r="AC161" t="str">
        <f t="shared" si="36"/>
        <v>Administradora Boliviana de Carreteras</v>
      </c>
      <c r="AD161">
        <f t="shared" si="36"/>
        <v>0</v>
      </c>
      <c r="AE161">
        <f t="shared" si="36"/>
        <v>0</v>
      </c>
      <c r="AF161">
        <f t="shared" si="36"/>
        <v>0</v>
      </c>
      <c r="AG161">
        <f t="shared" ref="AG161:BL161" si="37">AG12</f>
        <v>0</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189004605.33000001</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47</v>
      </c>
      <c r="BD161" t="str">
        <f t="shared" si="37"/>
        <v>Ministerio de Desarrollo Rural y Tierras</v>
      </c>
      <c r="BE161">
        <f t="shared" si="37"/>
        <v>0</v>
      </c>
      <c r="BF161">
        <f t="shared" si="37"/>
        <v>0</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9949.4699999999993</v>
      </c>
      <c r="BR161">
        <f t="shared" si="38"/>
        <v>1141689.22</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117</v>
      </c>
      <c r="CE161" t="str">
        <f t="shared" si="38"/>
        <v>Dirección General de Aeronáutica Civil</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1065726.3820000002</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81</v>
      </c>
      <c r="DF161" t="str">
        <f t="shared" si="39"/>
        <v>Ministerio de Obras Públicas, Servicios y Vivienda</v>
      </c>
      <c r="DG161">
        <f t="shared" si="39"/>
        <v>1881530.49</v>
      </c>
      <c r="DH161">
        <f t="shared" si="39"/>
        <v>0</v>
      </c>
    </row>
    <row r="162" spans="1:112">
      <c r="A162">
        <f t="shared" ref="A162:AF162" si="40">A13</f>
        <v>46</v>
      </c>
      <c r="B162" t="str">
        <f t="shared" si="40"/>
        <v>Ministerio de Salud y Deportes</v>
      </c>
      <c r="C162">
        <f t="shared" si="40"/>
        <v>0</v>
      </c>
      <c r="D162">
        <f t="shared" si="40"/>
        <v>5237.3999999999996</v>
      </c>
      <c r="E162">
        <f t="shared" si="40"/>
        <v>0</v>
      </c>
      <c r="F162">
        <f t="shared" si="40"/>
        <v>0</v>
      </c>
      <c r="G162">
        <f t="shared" si="40"/>
        <v>0</v>
      </c>
      <c r="H162">
        <f t="shared" si="40"/>
        <v>37134714.359999999</v>
      </c>
      <c r="I162">
        <f t="shared" si="40"/>
        <v>0</v>
      </c>
      <c r="J162">
        <f t="shared" si="40"/>
        <v>0</v>
      </c>
      <c r="K162">
        <f t="shared" si="40"/>
        <v>0</v>
      </c>
      <c r="L162">
        <f t="shared" si="40"/>
        <v>220</v>
      </c>
      <c r="M162">
        <f t="shared" si="40"/>
        <v>0</v>
      </c>
      <c r="N162">
        <f t="shared" si="40"/>
        <v>85464.8</v>
      </c>
      <c r="O162">
        <f t="shared" si="40"/>
        <v>220</v>
      </c>
      <c r="P162">
        <f t="shared" si="40"/>
        <v>1420589.5599999998</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376</v>
      </c>
      <c r="AC162" t="str">
        <f t="shared" si="40"/>
        <v>Agencia Boliviana de Energía Nuclear</v>
      </c>
      <c r="AD162">
        <f t="shared" si="40"/>
        <v>0</v>
      </c>
      <c r="AE162">
        <f t="shared" si="40"/>
        <v>0</v>
      </c>
      <c r="AF162">
        <f t="shared" si="40"/>
        <v>0</v>
      </c>
      <c r="AG162">
        <f t="shared" ref="AG162:BL162" si="41">AG13</f>
        <v>0</v>
      </c>
      <c r="AH162">
        <f t="shared" si="41"/>
        <v>0</v>
      </c>
      <c r="AI162">
        <f t="shared" si="41"/>
        <v>314695.3</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287</v>
      </c>
      <c r="BD162" t="str">
        <f t="shared" si="41"/>
        <v>Fondo Nacional de Inversión Productiva y Social</v>
      </c>
      <c r="BE162">
        <f t="shared" si="41"/>
        <v>0</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20580000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86</v>
      </c>
      <c r="CE162" t="str">
        <f t="shared" si="42"/>
        <v>Ministerio de Medio Ambiente y Agua</v>
      </c>
      <c r="CF162">
        <f t="shared" si="42"/>
        <v>0</v>
      </c>
      <c r="CG162">
        <f t="shared" si="42"/>
        <v>0</v>
      </c>
      <c r="CH162">
        <f t="shared" si="42"/>
        <v>0</v>
      </c>
      <c r="CI162">
        <f t="shared" si="42"/>
        <v>0</v>
      </c>
      <c r="CJ162">
        <f t="shared" si="42"/>
        <v>0</v>
      </c>
      <c r="CK162">
        <f t="shared" si="42"/>
        <v>0</v>
      </c>
      <c r="CL162">
        <f t="shared" si="42"/>
        <v>282707.46000000002</v>
      </c>
      <c r="CM162">
        <f t="shared" si="42"/>
        <v>0</v>
      </c>
      <c r="CN162">
        <f t="shared" si="42"/>
        <v>0</v>
      </c>
      <c r="CO162">
        <f t="shared" si="42"/>
        <v>0</v>
      </c>
      <c r="CP162">
        <f t="shared" si="42"/>
        <v>23130449.970600002</v>
      </c>
      <c r="CQ162">
        <f t="shared" si="42"/>
        <v>0</v>
      </c>
      <c r="CR162">
        <f t="shared" si="42"/>
        <v>10711118.1128</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283</v>
      </c>
      <c r="DF162" t="str">
        <f t="shared" si="43"/>
        <v>Aduana Nacional</v>
      </c>
      <c r="DG162">
        <f t="shared" si="43"/>
        <v>1242807.46</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0</v>
      </c>
      <c r="M163">
        <f t="shared" si="44"/>
        <v>0</v>
      </c>
      <c r="N163">
        <f t="shared" si="44"/>
        <v>11776.5</v>
      </c>
      <c r="O163">
        <f t="shared" si="44"/>
        <v>0</v>
      </c>
      <c r="P163">
        <f t="shared" si="44"/>
        <v>37041.360000000001</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203</v>
      </c>
      <c r="AC163" t="str">
        <f t="shared" si="44"/>
        <v>Autoridad de Supervisión del Sistema Financiero</v>
      </c>
      <c r="AD163">
        <f t="shared" si="44"/>
        <v>0</v>
      </c>
      <c r="AE163">
        <f t="shared" si="44"/>
        <v>0</v>
      </c>
      <c r="AF163">
        <f t="shared" si="44"/>
        <v>0</v>
      </c>
      <c r="AG163">
        <f t="shared" ref="AG163:BL163" si="45">AG14</f>
        <v>0</v>
      </c>
      <c r="AH163">
        <f t="shared" si="45"/>
        <v>0</v>
      </c>
      <c r="AI163">
        <f t="shared" si="45"/>
        <v>0</v>
      </c>
      <c r="AJ163">
        <f t="shared" si="45"/>
        <v>1503.3</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383</v>
      </c>
      <c r="BD163" t="str">
        <f t="shared" si="45"/>
        <v>Agencia Boliviana de Correos "Correos de Bolivia"</v>
      </c>
      <c r="BE163">
        <f t="shared" si="45"/>
        <v>0</v>
      </c>
      <c r="BF163">
        <f t="shared" si="45"/>
        <v>0</v>
      </c>
      <c r="BG163">
        <f t="shared" si="45"/>
        <v>0</v>
      </c>
      <c r="BH163">
        <f t="shared" si="45"/>
        <v>0</v>
      </c>
      <c r="BI163">
        <f t="shared" si="45"/>
        <v>0</v>
      </c>
      <c r="BJ163">
        <f t="shared" si="45"/>
        <v>207582.16</v>
      </c>
      <c r="BK163">
        <f t="shared" si="45"/>
        <v>0</v>
      </c>
      <c r="BL163">
        <f t="shared" si="45"/>
        <v>1383238.67</v>
      </c>
      <c r="BM163">
        <f t="shared" ref="BM163:CR163" si="46">BM14</f>
        <v>0</v>
      </c>
      <c r="BN163">
        <f t="shared" si="46"/>
        <v>389705.21</v>
      </c>
      <c r="BO163">
        <f t="shared" si="46"/>
        <v>0</v>
      </c>
      <c r="BP163">
        <f t="shared" si="46"/>
        <v>0</v>
      </c>
      <c r="BQ163">
        <f t="shared" si="46"/>
        <v>0</v>
      </c>
      <c r="BR163">
        <f t="shared" si="46"/>
        <v>75020.679999999993</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212</v>
      </c>
      <c r="CE163" t="str">
        <f t="shared" si="46"/>
        <v>Instituto Nacional de Reforma Agraria</v>
      </c>
      <c r="CF163">
        <f t="shared" si="46"/>
        <v>0</v>
      </c>
      <c r="CG163">
        <f t="shared" si="46"/>
        <v>0</v>
      </c>
      <c r="CH163">
        <f t="shared" si="46"/>
        <v>0</v>
      </c>
      <c r="CI163">
        <f t="shared" si="46"/>
        <v>0</v>
      </c>
      <c r="CJ163">
        <f t="shared" si="46"/>
        <v>0</v>
      </c>
      <c r="CK163">
        <f t="shared" si="46"/>
        <v>0</v>
      </c>
      <c r="CL163">
        <f t="shared" si="46"/>
        <v>13329007.440000001</v>
      </c>
      <c r="CM163">
        <f t="shared" si="46"/>
        <v>0</v>
      </c>
      <c r="CN163">
        <f t="shared" si="46"/>
        <v>0</v>
      </c>
      <c r="CO163">
        <f t="shared" si="46"/>
        <v>0</v>
      </c>
      <c r="CP163">
        <f t="shared" si="46"/>
        <v>19199905.199999999</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78</v>
      </c>
      <c r="DF163" t="str">
        <f t="shared" si="47"/>
        <v>Ministerio de Hidrocarburos y Energías</v>
      </c>
      <c r="DG163">
        <f t="shared" si="47"/>
        <v>41329.320000000007</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0</v>
      </c>
      <c r="K164">
        <f t="shared" si="48"/>
        <v>0</v>
      </c>
      <c r="L164">
        <f t="shared" si="48"/>
        <v>460628.35</v>
      </c>
      <c r="M164">
        <f t="shared" si="48"/>
        <v>0</v>
      </c>
      <c r="N164">
        <f t="shared" si="48"/>
        <v>0</v>
      </c>
      <c r="O164">
        <f t="shared" si="48"/>
        <v>0</v>
      </c>
      <c r="P164">
        <f t="shared" si="48"/>
        <v>936.63</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513</v>
      </c>
      <c r="AC164" t="str">
        <f t="shared" si="48"/>
        <v>Yacimientos Petrolíferos Fiscales Bolivianos</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21638.36</v>
      </c>
      <c r="AN164">
        <f t="shared" si="49"/>
        <v>0</v>
      </c>
      <c r="AO164">
        <f t="shared" si="49"/>
        <v>483468680.24000001</v>
      </c>
      <c r="AP164">
        <f t="shared" si="49"/>
        <v>0</v>
      </c>
      <c r="AQ164">
        <f t="shared" si="49"/>
        <v>430333775.06</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117</v>
      </c>
      <c r="BD164" t="str">
        <f t="shared" si="49"/>
        <v>Dirección General de Aeronáutica Civil</v>
      </c>
      <c r="BE164">
        <f t="shared" si="49"/>
        <v>0</v>
      </c>
      <c r="BF164">
        <f t="shared" si="49"/>
        <v>0</v>
      </c>
      <c r="BG164">
        <f t="shared" si="49"/>
        <v>0</v>
      </c>
      <c r="BH164">
        <f t="shared" si="49"/>
        <v>0</v>
      </c>
      <c r="BI164">
        <f t="shared" si="49"/>
        <v>0</v>
      </c>
      <c r="BJ164">
        <f t="shared" si="49"/>
        <v>0</v>
      </c>
      <c r="BK164">
        <f t="shared" si="49"/>
        <v>0</v>
      </c>
      <c r="BL164">
        <f t="shared" si="49"/>
        <v>0</v>
      </c>
      <c r="BM164">
        <f t="shared" ref="BM164:CR164" si="50">BM15</f>
        <v>0</v>
      </c>
      <c r="BN164">
        <f t="shared" si="50"/>
        <v>0</v>
      </c>
      <c r="BO164">
        <f t="shared" si="50"/>
        <v>2603791.64</v>
      </c>
      <c r="BP164">
        <f t="shared" si="50"/>
        <v>0</v>
      </c>
      <c r="BQ164">
        <f t="shared" si="50"/>
        <v>0</v>
      </c>
      <c r="BR164">
        <f t="shared" si="50"/>
        <v>1065726.3899999999</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253</v>
      </c>
      <c r="CE164" t="str">
        <f t="shared" si="50"/>
        <v>Entidad Ejecutora de Medio Ambiente y Agua</v>
      </c>
      <c r="CF164">
        <f t="shared" si="50"/>
        <v>0</v>
      </c>
      <c r="CG164">
        <f t="shared" si="50"/>
        <v>0</v>
      </c>
      <c r="CH164">
        <f t="shared" si="50"/>
        <v>0</v>
      </c>
      <c r="CI164">
        <f t="shared" si="50"/>
        <v>0</v>
      </c>
      <c r="CJ164">
        <f t="shared" si="50"/>
        <v>0</v>
      </c>
      <c r="CK164">
        <f t="shared" si="50"/>
        <v>0</v>
      </c>
      <c r="CL164">
        <f t="shared" si="50"/>
        <v>1303400</v>
      </c>
      <c r="CM164">
        <f t="shared" si="50"/>
        <v>0</v>
      </c>
      <c r="CN164">
        <f t="shared" si="50"/>
        <v>0</v>
      </c>
      <c r="CO164">
        <f t="shared" si="50"/>
        <v>0</v>
      </c>
      <c r="CP164">
        <f t="shared" si="50"/>
        <v>7964847.1784000006</v>
      </c>
      <c r="CQ164">
        <f t="shared" si="50"/>
        <v>0</v>
      </c>
      <c r="CR164">
        <f t="shared" si="50"/>
        <v>6860000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203</v>
      </c>
      <c r="DF164" t="str">
        <f t="shared" si="51"/>
        <v>Autoridad de Supervisión del Sistema Financiero</v>
      </c>
      <c r="DG164">
        <f t="shared" si="51"/>
        <v>171657.96</v>
      </c>
      <c r="DH164">
        <f t="shared" si="51"/>
        <v>0</v>
      </c>
    </row>
    <row r="165" spans="1:112">
      <c r="A165">
        <f t="shared" ref="A165:AF165" si="52">A16</f>
        <v>86</v>
      </c>
      <c r="B165" t="str">
        <f t="shared" si="52"/>
        <v>Ministerio de Medio Ambiente y Agua</v>
      </c>
      <c r="C165">
        <f t="shared" si="52"/>
        <v>0</v>
      </c>
      <c r="D165">
        <f t="shared" si="52"/>
        <v>0</v>
      </c>
      <c r="E165">
        <f t="shared" si="52"/>
        <v>0</v>
      </c>
      <c r="F165">
        <f t="shared" si="52"/>
        <v>0</v>
      </c>
      <c r="G165">
        <f t="shared" si="52"/>
        <v>0</v>
      </c>
      <c r="H165">
        <f t="shared" si="52"/>
        <v>500</v>
      </c>
      <c r="I165">
        <f t="shared" si="52"/>
        <v>0</v>
      </c>
      <c r="J165">
        <f t="shared" si="52"/>
        <v>15631</v>
      </c>
      <c r="K165">
        <f t="shared" si="52"/>
        <v>0</v>
      </c>
      <c r="L165">
        <f t="shared" si="52"/>
        <v>1002</v>
      </c>
      <c r="M165">
        <f t="shared" si="52"/>
        <v>3745779.01</v>
      </c>
      <c r="N165">
        <f t="shared" si="52"/>
        <v>170045.41999999998</v>
      </c>
      <c r="O165">
        <f t="shared" si="52"/>
        <v>0</v>
      </c>
      <c r="P165">
        <f t="shared" si="52"/>
        <v>1809230.7600000002</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670</v>
      </c>
      <c r="AC165" t="str">
        <f t="shared" si="52"/>
        <v>Órgano Electoral Plurinacional</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736939.75</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253</v>
      </c>
      <c r="BD165" t="str">
        <f t="shared" si="53"/>
        <v>Entidad Ejecutora de Medio Ambiente y Agua</v>
      </c>
      <c r="BE165">
        <f t="shared" si="53"/>
        <v>0</v>
      </c>
      <c r="BF165">
        <f t="shared" si="53"/>
        <v>0</v>
      </c>
      <c r="BG165">
        <f t="shared" si="53"/>
        <v>0</v>
      </c>
      <c r="BH165">
        <f t="shared" si="53"/>
        <v>0</v>
      </c>
      <c r="BI165">
        <f t="shared" si="53"/>
        <v>0</v>
      </c>
      <c r="BJ165">
        <f t="shared" si="53"/>
        <v>0</v>
      </c>
      <c r="BK165">
        <f t="shared" si="53"/>
        <v>720671.82</v>
      </c>
      <c r="BL165">
        <f t="shared" si="53"/>
        <v>1303400</v>
      </c>
      <c r="BM165">
        <f t="shared" ref="BM165:CR165" si="54">BM16</f>
        <v>0</v>
      </c>
      <c r="BN165">
        <f t="shared" si="54"/>
        <v>0</v>
      </c>
      <c r="BO165">
        <f t="shared" si="54"/>
        <v>0</v>
      </c>
      <c r="BP165">
        <f t="shared" si="54"/>
        <v>7964847.1799999997</v>
      </c>
      <c r="BQ165">
        <f t="shared" si="54"/>
        <v>170049.86</v>
      </c>
      <c r="BR165">
        <f t="shared" si="54"/>
        <v>6860000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47</v>
      </c>
      <c r="CE165" t="str">
        <f t="shared" si="54"/>
        <v>Ministerio de Desarrollo Rural y Tierras</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1141689.22</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294</v>
      </c>
      <c r="DF165" t="str">
        <f t="shared" si="55"/>
        <v>Univ. Indígena Bol. Comun. Intercultl Prod. Tupak Katari</v>
      </c>
      <c r="DG165">
        <f t="shared" si="55"/>
        <v>49255.6</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1800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585</v>
      </c>
      <c r="AC166" t="str">
        <f t="shared" si="56"/>
        <v>Agencia Boliviana Espacial</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25793.599999999999</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41</v>
      </c>
      <c r="BD166" t="str">
        <f t="shared" si="57"/>
        <v>Ministerio de Desarrollo Productivo y Economía Plural</v>
      </c>
      <c r="BE166">
        <f t="shared" si="57"/>
        <v>0</v>
      </c>
      <c r="BF166">
        <f t="shared" si="57"/>
        <v>0</v>
      </c>
      <c r="BG166">
        <f t="shared" si="57"/>
        <v>0</v>
      </c>
      <c r="BH166">
        <f t="shared" si="57"/>
        <v>0</v>
      </c>
      <c r="BI166">
        <f t="shared" si="57"/>
        <v>0</v>
      </c>
      <c r="BJ166">
        <f t="shared" si="57"/>
        <v>0</v>
      </c>
      <c r="BK166">
        <f t="shared" si="57"/>
        <v>193542.9</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15</v>
      </c>
      <c r="CE166" t="str">
        <f t="shared" si="58"/>
        <v>Ministerio de Gobierno</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4307680.7479999997</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134</v>
      </c>
      <c r="DF166" t="str">
        <f t="shared" si="59"/>
        <v>Consejo Nacional de Vivienda Policial</v>
      </c>
      <c r="DG166">
        <f t="shared" si="59"/>
        <v>13776360.490000004</v>
      </c>
      <c r="DH166">
        <f t="shared" si="59"/>
        <v>0</v>
      </c>
    </row>
    <row r="167" spans="1:112">
      <c r="A167">
        <f t="shared" ref="A167:AF167" si="60">A18</f>
        <v>132</v>
      </c>
      <c r="B167" t="str">
        <f t="shared" si="60"/>
        <v>Servicio de Desarrollo de las Empresas Púb. Productivas</v>
      </c>
      <c r="C167">
        <f t="shared" si="60"/>
        <v>0</v>
      </c>
      <c r="D167">
        <f t="shared" si="60"/>
        <v>0</v>
      </c>
      <c r="E167">
        <f t="shared" si="60"/>
        <v>0</v>
      </c>
      <c r="F167">
        <f t="shared" si="60"/>
        <v>0</v>
      </c>
      <c r="G167">
        <f t="shared" si="60"/>
        <v>0</v>
      </c>
      <c r="H167">
        <f t="shared" si="60"/>
        <v>0</v>
      </c>
      <c r="I167">
        <f t="shared" si="60"/>
        <v>0</v>
      </c>
      <c r="J167">
        <f t="shared" si="60"/>
        <v>376.15</v>
      </c>
      <c r="K167">
        <f t="shared" si="60"/>
        <v>0</v>
      </c>
      <c r="L167">
        <f t="shared" si="60"/>
        <v>0</v>
      </c>
      <c r="M167">
        <f t="shared" si="60"/>
        <v>0</v>
      </c>
      <c r="N167">
        <f t="shared" si="60"/>
        <v>0</v>
      </c>
      <c r="O167">
        <f t="shared" si="60"/>
        <v>350812.92000000004</v>
      </c>
      <c r="P167">
        <f t="shared" si="60"/>
        <v>2514169.7599999993</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197</v>
      </c>
      <c r="AC167" t="str">
        <f t="shared" si="60"/>
        <v>DIRECCIÓN ESTRATÉGICA DE REIVINDICACION MARÍTIMA, SILALA Y RECURSOS HÍDRICOS INTERNACIONALES</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182.27</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66</v>
      </c>
      <c r="BD167" t="str">
        <f t="shared" si="61"/>
        <v>Ministerio de Planificación del Desarrollo</v>
      </c>
      <c r="BE167">
        <f t="shared" si="61"/>
        <v>0</v>
      </c>
      <c r="BF167">
        <f t="shared" si="61"/>
        <v>0</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290606.94</v>
      </c>
      <c r="BR167">
        <f t="shared" si="62"/>
        <v>6214078.04</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597</v>
      </c>
      <c r="CE167" t="str">
        <f t="shared" si="62"/>
        <v>Empresa Pública Nacional Estratégica de Yacimientos de Litio Bolivianos</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387898894.824</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293</v>
      </c>
      <c r="DF167" t="str">
        <f t="shared" si="63"/>
        <v>Fundación Cultural del Banco Central de Bolivia</v>
      </c>
      <c r="DG167">
        <f t="shared" si="63"/>
        <v>5807</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6073</v>
      </c>
      <c r="G168">
        <f t="shared" si="64"/>
        <v>0</v>
      </c>
      <c r="H168">
        <f t="shared" si="64"/>
        <v>0</v>
      </c>
      <c r="I168">
        <f t="shared" si="64"/>
        <v>0</v>
      </c>
      <c r="J168">
        <f t="shared" si="64"/>
        <v>426</v>
      </c>
      <c r="K168">
        <f t="shared" si="64"/>
        <v>0</v>
      </c>
      <c r="L168">
        <f t="shared" si="64"/>
        <v>490</v>
      </c>
      <c r="M168">
        <f t="shared" si="64"/>
        <v>0</v>
      </c>
      <c r="N168">
        <f t="shared" si="64"/>
        <v>9298.34</v>
      </c>
      <c r="O168">
        <f t="shared" si="64"/>
        <v>0</v>
      </c>
      <c r="P168">
        <f t="shared" si="64"/>
        <v>27358.18</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163</v>
      </c>
      <c r="AC168" t="str">
        <f t="shared" si="64"/>
        <v>Agencia Nacional de Hidrocarburos</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95.35</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212</v>
      </c>
      <c r="BD168" t="str">
        <f t="shared" si="65"/>
        <v>Instituto Nacional de Reforma Agraria</v>
      </c>
      <c r="BE168">
        <f t="shared" si="65"/>
        <v>0</v>
      </c>
      <c r="BF168">
        <f t="shared" si="65"/>
        <v>0</v>
      </c>
      <c r="BG168">
        <f t="shared" si="65"/>
        <v>0</v>
      </c>
      <c r="BH168">
        <f t="shared" si="65"/>
        <v>0</v>
      </c>
      <c r="BI168">
        <f t="shared" si="65"/>
        <v>0</v>
      </c>
      <c r="BJ168">
        <f t="shared" si="65"/>
        <v>0</v>
      </c>
      <c r="BK168">
        <f t="shared" si="65"/>
        <v>0</v>
      </c>
      <c r="BL168">
        <f t="shared" si="65"/>
        <v>13329007.439999999</v>
      </c>
      <c r="BM168">
        <f t="shared" ref="BM168:CR168" si="66">BM19</f>
        <v>0</v>
      </c>
      <c r="BN168">
        <f t="shared" si="66"/>
        <v>0</v>
      </c>
      <c r="BO168">
        <f t="shared" si="66"/>
        <v>0</v>
      </c>
      <c r="BP168">
        <f t="shared" si="66"/>
        <v>19199905.199999999</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70</v>
      </c>
      <c r="CE168" t="str">
        <f t="shared" si="66"/>
        <v>Ministerio de Trabajo, Empleo y Previsión Social</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7100100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586</v>
      </c>
      <c r="DF168" t="str">
        <f t="shared" si="67"/>
        <v>Empresa Azucarera San Buenaventura</v>
      </c>
      <c r="DG168">
        <f t="shared" si="67"/>
        <v>3001392.5</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65743.510000000009</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70</v>
      </c>
      <c r="AC169" t="str">
        <f t="shared" si="68"/>
        <v>Ministerio de Trabajo, Empleo y Previsión Social</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7101389.6799999997</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20</v>
      </c>
      <c r="BD169" t="str">
        <f t="shared" si="69"/>
        <v>Ministerio de Defensa</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13105.98</v>
      </c>
      <c r="BN169">
        <f t="shared" si="70"/>
        <v>0</v>
      </c>
      <c r="BO169">
        <f t="shared" si="70"/>
        <v>0</v>
      </c>
      <c r="BP169">
        <f t="shared" si="70"/>
        <v>0</v>
      </c>
      <c r="BQ169">
        <f t="shared" si="70"/>
        <v>0</v>
      </c>
      <c r="BR169">
        <f t="shared" si="70"/>
        <v>2500000.02</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132</v>
      </c>
      <c r="CE169" t="str">
        <f t="shared" si="70"/>
        <v>Servicio de Desarrollo de las Empresas Púb. Productivas</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2453136</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295</v>
      </c>
      <c r="DF169" t="str">
        <f t="shared" si="71"/>
        <v>Univ. Indígena Bol. Comun. Intercult Prod. Casimiro Huanca</v>
      </c>
      <c r="DG169">
        <f t="shared" si="71"/>
        <v>103890.57</v>
      </c>
      <c r="DH169">
        <f t="shared" si="71"/>
        <v>0</v>
      </c>
    </row>
    <row r="170" spans="1:112">
      <c r="A170">
        <f t="shared" ref="A170:AF170" si="72">A21</f>
        <v>291</v>
      </c>
      <c r="B170" t="str">
        <f t="shared" si="72"/>
        <v>Administradora Boliviana de Carreteras</v>
      </c>
      <c r="C170">
        <f t="shared" si="72"/>
        <v>0</v>
      </c>
      <c r="D170">
        <f t="shared" si="72"/>
        <v>0</v>
      </c>
      <c r="E170">
        <f t="shared" si="72"/>
        <v>0</v>
      </c>
      <c r="F170">
        <f t="shared" si="72"/>
        <v>0</v>
      </c>
      <c r="G170">
        <f t="shared" si="72"/>
        <v>0</v>
      </c>
      <c r="H170">
        <f t="shared" si="72"/>
        <v>0</v>
      </c>
      <c r="I170">
        <f t="shared" si="72"/>
        <v>0</v>
      </c>
      <c r="J170">
        <f t="shared" si="72"/>
        <v>0</v>
      </c>
      <c r="K170">
        <f t="shared" si="72"/>
        <v>0</v>
      </c>
      <c r="L170">
        <f t="shared" si="72"/>
        <v>0</v>
      </c>
      <c r="M170">
        <f t="shared" si="72"/>
        <v>0</v>
      </c>
      <c r="N170">
        <f t="shared" si="72"/>
        <v>0</v>
      </c>
      <c r="O170">
        <f t="shared" si="72"/>
        <v>1138.69</v>
      </c>
      <c r="P170">
        <f t="shared" si="72"/>
        <v>29292762.870000001</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35</v>
      </c>
      <c r="AC170" t="str">
        <f t="shared" si="72"/>
        <v>Ministerio de Economía y Finanzas Públicas</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1715000000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548</v>
      </c>
      <c r="BD170" t="str">
        <f t="shared" si="73"/>
        <v>Corporación de las Fuerzas Armadas p/ el Des. Nacional</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13105.98</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20</v>
      </c>
      <c r="CE170" t="str">
        <f t="shared" si="74"/>
        <v>Ministerio de Defensa</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2500000.0214</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133</v>
      </c>
      <c r="DF170" t="str">
        <f t="shared" si="75"/>
        <v>Lotería Nacional de Beneficencia y Salubridad</v>
      </c>
      <c r="DG170">
        <f t="shared" si="75"/>
        <v>763310</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0</v>
      </c>
      <c r="G171">
        <f t="shared" si="76"/>
        <v>0</v>
      </c>
      <c r="H171">
        <f t="shared" si="76"/>
        <v>0</v>
      </c>
      <c r="I171">
        <f t="shared" si="76"/>
        <v>0</v>
      </c>
      <c r="J171">
        <f t="shared" si="76"/>
        <v>0</v>
      </c>
      <c r="K171">
        <f t="shared" si="76"/>
        <v>0</v>
      </c>
      <c r="L171">
        <f t="shared" si="76"/>
        <v>0</v>
      </c>
      <c r="M171">
        <f t="shared" si="76"/>
        <v>0</v>
      </c>
      <c r="N171">
        <f t="shared" si="76"/>
        <v>1217</v>
      </c>
      <c r="O171">
        <f t="shared" si="76"/>
        <v>450</v>
      </c>
      <c r="P171">
        <f t="shared" si="76"/>
        <v>369350.85999999993</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253</v>
      </c>
      <c r="AC171" t="str">
        <f t="shared" si="76"/>
        <v>Entidad Ejecutora de Medio Ambiente y Agua</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50.01</v>
      </c>
      <c r="AQ171">
        <f t="shared" si="77"/>
        <v>62901256.890000001</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597</v>
      </c>
      <c r="BD171" t="str">
        <f t="shared" si="77"/>
        <v>Empresa Pública Nacional Estratégica de Yacimientos de Litio Bolivianos</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387898894.81999999</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81</v>
      </c>
      <c r="CE171" t="str">
        <f t="shared" si="78"/>
        <v>Ministerio de Obras Públicas, Servicios y Vivienda</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1577749.9905999999</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225</v>
      </c>
      <c r="DF171" t="str">
        <f t="shared" si="79"/>
        <v>Serv. Nal. para la Sostenibilidad en Saneamiento Básico</v>
      </c>
      <c r="DG171">
        <f t="shared" si="79"/>
        <v>1600000</v>
      </c>
      <c r="DH171">
        <f t="shared" si="79"/>
        <v>0</v>
      </c>
    </row>
    <row r="172" spans="1:112">
      <c r="A172">
        <f t="shared" ref="A172:AF172" si="80">A23</f>
        <v>383</v>
      </c>
      <c r="B172" t="str">
        <f t="shared" si="80"/>
        <v>Agencia Boliviana de Correos "Correos de Bolivia"</v>
      </c>
      <c r="C172">
        <f t="shared" si="80"/>
        <v>0</v>
      </c>
      <c r="D172">
        <f t="shared" si="80"/>
        <v>0</v>
      </c>
      <c r="E172">
        <f t="shared" si="80"/>
        <v>0</v>
      </c>
      <c r="F172">
        <f t="shared" si="80"/>
        <v>0</v>
      </c>
      <c r="G172">
        <f t="shared" si="80"/>
        <v>0</v>
      </c>
      <c r="H172">
        <f t="shared" si="80"/>
        <v>0</v>
      </c>
      <c r="I172">
        <f t="shared" si="80"/>
        <v>0</v>
      </c>
      <c r="J172">
        <f t="shared" si="80"/>
        <v>0</v>
      </c>
      <c r="K172">
        <f t="shared" si="80"/>
        <v>0</v>
      </c>
      <c r="L172">
        <f t="shared" si="80"/>
        <v>0</v>
      </c>
      <c r="M172">
        <f t="shared" si="80"/>
        <v>50</v>
      </c>
      <c r="N172">
        <f t="shared" si="80"/>
        <v>0</v>
      </c>
      <c r="O172">
        <f t="shared" si="80"/>
        <v>150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81</v>
      </c>
      <c r="AC172" t="str">
        <f t="shared" si="80"/>
        <v>Ministerio de Obras Públicas, Servicios y Vivienda</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50.01</v>
      </c>
      <c r="AQ172">
        <f t="shared" si="81"/>
        <v>1577800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340</v>
      </c>
      <c r="BD172" t="str">
        <f t="shared" si="81"/>
        <v>Servicio General de Identificación Personal</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116945.70999999999</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227</v>
      </c>
      <c r="DF172" t="str">
        <f t="shared" si="83"/>
        <v>Zona Franca Comercial e Industrial de Cobija</v>
      </c>
      <c r="DG172">
        <f t="shared" si="83"/>
        <v>36919.64</v>
      </c>
      <c r="DH172">
        <f t="shared" si="83"/>
        <v>0</v>
      </c>
    </row>
    <row r="173" spans="1:112">
      <c r="A173">
        <f t="shared" ref="A173:AF173" si="84">A24</f>
        <v>513</v>
      </c>
      <c r="B173" t="str">
        <f t="shared" si="84"/>
        <v>Yacimientos Petrolíferos Fiscales Bolivianos</v>
      </c>
      <c r="C173">
        <f t="shared" si="84"/>
        <v>0</v>
      </c>
      <c r="D173">
        <f t="shared" si="84"/>
        <v>0</v>
      </c>
      <c r="E173">
        <f t="shared" si="84"/>
        <v>0</v>
      </c>
      <c r="F173">
        <f t="shared" si="84"/>
        <v>0</v>
      </c>
      <c r="G173">
        <f t="shared" si="84"/>
        <v>0</v>
      </c>
      <c r="H173">
        <f t="shared" si="84"/>
        <v>430128</v>
      </c>
      <c r="I173">
        <f t="shared" si="84"/>
        <v>0</v>
      </c>
      <c r="J173">
        <f t="shared" si="84"/>
        <v>42790679.390000001</v>
      </c>
      <c r="K173">
        <f t="shared" si="84"/>
        <v>0</v>
      </c>
      <c r="L173">
        <f t="shared" si="84"/>
        <v>0</v>
      </c>
      <c r="M173">
        <f t="shared" si="84"/>
        <v>490517198.18000001</v>
      </c>
      <c r="N173">
        <f t="shared" si="84"/>
        <v>41720.480000000003</v>
      </c>
      <c r="O173">
        <f t="shared" si="84"/>
        <v>436611000.76000005</v>
      </c>
      <c r="P173">
        <f t="shared" si="84"/>
        <v>17547.440000000002</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514</v>
      </c>
      <c r="AC173" t="str">
        <f t="shared" si="84"/>
        <v>Empresa Nacional de Electricidad</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3568992.3800000004</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10</v>
      </c>
      <c r="BD173" t="str">
        <f t="shared" si="85"/>
        <v>Ministerio de Relaciones Exteriores</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36182.93</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269</v>
      </c>
      <c r="DF173" t="str">
        <f t="shared" si="87"/>
        <v>Direc. Dptal. de Educación Potosí</v>
      </c>
      <c r="DG173">
        <f t="shared" si="87"/>
        <v>81886.33</v>
      </c>
      <c r="DH173">
        <f t="shared" si="87"/>
        <v>0</v>
      </c>
    </row>
    <row r="174" spans="1:112">
      <c r="A174">
        <f t="shared" ref="A174:AF174" si="88">A25</f>
        <v>578</v>
      </c>
      <c r="B174" t="str">
        <f t="shared" si="88"/>
        <v>Boliviana de Aviación</v>
      </c>
      <c r="C174">
        <f t="shared" si="88"/>
        <v>0</v>
      </c>
      <c r="D174">
        <f t="shared" si="88"/>
        <v>0</v>
      </c>
      <c r="E174">
        <f t="shared" si="88"/>
        <v>0</v>
      </c>
      <c r="F174">
        <f t="shared" si="88"/>
        <v>0</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7764453.5499999998</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312</v>
      </c>
      <c r="BD174" t="str">
        <f t="shared" si="89"/>
        <v>Autoridad de Fiscalizac. y Control Soc de Bosques y Tierras</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35898.050000000003</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389</v>
      </c>
      <c r="DF174" t="str">
        <f t="shared" si="91"/>
        <v>Navegación Aérea y Aeropuertos Bolivianos</v>
      </c>
      <c r="DG174">
        <f t="shared" si="91"/>
        <v>3769888.32</v>
      </c>
      <c r="DH174">
        <f t="shared" si="91"/>
        <v>0</v>
      </c>
    </row>
    <row r="175" spans="1:112">
      <c r="A175">
        <f t="shared" ref="A175:AF175" si="92">A26</f>
        <v>587</v>
      </c>
      <c r="B175" t="str">
        <f t="shared" si="92"/>
        <v>Empresa Estratégica Boliviana de Construcción y Conservación de Infraestructura Civil</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11887631.1</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203</v>
      </c>
      <c r="BD175" t="str">
        <f t="shared" si="93"/>
        <v>Autoridad de Supervisión del Sistema Financiero</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35898.050000000003</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576</v>
      </c>
      <c r="DF175" t="str">
        <f t="shared" si="95"/>
        <v>Empresa Pública Nacional Estratégica Cartones de Bolivia</v>
      </c>
      <c r="DG175">
        <f t="shared" si="95"/>
        <v>1885607.1199999996</v>
      </c>
      <c r="DH175">
        <f t="shared" si="95"/>
        <v>0</v>
      </c>
    </row>
    <row r="176" spans="1:112">
      <c r="A176">
        <f t="shared" ref="A176:AF176" si="96">A27</f>
        <v>650</v>
      </c>
      <c r="B176" t="str">
        <f t="shared" si="96"/>
        <v>Asamblea Legislativa Plurinacional</v>
      </c>
      <c r="C176">
        <f t="shared" si="96"/>
        <v>0</v>
      </c>
      <c r="D176">
        <f t="shared" si="96"/>
        <v>0</v>
      </c>
      <c r="E176">
        <f t="shared" si="96"/>
        <v>0</v>
      </c>
      <c r="F176">
        <f t="shared" si="96"/>
        <v>120</v>
      </c>
      <c r="G176">
        <f t="shared" si="96"/>
        <v>0</v>
      </c>
      <c r="H176">
        <f t="shared" si="96"/>
        <v>0</v>
      </c>
      <c r="I176">
        <f t="shared" si="96"/>
        <v>0</v>
      </c>
      <c r="J176">
        <f t="shared" si="96"/>
        <v>106234.68</v>
      </c>
      <c r="K176">
        <f t="shared" si="96"/>
        <v>0</v>
      </c>
      <c r="L176">
        <f t="shared" si="96"/>
        <v>2000</v>
      </c>
      <c r="M176">
        <f t="shared" si="96"/>
        <v>0</v>
      </c>
      <c r="N176">
        <f t="shared" si="96"/>
        <v>95671.11</v>
      </c>
      <c r="O176">
        <f t="shared" si="96"/>
        <v>0</v>
      </c>
      <c r="P176">
        <f t="shared" si="96"/>
        <v>9595.7900000000009</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132</v>
      </c>
      <c r="BD176" t="str">
        <f t="shared" si="97"/>
        <v>Servicio de Desarrollo de las Empresas Púb. Productivas</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2453136</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660</v>
      </c>
      <c r="DF176" t="str">
        <f t="shared" si="99"/>
        <v>Órgano Judicial</v>
      </c>
      <c r="DG176">
        <f t="shared" si="99"/>
        <v>23943266.809999995</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0</v>
      </c>
      <c r="I177">
        <f t="shared" si="100"/>
        <v>0</v>
      </c>
      <c r="J177">
        <f t="shared" si="100"/>
        <v>0</v>
      </c>
      <c r="K177">
        <f t="shared" si="100"/>
        <v>0</v>
      </c>
      <c r="L177">
        <f t="shared" si="100"/>
        <v>0</v>
      </c>
      <c r="M177">
        <f t="shared" si="100"/>
        <v>0</v>
      </c>
      <c r="N177">
        <f t="shared" si="100"/>
        <v>355260.03</v>
      </c>
      <c r="O177">
        <f t="shared" si="100"/>
        <v>0</v>
      </c>
      <c r="P177">
        <f t="shared" si="100"/>
        <v>195379.84999999998</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70</v>
      </c>
      <c r="BD177" t="str">
        <f t="shared" si="101"/>
        <v>Ministerio de Trabajo, Empleo y Previsión Social</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7100100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41</v>
      </c>
      <c r="DF177" t="str">
        <f t="shared" si="103"/>
        <v>Ministerio de Desarrollo Productivo y Economía Plural</v>
      </c>
      <c r="DG177">
        <f t="shared" si="103"/>
        <v>163442.70000000001</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0</v>
      </c>
      <c r="I178">
        <f t="shared" si="104"/>
        <v>0</v>
      </c>
      <c r="J178">
        <f t="shared" si="104"/>
        <v>0</v>
      </c>
      <c r="K178">
        <f t="shared" si="104"/>
        <v>0</v>
      </c>
      <c r="L178">
        <f t="shared" si="104"/>
        <v>0</v>
      </c>
      <c r="M178">
        <f t="shared" si="104"/>
        <v>0</v>
      </c>
      <c r="N178">
        <f t="shared" si="104"/>
        <v>24101.84</v>
      </c>
      <c r="O178">
        <f t="shared" si="104"/>
        <v>0</v>
      </c>
      <c r="P178">
        <f t="shared" si="104"/>
        <v>50250.8</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81</v>
      </c>
      <c r="BD178" t="str">
        <f t="shared" si="105"/>
        <v>Ministerio de Obras Públicas, Servicios y Vivienda</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1577749.99</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t="str">
        <f t="shared" si="107"/>
        <v>99 - 02</v>
      </c>
      <c r="DF178" t="str">
        <f t="shared" si="107"/>
        <v>Dirección General de Programación y Operaciones del Tesoro</v>
      </c>
      <c r="DG178">
        <f t="shared" si="107"/>
        <v>366199335.78000003</v>
      </c>
      <c r="DH178">
        <f t="shared" si="107"/>
        <v>0</v>
      </c>
    </row>
    <row r="179" spans="1:112">
      <c r="A179">
        <f t="shared" ref="A179:AF179" si="108">A30</f>
        <v>902</v>
      </c>
      <c r="B179" t="str">
        <f t="shared" si="108"/>
        <v>Gobierno Autónomo Departamental de La Paz</v>
      </c>
      <c r="C179">
        <f t="shared" si="108"/>
        <v>0</v>
      </c>
      <c r="D179">
        <f t="shared" si="108"/>
        <v>0</v>
      </c>
      <c r="E179">
        <f t="shared" si="108"/>
        <v>0</v>
      </c>
      <c r="F179">
        <f t="shared" si="108"/>
        <v>0</v>
      </c>
      <c r="G179">
        <f t="shared" si="108"/>
        <v>0</v>
      </c>
      <c r="H179">
        <f t="shared" si="108"/>
        <v>3205.35</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25</v>
      </c>
      <c r="BD179" t="str">
        <f t="shared" si="109"/>
        <v>Ministerio de la Presidencia</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638.79</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312</v>
      </c>
      <c r="DF179" t="str">
        <f t="shared" si="111"/>
        <v>Autoridad de Fiscalizac. y Control Soc de Bosques y Tierras</v>
      </c>
      <c r="DG179">
        <f t="shared" si="111"/>
        <v>9527724.7000000067</v>
      </c>
      <c r="DH179">
        <f t="shared" si="111"/>
        <v>0</v>
      </c>
    </row>
    <row r="180" spans="1:112">
      <c r="A180" t="str">
        <f t="shared" ref="A180:AF180" si="112">A31</f>
        <v>99 - 02</v>
      </c>
      <c r="B180" t="str">
        <f t="shared" si="112"/>
        <v>Dirección General de Programación y Operaciones del Tesoro</v>
      </c>
      <c r="C180">
        <f t="shared" si="112"/>
        <v>350000050</v>
      </c>
      <c r="D180">
        <f t="shared" si="112"/>
        <v>351143047.78999996</v>
      </c>
      <c r="E180">
        <f t="shared" si="112"/>
        <v>50</v>
      </c>
      <c r="F180">
        <f t="shared" si="112"/>
        <v>1712136.41</v>
      </c>
      <c r="G180">
        <f t="shared" si="112"/>
        <v>50</v>
      </c>
      <c r="H180">
        <f t="shared" si="112"/>
        <v>3780029.1900000004</v>
      </c>
      <c r="I180">
        <f t="shared" si="112"/>
        <v>200000000</v>
      </c>
      <c r="J180">
        <f t="shared" si="112"/>
        <v>202576359.74000007</v>
      </c>
      <c r="K180">
        <f t="shared" si="112"/>
        <v>250000000</v>
      </c>
      <c r="L180">
        <f t="shared" si="112"/>
        <v>275013670.37999988</v>
      </c>
      <c r="M180">
        <f t="shared" si="112"/>
        <v>0</v>
      </c>
      <c r="N180">
        <f t="shared" si="112"/>
        <v>322632433.44</v>
      </c>
      <c r="O180">
        <f t="shared" si="112"/>
        <v>320000000</v>
      </c>
      <c r="P180">
        <f t="shared" si="112"/>
        <v>4033751.17</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548</v>
      </c>
      <c r="DF180" t="str">
        <f t="shared" si="115"/>
        <v>Corporación de las Fuerzas Armadas p/ el Des. Nacional</v>
      </c>
      <c r="DG180">
        <f t="shared" si="115"/>
        <v>1533116.5</v>
      </c>
      <c r="DH180">
        <f t="shared" si="115"/>
        <v>0</v>
      </c>
    </row>
    <row r="181" spans="1:112">
      <c r="A181" t="str">
        <f t="shared" ref="A181:AF181" si="116">A32</f>
        <v>99 - 04</v>
      </c>
      <c r="B181" t="str">
        <f t="shared" si="116"/>
        <v>Dirección General de Administración y Finanzas Territoriales</v>
      </c>
      <c r="C181">
        <f t="shared" si="116"/>
        <v>0</v>
      </c>
      <c r="D181">
        <f t="shared" si="116"/>
        <v>162621.54999999999</v>
      </c>
      <c r="E181">
        <f t="shared" si="116"/>
        <v>0</v>
      </c>
      <c r="F181">
        <f t="shared" si="116"/>
        <v>887005.61999999988</v>
      </c>
      <c r="G181">
        <f t="shared" si="116"/>
        <v>0</v>
      </c>
      <c r="H181">
        <f t="shared" si="116"/>
        <v>600082.17999999993</v>
      </c>
      <c r="I181">
        <f t="shared" si="116"/>
        <v>0</v>
      </c>
      <c r="J181">
        <f t="shared" si="116"/>
        <v>789.7</v>
      </c>
      <c r="K181">
        <f t="shared" si="116"/>
        <v>0</v>
      </c>
      <c r="L181">
        <f t="shared" si="116"/>
        <v>53000.05</v>
      </c>
      <c r="M181">
        <f t="shared" si="116"/>
        <v>0</v>
      </c>
      <c r="N181">
        <f t="shared" si="116"/>
        <v>521935.76999999996</v>
      </c>
      <c r="O181">
        <f t="shared" si="116"/>
        <v>0</v>
      </c>
      <c r="P181">
        <f t="shared" si="116"/>
        <v>25940.93</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599</v>
      </c>
      <c r="DF181" t="str">
        <f t="shared" si="119"/>
        <v>Empresa Boliviana de Alimentos y Derivados</v>
      </c>
      <c r="DG181">
        <f t="shared" si="119"/>
        <v>51681865.019999996</v>
      </c>
      <c r="DH181">
        <f t="shared" si="119"/>
        <v>0</v>
      </c>
    </row>
    <row r="182" spans="1:112">
      <c r="A182" t="str">
        <f t="shared" ref="A182:AF182" si="120">A33</f>
        <v>N/I</v>
      </c>
      <c r="B182" t="str">
        <f t="shared" si="120"/>
        <v>No Identificado</v>
      </c>
      <c r="C182">
        <f t="shared" si="120"/>
        <v>0</v>
      </c>
      <c r="D182">
        <f t="shared" si="120"/>
        <v>102110.76000000001</v>
      </c>
      <c r="E182">
        <f t="shared" si="120"/>
        <v>0</v>
      </c>
      <c r="F182">
        <f t="shared" si="120"/>
        <v>344085.35</v>
      </c>
      <c r="G182">
        <f t="shared" si="120"/>
        <v>0</v>
      </c>
      <c r="H182">
        <f t="shared" si="120"/>
        <v>0</v>
      </c>
      <c r="I182">
        <f t="shared" si="120"/>
        <v>0</v>
      </c>
      <c r="J182">
        <f t="shared" si="120"/>
        <v>0</v>
      </c>
      <c r="K182">
        <f t="shared" si="120"/>
        <v>0</v>
      </c>
      <c r="L182">
        <f t="shared" si="120"/>
        <v>0</v>
      </c>
      <c r="M182">
        <f t="shared" si="120"/>
        <v>0</v>
      </c>
      <c r="N182">
        <f t="shared" si="120"/>
        <v>551.99</v>
      </c>
      <c r="O182">
        <f t="shared" si="120"/>
        <v>0</v>
      </c>
      <c r="P182">
        <f t="shared" si="120"/>
        <v>82020.679999999993</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132</v>
      </c>
      <c r="DF182" t="str">
        <f t="shared" si="123"/>
        <v>Servicio de Desarrollo de las Empresas Púb. Productivas</v>
      </c>
      <c r="DG182">
        <f t="shared" si="123"/>
        <v>37022171.480000004</v>
      </c>
      <c r="DH182">
        <f t="shared" si="123"/>
        <v>0</v>
      </c>
    </row>
    <row r="183" spans="1:112">
      <c r="A183">
        <f t="shared" ref="A183:AF183" si="124">A34</f>
        <v>597</v>
      </c>
      <c r="B183" t="str">
        <f t="shared" si="124"/>
        <v>Empresa Pública Nacional Estratégica de Yacimientos de Litio Bolivianos</v>
      </c>
      <c r="C183">
        <f t="shared" si="124"/>
        <v>0</v>
      </c>
      <c r="D183">
        <f t="shared" si="124"/>
        <v>0</v>
      </c>
      <c r="E183">
        <f t="shared" si="124"/>
        <v>0</v>
      </c>
      <c r="F183">
        <f t="shared" si="124"/>
        <v>0</v>
      </c>
      <c r="G183">
        <f t="shared" si="124"/>
        <v>0</v>
      </c>
      <c r="H183">
        <f t="shared" si="124"/>
        <v>732295.29999999993</v>
      </c>
      <c r="I183">
        <f t="shared" si="124"/>
        <v>2631.61</v>
      </c>
      <c r="J183">
        <f t="shared" si="124"/>
        <v>8294524.2599999998</v>
      </c>
      <c r="K183">
        <f t="shared" si="124"/>
        <v>16013.57</v>
      </c>
      <c r="L183">
        <f t="shared" si="124"/>
        <v>23449575.73</v>
      </c>
      <c r="M183">
        <f t="shared" si="124"/>
        <v>1250</v>
      </c>
      <c r="N183">
        <f t="shared" si="124"/>
        <v>6744520.3300000001</v>
      </c>
      <c r="O183">
        <f t="shared" si="124"/>
        <v>3313.96</v>
      </c>
      <c r="P183">
        <f t="shared" si="124"/>
        <v>21171803.98</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47</v>
      </c>
      <c r="DF183" t="str">
        <f t="shared" si="127"/>
        <v>Ministerio de Desarrollo Rural y Tierras</v>
      </c>
      <c r="DG183">
        <f t="shared" si="127"/>
        <v>4750597.24</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465</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25731.19</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66</v>
      </c>
      <c r="DF184" t="str">
        <f t="shared" si="131"/>
        <v>Ministerio de Planificación del Desarrollo</v>
      </c>
      <c r="DG184">
        <f t="shared" si="131"/>
        <v>3481.25</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28519.119999999999</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249</v>
      </c>
      <c r="DF185" t="str">
        <f t="shared" si="135"/>
        <v>Central de Abastecimiento y Suministros de Salud</v>
      </c>
      <c r="DG185">
        <f t="shared" si="135"/>
        <v>1880010</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0</v>
      </c>
      <c r="I186">
        <f t="shared" si="136"/>
        <v>0</v>
      </c>
      <c r="J186">
        <f t="shared" si="136"/>
        <v>0</v>
      </c>
      <c r="K186">
        <f t="shared" si="136"/>
        <v>0</v>
      </c>
      <c r="L186">
        <f t="shared" si="136"/>
        <v>0</v>
      </c>
      <c r="M186">
        <f t="shared" si="136"/>
        <v>0</v>
      </c>
      <c r="N186">
        <f t="shared" si="136"/>
        <v>4343.8</v>
      </c>
      <c r="O186">
        <f t="shared" si="136"/>
        <v>0</v>
      </c>
      <c r="P186">
        <f t="shared" si="136"/>
        <v>3149428.87</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290</v>
      </c>
      <c r="DF186" t="str">
        <f t="shared" si="139"/>
        <v>Servicio de Impuestos Nacionales</v>
      </c>
      <c r="DG186">
        <f t="shared" si="139"/>
        <v>8413489.6500000004</v>
      </c>
      <c r="DH186">
        <f t="shared" si="139"/>
        <v>0</v>
      </c>
    </row>
    <row r="187" spans="1:112">
      <c r="A187">
        <f t="shared" ref="A187:AF187" si="140">A38</f>
        <v>203</v>
      </c>
      <c r="B187" t="str">
        <f t="shared" si="140"/>
        <v>Autoridad de Supervisión del Sistema Financiero</v>
      </c>
      <c r="C187">
        <f t="shared" si="140"/>
        <v>0</v>
      </c>
      <c r="D187">
        <f t="shared" si="140"/>
        <v>0</v>
      </c>
      <c r="E187">
        <f t="shared" si="140"/>
        <v>0</v>
      </c>
      <c r="F187">
        <f t="shared" si="140"/>
        <v>0</v>
      </c>
      <c r="G187">
        <f t="shared" si="140"/>
        <v>0</v>
      </c>
      <c r="H187">
        <f t="shared" si="140"/>
        <v>0.03</v>
      </c>
      <c r="I187">
        <f t="shared" si="140"/>
        <v>0</v>
      </c>
      <c r="J187">
        <f t="shared" si="140"/>
        <v>0</v>
      </c>
      <c r="K187">
        <f t="shared" si="140"/>
        <v>0</v>
      </c>
      <c r="L187">
        <f t="shared" si="140"/>
        <v>0</v>
      </c>
      <c r="M187">
        <f t="shared" si="140"/>
        <v>0</v>
      </c>
      <c r="N187">
        <f t="shared" si="140"/>
        <v>60</v>
      </c>
      <c r="O187">
        <f t="shared" si="140"/>
        <v>0</v>
      </c>
      <c r="P187">
        <f t="shared" si="140"/>
        <v>16544.539999999997</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324</v>
      </c>
      <c r="DF187" t="str">
        <f t="shared" si="143"/>
        <v>Escuela Boliviana Intercultural de Música</v>
      </c>
      <c r="DG187">
        <f t="shared" si="143"/>
        <v>4364.6000000000004</v>
      </c>
      <c r="DH187">
        <f t="shared" si="143"/>
        <v>0</v>
      </c>
    </row>
    <row r="188" spans="1:112">
      <c r="A188">
        <f t="shared" ref="A188:AF188" si="144">A39</f>
        <v>155</v>
      </c>
      <c r="B188" t="str">
        <f t="shared" si="144"/>
        <v>Dirección del Notariado Plurinacional</v>
      </c>
      <c r="C188">
        <f t="shared" si="144"/>
        <v>0</v>
      </c>
      <c r="D188">
        <f t="shared" si="144"/>
        <v>0</v>
      </c>
      <c r="E188">
        <f t="shared" si="144"/>
        <v>0</v>
      </c>
      <c r="F188">
        <f t="shared" si="144"/>
        <v>0</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13201147.73</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347</v>
      </c>
      <c r="DF188" t="str">
        <f t="shared" si="147"/>
        <v>Autoridad de Fiscalización y Control de Cooperativas</v>
      </c>
      <c r="DG188">
        <f t="shared" si="147"/>
        <v>792017.61</v>
      </c>
      <c r="DH188">
        <f t="shared" si="147"/>
        <v>0</v>
      </c>
    </row>
    <row r="189" spans="1:112">
      <c r="A189">
        <f t="shared" ref="A189:AF189" si="148">A40</f>
        <v>290</v>
      </c>
      <c r="B189" t="str">
        <f t="shared" si="148"/>
        <v>Servicio de Impuestos Nacionales</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19713.900000000001</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343</v>
      </c>
      <c r="DF189" t="str">
        <f t="shared" si="151"/>
        <v>Escuela de Jueces del Estado</v>
      </c>
      <c r="DG189">
        <f t="shared" si="151"/>
        <v>4769592</v>
      </c>
      <c r="DH189">
        <f t="shared" si="151"/>
        <v>0</v>
      </c>
    </row>
    <row r="190" spans="1:112">
      <c r="A190">
        <f t="shared" ref="A190:AF190" si="152">A41</f>
        <v>373</v>
      </c>
      <c r="B190" t="str">
        <f t="shared" si="152"/>
        <v>Fondo de Desarrollo Indigena</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38036681.140000001</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344</v>
      </c>
      <c r="DF190" t="str">
        <f t="shared" si="155"/>
        <v>Instituto Plurinacional de Estudio de Lenguas y Culturas</v>
      </c>
      <c r="DG190">
        <f t="shared" si="155"/>
        <v>1803000</v>
      </c>
      <c r="DH190">
        <f t="shared" si="155"/>
        <v>0</v>
      </c>
    </row>
    <row r="191" spans="1:112">
      <c r="A191">
        <f t="shared" ref="A191:AF191" si="156">A42</f>
        <v>342</v>
      </c>
      <c r="B191" t="str">
        <f t="shared" si="156"/>
        <v>Agencia Estatal de Vivienda</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289746.10000000003</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526</v>
      </c>
      <c r="DF191" t="str">
        <f t="shared" si="159"/>
        <v>Bolivia TV</v>
      </c>
      <c r="DG191">
        <f t="shared" si="159"/>
        <v>1023000</v>
      </c>
      <c r="DH191">
        <f t="shared" si="159"/>
        <v>0</v>
      </c>
    </row>
    <row r="192" spans="1:112">
      <c r="A192">
        <f t="shared" ref="A192:AF192" si="160">A43</f>
        <v>378</v>
      </c>
      <c r="B192" t="str">
        <f t="shared" si="160"/>
        <v>Servicio Nacional Textil</v>
      </c>
      <c r="C192">
        <f t="shared" si="160"/>
        <v>0</v>
      </c>
      <c r="D192">
        <f t="shared" si="160"/>
        <v>0</v>
      </c>
      <c r="E192">
        <f t="shared" si="160"/>
        <v>0</v>
      </c>
      <c r="F192">
        <f t="shared" si="160"/>
        <v>0</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37.4</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578</v>
      </c>
      <c r="DF192" t="str">
        <f t="shared" si="163"/>
        <v>Boliviana de Aviación</v>
      </c>
      <c r="DG192">
        <f t="shared" si="163"/>
        <v>82656</v>
      </c>
      <c r="DH192">
        <f t="shared" si="163"/>
        <v>0</v>
      </c>
    </row>
    <row r="193" spans="1:112">
      <c r="A193">
        <f t="shared" ref="A193:AF193" si="164">A44</f>
        <v>374</v>
      </c>
      <c r="B193" t="str">
        <f t="shared" si="164"/>
        <v>Agencia de Gobierno Electrónico y Tecnologías de Información y Comunicación</v>
      </c>
      <c r="C193">
        <f t="shared" si="164"/>
        <v>0</v>
      </c>
      <c r="D193">
        <f t="shared" si="164"/>
        <v>0</v>
      </c>
      <c r="E193">
        <f t="shared" si="164"/>
        <v>0</v>
      </c>
      <c r="F193">
        <f t="shared" si="164"/>
        <v>0</v>
      </c>
      <c r="G193">
        <f t="shared" si="164"/>
        <v>0</v>
      </c>
      <c r="H193">
        <f t="shared" si="164"/>
        <v>0</v>
      </c>
      <c r="I193">
        <f t="shared" si="164"/>
        <v>0</v>
      </c>
      <c r="J193">
        <f t="shared" si="164"/>
        <v>0</v>
      </c>
      <c r="K193">
        <f t="shared" si="164"/>
        <v>0</v>
      </c>
      <c r="L193">
        <f t="shared" si="164"/>
        <v>0</v>
      </c>
      <c r="M193">
        <f t="shared" si="164"/>
        <v>0</v>
      </c>
      <c r="N193">
        <f t="shared" si="164"/>
        <v>6120.3</v>
      </c>
      <c r="O193">
        <f t="shared" si="164"/>
        <v>0</v>
      </c>
      <c r="P193">
        <f t="shared" si="164"/>
        <v>116.25</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234</v>
      </c>
      <c r="DF193" t="str">
        <f t="shared" si="167"/>
        <v xml:space="preserve">Servicio Geológico Minero </v>
      </c>
      <c r="DG193">
        <f t="shared" si="167"/>
        <v>3380.1000000000004</v>
      </c>
      <c r="DH193">
        <f t="shared" si="167"/>
        <v>0</v>
      </c>
    </row>
    <row r="194" spans="1:112">
      <c r="A194">
        <f t="shared" ref="A194:AF194" si="168">A45</f>
        <v>905</v>
      </c>
      <c r="B194" t="str">
        <f t="shared" si="168"/>
        <v>Gobierno Autónomo Departamental de Potosí</v>
      </c>
      <c r="C194">
        <f t="shared" si="168"/>
        <v>0</v>
      </c>
      <c r="D194">
        <f t="shared" si="168"/>
        <v>4068.6</v>
      </c>
      <c r="E194">
        <f t="shared" si="168"/>
        <v>0</v>
      </c>
      <c r="F194">
        <f t="shared" si="168"/>
        <v>8193.75</v>
      </c>
      <c r="G194">
        <f t="shared" si="168"/>
        <v>0</v>
      </c>
      <c r="H194">
        <f t="shared" si="168"/>
        <v>203035.91000000003</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223</v>
      </c>
      <c r="DF194" t="str">
        <f t="shared" si="171"/>
        <v>Fondo Nacional de Desarrollo Forestal</v>
      </c>
      <c r="DG194">
        <f t="shared" si="171"/>
        <v>3000000</v>
      </c>
      <c r="DH194">
        <f t="shared" si="171"/>
        <v>0</v>
      </c>
    </row>
    <row r="195" spans="1:112">
      <c r="A195">
        <f t="shared" ref="A195:AF195" si="172">A46</f>
        <v>580</v>
      </c>
      <c r="B195" t="str">
        <f t="shared" si="172"/>
        <v>Depósitos Aduaneros Bolivianos</v>
      </c>
      <c r="C195">
        <f t="shared" si="172"/>
        <v>0</v>
      </c>
      <c r="D195">
        <f t="shared" si="172"/>
        <v>0</v>
      </c>
      <c r="E195">
        <f t="shared" si="172"/>
        <v>0</v>
      </c>
      <c r="F195">
        <f t="shared" si="172"/>
        <v>0</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17986.2</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296</v>
      </c>
      <c r="DF195" t="str">
        <f t="shared" si="175"/>
        <v>Univ. Indígena Bol. Comun. Intercult Prod. Apiaguaiki Tupa</v>
      </c>
      <c r="DG195">
        <f t="shared" si="175"/>
        <v>200</v>
      </c>
      <c r="DH195">
        <f t="shared" si="175"/>
        <v>0</v>
      </c>
    </row>
    <row r="196" spans="1:112">
      <c r="A196">
        <f t="shared" ref="A196:AF196" si="176">A47</f>
        <v>66</v>
      </c>
      <c r="B196" t="str">
        <f t="shared" si="176"/>
        <v>Ministerio de Planificación del Desarrollo</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164236.93</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310</v>
      </c>
      <c r="DF196" t="str">
        <f t="shared" si="179"/>
        <v>Autoridad de Regulación y Fiscalización de Telecomunicaciones y Transportes</v>
      </c>
      <c r="DG196">
        <f t="shared" si="179"/>
        <v>7837303.6699999962</v>
      </c>
      <c r="DH196">
        <f t="shared" si="179"/>
        <v>0</v>
      </c>
    </row>
    <row r="197" spans="1:112">
      <c r="A197">
        <f t="shared" ref="A197:AF197" si="180">A48</f>
        <v>206</v>
      </c>
      <c r="B197" t="str">
        <f t="shared" si="180"/>
        <v>Instituto Nacional de Estadística</v>
      </c>
      <c r="C197">
        <f t="shared" si="180"/>
        <v>0</v>
      </c>
      <c r="D197">
        <f t="shared" si="180"/>
        <v>0</v>
      </c>
      <c r="E197">
        <f t="shared" si="180"/>
        <v>0</v>
      </c>
      <c r="F197">
        <f t="shared" si="180"/>
        <v>0</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175.87</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387</v>
      </c>
      <c r="DF197" t="str">
        <f t="shared" si="183"/>
        <v>Agencia del Desarrollo del Cine y Audiovisual Bolivianos</v>
      </c>
      <c r="DG197">
        <f t="shared" si="183"/>
        <v>18047.099999999999</v>
      </c>
      <c r="DH197">
        <f t="shared" si="183"/>
        <v>0</v>
      </c>
    </row>
    <row r="198" spans="1:112">
      <c r="A198">
        <f t="shared" ref="A198:AF198" si="184">A49</f>
        <v>53</v>
      </c>
      <c r="B198" t="str">
        <f t="shared" si="184"/>
        <v>Ministerio de Culturas, Descolonización y Despatriarcalización</v>
      </c>
      <c r="C198">
        <f t="shared" si="184"/>
        <v>0</v>
      </c>
      <c r="D198">
        <f t="shared" si="184"/>
        <v>0</v>
      </c>
      <c r="E198">
        <f t="shared" si="184"/>
        <v>0</v>
      </c>
      <c r="F198">
        <f t="shared" si="184"/>
        <v>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4466.68</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587</v>
      </c>
      <c r="DF198" t="str">
        <f t="shared" si="187"/>
        <v>Empresa Estratégica Boliviana de Construcción y Conservación de Infraestructura Civil</v>
      </c>
      <c r="DG198">
        <f t="shared" si="187"/>
        <v>5331853.4800000004</v>
      </c>
      <c r="DH198">
        <f t="shared" si="187"/>
        <v>0</v>
      </c>
    </row>
    <row r="199" spans="1:112">
      <c r="A199">
        <f t="shared" ref="A199:AF199" si="188">A50</f>
        <v>514</v>
      </c>
      <c r="B199" t="str">
        <f t="shared" si="188"/>
        <v>Empresa Nacional de Electricidad</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0</v>
      </c>
      <c r="M199">
        <f t="shared" si="188"/>
        <v>0</v>
      </c>
      <c r="N199">
        <f t="shared" si="188"/>
        <v>0</v>
      </c>
      <c r="O199">
        <f t="shared" si="188"/>
        <v>50</v>
      </c>
      <c r="P199">
        <f t="shared" si="188"/>
        <v>4361240.37</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281</v>
      </c>
      <c r="DF199" t="str">
        <f t="shared" si="191"/>
        <v>Oficina Técnica Nacional de los Ríos Pilcomayo y Bermejo</v>
      </c>
      <c r="DG199">
        <f t="shared" si="191"/>
        <v>2391807</v>
      </c>
      <c r="DH199">
        <f t="shared" si="191"/>
        <v>0</v>
      </c>
    </row>
    <row r="200" spans="1:112">
      <c r="A200">
        <f t="shared" ref="A200:AF200" si="192">A51</f>
        <v>862</v>
      </c>
      <c r="B200" t="str">
        <f t="shared" si="192"/>
        <v>Fondo Nacional de Desarrollo Regional</v>
      </c>
      <c r="C200">
        <f t="shared" si="192"/>
        <v>0</v>
      </c>
      <c r="D200">
        <f t="shared" si="192"/>
        <v>0</v>
      </c>
      <c r="E200">
        <f t="shared" si="192"/>
        <v>0</v>
      </c>
      <c r="F200">
        <f t="shared" si="192"/>
        <v>0</v>
      </c>
      <c r="G200">
        <f t="shared" si="192"/>
        <v>0</v>
      </c>
      <c r="H200">
        <f t="shared" si="192"/>
        <v>0</v>
      </c>
      <c r="I200">
        <f t="shared" si="192"/>
        <v>0</v>
      </c>
      <c r="J200">
        <f t="shared" si="192"/>
        <v>0</v>
      </c>
      <c r="K200">
        <f t="shared" si="192"/>
        <v>0</v>
      </c>
      <c r="L200">
        <f t="shared" si="192"/>
        <v>0</v>
      </c>
      <c r="M200">
        <f t="shared" si="192"/>
        <v>0</v>
      </c>
      <c r="N200">
        <f t="shared" si="192"/>
        <v>0</v>
      </c>
      <c r="O200">
        <f t="shared" si="192"/>
        <v>50</v>
      </c>
      <c r="P200">
        <f t="shared" si="192"/>
        <v>4624769.5600000005</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378</v>
      </c>
      <c r="DF200" t="str">
        <f t="shared" si="195"/>
        <v>Servicio Nacional Textil</v>
      </c>
      <c r="DG200">
        <f t="shared" si="195"/>
        <v>900320.4</v>
      </c>
      <c r="DH200">
        <f t="shared" si="195"/>
        <v>0</v>
      </c>
    </row>
    <row r="201" spans="1:112">
      <c r="A201">
        <f t="shared" ref="A201:AF201" si="196">A52</f>
        <v>70</v>
      </c>
      <c r="B201" t="str">
        <f t="shared" si="196"/>
        <v>Ministerio de Trabajo, Empleo y Previsión Social</v>
      </c>
      <c r="C201">
        <f t="shared" si="196"/>
        <v>0</v>
      </c>
      <c r="D201">
        <f t="shared" si="196"/>
        <v>0</v>
      </c>
      <c r="E201">
        <f t="shared" si="196"/>
        <v>0</v>
      </c>
      <c r="F201">
        <f t="shared" si="196"/>
        <v>0</v>
      </c>
      <c r="G201">
        <f t="shared" si="196"/>
        <v>0</v>
      </c>
      <c r="H201">
        <f t="shared" si="196"/>
        <v>0</v>
      </c>
      <c r="I201">
        <f t="shared" si="196"/>
        <v>0</v>
      </c>
      <c r="J201">
        <f t="shared" si="196"/>
        <v>0</v>
      </c>
      <c r="K201">
        <f t="shared" si="196"/>
        <v>0</v>
      </c>
      <c r="L201">
        <f t="shared" si="196"/>
        <v>0</v>
      </c>
      <c r="M201">
        <f t="shared" si="196"/>
        <v>0</v>
      </c>
      <c r="N201">
        <f t="shared" si="196"/>
        <v>0</v>
      </c>
      <c r="O201">
        <f t="shared" si="196"/>
        <v>0</v>
      </c>
      <c r="P201">
        <f t="shared" si="196"/>
        <v>21434.84</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130</v>
      </c>
      <c r="DF201" t="str">
        <f t="shared" si="199"/>
        <v>Fondo de Financiamiento para la Minería</v>
      </c>
      <c r="DG201">
        <f t="shared" si="199"/>
        <v>83234</v>
      </c>
      <c r="DH201">
        <f t="shared" si="199"/>
        <v>0</v>
      </c>
    </row>
    <row r="202" spans="1:112">
      <c r="A202">
        <f t="shared" ref="A202:AF202" si="200">A53</f>
        <v>417</v>
      </c>
      <c r="B202" t="str">
        <f t="shared" si="200"/>
        <v>Caja Nacional de Salud</v>
      </c>
      <c r="C202">
        <f t="shared" si="200"/>
        <v>0</v>
      </c>
      <c r="D202">
        <f t="shared" si="200"/>
        <v>61876.08</v>
      </c>
      <c r="E202">
        <f t="shared" si="200"/>
        <v>0</v>
      </c>
      <c r="F202">
        <f t="shared" si="200"/>
        <v>13270.75</v>
      </c>
      <c r="G202">
        <f t="shared" si="200"/>
        <v>0</v>
      </c>
      <c r="H202">
        <f t="shared" si="200"/>
        <v>31074.760000000002</v>
      </c>
      <c r="I202">
        <f t="shared" si="200"/>
        <v>0</v>
      </c>
      <c r="J202">
        <f t="shared" si="200"/>
        <v>63.98</v>
      </c>
      <c r="K202">
        <f t="shared" si="200"/>
        <v>0</v>
      </c>
      <c r="L202">
        <f t="shared" si="200"/>
        <v>12790.75</v>
      </c>
      <c r="M202">
        <f t="shared" si="200"/>
        <v>0</v>
      </c>
      <c r="N202">
        <f t="shared" si="200"/>
        <v>43461.53</v>
      </c>
      <c r="O202">
        <f t="shared" si="200"/>
        <v>0</v>
      </c>
      <c r="P202">
        <f t="shared" si="200"/>
        <v>66768.37</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525</v>
      </c>
      <c r="DF202" t="str">
        <f t="shared" si="203"/>
        <v>Transportes Aéreos Bolivianos</v>
      </c>
      <c r="DG202">
        <f t="shared" si="203"/>
        <v>4469.8100000000004</v>
      </c>
      <c r="DH202">
        <f t="shared" si="203"/>
        <v>0</v>
      </c>
    </row>
    <row r="203" spans="1:112">
      <c r="A203">
        <f t="shared" ref="A203:AF203" si="204">A54</f>
        <v>951</v>
      </c>
      <c r="B203" t="str">
        <f t="shared" si="204"/>
        <v>Banco Central de Bolivia</v>
      </c>
      <c r="C203">
        <f t="shared" si="204"/>
        <v>0</v>
      </c>
      <c r="D203">
        <f t="shared" si="204"/>
        <v>0</v>
      </c>
      <c r="E203">
        <f t="shared" si="204"/>
        <v>0</v>
      </c>
      <c r="F203">
        <f t="shared" si="204"/>
        <v>656.62</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594</v>
      </c>
      <c r="DF203" t="str">
        <f t="shared" si="207"/>
        <v>Administración de Servicios Portuarios - Bolivia</v>
      </c>
      <c r="DG203">
        <f t="shared" si="207"/>
        <v>377905.91999999998</v>
      </c>
      <c r="DH203">
        <f t="shared" si="207"/>
        <v>0</v>
      </c>
    </row>
    <row r="204" spans="1:112">
      <c r="A204">
        <f t="shared" ref="A204:AF204" si="208">A55</f>
        <v>526</v>
      </c>
      <c r="B204" t="str">
        <f t="shared" si="208"/>
        <v>Bolivia TV</v>
      </c>
      <c r="C204">
        <f t="shared" si="208"/>
        <v>0</v>
      </c>
      <c r="D204">
        <f t="shared" si="208"/>
        <v>0</v>
      </c>
      <c r="E204">
        <f t="shared" si="208"/>
        <v>0</v>
      </c>
      <c r="F204">
        <f t="shared" si="208"/>
        <v>82.19</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3485.01</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681</v>
      </c>
      <c r="B205" t="str">
        <f t="shared" si="212"/>
        <v>Ministerio Público</v>
      </c>
      <c r="C205">
        <f t="shared" si="212"/>
        <v>0</v>
      </c>
      <c r="D205">
        <f t="shared" si="212"/>
        <v>0</v>
      </c>
      <c r="E205">
        <f t="shared" si="212"/>
        <v>0</v>
      </c>
      <c r="F205">
        <f t="shared" si="212"/>
        <v>0</v>
      </c>
      <c r="G205">
        <f t="shared" si="212"/>
        <v>0</v>
      </c>
      <c r="H205">
        <f t="shared" si="212"/>
        <v>0</v>
      </c>
      <c r="I205">
        <f t="shared" si="212"/>
        <v>0</v>
      </c>
      <c r="J205">
        <f t="shared" si="212"/>
        <v>0</v>
      </c>
      <c r="K205">
        <f t="shared" si="212"/>
        <v>0</v>
      </c>
      <c r="L205">
        <f t="shared" si="212"/>
        <v>0</v>
      </c>
      <c r="M205">
        <f t="shared" si="212"/>
        <v>0</v>
      </c>
      <c r="N205">
        <f t="shared" si="212"/>
        <v>119328.33</v>
      </c>
      <c r="O205">
        <f t="shared" si="212"/>
        <v>0</v>
      </c>
      <c r="P205">
        <f t="shared" si="212"/>
        <v>4513.8999999999996</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269</v>
      </c>
      <c r="B206" t="str">
        <f t="shared" si="216"/>
        <v>Direc. Dptal. de Educación Potosí</v>
      </c>
      <c r="C206">
        <f t="shared" si="216"/>
        <v>0</v>
      </c>
      <c r="D206">
        <f t="shared" si="216"/>
        <v>0</v>
      </c>
      <c r="E206">
        <f t="shared" si="216"/>
        <v>0</v>
      </c>
      <c r="F206">
        <f t="shared" si="216"/>
        <v>0</v>
      </c>
      <c r="G206">
        <f t="shared" si="216"/>
        <v>0</v>
      </c>
      <c r="H206">
        <f t="shared" si="216"/>
        <v>0</v>
      </c>
      <c r="I206">
        <f t="shared" si="216"/>
        <v>0</v>
      </c>
      <c r="J206">
        <f t="shared" si="216"/>
        <v>0</v>
      </c>
      <c r="K206">
        <f t="shared" si="216"/>
        <v>0</v>
      </c>
      <c r="L206">
        <f t="shared" si="216"/>
        <v>0</v>
      </c>
      <c r="M206">
        <f t="shared" si="216"/>
        <v>0</v>
      </c>
      <c r="N206">
        <f t="shared" si="216"/>
        <v>216542.34</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389</v>
      </c>
      <c r="B207" t="str">
        <f t="shared" si="220"/>
        <v>Navegación Aérea y Aeropuertos Bolivianos</v>
      </c>
      <c r="C207">
        <f t="shared" si="220"/>
        <v>0</v>
      </c>
      <c r="D207">
        <f t="shared" si="220"/>
        <v>0</v>
      </c>
      <c r="E207">
        <f t="shared" si="220"/>
        <v>0</v>
      </c>
      <c r="F207">
        <f t="shared" si="220"/>
        <v>0</v>
      </c>
      <c r="G207">
        <f t="shared" si="220"/>
        <v>0</v>
      </c>
      <c r="H207">
        <f t="shared" si="220"/>
        <v>15</v>
      </c>
      <c r="I207">
        <f t="shared" si="220"/>
        <v>0</v>
      </c>
      <c r="J207">
        <f t="shared" si="220"/>
        <v>0</v>
      </c>
      <c r="K207">
        <f t="shared" si="220"/>
        <v>0</v>
      </c>
      <c r="L207">
        <f t="shared" si="220"/>
        <v>0</v>
      </c>
      <c r="M207">
        <f t="shared" si="220"/>
        <v>0</v>
      </c>
      <c r="N207">
        <f t="shared" si="220"/>
        <v>360</v>
      </c>
      <c r="O207">
        <f t="shared" si="220"/>
        <v>1250</v>
      </c>
      <c r="P207">
        <f t="shared" si="220"/>
        <v>46468.09</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t="str">
        <f t="shared" ref="A208:AF208" si="224">A59</f>
        <v>99 - 03</v>
      </c>
      <c r="B208" t="str">
        <f t="shared" si="224"/>
        <v>Dirección General de Crédito Público</v>
      </c>
      <c r="C208">
        <f t="shared" si="224"/>
        <v>25235.599999999999</v>
      </c>
      <c r="D208">
        <f t="shared" si="224"/>
        <v>29809152.949999999</v>
      </c>
      <c r="E208">
        <f t="shared" si="224"/>
        <v>0</v>
      </c>
      <c r="F208">
        <f t="shared" si="224"/>
        <v>25891954.709999997</v>
      </c>
      <c r="G208">
        <f t="shared" si="224"/>
        <v>0</v>
      </c>
      <c r="H208">
        <f t="shared" si="224"/>
        <v>0</v>
      </c>
      <c r="I208">
        <f t="shared" si="224"/>
        <v>26812954.690000001</v>
      </c>
      <c r="J208">
        <f t="shared" si="224"/>
        <v>140000</v>
      </c>
      <c r="K208">
        <f t="shared" si="224"/>
        <v>4437710.8899999997</v>
      </c>
      <c r="L208">
        <f t="shared" si="224"/>
        <v>140000</v>
      </c>
      <c r="M208">
        <f t="shared" si="224"/>
        <v>35691612.740000002</v>
      </c>
      <c r="N208">
        <f t="shared" si="224"/>
        <v>185000100</v>
      </c>
      <c r="O208">
        <f t="shared" si="224"/>
        <v>89888.97</v>
      </c>
      <c r="P208">
        <f t="shared" si="224"/>
        <v>20106454.669999998</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253</v>
      </c>
      <c r="B209" t="str">
        <f t="shared" si="228"/>
        <v>Entidad Ejecutora de Medio Ambiente y Agua</v>
      </c>
      <c r="C209">
        <f t="shared" si="228"/>
        <v>0</v>
      </c>
      <c r="D209">
        <f t="shared" si="228"/>
        <v>0</v>
      </c>
      <c r="E209">
        <f t="shared" si="228"/>
        <v>0</v>
      </c>
      <c r="F209">
        <f t="shared" si="228"/>
        <v>0</v>
      </c>
      <c r="G209">
        <f t="shared" si="228"/>
        <v>0</v>
      </c>
      <c r="H209">
        <f t="shared" si="228"/>
        <v>0</v>
      </c>
      <c r="I209">
        <f t="shared" si="228"/>
        <v>0</v>
      </c>
      <c r="J209">
        <f t="shared" si="228"/>
        <v>250</v>
      </c>
      <c r="K209">
        <f t="shared" si="228"/>
        <v>0</v>
      </c>
      <c r="L209">
        <f t="shared" si="228"/>
        <v>0</v>
      </c>
      <c r="M209">
        <f t="shared" si="228"/>
        <v>0</v>
      </c>
      <c r="N209">
        <f t="shared" si="228"/>
        <v>751</v>
      </c>
      <c r="O209">
        <f t="shared" si="228"/>
        <v>0</v>
      </c>
      <c r="P209">
        <f t="shared" si="228"/>
        <v>8827132.5600000005</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376</v>
      </c>
      <c r="B210" t="str">
        <f t="shared" si="232"/>
        <v>Agencia Boliviana de Energía Nuclear</v>
      </c>
      <c r="C210">
        <f t="shared" si="232"/>
        <v>0</v>
      </c>
      <c r="D210">
        <f t="shared" si="232"/>
        <v>0</v>
      </c>
      <c r="E210">
        <f t="shared" si="232"/>
        <v>0</v>
      </c>
      <c r="F210">
        <f t="shared" si="232"/>
        <v>0</v>
      </c>
      <c r="G210">
        <f t="shared" si="232"/>
        <v>0</v>
      </c>
      <c r="H210">
        <f t="shared" si="232"/>
        <v>0</v>
      </c>
      <c r="I210">
        <f t="shared" si="232"/>
        <v>0</v>
      </c>
      <c r="J210">
        <f t="shared" si="232"/>
        <v>0</v>
      </c>
      <c r="K210">
        <f t="shared" si="232"/>
        <v>0</v>
      </c>
      <c r="L210">
        <f t="shared" si="232"/>
        <v>0</v>
      </c>
      <c r="M210">
        <f t="shared" si="232"/>
        <v>0</v>
      </c>
      <c r="N210">
        <f t="shared" si="232"/>
        <v>0</v>
      </c>
      <c r="O210">
        <f t="shared" si="232"/>
        <v>0</v>
      </c>
      <c r="P210">
        <f t="shared" si="232"/>
        <v>12967.7</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423</v>
      </c>
      <c r="B211" t="str">
        <f t="shared" si="236"/>
        <v>Caja de Salud del Servicio Nal. de Caminos y Ramas Anexas</v>
      </c>
      <c r="C211">
        <f t="shared" si="236"/>
        <v>0</v>
      </c>
      <c r="D211">
        <f t="shared" si="236"/>
        <v>0</v>
      </c>
      <c r="E211">
        <f t="shared" si="236"/>
        <v>0</v>
      </c>
      <c r="F211">
        <f t="shared" si="236"/>
        <v>0.99</v>
      </c>
      <c r="G211">
        <f t="shared" si="236"/>
        <v>0</v>
      </c>
      <c r="H211">
        <f t="shared" si="236"/>
        <v>2333</v>
      </c>
      <c r="I211">
        <f t="shared" si="236"/>
        <v>0</v>
      </c>
      <c r="J211">
        <f t="shared" si="236"/>
        <v>3584.58</v>
      </c>
      <c r="K211">
        <f t="shared" si="236"/>
        <v>0</v>
      </c>
      <c r="L211">
        <f t="shared" si="236"/>
        <v>3549.77</v>
      </c>
      <c r="M211">
        <f t="shared" si="236"/>
        <v>0</v>
      </c>
      <c r="N211">
        <f t="shared" si="236"/>
        <v>4808.9699999999993</v>
      </c>
      <c r="O211">
        <f t="shared" si="236"/>
        <v>0</v>
      </c>
      <c r="P211">
        <f t="shared" si="236"/>
        <v>615.4</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266</v>
      </c>
      <c r="B212" t="str">
        <f t="shared" si="240"/>
        <v>Direc. Dptal. de Educación La Paz</v>
      </c>
      <c r="C212">
        <f t="shared" si="240"/>
        <v>0</v>
      </c>
      <c r="D212">
        <f t="shared" si="240"/>
        <v>0</v>
      </c>
      <c r="E212">
        <f t="shared" si="240"/>
        <v>0</v>
      </c>
      <c r="F212">
        <f t="shared" si="240"/>
        <v>0</v>
      </c>
      <c r="G212">
        <f t="shared" si="240"/>
        <v>0</v>
      </c>
      <c r="H212">
        <f t="shared" si="240"/>
        <v>0</v>
      </c>
      <c r="I212">
        <f t="shared" si="240"/>
        <v>0</v>
      </c>
      <c r="J212">
        <f t="shared" si="240"/>
        <v>4757</v>
      </c>
      <c r="K212">
        <f t="shared" si="240"/>
        <v>0</v>
      </c>
      <c r="L212">
        <f t="shared" si="240"/>
        <v>8343.9700000000012</v>
      </c>
      <c r="M212">
        <f t="shared" si="240"/>
        <v>0</v>
      </c>
      <c r="N212">
        <f t="shared" si="240"/>
        <v>4257.5600000000004</v>
      </c>
      <c r="O212">
        <f t="shared" si="240"/>
        <v>0</v>
      </c>
      <c r="P212">
        <f t="shared" si="240"/>
        <v>4771.71</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1201</v>
      </c>
      <c r="B213" t="str">
        <f t="shared" si="244"/>
        <v>Gobierno Autónomo Municipal de La Paz</v>
      </c>
      <c r="C213">
        <f t="shared" si="244"/>
        <v>0</v>
      </c>
      <c r="D213">
        <f t="shared" si="244"/>
        <v>0</v>
      </c>
      <c r="E213">
        <f t="shared" si="244"/>
        <v>0</v>
      </c>
      <c r="F213">
        <f t="shared" si="244"/>
        <v>3503.66</v>
      </c>
      <c r="G213">
        <f t="shared" si="244"/>
        <v>0</v>
      </c>
      <c r="H213">
        <f t="shared" si="244"/>
        <v>0</v>
      </c>
      <c r="I213">
        <f t="shared" si="244"/>
        <v>0</v>
      </c>
      <c r="J213">
        <f t="shared" si="244"/>
        <v>2538.5899999999997</v>
      </c>
      <c r="K213">
        <f t="shared" si="244"/>
        <v>0</v>
      </c>
      <c r="L213">
        <f t="shared" si="244"/>
        <v>0</v>
      </c>
      <c r="M213">
        <f t="shared" si="244"/>
        <v>0</v>
      </c>
      <c r="N213">
        <f t="shared" si="244"/>
        <v>2000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548</v>
      </c>
      <c r="B214" t="str">
        <f t="shared" si="248"/>
        <v>Corporación de las Fuerzas Armadas p/ el Des. Nacional</v>
      </c>
      <c r="C214">
        <f t="shared" si="248"/>
        <v>0</v>
      </c>
      <c r="D214">
        <f t="shared" si="248"/>
        <v>0</v>
      </c>
      <c r="E214">
        <f t="shared" si="248"/>
        <v>0</v>
      </c>
      <c r="F214">
        <f t="shared" si="248"/>
        <v>0</v>
      </c>
      <c r="G214">
        <f t="shared" si="248"/>
        <v>0</v>
      </c>
      <c r="H214">
        <f t="shared" si="248"/>
        <v>28</v>
      </c>
      <c r="I214">
        <f t="shared" si="248"/>
        <v>0</v>
      </c>
      <c r="J214">
        <f t="shared" si="248"/>
        <v>1614</v>
      </c>
      <c r="K214">
        <f t="shared" si="248"/>
        <v>0</v>
      </c>
      <c r="L214">
        <f t="shared" si="248"/>
        <v>956</v>
      </c>
      <c r="M214">
        <f t="shared" si="248"/>
        <v>0</v>
      </c>
      <c r="N214">
        <f t="shared" si="248"/>
        <v>1192</v>
      </c>
      <c r="O214">
        <f t="shared" si="248"/>
        <v>0</v>
      </c>
      <c r="P214">
        <f t="shared" si="248"/>
        <v>1127.3</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249</v>
      </c>
      <c r="B215" t="str">
        <f t="shared" si="252"/>
        <v>Central de Abastecimiento y Suministros de Salud</v>
      </c>
      <c r="C215">
        <f t="shared" si="252"/>
        <v>645.96</v>
      </c>
      <c r="D215">
        <f t="shared" si="252"/>
        <v>0</v>
      </c>
      <c r="E215">
        <f t="shared" si="252"/>
        <v>0</v>
      </c>
      <c r="F215">
        <f t="shared" si="252"/>
        <v>0</v>
      </c>
      <c r="G215">
        <f t="shared" si="252"/>
        <v>0</v>
      </c>
      <c r="H215">
        <f t="shared" si="252"/>
        <v>0</v>
      </c>
      <c r="I215">
        <f t="shared" si="252"/>
        <v>0</v>
      </c>
      <c r="J215">
        <f t="shared" si="252"/>
        <v>0</v>
      </c>
      <c r="K215">
        <f t="shared" si="252"/>
        <v>0</v>
      </c>
      <c r="L215">
        <f t="shared" si="252"/>
        <v>0</v>
      </c>
      <c r="M215">
        <f t="shared" si="252"/>
        <v>68870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382</v>
      </c>
      <c r="B216" t="str">
        <f t="shared" si="256"/>
        <v>Agencia de Infraestructura en Salud y Equipamiento Médico</v>
      </c>
      <c r="C216">
        <f t="shared" si="256"/>
        <v>0</v>
      </c>
      <c r="D216">
        <f t="shared" si="256"/>
        <v>0</v>
      </c>
      <c r="E216">
        <f t="shared" si="256"/>
        <v>0</v>
      </c>
      <c r="F216">
        <f t="shared" si="256"/>
        <v>0</v>
      </c>
      <c r="G216">
        <f t="shared" si="256"/>
        <v>0</v>
      </c>
      <c r="H216">
        <f t="shared" si="256"/>
        <v>587.64</v>
      </c>
      <c r="I216">
        <f t="shared" si="256"/>
        <v>0</v>
      </c>
      <c r="J216">
        <f t="shared" si="256"/>
        <v>0</v>
      </c>
      <c r="K216">
        <f t="shared" si="256"/>
        <v>0</v>
      </c>
      <c r="L216">
        <f t="shared" si="256"/>
        <v>400</v>
      </c>
      <c r="M216">
        <f t="shared" si="256"/>
        <v>0</v>
      </c>
      <c r="N216">
        <f t="shared" si="256"/>
        <v>2818.55</v>
      </c>
      <c r="O216">
        <f t="shared" si="256"/>
        <v>0</v>
      </c>
      <c r="P216">
        <f t="shared" si="256"/>
        <v>5406</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213</v>
      </c>
      <c r="B217" t="str">
        <f t="shared" si="260"/>
        <v>Servicio Nacional de Meteorología e Hidrología</v>
      </c>
      <c r="C217">
        <f t="shared" si="260"/>
        <v>0</v>
      </c>
      <c r="D217">
        <f t="shared" si="260"/>
        <v>0</v>
      </c>
      <c r="E217">
        <f t="shared" si="260"/>
        <v>0</v>
      </c>
      <c r="F217">
        <f t="shared" si="260"/>
        <v>0</v>
      </c>
      <c r="G217">
        <f t="shared" si="260"/>
        <v>0</v>
      </c>
      <c r="H217">
        <f t="shared" si="260"/>
        <v>0</v>
      </c>
      <c r="I217">
        <f t="shared" si="260"/>
        <v>0</v>
      </c>
      <c r="J217">
        <f t="shared" si="260"/>
        <v>0</v>
      </c>
      <c r="K217">
        <f t="shared" si="260"/>
        <v>0</v>
      </c>
      <c r="L217">
        <f t="shared" si="260"/>
        <v>0</v>
      </c>
      <c r="M217">
        <f t="shared" si="260"/>
        <v>0</v>
      </c>
      <c r="N217">
        <f t="shared" si="260"/>
        <v>55</v>
      </c>
      <c r="O217">
        <f t="shared" si="260"/>
        <v>0</v>
      </c>
      <c r="P217">
        <f t="shared" si="260"/>
        <v>6042.29</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344</v>
      </c>
      <c r="B218" t="str">
        <f t="shared" si="264"/>
        <v>Instituto Plurinacional de Estudio de Lenguas y Culturas</v>
      </c>
      <c r="C218">
        <f t="shared" si="264"/>
        <v>0</v>
      </c>
      <c r="D218">
        <f t="shared" si="264"/>
        <v>990.68</v>
      </c>
      <c r="E218">
        <f t="shared" si="264"/>
        <v>0</v>
      </c>
      <c r="F218">
        <f t="shared" si="264"/>
        <v>0</v>
      </c>
      <c r="G218">
        <f t="shared" si="264"/>
        <v>0</v>
      </c>
      <c r="H218">
        <f t="shared" si="264"/>
        <v>2232.04</v>
      </c>
      <c r="I218">
        <f t="shared" si="264"/>
        <v>0</v>
      </c>
      <c r="J218">
        <f t="shared" si="264"/>
        <v>0</v>
      </c>
      <c r="K218">
        <f t="shared" si="264"/>
        <v>0</v>
      </c>
      <c r="L218">
        <f t="shared" si="264"/>
        <v>0</v>
      </c>
      <c r="M218">
        <f t="shared" si="264"/>
        <v>0</v>
      </c>
      <c r="N218">
        <f t="shared" si="264"/>
        <v>387240</v>
      </c>
      <c r="O218">
        <f t="shared" si="264"/>
        <v>0</v>
      </c>
      <c r="P218">
        <f t="shared" si="264"/>
        <v>143100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190</v>
      </c>
      <c r="B219" t="str">
        <f t="shared" si="268"/>
        <v>Autoridad Jurisdiccional Administrativa Minera</v>
      </c>
      <c r="C219">
        <f t="shared" si="268"/>
        <v>0</v>
      </c>
      <c r="D219">
        <f t="shared" si="268"/>
        <v>0</v>
      </c>
      <c r="E219">
        <f t="shared" si="268"/>
        <v>0</v>
      </c>
      <c r="F219">
        <f t="shared" si="268"/>
        <v>0</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4584.7</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682</v>
      </c>
      <c r="B220" t="str">
        <f t="shared" si="272"/>
        <v>Defensoria del Pueblo</v>
      </c>
      <c r="C220">
        <f t="shared" si="272"/>
        <v>0</v>
      </c>
      <c r="D220">
        <f t="shared" si="272"/>
        <v>0</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45214.25</v>
      </c>
      <c r="O220">
        <f t="shared" si="272"/>
        <v>0</v>
      </c>
      <c r="P220">
        <f t="shared" si="272"/>
        <v>13428.5</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601</v>
      </c>
      <c r="B221" t="str">
        <f t="shared" si="276"/>
        <v>Empresa Boliviana de Producción Agropecuaria</v>
      </c>
      <c r="C221">
        <f t="shared" si="276"/>
        <v>0</v>
      </c>
      <c r="D221">
        <f t="shared" si="276"/>
        <v>0</v>
      </c>
      <c r="E221">
        <f t="shared" si="276"/>
        <v>0</v>
      </c>
      <c r="F221">
        <f t="shared" si="276"/>
        <v>0</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0.13</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153</v>
      </c>
      <c r="B222" t="str">
        <f t="shared" si="280"/>
        <v>Observatorio Plurinacional de la Calidad  Educativa</v>
      </c>
      <c r="C222">
        <f t="shared" si="280"/>
        <v>0</v>
      </c>
      <c r="D222">
        <f t="shared" si="280"/>
        <v>0</v>
      </c>
      <c r="E222">
        <f t="shared" si="280"/>
        <v>0</v>
      </c>
      <c r="F222">
        <f t="shared" si="280"/>
        <v>2058.56</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6</v>
      </c>
      <c r="B223" t="str">
        <f t="shared" si="284"/>
        <v>Vicepresidencia del Estado Plurinacional</v>
      </c>
      <c r="C223">
        <f t="shared" si="284"/>
        <v>0</v>
      </c>
      <c r="D223">
        <f t="shared" si="284"/>
        <v>0</v>
      </c>
      <c r="E223">
        <f t="shared" si="284"/>
        <v>0</v>
      </c>
      <c r="F223">
        <f t="shared" si="284"/>
        <v>0</v>
      </c>
      <c r="G223">
        <f t="shared" si="284"/>
        <v>0</v>
      </c>
      <c r="H223">
        <f t="shared" si="284"/>
        <v>0</v>
      </c>
      <c r="I223">
        <f t="shared" si="284"/>
        <v>0</v>
      </c>
      <c r="J223">
        <f t="shared" si="284"/>
        <v>954</v>
      </c>
      <c r="K223">
        <f t="shared" si="284"/>
        <v>0</v>
      </c>
      <c r="L223">
        <f t="shared" si="284"/>
        <v>0</v>
      </c>
      <c r="M223">
        <f t="shared" si="284"/>
        <v>0</v>
      </c>
      <c r="N223">
        <f t="shared" si="284"/>
        <v>0</v>
      </c>
      <c r="O223">
        <f t="shared" si="284"/>
        <v>0</v>
      </c>
      <c r="P223">
        <f t="shared" si="284"/>
        <v>1173.7</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598</v>
      </c>
      <c r="B224" t="str">
        <f t="shared" si="288"/>
        <v>Empresa Pública "Editorial del Estado Plurinacional de Bolivia"</v>
      </c>
      <c r="C224">
        <f t="shared" si="288"/>
        <v>0</v>
      </c>
      <c r="D224">
        <f t="shared" si="288"/>
        <v>0</v>
      </c>
      <c r="E224">
        <f t="shared" si="288"/>
        <v>0</v>
      </c>
      <c r="F224">
        <f t="shared" si="288"/>
        <v>0</v>
      </c>
      <c r="G224">
        <f t="shared" si="288"/>
        <v>0</v>
      </c>
      <c r="H224">
        <f t="shared" si="288"/>
        <v>0</v>
      </c>
      <c r="I224">
        <f t="shared" si="288"/>
        <v>0</v>
      </c>
      <c r="J224">
        <f t="shared" si="288"/>
        <v>0</v>
      </c>
      <c r="K224">
        <f t="shared" si="288"/>
        <v>0</v>
      </c>
      <c r="L224">
        <f t="shared" si="288"/>
        <v>0</v>
      </c>
      <c r="M224">
        <f t="shared" si="288"/>
        <v>0</v>
      </c>
      <c r="N224">
        <f t="shared" si="288"/>
        <v>500</v>
      </c>
      <c r="O224">
        <f t="shared" si="288"/>
        <v>0</v>
      </c>
      <c r="P224">
        <f t="shared" si="288"/>
        <v>371</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30</v>
      </c>
      <c r="B225" t="str">
        <f t="shared" si="292"/>
        <v>Ministerio de Justicia y Transparencia Institucional</v>
      </c>
      <c r="C225">
        <f t="shared" si="292"/>
        <v>0</v>
      </c>
      <c r="D225">
        <f t="shared" si="292"/>
        <v>0</v>
      </c>
      <c r="E225">
        <f t="shared" si="292"/>
        <v>0</v>
      </c>
      <c r="F225">
        <f t="shared" si="292"/>
        <v>0</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205.92</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590</v>
      </c>
      <c r="B226" t="str">
        <f t="shared" si="296"/>
        <v>Empresa Pública "QUIPUS"</v>
      </c>
      <c r="C226">
        <f t="shared" si="296"/>
        <v>0</v>
      </c>
      <c r="D226">
        <f t="shared" si="296"/>
        <v>0</v>
      </c>
      <c r="E226">
        <f t="shared" si="296"/>
        <v>0</v>
      </c>
      <c r="F226">
        <f t="shared" si="296"/>
        <v>0</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823.32999999999993</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t="str">
        <f t="shared" ref="A227:AF227" si="300">A78</f>
        <v>IDH</v>
      </c>
      <c r="B227" t="str">
        <f t="shared" si="300"/>
        <v>Impuesto Directo A Los Hidrocarburos</v>
      </c>
      <c r="C227">
        <f t="shared" si="300"/>
        <v>501655116.04999995</v>
      </c>
      <c r="D227">
        <f t="shared" si="300"/>
        <v>0</v>
      </c>
      <c r="E227">
        <f t="shared" si="300"/>
        <v>475583722.14000022</v>
      </c>
      <c r="F227">
        <f t="shared" si="300"/>
        <v>0</v>
      </c>
      <c r="G227">
        <f t="shared" si="300"/>
        <v>495697941.37999976</v>
      </c>
      <c r="H227">
        <f t="shared" si="300"/>
        <v>0</v>
      </c>
      <c r="I227">
        <f t="shared" si="300"/>
        <v>451871389.09999979</v>
      </c>
      <c r="J227">
        <f t="shared" si="300"/>
        <v>0</v>
      </c>
      <c r="K227">
        <f t="shared" si="300"/>
        <v>398456231.20999992</v>
      </c>
      <c r="L227">
        <f t="shared" si="300"/>
        <v>0</v>
      </c>
      <c r="M227">
        <f t="shared" si="300"/>
        <v>425452438.65999979</v>
      </c>
      <c r="N227">
        <f t="shared" si="300"/>
        <v>0</v>
      </c>
      <c r="O227">
        <f t="shared" si="300"/>
        <v>378693722.0999999</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520</v>
      </c>
      <c r="B228" t="str">
        <f t="shared" si="304"/>
        <v>Empresa Metalúrgica VINTO - Nacionalizada</v>
      </c>
      <c r="C228">
        <f t="shared" si="304"/>
        <v>0</v>
      </c>
      <c r="D228">
        <f t="shared" si="304"/>
        <v>0</v>
      </c>
      <c r="E228">
        <f t="shared" si="304"/>
        <v>0</v>
      </c>
      <c r="F228">
        <f t="shared" si="304"/>
        <v>100</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512</v>
      </c>
      <c r="B229" t="str">
        <f t="shared" si="308"/>
        <v>Adm.de Aeropuertos y Servicios Auxiliares a la Naveg. Aérea</v>
      </c>
      <c r="C229">
        <f t="shared" si="308"/>
        <v>0</v>
      </c>
      <c r="D229">
        <f t="shared" si="308"/>
        <v>0</v>
      </c>
      <c r="E229">
        <f t="shared" si="308"/>
        <v>0</v>
      </c>
      <c r="F229">
        <f t="shared" si="308"/>
        <v>36151.33</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192</v>
      </c>
      <c r="B230" t="str">
        <f t="shared" si="312"/>
        <v>Servicio al Mejoramiento de la Navegación Amazónica</v>
      </c>
      <c r="C230">
        <f t="shared" si="312"/>
        <v>0</v>
      </c>
      <c r="D230">
        <f t="shared" si="312"/>
        <v>0</v>
      </c>
      <c r="E230">
        <f t="shared" si="312"/>
        <v>0</v>
      </c>
      <c r="F230">
        <f t="shared" si="312"/>
        <v>50</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903</v>
      </c>
      <c r="B231" t="str">
        <f t="shared" si="316"/>
        <v>Gobierno Autónomo Departamental de Cochabamba</v>
      </c>
      <c r="C231">
        <f t="shared" si="316"/>
        <v>0</v>
      </c>
      <c r="D231">
        <f t="shared" si="316"/>
        <v>4349.6400000000003</v>
      </c>
      <c r="E231">
        <f t="shared" si="316"/>
        <v>0</v>
      </c>
      <c r="F231">
        <f t="shared" si="316"/>
        <v>0</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314636.88</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140</v>
      </c>
      <c r="B232" t="str">
        <f t="shared" si="320"/>
        <v>Universidad Pública de El Alto</v>
      </c>
      <c r="C232">
        <f t="shared" si="320"/>
        <v>0</v>
      </c>
      <c r="D232">
        <f t="shared" si="320"/>
        <v>0</v>
      </c>
      <c r="E232">
        <f t="shared" si="320"/>
        <v>0</v>
      </c>
      <c r="F232">
        <f t="shared" si="320"/>
        <v>0</v>
      </c>
      <c r="G232">
        <f t="shared" si="320"/>
        <v>0</v>
      </c>
      <c r="H232">
        <f t="shared" si="320"/>
        <v>18987.330000000002</v>
      </c>
      <c r="I232">
        <f t="shared" si="320"/>
        <v>0</v>
      </c>
      <c r="J232">
        <f t="shared" si="320"/>
        <v>0</v>
      </c>
      <c r="K232">
        <f t="shared" si="320"/>
        <v>0</v>
      </c>
      <c r="L232">
        <f t="shared" si="320"/>
        <v>1607.97</v>
      </c>
      <c r="M232">
        <f t="shared" si="320"/>
        <v>0</v>
      </c>
      <c r="N232">
        <f t="shared" si="320"/>
        <v>0</v>
      </c>
      <c r="O232">
        <f t="shared" si="320"/>
        <v>0</v>
      </c>
      <c r="P232">
        <f t="shared" si="320"/>
        <v>3371.99</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139</v>
      </c>
      <c r="B233" t="str">
        <f t="shared" si="324"/>
        <v>Universidad Mayor de San Andrés</v>
      </c>
      <c r="C233">
        <f t="shared" si="324"/>
        <v>0</v>
      </c>
      <c r="D233">
        <f t="shared" si="324"/>
        <v>0</v>
      </c>
      <c r="E233">
        <f t="shared" si="324"/>
        <v>0</v>
      </c>
      <c r="F233">
        <f t="shared" si="324"/>
        <v>0</v>
      </c>
      <c r="G233">
        <f t="shared" si="324"/>
        <v>0</v>
      </c>
      <c r="H233">
        <f t="shared" si="324"/>
        <v>47.92</v>
      </c>
      <c r="I233">
        <f t="shared" si="324"/>
        <v>0</v>
      </c>
      <c r="J233">
        <f t="shared" si="324"/>
        <v>0</v>
      </c>
      <c r="K233">
        <f t="shared" si="324"/>
        <v>0</v>
      </c>
      <c r="L233">
        <f t="shared" si="324"/>
        <v>0</v>
      </c>
      <c r="M233">
        <f t="shared" si="324"/>
        <v>0</v>
      </c>
      <c r="N233">
        <f t="shared" si="324"/>
        <v>0</v>
      </c>
      <c r="O233">
        <f t="shared" si="324"/>
        <v>0</v>
      </c>
      <c r="P233">
        <f t="shared" si="324"/>
        <v>459.22</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145</v>
      </c>
      <c r="B234" t="str">
        <f t="shared" si="328"/>
        <v>Universidad Autónoma Juan Misael Saracho</v>
      </c>
      <c r="C234">
        <f t="shared" si="328"/>
        <v>0</v>
      </c>
      <c r="D234">
        <f t="shared" si="328"/>
        <v>0</v>
      </c>
      <c r="E234">
        <f t="shared" si="328"/>
        <v>0</v>
      </c>
      <c r="F234">
        <f t="shared" si="328"/>
        <v>0</v>
      </c>
      <c r="G234">
        <f t="shared" si="328"/>
        <v>0</v>
      </c>
      <c r="H234">
        <f t="shared" si="328"/>
        <v>1530.98</v>
      </c>
      <c r="I234">
        <f t="shared" si="328"/>
        <v>0</v>
      </c>
      <c r="J234">
        <f t="shared" si="328"/>
        <v>0</v>
      </c>
      <c r="K234">
        <f t="shared" si="328"/>
        <v>0</v>
      </c>
      <c r="L234">
        <f t="shared" si="328"/>
        <v>0</v>
      </c>
      <c r="M234">
        <f t="shared" si="328"/>
        <v>0</v>
      </c>
      <c r="N234">
        <f t="shared" si="328"/>
        <v>1530.98</v>
      </c>
      <c r="O234">
        <f t="shared" si="328"/>
        <v>0</v>
      </c>
      <c r="P234">
        <f t="shared" si="328"/>
        <v>1532.13</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572</v>
      </c>
      <c r="B235" t="str">
        <f t="shared" si="332"/>
        <v>Empresa de Apoyo a la Producción de Alimentos</v>
      </c>
      <c r="C235">
        <f t="shared" si="332"/>
        <v>0</v>
      </c>
      <c r="D235">
        <f t="shared" si="332"/>
        <v>0</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22819849.710000001</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288</v>
      </c>
      <c r="B236" t="str">
        <f t="shared" si="336"/>
        <v>Servicio Nacional de Riego</v>
      </c>
      <c r="C236">
        <f t="shared" si="336"/>
        <v>0</v>
      </c>
      <c r="D236">
        <f t="shared" si="336"/>
        <v>0</v>
      </c>
      <c r="E236">
        <f t="shared" si="336"/>
        <v>0</v>
      </c>
      <c r="F236">
        <f t="shared" si="336"/>
        <v>0</v>
      </c>
      <c r="G236">
        <f t="shared" si="336"/>
        <v>0</v>
      </c>
      <c r="H236">
        <f t="shared" si="336"/>
        <v>361</v>
      </c>
      <c r="I236">
        <f t="shared" si="336"/>
        <v>0</v>
      </c>
      <c r="J236">
        <f t="shared" si="336"/>
        <v>0</v>
      </c>
      <c r="K236">
        <f t="shared" si="336"/>
        <v>0</v>
      </c>
      <c r="L236">
        <f t="shared" si="336"/>
        <v>18</v>
      </c>
      <c r="M236">
        <f t="shared" si="336"/>
        <v>0</v>
      </c>
      <c r="N236">
        <f t="shared" si="336"/>
        <v>0</v>
      </c>
      <c r="O236">
        <f t="shared" si="336"/>
        <v>0</v>
      </c>
      <c r="P236">
        <f t="shared" si="336"/>
        <v>57575</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418</v>
      </c>
      <c r="B237" t="str">
        <f t="shared" si="340"/>
        <v>Caja Petrolera de Salud</v>
      </c>
      <c r="C237">
        <f t="shared" si="340"/>
        <v>0</v>
      </c>
      <c r="D237">
        <f t="shared" si="340"/>
        <v>0</v>
      </c>
      <c r="E237">
        <f t="shared" si="340"/>
        <v>0</v>
      </c>
      <c r="F237">
        <f t="shared" si="340"/>
        <v>0</v>
      </c>
      <c r="G237">
        <f t="shared" si="340"/>
        <v>0</v>
      </c>
      <c r="H237">
        <f t="shared" si="340"/>
        <v>400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1339</v>
      </c>
      <c r="B238" t="str">
        <f t="shared" si="344"/>
        <v>Gobierno Autónomo Municipal de Tacopaya</v>
      </c>
      <c r="C238">
        <f t="shared" si="344"/>
        <v>0</v>
      </c>
      <c r="D238">
        <f t="shared" si="344"/>
        <v>0</v>
      </c>
      <c r="E238">
        <f t="shared" si="344"/>
        <v>0</v>
      </c>
      <c r="F238">
        <f t="shared" si="344"/>
        <v>0</v>
      </c>
      <c r="G238">
        <f t="shared" si="344"/>
        <v>0</v>
      </c>
      <c r="H238">
        <f t="shared" si="344"/>
        <v>6438.66</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585</v>
      </c>
      <c r="B239" t="str">
        <f t="shared" si="348"/>
        <v>Agencia Boliviana Espacial</v>
      </c>
      <c r="C239">
        <f t="shared" si="348"/>
        <v>0</v>
      </c>
      <c r="D239">
        <f t="shared" si="348"/>
        <v>0</v>
      </c>
      <c r="E239">
        <f t="shared" si="348"/>
        <v>0</v>
      </c>
      <c r="F239">
        <f t="shared" si="348"/>
        <v>0</v>
      </c>
      <c r="G239">
        <f t="shared" si="348"/>
        <v>0</v>
      </c>
      <c r="H239">
        <f t="shared" si="348"/>
        <v>0</v>
      </c>
      <c r="I239">
        <f t="shared" si="348"/>
        <v>0</v>
      </c>
      <c r="J239">
        <f t="shared" si="348"/>
        <v>0</v>
      </c>
      <c r="K239">
        <f t="shared" si="348"/>
        <v>0</v>
      </c>
      <c r="L239">
        <f t="shared" si="348"/>
        <v>0</v>
      </c>
      <c r="M239">
        <f t="shared" si="348"/>
        <v>0</v>
      </c>
      <c r="N239">
        <f t="shared" si="348"/>
        <v>0</v>
      </c>
      <c r="O239">
        <f t="shared" si="348"/>
        <v>0</v>
      </c>
      <c r="P239">
        <f t="shared" si="348"/>
        <v>12896.8</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594</v>
      </c>
      <c r="B240" t="str">
        <f t="shared" si="352"/>
        <v>Administración de Servicios Portuarios - Bolivia</v>
      </c>
      <c r="C240">
        <f t="shared" si="352"/>
        <v>0</v>
      </c>
      <c r="D240">
        <f t="shared" si="352"/>
        <v>0</v>
      </c>
      <c r="E240">
        <f t="shared" si="352"/>
        <v>0</v>
      </c>
      <c r="F240">
        <f t="shared" si="352"/>
        <v>0</v>
      </c>
      <c r="G240">
        <f t="shared" si="352"/>
        <v>0</v>
      </c>
      <c r="H240">
        <f t="shared" si="352"/>
        <v>0</v>
      </c>
      <c r="I240">
        <f t="shared" si="352"/>
        <v>0</v>
      </c>
      <c r="J240">
        <f t="shared" si="352"/>
        <v>160450.79999999999</v>
      </c>
      <c r="K240">
        <f t="shared" si="352"/>
        <v>50</v>
      </c>
      <c r="L240">
        <f t="shared" si="352"/>
        <v>304.38</v>
      </c>
      <c r="M240">
        <f t="shared" si="352"/>
        <v>50</v>
      </c>
      <c r="N240">
        <f t="shared" si="352"/>
        <v>5483.67</v>
      </c>
      <c r="O240">
        <f t="shared" si="352"/>
        <v>0</v>
      </c>
      <c r="P240">
        <f t="shared" si="352"/>
        <v>788.80000000000007</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593</v>
      </c>
      <c r="B241" t="str">
        <f t="shared" si="356"/>
        <v>Empresa Pública YACANA</v>
      </c>
      <c r="C241">
        <f t="shared" si="356"/>
        <v>0</v>
      </c>
      <c r="D241">
        <f t="shared" si="356"/>
        <v>0</v>
      </c>
      <c r="E241">
        <f t="shared" si="356"/>
        <v>0</v>
      </c>
      <c r="F241">
        <f t="shared" si="356"/>
        <v>0</v>
      </c>
      <c r="G241">
        <f t="shared" si="356"/>
        <v>50</v>
      </c>
      <c r="H241">
        <f t="shared" si="356"/>
        <v>55.3</v>
      </c>
      <c r="I241">
        <f t="shared" si="356"/>
        <v>0</v>
      </c>
      <c r="J241">
        <f t="shared" si="356"/>
        <v>0</v>
      </c>
      <c r="K241">
        <f t="shared" si="356"/>
        <v>0</v>
      </c>
      <c r="L241">
        <f t="shared" si="356"/>
        <v>0</v>
      </c>
      <c r="M241">
        <f t="shared" si="356"/>
        <v>50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576</v>
      </c>
      <c r="B242" t="str">
        <f t="shared" si="360"/>
        <v>Empresa Pública Nacional Estratégica Cartones de Bolivia</v>
      </c>
      <c r="C242">
        <f t="shared" si="360"/>
        <v>0</v>
      </c>
      <c r="D242">
        <f t="shared" si="360"/>
        <v>0</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130.91999999999999</v>
      </c>
      <c r="P242">
        <f t="shared" si="360"/>
        <v>1761.13</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303</v>
      </c>
      <c r="B243" t="str">
        <f t="shared" si="364"/>
        <v>Servicio Departamental de Riego - Tarija</v>
      </c>
      <c r="C243">
        <f t="shared" si="364"/>
        <v>0</v>
      </c>
      <c r="D243">
        <f t="shared" si="364"/>
        <v>0</v>
      </c>
      <c r="E243">
        <f t="shared" si="364"/>
        <v>0</v>
      </c>
      <c r="F243">
        <f t="shared" si="364"/>
        <v>0</v>
      </c>
      <c r="G243">
        <f t="shared" si="364"/>
        <v>0</v>
      </c>
      <c r="H243">
        <f t="shared" si="364"/>
        <v>100000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525</v>
      </c>
      <c r="B244" t="str">
        <f t="shared" si="368"/>
        <v>Transportes Aéreos Bolivianos</v>
      </c>
      <c r="C244">
        <f t="shared" si="368"/>
        <v>0</v>
      </c>
      <c r="D244">
        <f t="shared" si="368"/>
        <v>0</v>
      </c>
      <c r="E244">
        <f t="shared" si="368"/>
        <v>0</v>
      </c>
      <c r="F244">
        <f t="shared" si="368"/>
        <v>0</v>
      </c>
      <c r="G244">
        <f t="shared" si="368"/>
        <v>0</v>
      </c>
      <c r="H244">
        <f t="shared" si="368"/>
        <v>0</v>
      </c>
      <c r="I244">
        <f t="shared" si="368"/>
        <v>0</v>
      </c>
      <c r="J244">
        <f t="shared" si="368"/>
        <v>0</v>
      </c>
      <c r="K244">
        <f t="shared" si="368"/>
        <v>0</v>
      </c>
      <c r="L244">
        <f t="shared" si="368"/>
        <v>0</v>
      </c>
      <c r="M244">
        <f t="shared" si="368"/>
        <v>0</v>
      </c>
      <c r="N244">
        <f t="shared" si="368"/>
        <v>198641.18</v>
      </c>
      <c r="O244">
        <f t="shared" si="368"/>
        <v>0</v>
      </c>
      <c r="P244">
        <f t="shared" si="368"/>
        <v>18563.16</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802</v>
      </c>
      <c r="B245" t="str">
        <f t="shared" si="372"/>
        <v>Empresa Local de Agua Potable y Alcantarillado Sucre</v>
      </c>
      <c r="C245">
        <f t="shared" si="372"/>
        <v>0</v>
      </c>
      <c r="D245">
        <f t="shared" si="372"/>
        <v>0</v>
      </c>
      <c r="E245">
        <f t="shared" si="372"/>
        <v>0</v>
      </c>
      <c r="F245">
        <f t="shared" si="372"/>
        <v>0</v>
      </c>
      <c r="G245">
        <f t="shared" si="372"/>
        <v>0</v>
      </c>
      <c r="H245">
        <f t="shared" si="372"/>
        <v>28540.3</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130</v>
      </c>
      <c r="B246" t="str">
        <f t="shared" si="376"/>
        <v>Fondo de Financiamiento para la Minería</v>
      </c>
      <c r="C246">
        <f t="shared" si="376"/>
        <v>0</v>
      </c>
      <c r="D246">
        <f t="shared" si="376"/>
        <v>0</v>
      </c>
      <c r="E246">
        <f t="shared" si="376"/>
        <v>0</v>
      </c>
      <c r="F246">
        <f t="shared" si="376"/>
        <v>0</v>
      </c>
      <c r="G246">
        <f t="shared" si="376"/>
        <v>0</v>
      </c>
      <c r="H246">
        <f t="shared" si="376"/>
        <v>27927</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301</v>
      </c>
      <c r="B247" t="str">
        <f t="shared" si="380"/>
        <v>Servicio Departamental de Riego - Oruro</v>
      </c>
      <c r="C247">
        <f t="shared" si="380"/>
        <v>0</v>
      </c>
      <c r="D247">
        <f t="shared" si="380"/>
        <v>0</v>
      </c>
      <c r="E247">
        <f t="shared" si="380"/>
        <v>0</v>
      </c>
      <c r="F247">
        <f t="shared" si="380"/>
        <v>0</v>
      </c>
      <c r="G247">
        <f t="shared" si="380"/>
        <v>0</v>
      </c>
      <c r="H247">
        <f t="shared" si="380"/>
        <v>0</v>
      </c>
      <c r="I247">
        <f t="shared" si="380"/>
        <v>0</v>
      </c>
      <c r="J247">
        <f t="shared" si="380"/>
        <v>298500</v>
      </c>
      <c r="K247">
        <f t="shared" si="380"/>
        <v>0</v>
      </c>
      <c r="L247">
        <f t="shared" si="380"/>
        <v>0</v>
      </c>
      <c r="M247">
        <f t="shared" si="380"/>
        <v>0</v>
      </c>
      <c r="N247">
        <f t="shared" si="380"/>
        <v>1500000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310</v>
      </c>
      <c r="B248" t="str">
        <f t="shared" si="384"/>
        <v>Autoridad de Regulación y Fiscalización de Telecomunicaciones y Transportes</v>
      </c>
      <c r="C248">
        <f t="shared" si="384"/>
        <v>0</v>
      </c>
      <c r="D248">
        <f t="shared" si="384"/>
        <v>0</v>
      </c>
      <c r="E248">
        <f t="shared" si="384"/>
        <v>0</v>
      </c>
      <c r="F248">
        <f t="shared" si="384"/>
        <v>0</v>
      </c>
      <c r="G248">
        <f t="shared" si="384"/>
        <v>0</v>
      </c>
      <c r="H248">
        <f t="shared" si="384"/>
        <v>0</v>
      </c>
      <c r="I248">
        <f t="shared" si="384"/>
        <v>0</v>
      </c>
      <c r="J248">
        <f t="shared" si="384"/>
        <v>0</v>
      </c>
      <c r="K248">
        <f t="shared" si="384"/>
        <v>18038.990000000002</v>
      </c>
      <c r="L248">
        <f t="shared" si="384"/>
        <v>0</v>
      </c>
      <c r="M248">
        <f t="shared" si="384"/>
        <v>0</v>
      </c>
      <c r="N248">
        <f t="shared" si="384"/>
        <v>0</v>
      </c>
      <c r="O248">
        <f t="shared" si="384"/>
        <v>0</v>
      </c>
      <c r="P248">
        <f t="shared" si="384"/>
        <v>89404.66</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267</v>
      </c>
      <c r="B249" t="str">
        <f t="shared" si="388"/>
        <v>Direc. Dptal. de Educación Cochabamba</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1422.07</v>
      </c>
      <c r="M249">
        <f t="shared" si="388"/>
        <v>0</v>
      </c>
      <c r="N249">
        <f t="shared" si="388"/>
        <v>0</v>
      </c>
      <c r="O249">
        <f t="shared" si="388"/>
        <v>0</v>
      </c>
      <c r="P249">
        <f t="shared" si="388"/>
        <v>2632613.56</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302</v>
      </c>
      <c r="B250" t="str">
        <f t="shared" si="392"/>
        <v>Servicio Departamental de Riego - Potosí</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1435</v>
      </c>
      <c r="M250">
        <f t="shared" si="392"/>
        <v>0</v>
      </c>
      <c r="N250">
        <f t="shared" si="392"/>
        <v>1067280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680</v>
      </c>
      <c r="B251" t="str">
        <f t="shared" si="396"/>
        <v>Contraloria General del Estado</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398</v>
      </c>
      <c r="N251">
        <f t="shared" si="396"/>
        <v>22065.3</v>
      </c>
      <c r="O251">
        <f t="shared" si="396"/>
        <v>0</v>
      </c>
      <c r="P251">
        <f t="shared" si="396"/>
        <v>34796.570000000007</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596</v>
      </c>
      <c r="B252" t="str">
        <f t="shared" si="400"/>
        <v xml:space="preserve">Empresa Pública Transporte Aéreo Militar </v>
      </c>
      <c r="C252">
        <f t="shared" si="400"/>
        <v>0</v>
      </c>
      <c r="D252">
        <f t="shared" si="400"/>
        <v>0</v>
      </c>
      <c r="E252">
        <f t="shared" si="400"/>
        <v>0</v>
      </c>
      <c r="F252">
        <f t="shared" si="400"/>
        <v>0</v>
      </c>
      <c r="G252">
        <f t="shared" si="400"/>
        <v>0</v>
      </c>
      <c r="H252">
        <f t="shared" si="400"/>
        <v>0</v>
      </c>
      <c r="I252">
        <f t="shared" si="400"/>
        <v>0</v>
      </c>
      <c r="J252">
        <f t="shared" si="400"/>
        <v>0</v>
      </c>
      <c r="K252">
        <f t="shared" si="400"/>
        <v>893.53</v>
      </c>
      <c r="L252">
        <f t="shared" si="400"/>
        <v>0</v>
      </c>
      <c r="M252">
        <f t="shared" si="400"/>
        <v>0</v>
      </c>
      <c r="N252">
        <f t="shared" si="400"/>
        <v>427.5</v>
      </c>
      <c r="O252">
        <f t="shared" si="400"/>
        <v>1568.38</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1513</v>
      </c>
      <c r="B253" t="str">
        <f t="shared" si="404"/>
        <v>Gobierno Autónomo Municipal de Pocoata</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1</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865</v>
      </c>
      <c r="B254" t="str">
        <f t="shared" si="408"/>
        <v>Fondo de Desarrollo del Sist.Fin. y Apoyo al Sec.Productivo</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40.67</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200</v>
      </c>
      <c r="B255" t="str">
        <f t="shared" si="412"/>
        <v>Registro Único para la Administración Tributaria Municipal</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7797.69</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109</v>
      </c>
      <c r="B256" t="str">
        <f t="shared" si="416"/>
        <v>Conservatorio Plurinacional de Musica</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28.8</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226</v>
      </c>
      <c r="B257" t="str">
        <f t="shared" si="420"/>
        <v>Servicio Estatal de Autonomías</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1613.15</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152</v>
      </c>
      <c r="B258" t="str">
        <f t="shared" si="424"/>
        <v>Servicio Plurinacional de Defensa Pública</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15314.94</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225</v>
      </c>
      <c r="B259" t="str">
        <f t="shared" si="428"/>
        <v>Serv. Nal. para la Sostenibilidad en Saneamiento Básico</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27</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348</v>
      </c>
      <c r="B260" t="str">
        <f t="shared" si="432"/>
        <v>Autoridad Plurinacional de la Madre Tierra</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21696.870000000003</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315</v>
      </c>
      <c r="B261" t="str">
        <f t="shared" si="436"/>
        <v>Autoridad de Fiscalización de Empresas</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1975.23</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314</v>
      </c>
      <c r="B262" t="str">
        <f t="shared" si="440"/>
        <v>Autoridad de Fiscalización de Electricidad y Tecnología Nuclear</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10510.52</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343</v>
      </c>
      <c r="B263" t="str">
        <f t="shared" si="444"/>
        <v>Escuela de Jueces del Estado</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9815.3799999999992</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222</v>
      </c>
      <c r="B264" t="str">
        <f t="shared" si="448"/>
        <v>Instituto Nacional de Innovación Agropecuaria y Forestal</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20770.45</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281</v>
      </c>
      <c r="B265" t="str">
        <f t="shared" si="452"/>
        <v>Oficina Técnica Nacional de los Ríos Pilcomayo y Bermejo</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476.62</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201</v>
      </c>
      <c r="B266" t="str">
        <f t="shared" si="456"/>
        <v>Agencia para el Des. de las Macroreg. y Zonas Fronterizas</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129.96</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312</v>
      </c>
      <c r="B267" t="str">
        <f t="shared" si="460"/>
        <v>Autoridad de Fiscalizac. y Control Soc de Bosques y Tierras</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2931.98</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292</v>
      </c>
      <c r="B268" t="str">
        <f t="shared" si="464"/>
        <v>Vías Bolivia</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828</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309</v>
      </c>
      <c r="B269" t="str">
        <f t="shared" si="468"/>
        <v>Autoridad de Fiscalización del Juego</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26781.3</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599</v>
      </c>
      <c r="B270" t="str">
        <f t="shared" si="472"/>
        <v>Empresa Boliviana de Alimentos y Derivados</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14233</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270</v>
      </c>
      <c r="B271" t="str">
        <f t="shared" si="476"/>
        <v>Direc. Dptal. de Educación Tarija</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10940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573</v>
      </c>
      <c r="B272" t="str">
        <f t="shared" si="480"/>
        <v>Empresa Siderúrgica del Mutún</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33898423.780000001</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119</v>
      </c>
      <c r="B273" t="str">
        <f t="shared" si="484"/>
        <v>Agencia para el Des. de la Soc. de la Información en Bolivia</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50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137</v>
      </c>
      <c r="B274" t="str">
        <f t="shared" si="488"/>
        <v>Comité Ejecutivo de la Universidad Boliviana</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371</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299</v>
      </c>
      <c r="B275" t="str">
        <f t="shared" si="492"/>
        <v>Servicio Departamental de Riego - La Paz</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415.94</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F596" activePane="bottomRight" state="frozen"/>
      <selection activeCell="H15" sqref="H15"/>
      <selection pane="topRight" activeCell="H15" sqref="H15"/>
      <selection pane="bottomLeft" activeCell="H15" sqref="H15"/>
      <selection pane="bottomRight" activeCell="F624" sqref="F624"/>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7" t="s">
        <v>555</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S4" s="43"/>
    </row>
    <row r="5" spans="1:48" s="13" customFormat="1" ht="18.75">
      <c r="A5" s="457" t="str">
        <f>+'CUT MN'!A3</f>
        <v>CORRESPONDIENTE AL PERIODO DE ENERO A JULIO DE 2023</v>
      </c>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S5" s="43"/>
    </row>
    <row r="6" spans="1:48" s="13" customFormat="1" ht="18.75">
      <c r="A6" s="457" t="str">
        <f>+'CUT MN'!A4</f>
        <v>ACTUALIZADO AL : 4 de agosto de 2023 Hrs. 15:45</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57"/>
      <c r="AL6" s="457"/>
      <c r="AM6" s="457"/>
      <c r="AN6" s="457"/>
      <c r="AO6" s="457"/>
      <c r="AP6" s="457"/>
      <c r="AQ6" s="457"/>
      <c r="AS6" s="43"/>
    </row>
    <row r="7" spans="1:48" s="13" customFormat="1" ht="18.75">
      <c r="A7" s="457" t="s">
        <v>556</v>
      </c>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61" t="s">
        <v>557</v>
      </c>
      <c r="E9" s="461"/>
      <c r="F9" s="461"/>
      <c r="G9" s="461"/>
      <c r="H9" s="461"/>
      <c r="I9" s="461"/>
      <c r="J9" s="461"/>
      <c r="K9" s="461"/>
      <c r="L9" s="461"/>
      <c r="M9" s="461"/>
      <c r="N9" s="461"/>
      <c r="O9" s="461"/>
      <c r="P9" s="461"/>
      <c r="Q9" s="461"/>
      <c r="R9" s="461"/>
      <c r="S9" s="461"/>
      <c r="T9" s="461"/>
      <c r="U9" s="461"/>
      <c r="V9" s="461"/>
      <c r="W9" s="461"/>
      <c r="X9" s="461"/>
      <c r="Y9" s="462"/>
      <c r="Z9" s="458" t="s">
        <v>558</v>
      </c>
      <c r="AA9" s="459"/>
      <c r="AB9" s="459"/>
      <c r="AC9" s="459"/>
      <c r="AD9" s="459"/>
      <c r="AE9" s="459"/>
      <c r="AF9" s="459"/>
      <c r="AG9" s="459"/>
      <c r="AH9" s="459"/>
      <c r="AI9" s="459"/>
      <c r="AJ9" s="459"/>
      <c r="AK9" s="459"/>
      <c r="AL9" s="459"/>
      <c r="AM9" s="459"/>
      <c r="AN9" s="459"/>
      <c r="AO9" s="459"/>
      <c r="AP9" s="460"/>
      <c r="AQ9" s="43"/>
      <c r="AS9" s="43"/>
    </row>
    <row r="10" spans="1:48" s="100" customFormat="1" ht="34.5">
      <c r="A10" s="30" t="s">
        <v>559</v>
      </c>
      <c r="B10" s="31" t="s">
        <v>35</v>
      </c>
      <c r="C10" s="31" t="s">
        <v>560</v>
      </c>
      <c r="D10" s="44" t="s">
        <v>596</v>
      </c>
      <c r="E10" s="44" t="s">
        <v>595</v>
      </c>
      <c r="F10" s="45" t="s">
        <v>25</v>
      </c>
      <c r="G10" s="45" t="s">
        <v>3</v>
      </c>
      <c r="H10" s="45" t="s">
        <v>599</v>
      </c>
      <c r="I10" s="45" t="s">
        <v>1289</v>
      </c>
      <c r="J10" s="45" t="s">
        <v>10</v>
      </c>
      <c r="K10" s="45" t="s">
        <v>6</v>
      </c>
      <c r="L10" s="45" t="s">
        <v>640</v>
      </c>
      <c r="M10" s="45" t="s">
        <v>14</v>
      </c>
      <c r="N10" s="45" t="s">
        <v>1352</v>
      </c>
      <c r="O10" s="45" t="s">
        <v>600</v>
      </c>
      <c r="P10" s="45" t="s">
        <v>16</v>
      </c>
      <c r="Q10" s="45" t="s">
        <v>12</v>
      </c>
      <c r="R10" s="45" t="s">
        <v>601</v>
      </c>
      <c r="S10" s="45" t="s">
        <v>1277</v>
      </c>
      <c r="T10" s="45" t="s">
        <v>1278</v>
      </c>
      <c r="U10" s="45" t="s">
        <v>19</v>
      </c>
      <c r="V10" s="45" t="s">
        <v>20</v>
      </c>
      <c r="W10" s="45" t="s">
        <v>1556</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28" t="str">
        <f>VLOOKUP(A11,[3]bd_lista!A:C,3,FALSE)</f>
        <v>Sin  nombre</v>
      </c>
      <c r="C11" s="329"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8" t="str">
        <f>VLOOKUP(A12,[3]bd_lista!A:C,3,FALSE)</f>
        <v>Vicepresidencia del Estado Plurinacional</v>
      </c>
      <c r="C12" s="329" t="str">
        <f>+VLOOKUP(A12,Contactos!$A$4:$F$544,6,FALSE)</f>
        <v>VHM</v>
      </c>
      <c r="D12" s="61">
        <v>0</v>
      </c>
      <c r="E12" s="61">
        <v>0</v>
      </c>
      <c r="F12" s="61">
        <v>0</v>
      </c>
      <c r="G12" s="61">
        <v>2127.6999999999998</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2127.6999999999998</v>
      </c>
      <c r="AT12" s="33"/>
    </row>
    <row r="13" spans="1:48" ht="19.5" customHeight="1">
      <c r="A13" s="32">
        <v>10</v>
      </c>
      <c r="B13" s="328" t="str">
        <f>VLOOKUP(A13,[3]bd_lista!A:C,3,FALSE)</f>
        <v>Ministerio de Relaciones Exteriores</v>
      </c>
      <c r="C13" s="329" t="str">
        <f>+VLOOKUP(A13,Contactos!$A$4:$F$544,6,FALSE)</f>
        <v>ETC</v>
      </c>
      <c r="D13" s="61">
        <v>0</v>
      </c>
      <c r="E13" s="61">
        <v>36182.93</v>
      </c>
      <c r="F13" s="61">
        <v>0</v>
      </c>
      <c r="G13" s="61">
        <v>65351.82</v>
      </c>
      <c r="H13" s="61">
        <v>0</v>
      </c>
      <c r="I13" s="61">
        <v>0</v>
      </c>
      <c r="J13" s="61">
        <v>50</v>
      </c>
      <c r="K13" s="61">
        <v>66538.2</v>
      </c>
      <c r="L13" s="61">
        <v>0</v>
      </c>
      <c r="M13" s="61">
        <v>2000</v>
      </c>
      <c r="N13" s="61">
        <v>55532.52</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4294442.05</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8" t="str">
        <f>VLOOKUP(A14,[3]bd_lista!A:C,3,FALSE)</f>
        <v>Ministerio de Gobierno</v>
      </c>
      <c r="C14" s="329" t="str">
        <f>+VLOOKUP(A14,Contactos!$A$4:$F$544,6,FALSE)</f>
        <v>VCK</v>
      </c>
      <c r="D14" s="61">
        <v>0</v>
      </c>
      <c r="E14" s="61">
        <v>0</v>
      </c>
      <c r="F14" s="61">
        <v>0</v>
      </c>
      <c r="G14" s="61">
        <v>851001.54000000015</v>
      </c>
      <c r="H14" s="61">
        <v>0</v>
      </c>
      <c r="I14" s="61">
        <v>0</v>
      </c>
      <c r="J14" s="61">
        <v>0</v>
      </c>
      <c r="K14" s="61">
        <v>29040.15</v>
      </c>
      <c r="L14" s="61">
        <v>0</v>
      </c>
      <c r="M14" s="61">
        <v>0</v>
      </c>
      <c r="N14" s="61">
        <v>9558.65</v>
      </c>
      <c r="O14" s="61">
        <v>0</v>
      </c>
      <c r="P14" s="61">
        <v>0</v>
      </c>
      <c r="Q14" s="61">
        <v>0</v>
      </c>
      <c r="R14" s="61">
        <v>0</v>
      </c>
      <c r="S14" s="61">
        <v>0</v>
      </c>
      <c r="T14" s="61">
        <v>0</v>
      </c>
      <c r="U14" s="61">
        <v>0</v>
      </c>
      <c r="V14" s="61">
        <v>0</v>
      </c>
      <c r="W14" s="61">
        <v>0</v>
      </c>
      <c r="X14" s="61">
        <v>0</v>
      </c>
      <c r="Y14" s="61">
        <v>0</v>
      </c>
      <c r="Z14" s="61">
        <v>4307680.7479999997</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5197281.0879999995</v>
      </c>
      <c r="AT14" s="33"/>
    </row>
    <row r="15" spans="1:48" ht="33" customHeight="1">
      <c r="A15" s="32">
        <v>16</v>
      </c>
      <c r="B15" s="328" t="str">
        <f>VLOOKUP(A15,[3]bd_lista!A:C,3,FALSE)</f>
        <v>Ministerio de Educación</v>
      </c>
      <c r="C15" s="329" t="str">
        <f>+VLOOKUP(A15,Contactos!$A$4:$F$544,6,FALSE)</f>
        <v>ETC</v>
      </c>
      <c r="D15" s="61">
        <v>0</v>
      </c>
      <c r="E15" s="61">
        <v>0</v>
      </c>
      <c r="F15" s="61">
        <v>0</v>
      </c>
      <c r="G15" s="61">
        <v>2199501.35</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2994260</v>
      </c>
      <c r="Z15" s="61">
        <v>0</v>
      </c>
      <c r="AA15" s="61">
        <v>0</v>
      </c>
      <c r="AB15" s="61">
        <v>0</v>
      </c>
      <c r="AC15" s="61">
        <v>0</v>
      </c>
      <c r="AD15" s="61">
        <v>0</v>
      </c>
      <c r="AE15" s="61">
        <v>18.32</v>
      </c>
      <c r="AF15" s="61">
        <v>0</v>
      </c>
      <c r="AG15" s="61">
        <v>0</v>
      </c>
      <c r="AH15" s="61">
        <v>0</v>
      </c>
      <c r="AI15" s="61">
        <v>1929.1</v>
      </c>
      <c r="AJ15" s="61">
        <v>0</v>
      </c>
      <c r="AK15" s="61">
        <v>0</v>
      </c>
      <c r="AL15" s="61">
        <v>0</v>
      </c>
      <c r="AM15" s="61">
        <v>0</v>
      </c>
      <c r="AN15" s="61">
        <v>0</v>
      </c>
      <c r="AO15" s="61">
        <v>0</v>
      </c>
      <c r="AP15" s="61">
        <v>0</v>
      </c>
      <c r="AQ15" s="61">
        <f t="shared" si="0"/>
        <v>5195708.7699999996</v>
      </c>
      <c r="AT15" s="33"/>
      <c r="AV15" s="7"/>
    </row>
    <row r="16" spans="1:48" ht="33" customHeight="1">
      <c r="A16" s="32">
        <v>20</v>
      </c>
      <c r="B16" s="328" t="str">
        <f>VLOOKUP(A16,[3]bd_lista!A:C,3,FALSE)</f>
        <v>Ministerio de Defensa</v>
      </c>
      <c r="C16" s="329" t="str">
        <f>+VLOOKUP(A16,Contactos!$A$4:$F$544,6,FALSE)</f>
        <v>HNV</v>
      </c>
      <c r="D16" s="61">
        <v>13105.98</v>
      </c>
      <c r="E16" s="61">
        <v>2500000.02</v>
      </c>
      <c r="F16" s="61">
        <v>0</v>
      </c>
      <c r="G16" s="61">
        <v>63945.990000000005</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2500000.0214</v>
      </c>
      <c r="AA16" s="61">
        <v>0</v>
      </c>
      <c r="AB16" s="61">
        <v>0</v>
      </c>
      <c r="AC16" s="61">
        <v>0</v>
      </c>
      <c r="AD16" s="61">
        <v>100.02</v>
      </c>
      <c r="AE16" s="61">
        <v>0</v>
      </c>
      <c r="AF16" s="61">
        <v>0</v>
      </c>
      <c r="AG16" s="61">
        <v>0</v>
      </c>
      <c r="AH16" s="61">
        <v>0</v>
      </c>
      <c r="AI16" s="61">
        <v>0</v>
      </c>
      <c r="AJ16" s="61">
        <v>0</v>
      </c>
      <c r="AK16" s="61">
        <v>0</v>
      </c>
      <c r="AL16" s="61">
        <v>0</v>
      </c>
      <c r="AM16" s="61">
        <v>0</v>
      </c>
      <c r="AN16" s="61">
        <v>0</v>
      </c>
      <c r="AO16" s="61">
        <v>0</v>
      </c>
      <c r="AP16" s="61">
        <v>0</v>
      </c>
      <c r="AQ16" s="61">
        <f t="shared" si="0"/>
        <v>5077152.0313999997</v>
      </c>
      <c r="AT16" s="33"/>
      <c r="AU16" s="7"/>
      <c r="AV16" s="7"/>
    </row>
    <row r="17" spans="1:48" ht="33" customHeight="1">
      <c r="A17" s="32">
        <v>25</v>
      </c>
      <c r="B17" s="328" t="str">
        <f>VLOOKUP(A17,[3]bd_lista!A:C,3,FALSE)</f>
        <v>Ministerio de la Presidencia</v>
      </c>
      <c r="C17" s="329" t="str">
        <f>+VLOOKUP(A17,Contactos!$A$4:$F$544,6,FALSE)</f>
        <v>JMT</v>
      </c>
      <c r="D17" s="61">
        <v>638.79</v>
      </c>
      <c r="E17" s="61">
        <v>0</v>
      </c>
      <c r="F17" s="61">
        <v>911570.85000000009</v>
      </c>
      <c r="G17" s="61">
        <v>1181.9099999999999</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1269.51</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914661.06000000017</v>
      </c>
      <c r="AT17" s="33"/>
      <c r="AU17" s="7"/>
      <c r="AV17" s="7"/>
    </row>
    <row r="18" spans="1:48" ht="33" customHeight="1">
      <c r="A18" s="32">
        <v>30</v>
      </c>
      <c r="B18" s="328" t="str">
        <f>VLOOKUP(A18,[3]bd_lista!A:C,3,FALSE)</f>
        <v>Ministerio de Justicia y Transparencia Institucional</v>
      </c>
      <c r="C18" s="329" t="str">
        <f>+VLOOKUP(A18,Contactos!$A$4:$F$544,6,FALSE)</f>
        <v>JMT</v>
      </c>
      <c r="D18" s="61">
        <v>0</v>
      </c>
      <c r="E18" s="61">
        <v>0</v>
      </c>
      <c r="F18" s="61">
        <v>0</v>
      </c>
      <c r="G18" s="61">
        <v>205.92</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205.92</v>
      </c>
      <c r="AT18" s="33"/>
    </row>
    <row r="19" spans="1:48" ht="33" customHeight="1">
      <c r="A19" s="32">
        <v>35</v>
      </c>
      <c r="B19" s="328" t="str">
        <f>VLOOKUP(A19,[3]bd_lista!A:C,3,FALSE)</f>
        <v>Ministerio de Economía y Finanzas Públicas</v>
      </c>
      <c r="C19" s="329" t="str">
        <f>+VLOOKUP(A19,Contactos!$A$4:$F$544,6,FALSE)</f>
        <v>JRC</v>
      </c>
      <c r="D19" s="61">
        <v>0</v>
      </c>
      <c r="E19" s="61">
        <v>0</v>
      </c>
      <c r="F19" s="61">
        <v>0</v>
      </c>
      <c r="G19" s="61">
        <v>73258.38</v>
      </c>
      <c r="H19" s="61">
        <v>0</v>
      </c>
      <c r="I19" s="61">
        <v>0</v>
      </c>
      <c r="J19" s="61">
        <v>50</v>
      </c>
      <c r="K19" s="61">
        <v>0</v>
      </c>
      <c r="L19" s="61">
        <v>0</v>
      </c>
      <c r="M19" s="61">
        <v>0</v>
      </c>
      <c r="N19" s="61">
        <v>0</v>
      </c>
      <c r="O19" s="61">
        <v>0</v>
      </c>
      <c r="P19" s="61">
        <v>0</v>
      </c>
      <c r="Q19" s="61">
        <v>0</v>
      </c>
      <c r="R19" s="61">
        <v>0</v>
      </c>
      <c r="S19" s="61">
        <v>0</v>
      </c>
      <c r="T19" s="61">
        <v>2054.6999999999998</v>
      </c>
      <c r="U19" s="61">
        <v>0</v>
      </c>
      <c r="V19" s="61">
        <v>0</v>
      </c>
      <c r="W19" s="61">
        <v>0</v>
      </c>
      <c r="X19" s="61">
        <v>0</v>
      </c>
      <c r="Y19" s="61">
        <v>0</v>
      </c>
      <c r="Z19" s="61">
        <v>0</v>
      </c>
      <c r="AA19" s="61">
        <v>0</v>
      </c>
      <c r="AB19" s="61">
        <v>0</v>
      </c>
      <c r="AC19" s="61">
        <v>0</v>
      </c>
      <c r="AD19" s="61">
        <v>0</v>
      </c>
      <c r="AE19" s="61">
        <v>1715000000</v>
      </c>
      <c r="AF19" s="61">
        <v>0</v>
      </c>
      <c r="AG19" s="61">
        <v>0</v>
      </c>
      <c r="AH19" s="61">
        <v>0</v>
      </c>
      <c r="AI19" s="61">
        <v>0</v>
      </c>
      <c r="AJ19" s="61">
        <v>0</v>
      </c>
      <c r="AK19" s="61">
        <v>0</v>
      </c>
      <c r="AL19" s="61">
        <v>0</v>
      </c>
      <c r="AM19" s="61">
        <v>0</v>
      </c>
      <c r="AN19" s="61">
        <v>0</v>
      </c>
      <c r="AO19" s="61">
        <v>0</v>
      </c>
      <c r="AP19" s="61">
        <v>0</v>
      </c>
      <c r="AQ19" s="61">
        <f t="shared" si="0"/>
        <v>1715075363.0799999</v>
      </c>
      <c r="AT19" s="33"/>
    </row>
    <row r="20" spans="1:48" ht="33" customHeight="1">
      <c r="A20" s="32">
        <v>41</v>
      </c>
      <c r="B20" s="328" t="str">
        <f>VLOOKUP(A20,[3]bd_lista!A:C,3,FALSE)</f>
        <v>Ministerio de Desarrollo Productivo y Economía Plural</v>
      </c>
      <c r="C20" s="329" t="str">
        <f>+VLOOKUP(A20,Contactos!$A$4:$F$544,6,FALSE)</f>
        <v>VCK</v>
      </c>
      <c r="D20" s="61">
        <v>193542.9</v>
      </c>
      <c r="E20" s="61">
        <v>0</v>
      </c>
      <c r="F20" s="61">
        <v>163442.70000000001</v>
      </c>
      <c r="G20" s="61">
        <v>3776446.82</v>
      </c>
      <c r="H20" s="61">
        <v>0</v>
      </c>
      <c r="I20" s="61">
        <v>0</v>
      </c>
      <c r="J20" s="61">
        <v>100</v>
      </c>
      <c r="K20" s="61">
        <v>2500000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6633532.4199999999</v>
      </c>
      <c r="AT20" s="33"/>
    </row>
    <row r="21" spans="1:48" ht="33" customHeight="1">
      <c r="A21" s="32">
        <v>46</v>
      </c>
      <c r="B21" s="328" t="str">
        <f>VLOOKUP(A21,[3]bd_lista!A:C,3,FALSE)</f>
        <v>Ministerio de Salud y Deportes</v>
      </c>
      <c r="C21" s="329" t="str">
        <f>+VLOOKUP(A21,Contactos!$A$4:$F$544,6,FALSE)</f>
        <v>YAP</v>
      </c>
      <c r="D21" s="61">
        <v>6178615.4699999997</v>
      </c>
      <c r="E21" s="61">
        <v>2058000</v>
      </c>
      <c r="F21" s="61">
        <v>10625521.579999998</v>
      </c>
      <c r="G21" s="61">
        <v>190312.00000000003</v>
      </c>
      <c r="H21" s="61">
        <v>0</v>
      </c>
      <c r="I21" s="61">
        <v>0</v>
      </c>
      <c r="J21" s="61">
        <v>0</v>
      </c>
      <c r="K21" s="61">
        <v>37376549.119999997</v>
      </c>
      <c r="L21" s="61">
        <v>0</v>
      </c>
      <c r="M21" s="61">
        <v>0</v>
      </c>
      <c r="N21" s="61">
        <v>0</v>
      </c>
      <c r="O21" s="61">
        <v>1079365</v>
      </c>
      <c r="P21" s="61">
        <v>0</v>
      </c>
      <c r="Q21" s="61">
        <v>0</v>
      </c>
      <c r="R21" s="61">
        <v>0</v>
      </c>
      <c r="S21" s="61">
        <v>220</v>
      </c>
      <c r="T21" s="61">
        <v>0</v>
      </c>
      <c r="U21" s="61">
        <v>0</v>
      </c>
      <c r="V21" s="61">
        <v>0</v>
      </c>
      <c r="W21" s="61">
        <v>0</v>
      </c>
      <c r="X21" s="61">
        <v>0</v>
      </c>
      <c r="Y21" s="61">
        <v>85457359.920000002</v>
      </c>
      <c r="Z21" s="61">
        <v>2058000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145023943.09</v>
      </c>
      <c r="AT21" s="33"/>
    </row>
    <row r="22" spans="1:48" ht="33" customHeight="1">
      <c r="A22" s="32">
        <v>47</v>
      </c>
      <c r="B22" s="328" t="str">
        <f>VLOOKUP(A22,[3]bd_lista!A:C,3,FALSE)</f>
        <v>Ministerio de Desarrollo Rural y Tierras</v>
      </c>
      <c r="C22" s="329" t="str">
        <f>+VLOOKUP(A22,Contactos!$A$4:$F$544,6,FALSE)</f>
        <v>RCC</v>
      </c>
      <c r="D22" s="61">
        <v>9949.4699999999993</v>
      </c>
      <c r="E22" s="61">
        <v>1141689.22</v>
      </c>
      <c r="F22" s="61">
        <v>4750597.24</v>
      </c>
      <c r="G22" s="61">
        <v>48817.86</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1141689.22</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7092743.0099999998</v>
      </c>
      <c r="AT22" s="33"/>
    </row>
    <row r="23" spans="1:48" ht="33" customHeight="1">
      <c r="A23" s="32">
        <v>53</v>
      </c>
      <c r="B23" s="328" t="str">
        <f>VLOOKUP(A23,[3]bd_lista!A:C,3,FALSE)</f>
        <v>Ministerio de Culturas, Descolonización y Despatriarcalización</v>
      </c>
      <c r="C23" s="329" t="str">
        <f>+VLOOKUP(A23,Contactos!$A$4:$F$544,6,FALSE)</f>
        <v>VHM</v>
      </c>
      <c r="D23" s="61">
        <v>0</v>
      </c>
      <c r="E23" s="61">
        <v>0</v>
      </c>
      <c r="F23" s="61">
        <v>0</v>
      </c>
      <c r="G23" s="61">
        <v>4466.68</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4466.68</v>
      </c>
      <c r="AT23" s="33"/>
    </row>
    <row r="24" spans="1:48" ht="33" customHeight="1">
      <c r="A24" s="32">
        <v>66</v>
      </c>
      <c r="B24" s="328" t="str">
        <f>VLOOKUP(A24,[3]bd_lista!A:C,3,FALSE)</f>
        <v>Ministerio de Planificación del Desarrollo</v>
      </c>
      <c r="C24" s="329" t="str">
        <f>+VLOOKUP(A24,Contactos!$A$4:$F$544,6,FALSE)</f>
        <v>JVS</v>
      </c>
      <c r="D24" s="61">
        <v>290606.94</v>
      </c>
      <c r="E24" s="61">
        <v>6214078.04</v>
      </c>
      <c r="F24" s="61">
        <v>3481.25</v>
      </c>
      <c r="G24" s="61">
        <v>8888.18</v>
      </c>
      <c r="H24" s="61">
        <v>0</v>
      </c>
      <c r="I24" s="61">
        <v>0</v>
      </c>
      <c r="J24" s="61">
        <v>0</v>
      </c>
      <c r="K24" s="61">
        <v>0</v>
      </c>
      <c r="L24" s="61">
        <v>0</v>
      </c>
      <c r="M24" s="61">
        <v>0</v>
      </c>
      <c r="N24" s="61">
        <v>0</v>
      </c>
      <c r="O24" s="61">
        <v>0</v>
      </c>
      <c r="P24" s="61">
        <v>0</v>
      </c>
      <c r="Q24" s="61">
        <v>0</v>
      </c>
      <c r="R24" s="61">
        <v>0</v>
      </c>
      <c r="S24" s="61">
        <v>0</v>
      </c>
      <c r="T24" s="61">
        <v>155348.75</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6672403.1600000001</v>
      </c>
      <c r="AT24" s="33"/>
    </row>
    <row r="25" spans="1:48" ht="33" customHeight="1">
      <c r="A25" s="32">
        <v>70</v>
      </c>
      <c r="B25" s="328" t="str">
        <f>VLOOKUP(A25,[3]bd_lista!A:C,3,FALSE)</f>
        <v>Ministerio de Trabajo, Empleo y Previsión Social</v>
      </c>
      <c r="C25" s="329" t="str">
        <f>+VLOOKUP(A25,Contactos!$A$4:$F$544,6,FALSE)</f>
        <v>JMT</v>
      </c>
      <c r="D25" s="61">
        <v>0</v>
      </c>
      <c r="E25" s="61">
        <v>7100100</v>
      </c>
      <c r="F25" s="61">
        <v>0</v>
      </c>
      <c r="G25" s="61">
        <v>21434.84</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210351.24</v>
      </c>
      <c r="Z25" s="61">
        <v>7100100</v>
      </c>
      <c r="AA25" s="61">
        <v>0</v>
      </c>
      <c r="AB25" s="61">
        <v>0</v>
      </c>
      <c r="AC25" s="61">
        <v>0</v>
      </c>
      <c r="AD25" s="61">
        <v>0</v>
      </c>
      <c r="AE25" s="61">
        <v>7101389.6799999997</v>
      </c>
      <c r="AF25" s="61">
        <v>0</v>
      </c>
      <c r="AG25" s="61">
        <v>0</v>
      </c>
      <c r="AH25" s="61">
        <v>0</v>
      </c>
      <c r="AI25" s="61">
        <v>0</v>
      </c>
      <c r="AJ25" s="61">
        <v>0</v>
      </c>
      <c r="AK25" s="61">
        <v>0</v>
      </c>
      <c r="AL25" s="61">
        <v>0</v>
      </c>
      <c r="AM25" s="61">
        <v>0</v>
      </c>
      <c r="AN25" s="61">
        <v>0</v>
      </c>
      <c r="AO25" s="61">
        <v>0</v>
      </c>
      <c r="AP25" s="61">
        <v>0</v>
      </c>
      <c r="AQ25" s="61">
        <f t="shared" si="0"/>
        <v>21533375.759999998</v>
      </c>
      <c r="AT25" s="33"/>
    </row>
    <row r="26" spans="1:48" ht="33" customHeight="1">
      <c r="A26" s="32">
        <v>76</v>
      </c>
      <c r="B26" s="328" t="str">
        <f>VLOOKUP(A26,[3]bd_lista!A:C,3,FALSE)</f>
        <v>Ministerio de Minería y Metalurgia</v>
      </c>
      <c r="C26" s="329" t="str">
        <f>+VLOOKUP(A26,Contactos!$A$4:$F$544,6,FALSE)</f>
        <v>YAP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28" t="str">
        <f>VLOOKUP(A27,[3]bd_lista!A:C,3,FALSE)</f>
        <v>Ministerio de Hidrocarburos y Energías</v>
      </c>
      <c r="C27" s="329" t="str">
        <f>+VLOOKUP(A27,Contactos!$A$4:$F$544,6,FALSE)</f>
        <v>YAP</v>
      </c>
      <c r="D27" s="61">
        <v>0</v>
      </c>
      <c r="E27" s="61">
        <v>0</v>
      </c>
      <c r="F27" s="61">
        <v>41329.320000000007</v>
      </c>
      <c r="G27" s="61">
        <v>28519.119999999999</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69848.44</v>
      </c>
      <c r="AT27" s="33"/>
    </row>
    <row r="28" spans="1:48" ht="33" customHeight="1">
      <c r="A28" s="32">
        <v>81</v>
      </c>
      <c r="B28" s="328" t="str">
        <f>VLOOKUP(A28,[3]bd_lista!A:C,3,FALSE)</f>
        <v>Ministerio de Obras Públicas, Servicios y Vivienda</v>
      </c>
      <c r="C28" s="329" t="str">
        <f>+VLOOKUP(A28,Contactos!$A$4:$F$544,6,FALSE)</f>
        <v>RCC</v>
      </c>
      <c r="D28" s="61">
        <v>0</v>
      </c>
      <c r="E28" s="61">
        <v>1577749.99</v>
      </c>
      <c r="F28" s="61">
        <v>1881530.49</v>
      </c>
      <c r="G28" s="61">
        <v>461564.98</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25020</v>
      </c>
      <c r="Z28" s="61">
        <v>1577749.9905999999</v>
      </c>
      <c r="AA28" s="61">
        <v>0</v>
      </c>
      <c r="AB28" s="61">
        <v>0</v>
      </c>
      <c r="AC28" s="61">
        <v>0</v>
      </c>
      <c r="AD28" s="61">
        <v>50.01</v>
      </c>
      <c r="AE28" s="61">
        <v>1577800</v>
      </c>
      <c r="AF28" s="61">
        <v>0</v>
      </c>
      <c r="AG28" s="61">
        <v>0</v>
      </c>
      <c r="AH28" s="61">
        <v>0</v>
      </c>
      <c r="AI28" s="61">
        <v>0</v>
      </c>
      <c r="AJ28" s="61">
        <v>0</v>
      </c>
      <c r="AK28" s="61">
        <v>0</v>
      </c>
      <c r="AL28" s="61">
        <v>0</v>
      </c>
      <c r="AM28" s="61">
        <v>0</v>
      </c>
      <c r="AN28" s="61">
        <v>0</v>
      </c>
      <c r="AO28" s="61">
        <v>0</v>
      </c>
      <c r="AP28" s="61">
        <v>0</v>
      </c>
      <c r="AQ28" s="61">
        <f t="shared" si="0"/>
        <v>7101465.4605999999</v>
      </c>
      <c r="AT28" s="33"/>
    </row>
    <row r="29" spans="1:48" ht="33" customHeight="1">
      <c r="A29" s="32">
        <v>86</v>
      </c>
      <c r="B29" s="328" t="str">
        <f>VLOOKUP(A29,[3]bd_lista!A:C,3,FALSE)</f>
        <v>Ministerio de Medio Ambiente y Agua</v>
      </c>
      <c r="C29" s="329" t="str">
        <f>+VLOOKUP(A29,Contactos!$A$4:$F$544,6,FALSE)</f>
        <v>GCP</v>
      </c>
      <c r="D29" s="61">
        <v>1872700.7100000002</v>
      </c>
      <c r="E29" s="61">
        <v>35347926.030000001</v>
      </c>
      <c r="F29" s="61">
        <v>0</v>
      </c>
      <c r="G29" s="61">
        <v>229740.99</v>
      </c>
      <c r="H29" s="61">
        <v>0</v>
      </c>
      <c r="I29" s="61">
        <v>0</v>
      </c>
      <c r="J29" s="61">
        <v>0</v>
      </c>
      <c r="K29" s="61">
        <v>1766668.19</v>
      </c>
      <c r="L29" s="61">
        <v>0</v>
      </c>
      <c r="M29" s="61">
        <v>0</v>
      </c>
      <c r="N29" s="61">
        <v>0</v>
      </c>
      <c r="O29" s="61">
        <v>0</v>
      </c>
      <c r="P29" s="61">
        <v>0</v>
      </c>
      <c r="Q29" s="61">
        <v>0</v>
      </c>
      <c r="R29" s="61">
        <v>0</v>
      </c>
      <c r="S29" s="61">
        <v>3745779.01</v>
      </c>
      <c r="T29" s="61">
        <v>0</v>
      </c>
      <c r="U29" s="61">
        <v>0</v>
      </c>
      <c r="V29" s="61">
        <v>0</v>
      </c>
      <c r="W29" s="61">
        <v>0</v>
      </c>
      <c r="X29" s="61">
        <v>0</v>
      </c>
      <c r="Y29" s="61">
        <v>3900</v>
      </c>
      <c r="Z29" s="61">
        <v>34124275.543400005</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f t="shared" si="0"/>
        <v>77090990.473399997</v>
      </c>
      <c r="AT29" s="33"/>
    </row>
    <row r="30" spans="1:48" ht="33" customHeight="1">
      <c r="A30" s="32" t="s">
        <v>539</v>
      </c>
      <c r="B30" s="328" t="str">
        <f>VLOOKUP(A30,[3]bd_lista!A:C,3,FALSE)</f>
        <v>Dirección General de Programación y Operaciones del Tesoro</v>
      </c>
      <c r="C30" s="329" t="str">
        <f>+VLOOKUP(A30,Contactos!$A$4:$F$544,6,FALSE)</f>
        <v>GCP</v>
      </c>
      <c r="D30" s="61">
        <v>934861.91</v>
      </c>
      <c r="E30" s="61">
        <v>933043.55</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1867905.46</v>
      </c>
      <c r="AT30" s="33"/>
    </row>
    <row r="31" spans="1:48" ht="33" customHeight="1">
      <c r="A31" s="32" t="s">
        <v>541</v>
      </c>
      <c r="B31" s="328" t="str">
        <f>VLOOKUP(A31,[3]bd_lista!A:C,3,FALSE)</f>
        <v>Dirección General de Programación y Operaciones del Tesoro</v>
      </c>
      <c r="C31" s="329" t="str">
        <f>+VLOOKUP(A31,Contactos!$A$4:$F$544,6,FALSE)</f>
        <v>YAP</v>
      </c>
      <c r="D31" s="61">
        <v>1092206748.96</v>
      </c>
      <c r="E31" s="61">
        <v>236941387.10000005</v>
      </c>
      <c r="F31" s="61">
        <v>366199335.78000003</v>
      </c>
      <c r="G31" s="61">
        <v>9924246.0800000057</v>
      </c>
      <c r="H31" s="61">
        <v>0</v>
      </c>
      <c r="I31" s="61">
        <v>0</v>
      </c>
      <c r="J31" s="61">
        <v>0</v>
      </c>
      <c r="K31" s="61">
        <v>21888650.91</v>
      </c>
      <c r="L31" s="61">
        <v>0</v>
      </c>
      <c r="M31" s="61">
        <v>150</v>
      </c>
      <c r="N31" s="61">
        <v>0</v>
      </c>
      <c r="O31" s="61">
        <v>0</v>
      </c>
      <c r="P31" s="61">
        <v>0</v>
      </c>
      <c r="Q31" s="61">
        <v>0</v>
      </c>
      <c r="R31" s="61">
        <v>0</v>
      </c>
      <c r="S31" s="61">
        <v>1120000000</v>
      </c>
      <c r="T31" s="61">
        <v>1129078531.1300001</v>
      </c>
      <c r="U31" s="61">
        <v>0</v>
      </c>
      <c r="V31" s="61">
        <v>0</v>
      </c>
      <c r="W31" s="61">
        <v>0</v>
      </c>
      <c r="X31" s="61">
        <v>424884.07</v>
      </c>
      <c r="Y31" s="61">
        <v>3238243.7</v>
      </c>
      <c r="Z31" s="61">
        <v>214940004.34900004</v>
      </c>
      <c r="AA31" s="61">
        <v>1114267487.2196007</v>
      </c>
      <c r="AB31" s="61">
        <v>0</v>
      </c>
      <c r="AC31" s="61">
        <v>0</v>
      </c>
      <c r="AD31" s="61">
        <v>0</v>
      </c>
      <c r="AE31" s="61">
        <v>25.79</v>
      </c>
      <c r="AF31" s="61">
        <v>0</v>
      </c>
      <c r="AG31" s="61">
        <v>0</v>
      </c>
      <c r="AH31" s="61">
        <v>0</v>
      </c>
      <c r="AI31" s="61">
        <v>0</v>
      </c>
      <c r="AJ31" s="61">
        <v>0</v>
      </c>
      <c r="AK31" s="61">
        <v>0</v>
      </c>
      <c r="AL31" s="61">
        <v>0</v>
      </c>
      <c r="AM31" s="61">
        <v>1.1000000000000005</v>
      </c>
      <c r="AN31" s="61">
        <v>0</v>
      </c>
      <c r="AO31" s="61">
        <v>33803.47</v>
      </c>
      <c r="AP31" s="61">
        <v>0</v>
      </c>
      <c r="AQ31" s="61">
        <f t="shared" si="0"/>
        <v>5309143499.6586018</v>
      </c>
      <c r="AT31" s="33"/>
    </row>
    <row r="32" spans="1:48" ht="33" customHeight="1">
      <c r="A32" s="32" t="s">
        <v>542</v>
      </c>
      <c r="B32" s="328" t="str">
        <f>VLOOKUP(A32,[3]bd_lista!A:C,3,FALSE)</f>
        <v>Dirección General de Crédito Público</v>
      </c>
      <c r="C32" s="329" t="str">
        <f>+VLOOKUP(A32,Contactos!$A$4:$F$544,6,FALSE)</f>
        <v>JMT</v>
      </c>
      <c r="D32" s="61">
        <v>0</v>
      </c>
      <c r="E32" s="61">
        <v>0</v>
      </c>
      <c r="F32" s="61">
        <v>0</v>
      </c>
      <c r="G32" s="61">
        <v>100</v>
      </c>
      <c r="H32" s="61">
        <v>0</v>
      </c>
      <c r="I32" s="61">
        <v>0</v>
      </c>
      <c r="J32" s="61">
        <v>161751.02999999994</v>
      </c>
      <c r="K32" s="61">
        <v>185947749.76000002</v>
      </c>
      <c r="L32" s="61">
        <v>0</v>
      </c>
      <c r="M32" s="61">
        <v>0</v>
      </c>
      <c r="N32" s="61">
        <v>0</v>
      </c>
      <c r="O32" s="61">
        <v>3893648.88</v>
      </c>
      <c r="P32" s="61">
        <v>0</v>
      </c>
      <c r="Q32" s="61">
        <v>31238668.120000001</v>
      </c>
      <c r="R32" s="61">
        <v>0</v>
      </c>
      <c r="S32" s="61">
        <v>0</v>
      </c>
      <c r="T32" s="61">
        <v>71246163.689999998</v>
      </c>
      <c r="U32" s="61">
        <v>35656983.740000002</v>
      </c>
      <c r="V32" s="61">
        <v>0</v>
      </c>
      <c r="W32" s="61">
        <v>0</v>
      </c>
      <c r="X32" s="61">
        <v>0</v>
      </c>
      <c r="Y32" s="61">
        <v>0</v>
      </c>
      <c r="Z32" s="61">
        <v>0</v>
      </c>
      <c r="AA32" s="61">
        <v>0</v>
      </c>
      <c r="AB32" s="61">
        <v>0</v>
      </c>
      <c r="AC32" s="61">
        <v>0</v>
      </c>
      <c r="AD32" s="61">
        <v>249703.11</v>
      </c>
      <c r="AE32" s="61">
        <v>90392.51</v>
      </c>
      <c r="AF32" s="61">
        <v>0</v>
      </c>
      <c r="AG32" s="61">
        <v>0</v>
      </c>
      <c r="AH32" s="61">
        <v>954.23</v>
      </c>
      <c r="AI32" s="61">
        <v>0</v>
      </c>
      <c r="AJ32" s="61">
        <v>0</v>
      </c>
      <c r="AK32" s="61">
        <v>185072275.61000001</v>
      </c>
      <c r="AL32" s="61">
        <v>0</v>
      </c>
      <c r="AM32" s="61">
        <v>0</v>
      </c>
      <c r="AN32" s="61">
        <v>0</v>
      </c>
      <c r="AO32" s="61">
        <v>1177862</v>
      </c>
      <c r="AP32" s="61">
        <v>0</v>
      </c>
      <c r="AQ32" s="61">
        <f t="shared" si="0"/>
        <v>514736252.68000007</v>
      </c>
      <c r="AT32" s="33"/>
    </row>
    <row r="33" spans="1:46" ht="33" customHeight="1">
      <c r="A33" s="32" t="s">
        <v>544</v>
      </c>
      <c r="B33" s="328" t="str">
        <f>VLOOKUP(A33,[3]bd_lista!A:C,3,FALSE)</f>
        <v>Dirección General de Administración y Finanzas Territoriales</v>
      </c>
      <c r="C33" s="329" t="str">
        <f>+VLOOKUP(A33,Contactos!$A$4:$F$544,6,FALSE)</f>
        <v>GCP</v>
      </c>
      <c r="D33" s="61">
        <v>0</v>
      </c>
      <c r="E33" s="61">
        <v>0</v>
      </c>
      <c r="F33" s="61">
        <v>0</v>
      </c>
      <c r="G33" s="61">
        <v>188072.68</v>
      </c>
      <c r="H33" s="61">
        <v>0</v>
      </c>
      <c r="I33" s="61">
        <v>0</v>
      </c>
      <c r="J33" s="61">
        <v>0</v>
      </c>
      <c r="K33" s="61">
        <v>1593358.56</v>
      </c>
      <c r="L33" s="61">
        <v>0</v>
      </c>
      <c r="M33" s="61">
        <v>0</v>
      </c>
      <c r="N33" s="61">
        <v>0</v>
      </c>
      <c r="O33" s="61">
        <v>469944.56</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2251375.7999999998</v>
      </c>
      <c r="AT33" s="33"/>
    </row>
    <row r="34" spans="1:46" ht="33" customHeight="1">
      <c r="A34" s="32" t="s">
        <v>546</v>
      </c>
      <c r="B34" s="328" t="str">
        <f>VLOOKUP(A34,[3]bd_lista!A:C,3,FALSE)</f>
        <v>Dirección General de Pensiones y Jubilaciones</v>
      </c>
      <c r="C34" s="329" t="str">
        <f>+VLOOKUP(A34,Contactos!$A$4:$F$544,6,FALSE)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8" t="str">
        <f>VLOOKUP(A35,[3]bd_lista!A:C,3,FALSE)</f>
        <v>Orquesta Sinfónica Nacional</v>
      </c>
      <c r="C35" s="329" t="str">
        <f>+VLOOKUP(A35,Contactos!$A$4:$F$544,6,FALSE)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28" t="str">
        <f>VLOOKUP(A36,[3]bd_lista!A:C,3,FALSE)</f>
        <v>Conservatorio Plurinacional de Musica</v>
      </c>
      <c r="C36" s="329" t="str">
        <f>+VLOOKUP(A36,Contactos!$A$4:$F$544,6,FALSE)</f>
        <v>JVS</v>
      </c>
      <c r="D36" s="61">
        <v>0</v>
      </c>
      <c r="E36" s="61">
        <v>0</v>
      </c>
      <c r="F36" s="61">
        <v>103975</v>
      </c>
      <c r="G36" s="61">
        <v>28.8</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104003.8</v>
      </c>
      <c r="AT36" s="33"/>
    </row>
    <row r="37" spans="1:46" ht="33" customHeight="1">
      <c r="A37" s="32">
        <v>111</v>
      </c>
      <c r="B37" s="328" t="str">
        <f>VLOOKUP(A37,[3]bd_lista!A:C,3,FALSE)</f>
        <v>Instituto Boliviano de la Ceguera</v>
      </c>
      <c r="C37" s="329" t="str">
        <f>+VLOOKUP(A37,Contactos!$A$4:$F$544,6,FALSE)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8" t="str">
        <f>VLOOKUP(A38,[3]bd_lista!A:C,3,FALSE)</f>
        <v>Comité Nacional de la Persona con Discapacidad</v>
      </c>
      <c r="C38" s="329">
        <f>+VLOOKUP(A38,Contactos!$A$4:$F$544,6,FALSE)</f>
        <v>0</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8" t="str">
        <f>VLOOKUP(A39,[3]bd_lista!A:C,3,FALSE)</f>
        <v>Dirección General de Aeronáutica Civil</v>
      </c>
      <c r="C39" s="329" t="str">
        <f>+VLOOKUP(A39,Contactos!$A$4:$F$544,6,FALSE)</f>
        <v>ETC</v>
      </c>
      <c r="D39" s="61">
        <v>2603791.64</v>
      </c>
      <c r="E39" s="61">
        <v>1065726.3899999999</v>
      </c>
      <c r="F39" s="61">
        <v>3889645.3400000003</v>
      </c>
      <c r="G39" s="61">
        <v>0</v>
      </c>
      <c r="H39" s="61">
        <v>0</v>
      </c>
      <c r="I39" s="61">
        <v>0</v>
      </c>
      <c r="J39" s="61">
        <v>1800</v>
      </c>
      <c r="K39" s="61">
        <v>0</v>
      </c>
      <c r="L39" s="61">
        <v>0</v>
      </c>
      <c r="M39" s="61">
        <v>0</v>
      </c>
      <c r="N39" s="61">
        <v>0</v>
      </c>
      <c r="O39" s="61">
        <v>0</v>
      </c>
      <c r="P39" s="61">
        <v>0</v>
      </c>
      <c r="Q39" s="61">
        <v>0</v>
      </c>
      <c r="R39" s="61">
        <v>0</v>
      </c>
      <c r="S39" s="61">
        <v>0</v>
      </c>
      <c r="T39" s="61">
        <v>0</v>
      </c>
      <c r="U39" s="61">
        <v>0</v>
      </c>
      <c r="V39" s="61">
        <v>0</v>
      </c>
      <c r="W39" s="61">
        <v>0</v>
      </c>
      <c r="X39" s="61">
        <v>0</v>
      </c>
      <c r="Y39" s="61">
        <v>0</v>
      </c>
      <c r="Z39" s="61">
        <v>1065726.3820000002</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8626689.7520000003</v>
      </c>
      <c r="AT39" s="33"/>
    </row>
    <row r="40" spans="1:46" ht="33" customHeight="1">
      <c r="A40" s="32">
        <v>119</v>
      </c>
      <c r="B40" s="328" t="str">
        <f>VLOOKUP(A40,[3]bd_lista!A:C,3,FALSE)</f>
        <v>Agencia para el Des. de la Soc. de la Información en Bolivia</v>
      </c>
      <c r="C40" s="329" t="str">
        <f>+VLOOKUP(A40,Contactos!$A$4:$F$544,6,FALSE)</f>
        <v>GCP</v>
      </c>
      <c r="D40" s="61">
        <v>0</v>
      </c>
      <c r="E40" s="61">
        <v>0</v>
      </c>
      <c r="F40" s="61">
        <v>0</v>
      </c>
      <c r="G40" s="61">
        <v>0</v>
      </c>
      <c r="H40" s="61">
        <v>0</v>
      </c>
      <c r="I40" s="61">
        <v>0</v>
      </c>
      <c r="J40" s="61">
        <v>50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50</v>
      </c>
      <c r="AT40" s="33"/>
    </row>
    <row r="41" spans="1:46" ht="33" customHeight="1">
      <c r="A41" s="32">
        <v>124</v>
      </c>
      <c r="B41" s="328" t="str">
        <f>VLOOKUP(A41,[3]bd_lista!A:C,3,FALSE)</f>
        <v>Academia Nacional de Ciencias</v>
      </c>
      <c r="C41" s="329" t="str">
        <f>+VLOOKUP(A41,Contactos!$A$4:$F$544,6,FALSE)</f>
        <v>JMT</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8" t="str">
        <f>VLOOKUP(A42,[3]bd_lista!A:C,3,FALSE)</f>
        <v>Escuela de Gestión Pública Plurinacional</v>
      </c>
      <c r="C42" s="329" t="str">
        <f>+VLOOKUP(A42,Contactos!$A$4:$F$544,6,FALSE)</f>
        <v>GCP</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28" t="str">
        <f>VLOOKUP(A43,[3]bd_lista!A:C,3,FALSE)</f>
        <v>Fondo de Financiamiento para la Minería</v>
      </c>
      <c r="C43" s="329" t="str">
        <f>+VLOOKUP(A43,Contactos!$A$4:$F$544,6,FALSE)</f>
        <v>JVS</v>
      </c>
      <c r="D43" s="61">
        <v>0</v>
      </c>
      <c r="E43" s="61">
        <v>0</v>
      </c>
      <c r="F43" s="61">
        <v>83234</v>
      </c>
      <c r="G43" s="61">
        <v>0</v>
      </c>
      <c r="H43" s="61">
        <v>0</v>
      </c>
      <c r="I43" s="61">
        <v>0</v>
      </c>
      <c r="J43" s="61">
        <v>0</v>
      </c>
      <c r="K43" s="61">
        <v>27927</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111161</v>
      </c>
      <c r="AT43" s="33"/>
    </row>
    <row r="44" spans="1:46" ht="33" customHeight="1">
      <c r="A44" s="32">
        <v>132</v>
      </c>
      <c r="B44" s="328" t="str">
        <f>VLOOKUP(A44,[3]bd_lista!A:C,3,FALSE)</f>
        <v>Servicio de Desarrollo de las Empresas Púb. Productivas</v>
      </c>
      <c r="C44" s="329" t="str">
        <f>+VLOOKUP(A44,Contactos!$A$4:$F$544,6,FALSE)</f>
        <v>RCC</v>
      </c>
      <c r="D44" s="61">
        <v>0</v>
      </c>
      <c r="E44" s="61">
        <v>2453136</v>
      </c>
      <c r="F44" s="61">
        <v>37022171.480000004</v>
      </c>
      <c r="G44" s="61">
        <v>2634.2800000000007</v>
      </c>
      <c r="H44" s="61">
        <v>0</v>
      </c>
      <c r="I44" s="61">
        <v>0</v>
      </c>
      <c r="J44" s="61">
        <v>10474.86</v>
      </c>
      <c r="K44" s="61">
        <v>2511911.63</v>
      </c>
      <c r="L44" s="61">
        <v>0</v>
      </c>
      <c r="M44" s="61">
        <v>0</v>
      </c>
      <c r="N44" s="61">
        <v>142922.25</v>
      </c>
      <c r="O44" s="61">
        <v>0</v>
      </c>
      <c r="P44" s="61">
        <v>0</v>
      </c>
      <c r="Q44" s="61">
        <v>192.59</v>
      </c>
      <c r="R44" s="61">
        <v>340145.47</v>
      </c>
      <c r="S44" s="61">
        <v>0</v>
      </c>
      <c r="T44" s="61">
        <v>0</v>
      </c>
      <c r="U44" s="61">
        <v>0</v>
      </c>
      <c r="V44" s="61">
        <v>0</v>
      </c>
      <c r="W44" s="61">
        <v>0</v>
      </c>
      <c r="X44" s="61">
        <v>0</v>
      </c>
      <c r="Y44" s="61">
        <v>87879244.340000004</v>
      </c>
      <c r="Z44" s="61">
        <v>2453136</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132815968.90000001</v>
      </c>
      <c r="AT44" s="33"/>
    </row>
    <row r="45" spans="1:46" ht="33" customHeight="1">
      <c r="A45" s="32">
        <v>133</v>
      </c>
      <c r="B45" s="328" t="str">
        <f>VLOOKUP(A45,[3]bd_lista!A:C,3,FALSE)</f>
        <v>Lotería Nacional de Beneficencia y Salubridad</v>
      </c>
      <c r="C45" s="329" t="str">
        <f>+VLOOKUP(A45,Contactos!$A$4:$F$544,6,FALSE)</f>
        <v>GCP</v>
      </c>
      <c r="D45" s="61">
        <v>0</v>
      </c>
      <c r="E45" s="61">
        <v>0</v>
      </c>
      <c r="F45" s="61">
        <v>763310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763310</v>
      </c>
      <c r="AT45" s="33"/>
    </row>
    <row r="46" spans="1:46" ht="33" customHeight="1">
      <c r="A46" s="32">
        <v>134</v>
      </c>
      <c r="B46" s="328" t="str">
        <f>VLOOKUP(A46,[3]bd_lista!A:C,3,FALSE)</f>
        <v>Consejo Nacional de Vivienda Policial</v>
      </c>
      <c r="C46" s="329" t="str">
        <f>+VLOOKUP(A46,Contactos!$A$4:$F$544,6,FALSE)</f>
        <v>PLS</v>
      </c>
      <c r="D46" s="61">
        <v>0</v>
      </c>
      <c r="E46" s="61">
        <v>0</v>
      </c>
      <c r="F46" s="61">
        <v>13776360.490000004</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13776360.490000004</v>
      </c>
      <c r="AT46" s="33"/>
    </row>
    <row r="47" spans="1:46" ht="33" customHeight="1">
      <c r="A47" s="32">
        <v>137</v>
      </c>
      <c r="B47" s="328" t="str">
        <f>VLOOKUP(A47,[3]bd_lista!A:C,3,FALSE)</f>
        <v>Comité Ejecutivo de la Universidad Boliviana</v>
      </c>
      <c r="C47" s="329" t="str">
        <f>+VLOOKUP(A47,Contactos!$A$4:$F$544,6,FALSE)</f>
        <v>ETC</v>
      </c>
      <c r="D47" s="61">
        <v>0</v>
      </c>
      <c r="E47" s="61">
        <v>0</v>
      </c>
      <c r="F47" s="61">
        <v>0</v>
      </c>
      <c r="G47" s="61">
        <v>371</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2203473.11</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2203844.11</v>
      </c>
      <c r="AT47" s="33"/>
    </row>
    <row r="48" spans="1:46" ht="33" customHeight="1">
      <c r="A48" s="32">
        <v>138</v>
      </c>
      <c r="B48" s="328" t="str">
        <f>VLOOKUP(A48,[3]bd_lista!A:C,3,FALSE)</f>
        <v>Universidad Mayor Real y Pontificia de San Francisco Xavier</v>
      </c>
      <c r="C48" s="329" t="str">
        <f>+VLOOKUP(A48,Contactos!$A$4:$F$544,6,FALSE)</f>
        <v>JMT</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8" t="str">
        <f>VLOOKUP(A49,[3]bd_lista!A:C,3,FALSE)</f>
        <v>Universidad Mayor de San Andrés</v>
      </c>
      <c r="C49" s="329" t="str">
        <f>+VLOOKUP(A49,Contactos!$A$4:$F$544,6,FALSE)</f>
        <v>JMT</v>
      </c>
      <c r="D49" s="61">
        <v>0</v>
      </c>
      <c r="E49" s="61">
        <v>0</v>
      </c>
      <c r="F49" s="61">
        <v>0</v>
      </c>
      <c r="G49" s="61">
        <v>507.14000000000004</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507.14000000000004</v>
      </c>
      <c r="AT49" s="33"/>
    </row>
    <row r="50" spans="1:46" ht="33" customHeight="1">
      <c r="A50" s="32">
        <v>140</v>
      </c>
      <c r="B50" s="328" t="str">
        <f>VLOOKUP(A50,[3]bd_lista!A:C,3,FALSE)</f>
        <v>Universidad Pública de El Alto</v>
      </c>
      <c r="C50" s="329" t="str">
        <f>+VLOOKUP(A50,Contactos!$A$4:$F$544,6,FALSE)</f>
        <v>JMT</v>
      </c>
      <c r="D50" s="61">
        <v>0</v>
      </c>
      <c r="E50" s="61">
        <v>0</v>
      </c>
      <c r="F50" s="61">
        <v>0</v>
      </c>
      <c r="G50" s="61">
        <v>23967.29</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23967.29</v>
      </c>
      <c r="AT50" s="33"/>
    </row>
    <row r="51" spans="1:46" ht="33" customHeight="1">
      <c r="A51" s="32">
        <v>141</v>
      </c>
      <c r="B51" s="328" t="str">
        <f>VLOOKUP(A51,[3]bd_lista!A:C,3,FALSE)</f>
        <v>Universidad Mayor de San Simón</v>
      </c>
      <c r="C51" s="329" t="str">
        <f>+VLOOKUP(A51,Contactos!$A$4:$F$544,6,FALSE)</f>
        <v>JMT</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8" t="str">
        <f>VLOOKUP(A52,[3]bd_lista!A:C,3,FALSE)</f>
        <v>Universidad Técnica de Oruro</v>
      </c>
      <c r="C52" s="329" t="str">
        <f>+VLOOKUP(A52,Contactos!$A$4:$F$544,6,FALSE)</f>
        <v>JMT</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8" t="str">
        <f>VLOOKUP(A53,[3]bd_lista!A:C,3,FALSE)</f>
        <v>Universidad Autónoma Tomás Frías</v>
      </c>
      <c r="C53" s="329" t="str">
        <f>+VLOOKUP(A53,Contactos!$A$4:$F$544,6,FALSE)</f>
        <v>JMT</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8" t="str">
        <f>VLOOKUP(A54,[3]bd_lista!A:C,3,FALSE)</f>
        <v>Universidad Nacional Siglo XX</v>
      </c>
      <c r="C54" s="329" t="str">
        <f>+VLOOKUP(A54,Contactos!$A$4:$F$544,6,FALSE)</f>
        <v>JMT</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8" t="str">
        <f>VLOOKUP(A55,[3]bd_lista!A:C,3,FALSE)</f>
        <v>Universidad Autónoma Juan Misael Saracho</v>
      </c>
      <c r="C55" s="329" t="str">
        <f>+VLOOKUP(A55,Contactos!$A$4:$F$544,6,FALSE)</f>
        <v>JMT</v>
      </c>
      <c r="D55" s="61">
        <v>0</v>
      </c>
      <c r="E55" s="61">
        <v>0</v>
      </c>
      <c r="F55" s="61">
        <v>0</v>
      </c>
      <c r="G55" s="61">
        <v>4594.09</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4594.09</v>
      </c>
      <c r="AT55" s="33"/>
    </row>
    <row r="56" spans="1:46" ht="33" customHeight="1">
      <c r="A56" s="32">
        <v>146</v>
      </c>
      <c r="B56" s="328" t="str">
        <f>VLOOKUP(A56,[3]bd_lista!A:C,3,FALSE)</f>
        <v>Universidad Autónoma Gabriel René Moreno</v>
      </c>
      <c r="C56" s="329" t="str">
        <f>+VLOOKUP(A56,Contactos!$A$4:$F$544,6,FALSE)</f>
        <v>JMT</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8" t="str">
        <f>VLOOKUP(A57,[3]bd_lista!A:C,3,FALSE)</f>
        <v>Universidad Autónoma del Beni José Ballivián</v>
      </c>
      <c r="C57" s="329" t="str">
        <f>+VLOOKUP(A57,Contactos!$A$4:$F$544,6,FALSE)</f>
        <v>JMT</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8" t="str">
        <f>VLOOKUP(A58,[3]bd_lista!A:C,3,FALSE)</f>
        <v>Universidad Amazónica de Pando</v>
      </c>
      <c r="C58" s="329" t="str">
        <f>+VLOOKUP(A58,Contactos!$A$4:$F$544,6,FALSE)</f>
        <v>JMT</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8" t="str">
        <f>VLOOKUP(A59,[3]bd_lista!A:C,3,FALSE)</f>
        <v>Proyecto Sucre Ciudad Universitaria</v>
      </c>
      <c r="C59" s="329" t="str">
        <f>+VLOOKUP(A59,Contactos!$A$4:$F$544,6,FALSE)</f>
        <v>JMT</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28" t="str">
        <f>VLOOKUP(A60,[3]bd_lista!A:C,3,FALSE)</f>
        <v>Servicio Plurinacional de Defensa Pública</v>
      </c>
      <c r="C60" s="329" t="str">
        <f>+VLOOKUP(A60,Contactos!$A$4:$F$544,6,FALSE)</f>
        <v>ETC</v>
      </c>
      <c r="D60" s="61">
        <v>0</v>
      </c>
      <c r="E60" s="61">
        <v>0</v>
      </c>
      <c r="F60" s="61">
        <v>0</v>
      </c>
      <c r="G60" s="61">
        <v>15314.94</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15314.94</v>
      </c>
      <c r="AT60" s="33"/>
    </row>
    <row r="61" spans="1:46" ht="33" customHeight="1">
      <c r="A61" s="32">
        <v>153</v>
      </c>
      <c r="B61" s="328" t="str">
        <f>VLOOKUP(A61,[3]bd_lista!A:C,3,FALSE)</f>
        <v>Observatorio Plurinacional de la Calidad  Educativa</v>
      </c>
      <c r="C61" s="329" t="str">
        <f>+VLOOKUP(A61,Contactos!$A$4:$F$544,6,FALSE)</f>
        <v>ETC</v>
      </c>
      <c r="D61" s="61">
        <v>0</v>
      </c>
      <c r="E61" s="61">
        <v>0</v>
      </c>
      <c r="F61" s="61">
        <v>0</v>
      </c>
      <c r="G61" s="61">
        <v>2058.56</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2058.56</v>
      </c>
      <c r="AT61" s="33"/>
    </row>
    <row r="62" spans="1:46" ht="33" customHeight="1">
      <c r="A62" s="32">
        <v>154</v>
      </c>
      <c r="B62" s="328" t="str">
        <f>VLOOKUP(A62,[3]bd_lista!A:C,3,FALSE)</f>
        <v>Museo Nacional de Historia Natural</v>
      </c>
      <c r="C62" s="329" t="str">
        <f>+VLOOKUP(A62,Contactos!$A$4:$F$544,6,FALSE)</f>
        <v>HNV</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28" t="str">
        <f>VLOOKUP(A63,[3]bd_lista!A:C,3,FALSE)</f>
        <v>Dirección del Notariado Plurinacional</v>
      </c>
      <c r="C63" s="329" t="str">
        <f>+VLOOKUP(A63,Contactos!$A$4:$F$544,6,FALSE)</f>
        <v>GCP</v>
      </c>
      <c r="D63" s="61">
        <v>0</v>
      </c>
      <c r="E63" s="61">
        <v>0</v>
      </c>
      <c r="F63" s="61">
        <v>0</v>
      </c>
      <c r="G63" s="61">
        <v>13201147.73</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5036899</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18238046.73</v>
      </c>
      <c r="AT63" s="33"/>
    </row>
    <row r="64" spans="1:46" ht="33" customHeight="1">
      <c r="A64" s="32">
        <v>156</v>
      </c>
      <c r="B64" s="328" t="str">
        <f>VLOOKUP(A64,[3]bd_lista!A:C,3,FALSE)</f>
        <v>Servicio Plurinacional de Asistencia a la Víctima</v>
      </c>
      <c r="C64" s="329" t="str">
        <f>+VLOOKUP(A64,Contactos!$A$4:$F$544,6,FALSE)</f>
        <v>HNV</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28" t="str">
        <f>VLOOKUP(A65,[3]bd_lista!A:C,3,FALSE)</f>
        <v>Servicio para la Prevención de la Tortura</v>
      </c>
      <c r="C65" s="329" t="e">
        <f>+VLOOKUP(A65,Contactos!$A$4:$F$544,6,FALSE)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8" t="str">
        <f>VLOOKUP(A66,[3]bd_lista!A:C,3,FALSE)</f>
        <v>OficinaTécnica para el Fortalecimiento de la Empresa Pública</v>
      </c>
      <c r="C66" s="329" t="str">
        <f>+VLOOKUP(A66,Contactos!$A$4:$F$544,6,FALSE)</f>
        <v>HNV</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8" t="str">
        <f>VLOOKUP(A67,[3]bd_lista!A:C,3,FALSE)</f>
        <v>Agencia Nacional de Hidrocarburos</v>
      </c>
      <c r="C67" s="329" t="str">
        <f>+VLOOKUP(A67,Contactos!$A$4:$F$544,6,FALSE)</f>
        <v>RCC</v>
      </c>
      <c r="D67" s="61">
        <v>0</v>
      </c>
      <c r="E67" s="61">
        <v>0</v>
      </c>
      <c r="F67" s="61">
        <v>3872781.8000000003</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95.35</v>
      </c>
      <c r="AJ67" s="61">
        <v>0</v>
      </c>
      <c r="AK67" s="61">
        <v>0</v>
      </c>
      <c r="AL67" s="61">
        <v>0</v>
      </c>
      <c r="AM67" s="61">
        <v>0</v>
      </c>
      <c r="AN67" s="61">
        <v>0</v>
      </c>
      <c r="AO67" s="61">
        <v>0</v>
      </c>
      <c r="AP67" s="61">
        <v>0</v>
      </c>
      <c r="AQ67" s="61">
        <f t="shared" si="0"/>
        <v>3872877.1500000004</v>
      </c>
      <c r="AT67" s="33"/>
    </row>
    <row r="68" spans="1:46" ht="33" customHeight="1">
      <c r="A68" s="32">
        <v>169</v>
      </c>
      <c r="B68" s="328" t="str">
        <f>VLOOKUP(A68,[3]bd_lista!A:C,3,FALSE)</f>
        <v>Autoridad General de Impugnación Tributaria</v>
      </c>
      <c r="C68" s="329" t="str">
        <f>+VLOOKUP(A68,Contactos!$A$4:$F$544,6,FALSE)</f>
        <v>ETC</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28" t="str">
        <f>VLOOKUP(A69,[3]bd_lista!A:C,3,FALSE)</f>
        <v>Escuela Militar de Ingeniería</v>
      </c>
      <c r="C69" s="329">
        <f>+VLOOKUP(A69,Contactos!$A$4:$F$544,6,FALSE)</f>
        <v>0</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8" t="str">
        <f>VLOOKUP(A70,[3]bd_lista!A:C,3,FALSE)</f>
        <v>Centro de Investigación Agrícola Tropical</v>
      </c>
      <c r="C70" s="329" t="e">
        <f>+VLOOKUP(A70,Contactos!$A$4:$F$544,6,FALSE)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8" t="str">
        <f>VLOOKUP(A71,[3]bd_lista!A:C,3,FALSE)</f>
        <v>Autoridad Jurisdiccional Administrativa Minera</v>
      </c>
      <c r="C71" s="329" t="str">
        <f>+VLOOKUP(A71,Contactos!$A$4:$F$544,6,FALSE)</f>
        <v>HNV</v>
      </c>
      <c r="D71" s="61">
        <v>0</v>
      </c>
      <c r="E71" s="61">
        <v>0</v>
      </c>
      <c r="F71" s="61">
        <v>0</v>
      </c>
      <c r="G71" s="61">
        <v>4584.7</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4584.7</v>
      </c>
      <c r="AT71" s="33"/>
    </row>
    <row r="72" spans="1:46" ht="33" customHeight="1">
      <c r="A72" s="32">
        <v>192</v>
      </c>
      <c r="B72" s="328" t="str">
        <f>VLOOKUP(A72,[3]bd_lista!A:C,3,FALSE)</f>
        <v>Servicio al Mejoramiento de la Navegación Amazónica</v>
      </c>
      <c r="C72" s="329" t="str">
        <f>+VLOOKUP(A72,Contactos!$A$4:$F$544,6,FALSE)</f>
        <v>VHM</v>
      </c>
      <c r="D72" s="61">
        <v>0</v>
      </c>
      <c r="E72" s="61">
        <v>0</v>
      </c>
      <c r="F72" s="61">
        <v>0</v>
      </c>
      <c r="G72" s="61">
        <v>50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50</v>
      </c>
      <c r="AT72" s="33"/>
    </row>
    <row r="73" spans="1:46" ht="33" customHeight="1">
      <c r="A73" s="32">
        <v>197</v>
      </c>
      <c r="B73" s="328" t="str">
        <f>VLOOKUP(A73,[3]bd_lista!A:C,3,FALSE)</f>
        <v>DIRECCIÓN ESTRATÉGICA DE REIVINDICACION MARÍTIMA, SILALA Y RECURSOS HÍDRICOS INTERNACIONALES</v>
      </c>
      <c r="C73" s="329" t="str">
        <f>+VLOOKUP(A73,Contactos!$A$4:$F$544,6,FALSE)</f>
        <v>YAP</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182.27</v>
      </c>
      <c r="AF73" s="61">
        <v>0</v>
      </c>
      <c r="AG73" s="61">
        <v>0</v>
      </c>
      <c r="AH73" s="61">
        <v>0</v>
      </c>
      <c r="AI73" s="61">
        <v>0</v>
      </c>
      <c r="AJ73" s="61">
        <v>0</v>
      </c>
      <c r="AK73" s="61">
        <v>0</v>
      </c>
      <c r="AL73" s="61">
        <v>0</v>
      </c>
      <c r="AM73" s="61">
        <v>0</v>
      </c>
      <c r="AN73" s="61">
        <v>0</v>
      </c>
      <c r="AO73" s="61">
        <v>0</v>
      </c>
      <c r="AP73" s="61">
        <v>0</v>
      </c>
      <c r="AQ73" s="61">
        <f t="shared" si="0"/>
        <v>182.27</v>
      </c>
      <c r="AT73" s="33"/>
    </row>
    <row r="74" spans="1:46" ht="33" customHeight="1">
      <c r="A74" s="32">
        <v>200</v>
      </c>
      <c r="B74" s="328" t="str">
        <f>VLOOKUP(A74,[3]bd_lista!A:C,3,FALSE)</f>
        <v>Registro Único para la Administración Tributaria Municipal</v>
      </c>
      <c r="C74" s="329" t="str">
        <f>+VLOOKUP(A74,Contactos!$A$4:$F$544,6,FALSE)</f>
        <v>JRC</v>
      </c>
      <c r="D74" s="61">
        <v>0</v>
      </c>
      <c r="E74" s="61">
        <v>0</v>
      </c>
      <c r="F74" s="61">
        <v>0</v>
      </c>
      <c r="G74" s="61">
        <v>7797.69</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513074.66</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520872.35</v>
      </c>
      <c r="AT74" s="33"/>
    </row>
    <row r="75" spans="1:46" ht="33" customHeight="1">
      <c r="A75" s="32">
        <v>201</v>
      </c>
      <c r="B75" s="328" t="str">
        <f>VLOOKUP(A75,[3]bd_lista!A:C,3,FALSE)</f>
        <v>Agencia para el Des. de las Macroreg. y Zonas Fronterizas</v>
      </c>
      <c r="C75" s="329" t="str">
        <f>+VLOOKUP(A75,Contactos!$A$4:$F$544,6,FALSE)</f>
        <v>JVS</v>
      </c>
      <c r="D75" s="61">
        <v>0</v>
      </c>
      <c r="E75" s="61">
        <v>0</v>
      </c>
      <c r="F75" s="61">
        <v>0</v>
      </c>
      <c r="G75" s="61">
        <v>129.96</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129.96</v>
      </c>
      <c r="AT75" s="33"/>
    </row>
    <row r="76" spans="1:46" ht="33" customHeight="1">
      <c r="A76" s="32">
        <v>203</v>
      </c>
      <c r="B76" s="328" t="str">
        <f>VLOOKUP(A76,[3]bd_lista!A:C,3,FALSE)</f>
        <v>Autoridad de Supervisión del Sistema Financiero</v>
      </c>
      <c r="C76" s="329" t="str">
        <f>+VLOOKUP(A76,Contactos!$A$4:$F$544,6,FALSE)</f>
        <v>VCK</v>
      </c>
      <c r="D76" s="61">
        <v>0</v>
      </c>
      <c r="E76" s="61">
        <v>35898.050000000003</v>
      </c>
      <c r="F76" s="61">
        <v>171657.96</v>
      </c>
      <c r="G76" s="61">
        <v>16604.569999999996</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1503.3</v>
      </c>
      <c r="AJ76" s="61">
        <v>0</v>
      </c>
      <c r="AK76" s="61">
        <v>0</v>
      </c>
      <c r="AL76" s="61">
        <v>0</v>
      </c>
      <c r="AM76" s="61">
        <v>0</v>
      </c>
      <c r="AN76" s="61">
        <v>0</v>
      </c>
      <c r="AO76" s="61">
        <v>0</v>
      </c>
      <c r="AP76" s="61">
        <v>0</v>
      </c>
      <c r="AQ76" s="61">
        <f t="shared" si="0"/>
        <v>225663.88</v>
      </c>
      <c r="AT76" s="33"/>
    </row>
    <row r="77" spans="1:46" ht="33" customHeight="1">
      <c r="A77" s="32">
        <v>206</v>
      </c>
      <c r="B77" s="328" t="str">
        <f>VLOOKUP(A77,[3]bd_lista!A:C,3,FALSE)</f>
        <v>Instituto Nacional de Estadística</v>
      </c>
      <c r="C77" s="329" t="str">
        <f>+VLOOKUP(A77,Contactos!$A$4:$F$544,6,FALSE)</f>
        <v>VCK</v>
      </c>
      <c r="D77" s="61">
        <v>0</v>
      </c>
      <c r="E77" s="61">
        <v>0</v>
      </c>
      <c r="F77" s="61">
        <v>0</v>
      </c>
      <c r="G77" s="61">
        <v>175.87</v>
      </c>
      <c r="H77" s="61">
        <v>0</v>
      </c>
      <c r="I77" s="61">
        <v>0</v>
      </c>
      <c r="J77" s="61">
        <v>0</v>
      </c>
      <c r="K77" s="61">
        <v>0</v>
      </c>
      <c r="L77" s="61">
        <v>0</v>
      </c>
      <c r="M77" s="61">
        <v>0</v>
      </c>
      <c r="N77" s="61">
        <v>270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445.87</v>
      </c>
      <c r="AT77" s="33"/>
    </row>
    <row r="78" spans="1:46" ht="33" customHeight="1">
      <c r="A78" s="32">
        <v>210</v>
      </c>
      <c r="B78" s="328" t="str">
        <f>VLOOKUP(A78,[3]bd_lista!A:C,3,FALSE)</f>
        <v>Unidad de Análisis de Políticas Sociales y Económicas</v>
      </c>
      <c r="C78" s="329" t="str">
        <f>+VLOOKUP(A78,Contactos!$A$4:$F$544,6,FALSE)</f>
        <v>VCK</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8" t="str">
        <f>VLOOKUP(A79,[3]bd_lista!A:C,3,FALSE)</f>
        <v>Instituto Nacional de Reforma Agraria</v>
      </c>
      <c r="C79" s="329" t="str">
        <f>+VLOOKUP(A79,Contactos!$A$4:$F$544,6,FALSE)</f>
        <v>JMT</v>
      </c>
      <c r="D79" s="61">
        <v>0</v>
      </c>
      <c r="E79" s="61">
        <v>32528912.640000001</v>
      </c>
      <c r="F79" s="61">
        <v>0</v>
      </c>
      <c r="G79" s="61">
        <v>43645.520000000004</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32528912.640000001</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65101470.799999997</v>
      </c>
      <c r="AT79" s="33"/>
    </row>
    <row r="80" spans="1:46" ht="33" customHeight="1">
      <c r="A80" s="32">
        <v>213</v>
      </c>
      <c r="B80" s="328" t="str">
        <f>VLOOKUP(A80,[3]bd_lista!A:C,3,FALSE)</f>
        <v>Servicio Nacional de Meteorología e Hidrología</v>
      </c>
      <c r="C80" s="329" t="str">
        <f>+VLOOKUP(A80,Contactos!$A$4:$F$544,6,FALSE)</f>
        <v>VHM</v>
      </c>
      <c r="D80" s="61">
        <v>0</v>
      </c>
      <c r="E80" s="61">
        <v>0</v>
      </c>
      <c r="F80" s="61">
        <v>0</v>
      </c>
      <c r="G80" s="61">
        <v>6097.29</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6097.29</v>
      </c>
      <c r="AT80" s="33"/>
    </row>
    <row r="81" spans="1:46" ht="33" customHeight="1">
      <c r="A81" s="32">
        <v>221</v>
      </c>
      <c r="B81" s="328" t="str">
        <f>VLOOKUP(A81,[3]bd_lista!A:C,3,FALSE)</f>
        <v>Serv. Nal. de Reg. y Control de la Comer. de Minerales y Metales</v>
      </c>
      <c r="C81" s="329" t="str">
        <f>+VLOOKUP(A81,Contactos!$A$4:$F$544,6,FALSE)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8" t="str">
        <f>VLOOKUP(A82,[3]bd_lista!A:C,3,FALSE)</f>
        <v>Instituto Nacional de Innovación Agropecuaria y Forestal</v>
      </c>
      <c r="C82" s="329" t="str">
        <f>+VLOOKUP(A82,Contactos!$A$4:$F$544,6,FALSE)</f>
        <v>YAP</v>
      </c>
      <c r="D82" s="61">
        <v>0</v>
      </c>
      <c r="E82" s="61">
        <v>0</v>
      </c>
      <c r="F82" s="61">
        <v>2167216.3799999994</v>
      </c>
      <c r="G82" s="61">
        <v>20770.45</v>
      </c>
      <c r="H82" s="61">
        <v>0</v>
      </c>
      <c r="I82" s="61">
        <v>0</v>
      </c>
      <c r="J82" s="61">
        <v>0</v>
      </c>
      <c r="K82" s="61">
        <v>0</v>
      </c>
      <c r="L82" s="61">
        <v>0</v>
      </c>
      <c r="M82" s="61">
        <v>0</v>
      </c>
      <c r="N82" s="61">
        <v>3686.27</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2191673.0999999996</v>
      </c>
      <c r="AT82" s="33"/>
    </row>
    <row r="83" spans="1:46" ht="33" customHeight="1">
      <c r="A83" s="32">
        <v>223</v>
      </c>
      <c r="B83" s="328" t="str">
        <f>VLOOKUP(A83,[3]bd_lista!A:C,3,FALSE)</f>
        <v>Fondo Nacional de Desarrollo Forestal</v>
      </c>
      <c r="C83" s="329" t="str">
        <f>+VLOOKUP(A83,Contactos!$A$4:$F$544,6,FALSE)</f>
        <v>JMT</v>
      </c>
      <c r="D83" s="61">
        <v>0</v>
      </c>
      <c r="E83" s="61">
        <v>0</v>
      </c>
      <c r="F83" s="61">
        <v>3000000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3000000</v>
      </c>
      <c r="AT83" s="33"/>
    </row>
    <row r="84" spans="1:46" ht="33" customHeight="1">
      <c r="A84" s="32">
        <v>224</v>
      </c>
      <c r="B84" s="328" t="str">
        <f>VLOOKUP(A84,[3]bd_lista!A:C,3,FALSE)</f>
        <v>Insumos Bolivia</v>
      </c>
      <c r="C84" s="329" t="str">
        <f>+VLOOKUP(A84,Contactos!$A$4:$F$544,6,FALSE)</f>
        <v>JVS</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0</v>
      </c>
      <c r="AT84" s="33"/>
    </row>
    <row r="85" spans="1:46" ht="33" customHeight="1">
      <c r="A85" s="32">
        <v>225</v>
      </c>
      <c r="B85" s="328" t="str">
        <f>VLOOKUP(A85,[3]bd_lista!A:C,3,FALSE)</f>
        <v>Serv. Nal. para la Sostenibilidad en Saneamiento Básico</v>
      </c>
      <c r="C85" s="329" t="str">
        <f>+VLOOKUP(A85,Contactos!$A$4:$F$544,6,FALSE)</f>
        <v>GCP</v>
      </c>
      <c r="D85" s="61">
        <v>0</v>
      </c>
      <c r="E85" s="61">
        <v>0</v>
      </c>
      <c r="F85" s="61">
        <v>1600000</v>
      </c>
      <c r="G85" s="61">
        <v>27</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1600027</v>
      </c>
      <c r="AT85" s="33"/>
    </row>
    <row r="86" spans="1:46" ht="33" customHeight="1">
      <c r="A86" s="32">
        <v>226</v>
      </c>
      <c r="B86" s="328" t="str">
        <f>VLOOKUP(A86,[3]bd_lista!A:C,3,FALSE)</f>
        <v>Servicio Estatal de Autonomías</v>
      </c>
      <c r="C86" s="329" t="str">
        <f>+VLOOKUP(A86,Contactos!$A$4:$F$544,6,FALSE)</f>
        <v>VHM</v>
      </c>
      <c r="D86" s="61">
        <v>0</v>
      </c>
      <c r="E86" s="61">
        <v>0</v>
      </c>
      <c r="F86" s="61">
        <v>0</v>
      </c>
      <c r="G86" s="61">
        <v>1613.15</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1613.15</v>
      </c>
      <c r="AT86" s="33"/>
    </row>
    <row r="87" spans="1:46" ht="33" customHeight="1">
      <c r="A87" s="32">
        <v>227</v>
      </c>
      <c r="B87" s="328" t="str">
        <f>VLOOKUP(A87,[3]bd_lista!A:C,3,FALSE)</f>
        <v>Zona Franca Comercial e Industrial de Cobija</v>
      </c>
      <c r="C87" s="329" t="str">
        <f>+VLOOKUP(A87,Contactos!$A$4:$F$544,6,FALSE)</f>
        <v>VHM</v>
      </c>
      <c r="D87" s="61">
        <v>0</v>
      </c>
      <c r="E87" s="61">
        <v>0</v>
      </c>
      <c r="F87" s="61">
        <v>36919.64</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36919.64</v>
      </c>
      <c r="AT87" s="33"/>
    </row>
    <row r="88" spans="1:46" ht="33" customHeight="1">
      <c r="A88" s="32">
        <v>234</v>
      </c>
      <c r="B88" s="328" t="str">
        <f>VLOOKUP(A88,[3]bd_lista!A:C,3,FALSE)</f>
        <v xml:space="preserve">Servicio Geológico Minero </v>
      </c>
      <c r="C88" s="329" t="str">
        <f>+VLOOKUP(A88,Contactos!$A$4:$F$544,6,FALSE)</f>
        <v>VCK</v>
      </c>
      <c r="D88" s="61">
        <v>0</v>
      </c>
      <c r="E88" s="61">
        <v>0</v>
      </c>
      <c r="F88" s="61">
        <v>3380.1000000000004</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3380.1000000000004</v>
      </c>
      <c r="AT88" s="33"/>
    </row>
    <row r="89" spans="1:46" ht="33" customHeight="1">
      <c r="A89" s="32">
        <v>243</v>
      </c>
      <c r="B89" s="328" t="str">
        <f>VLOOKUP(A89,[3]bd_lista!A:C,3,FALSE)</f>
        <v>Servicio Nacional de Hidrografía Naval</v>
      </c>
      <c r="C89" s="329" t="str">
        <f>+VLOOKUP(A89,Contactos!$A$4:$F$544,6,FALSE)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8" t="str">
        <f>VLOOKUP(A90,[3]bd_lista!A:C,3,FALSE)</f>
        <v>Servicio Nacional de Aerofotogrametría</v>
      </c>
      <c r="C90" s="329" t="str">
        <f>+VLOOKUP(A90,Contactos!$A$4:$F$544,6,FALSE)</f>
        <v>JRC</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28" t="str">
        <f>VLOOKUP(A91,[3]bd_lista!A:C,3,FALSE)</f>
        <v>Servicio Geodésico de Mapas</v>
      </c>
      <c r="C91" s="329" t="str">
        <f>+VLOOKUP(A91,Contactos!$A$4:$F$544,6,FALSE)</f>
        <v>HNV</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8" t="str">
        <f>VLOOKUP(A92,[3]bd_lista!A:C,3,FALSE)</f>
        <v>Central de Abastecimiento y Suministros de Salud</v>
      </c>
      <c r="C92" s="329" t="str">
        <f>+VLOOKUP(A92,Contactos!$A$4:$F$544,6,FALSE)</f>
        <v>YAP</v>
      </c>
      <c r="D92" s="61">
        <v>0</v>
      </c>
      <c r="E92" s="61">
        <v>0</v>
      </c>
      <c r="F92" s="61">
        <v>1880010</v>
      </c>
      <c r="G92" s="61">
        <v>0</v>
      </c>
      <c r="H92" s="61">
        <v>0</v>
      </c>
      <c r="I92" s="61">
        <v>0</v>
      </c>
      <c r="J92" s="61">
        <v>0</v>
      </c>
      <c r="K92" s="61">
        <v>0</v>
      </c>
      <c r="L92" s="61">
        <v>0</v>
      </c>
      <c r="M92" s="61">
        <v>0</v>
      </c>
      <c r="N92" s="61">
        <v>0</v>
      </c>
      <c r="O92" s="61">
        <v>0</v>
      </c>
      <c r="P92" s="61">
        <v>0</v>
      </c>
      <c r="Q92" s="61">
        <v>0</v>
      </c>
      <c r="R92" s="61">
        <v>645.96</v>
      </c>
      <c r="S92" s="61">
        <v>68870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1949525.96</v>
      </c>
      <c r="AT92" s="33"/>
    </row>
    <row r="93" spans="1:46" ht="33" customHeight="1">
      <c r="A93" s="32">
        <v>251</v>
      </c>
      <c r="B93" s="328" t="str">
        <f>VLOOKUP(A93,[3]bd_lista!A:C,3,FALSE)</f>
        <v>Instituto Nacional de Salud Ocupacional</v>
      </c>
      <c r="C93" s="329" t="str">
        <f>+VLOOKUP(A93,Contactos!$A$4:$F$544,6,FALSE)</f>
        <v>HNV</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28" t="str">
        <f>VLOOKUP(A94,[3]bd_lista!A:C,3,FALSE)</f>
        <v>Entidad Ejecutora de Medio Ambiente y Agua</v>
      </c>
      <c r="C94" s="329" t="str">
        <f>+VLOOKUP(A94,Contactos!$A$4:$F$544,6,FALSE)</f>
        <v>VHM</v>
      </c>
      <c r="D94" s="61">
        <v>890721.67999999993</v>
      </c>
      <c r="E94" s="61">
        <v>16128247.18</v>
      </c>
      <c r="F94" s="61">
        <v>0</v>
      </c>
      <c r="G94" s="61">
        <v>8828133.5600000005</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16128247.178400001</v>
      </c>
      <c r="AA94" s="61">
        <v>0</v>
      </c>
      <c r="AB94" s="61">
        <v>0</v>
      </c>
      <c r="AC94" s="61">
        <v>0</v>
      </c>
      <c r="AD94" s="61">
        <v>50.01</v>
      </c>
      <c r="AE94" s="61">
        <v>62901256.890000001</v>
      </c>
      <c r="AF94" s="61">
        <v>0</v>
      </c>
      <c r="AG94" s="61">
        <v>0</v>
      </c>
      <c r="AH94" s="61">
        <v>0</v>
      </c>
      <c r="AI94" s="61">
        <v>0</v>
      </c>
      <c r="AJ94" s="61">
        <v>0</v>
      </c>
      <c r="AK94" s="61">
        <v>0</v>
      </c>
      <c r="AL94" s="61">
        <v>0</v>
      </c>
      <c r="AM94" s="61">
        <v>0</v>
      </c>
      <c r="AN94" s="61">
        <v>0</v>
      </c>
      <c r="AO94" s="61">
        <v>0</v>
      </c>
      <c r="AP94" s="61">
        <v>0</v>
      </c>
      <c r="AQ94" s="61">
        <f t="shared" si="1"/>
        <v>104876656.4984</v>
      </c>
      <c r="AT94" s="33"/>
    </row>
    <row r="95" spans="1:46" ht="33" customHeight="1">
      <c r="A95" s="32">
        <v>254</v>
      </c>
      <c r="B95" s="328" t="str">
        <f>VLOOKUP(A95,[3]bd_lista!A:C,3,FALSE)</f>
        <v>Instituto del Seguro Agrario</v>
      </c>
      <c r="C95" s="329" t="str">
        <f>+VLOOKUP(A95,Contactos!$A$4:$F$544,6,FALSE)</f>
        <v>VHM</v>
      </c>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0</v>
      </c>
      <c r="AT95" s="33"/>
    </row>
    <row r="96" spans="1:46" ht="33" customHeight="1">
      <c r="A96" s="32">
        <v>265</v>
      </c>
      <c r="B96" s="328" t="str">
        <f>VLOOKUP(A96,[3]bd_lista!A:C,3,FALSE)</f>
        <v>Direc. Dptal. de Educación  Chuquisaca</v>
      </c>
      <c r="C96" s="329" t="str">
        <f>+VLOOKUP(A96,Contactos!$A$4:$F$544,6,FALSE)</f>
        <v>HNV</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8" t="str">
        <f>VLOOKUP(A97,[3]bd_lista!A:C,3,FALSE)</f>
        <v>Direc. Dptal. de Educación La Paz</v>
      </c>
      <c r="C97" s="329" t="str">
        <f>+VLOOKUP(A97,Contactos!$A$4:$F$544,6,FALSE)</f>
        <v>HNV</v>
      </c>
      <c r="D97" s="61">
        <v>0</v>
      </c>
      <c r="E97" s="61">
        <v>0</v>
      </c>
      <c r="F97" s="61">
        <v>0</v>
      </c>
      <c r="G97" s="61">
        <v>22130.239999999998</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22130.239999999998</v>
      </c>
      <c r="AT97" s="33"/>
    </row>
    <row r="98" spans="1:46" ht="33" customHeight="1">
      <c r="A98" s="32">
        <v>267</v>
      </c>
      <c r="B98" s="328" t="str">
        <f>VLOOKUP(A98,[3]bd_lista!A:C,3,FALSE)</f>
        <v>Direc. Dptal. de Educación Cochabamba</v>
      </c>
      <c r="C98" s="329" t="str">
        <f>+VLOOKUP(A98,Contactos!$A$4:$F$544,6,FALSE)</f>
        <v>HNV</v>
      </c>
      <c r="D98" s="61">
        <v>0</v>
      </c>
      <c r="E98" s="61">
        <v>0</v>
      </c>
      <c r="F98" s="61">
        <v>0</v>
      </c>
      <c r="G98" s="61">
        <v>1248146.96</v>
      </c>
      <c r="H98" s="61">
        <v>0</v>
      </c>
      <c r="I98" s="61">
        <v>0</v>
      </c>
      <c r="J98" s="61">
        <v>0</v>
      </c>
      <c r="K98" s="61">
        <v>0</v>
      </c>
      <c r="L98" s="61">
        <v>0</v>
      </c>
      <c r="M98" s="61">
        <v>0</v>
      </c>
      <c r="N98" s="61">
        <v>0</v>
      </c>
      <c r="O98" s="61">
        <v>1385888.67</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2634035.63</v>
      </c>
      <c r="AT98" s="33"/>
    </row>
    <row r="99" spans="1:46" ht="33" customHeight="1">
      <c r="A99" s="32">
        <v>268</v>
      </c>
      <c r="B99" s="328" t="str">
        <f>VLOOKUP(A99,[3]bd_lista!A:C,3,FALSE)</f>
        <v>Direc. Dptal. de Educación Oruro</v>
      </c>
      <c r="C99" s="329" t="str">
        <f>+VLOOKUP(A99,Contactos!$A$4:$F$544,6,FALSE)</f>
        <v>HNV</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8" t="str">
        <f>VLOOKUP(A100,[3]bd_lista!A:C,3,FALSE)</f>
        <v>Direc. Dptal. de Educación Potosí</v>
      </c>
      <c r="C100" s="329" t="str">
        <f>+VLOOKUP(A100,Contactos!$A$4:$F$544,6,FALSE)</f>
        <v>HNV</v>
      </c>
      <c r="D100" s="61">
        <v>0</v>
      </c>
      <c r="E100" s="61">
        <v>0</v>
      </c>
      <c r="F100" s="61">
        <v>81886.33</v>
      </c>
      <c r="G100" s="61">
        <v>216542.34</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298428.67</v>
      </c>
      <c r="AT100" s="33"/>
    </row>
    <row r="101" spans="1:46" ht="33" customHeight="1">
      <c r="A101" s="32">
        <v>270</v>
      </c>
      <c r="B101" s="328" t="str">
        <f>VLOOKUP(A101,[3]bd_lista!A:C,3,FALSE)</f>
        <v>Direc. Dptal. de Educación Tarija</v>
      </c>
      <c r="C101" s="329" t="str">
        <f>+VLOOKUP(A101,Contactos!$A$4:$F$544,6,FALSE)</f>
        <v>HNV</v>
      </c>
      <c r="D101" s="61">
        <v>0</v>
      </c>
      <c r="E101" s="61">
        <v>0</v>
      </c>
      <c r="F101" s="61">
        <v>0</v>
      </c>
      <c r="G101" s="61">
        <v>10940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10940</v>
      </c>
      <c r="AT101" s="33"/>
    </row>
    <row r="102" spans="1:46" ht="33" customHeight="1">
      <c r="A102" s="32">
        <v>271</v>
      </c>
      <c r="B102" s="328" t="str">
        <f>VLOOKUP(A102,[3]bd_lista!A:C,3,FALSE)</f>
        <v>Direc. Dptal. de Educación Santa Cruz</v>
      </c>
      <c r="C102" s="329" t="str">
        <f>+VLOOKUP(A102,Contactos!$A$4:$F$544,6,FALSE)</f>
        <v>HNV</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8" t="str">
        <f>VLOOKUP(A103,[3]bd_lista!A:C,3,FALSE)</f>
        <v>Direc. Dptal. de Educación Beni</v>
      </c>
      <c r="C103" s="329" t="str">
        <f>+VLOOKUP(A103,Contactos!$A$4:$F$544,6,FALSE)</f>
        <v>HNV</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8" t="str">
        <f>VLOOKUP(A104,[3]bd_lista!A:C,3,FALSE)</f>
        <v>Direc. Dptal. de Educación Pando</v>
      </c>
      <c r="C104" s="329" t="str">
        <f>+VLOOKUP(A104,Contactos!$A$4:$F$544,6,FALSE)</f>
        <v>HNV</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8" t="str">
        <f>VLOOKUP(A105,[3]bd_lista!A:C,3,FALSE)</f>
        <v>Oficina Técnica Nacional de los Ríos Pilcomayo y Bermejo</v>
      </c>
      <c r="C105" s="329" t="str">
        <f>+VLOOKUP(A105,Contactos!$A$4:$F$544,6,FALSE)</f>
        <v>JMT</v>
      </c>
      <c r="D105" s="61">
        <v>0</v>
      </c>
      <c r="E105" s="61">
        <v>0</v>
      </c>
      <c r="F105" s="61">
        <v>2391807</v>
      </c>
      <c r="G105" s="61">
        <v>476.62</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2392283.62</v>
      </c>
      <c r="AT105" s="33"/>
    </row>
    <row r="106" spans="1:46" ht="33" customHeight="1">
      <c r="A106" s="32">
        <v>283</v>
      </c>
      <c r="B106" s="328" t="str">
        <f>VLOOKUP(A106,[3]bd_lista!A:C,3,FALSE)</f>
        <v>Aduana Nacional</v>
      </c>
      <c r="C106" s="329" t="str">
        <f>+VLOOKUP(A106,Contactos!$A$4:$F$544,6,FALSE)</f>
        <v>RCC</v>
      </c>
      <c r="D106" s="61">
        <v>0</v>
      </c>
      <c r="E106" s="61">
        <v>0</v>
      </c>
      <c r="F106" s="61">
        <v>1242807.46</v>
      </c>
      <c r="G106" s="61">
        <v>173733.05</v>
      </c>
      <c r="H106" s="61">
        <v>0</v>
      </c>
      <c r="I106" s="61">
        <v>0</v>
      </c>
      <c r="J106" s="61">
        <v>0</v>
      </c>
      <c r="K106" s="61">
        <v>2980039.62</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4396580.13</v>
      </c>
      <c r="AT106" s="33"/>
    </row>
    <row r="107" spans="1:46" ht="33" customHeight="1">
      <c r="A107" s="32">
        <v>287</v>
      </c>
      <c r="B107" s="328" t="str">
        <f>VLOOKUP(A107,[3]bd_lista!A:C,3,FALSE)</f>
        <v>Fondo Nacional de Inversión Productiva y Social</v>
      </c>
      <c r="C107" s="329" t="str">
        <f>+VLOOKUP(A107,Contactos!$A$4:$F$544,6,FALSE)</f>
        <v>JRC</v>
      </c>
      <c r="D107" s="61">
        <v>0</v>
      </c>
      <c r="E107" s="61">
        <v>20580000</v>
      </c>
      <c r="F107" s="61">
        <v>0</v>
      </c>
      <c r="G107" s="61">
        <v>65743.510000000009</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1739348.5</v>
      </c>
      <c r="Z107" s="61">
        <v>20580000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42965092.010000005</v>
      </c>
      <c r="AT107" s="33"/>
    </row>
    <row r="108" spans="1:46" ht="33" customHeight="1">
      <c r="A108" s="32">
        <v>288</v>
      </c>
      <c r="B108" s="328" t="str">
        <f>VLOOKUP(A108,[3]bd_lista!A:C,3,FALSE)</f>
        <v>Servicio Nacional de Riego</v>
      </c>
      <c r="C108" s="329" t="str">
        <f>+VLOOKUP(A108,Contactos!$A$4:$F$544,6,FALSE)</f>
        <v>VCK</v>
      </c>
      <c r="D108" s="61">
        <v>0</v>
      </c>
      <c r="E108" s="61">
        <v>0</v>
      </c>
      <c r="F108" s="61">
        <v>0</v>
      </c>
      <c r="G108" s="61">
        <v>57954</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57954</v>
      </c>
      <c r="AT108" s="33"/>
    </row>
    <row r="109" spans="1:46" ht="33" customHeight="1">
      <c r="A109" s="32">
        <v>290</v>
      </c>
      <c r="B109" s="328" t="str">
        <f>VLOOKUP(A109,[3]bd_lista!A:C,3,FALSE)</f>
        <v>Servicio de Impuestos Nacionales</v>
      </c>
      <c r="C109" s="329" t="str">
        <f>+VLOOKUP(A109,Contactos!$A$4:$F$544,6,FALSE)</f>
        <v>RCC</v>
      </c>
      <c r="D109" s="61">
        <v>0</v>
      </c>
      <c r="E109" s="61">
        <v>0</v>
      </c>
      <c r="F109" s="61">
        <v>8413489.6500000004</v>
      </c>
      <c r="G109" s="61">
        <v>19713.900000000001</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1159021.5900000001</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9592225.1400000006</v>
      </c>
      <c r="AT109" s="33"/>
    </row>
    <row r="110" spans="1:46" ht="33" customHeight="1">
      <c r="A110" s="32">
        <v>291</v>
      </c>
      <c r="B110" s="328" t="str">
        <f>VLOOKUP(A110,[3]bd_lista!A:C,3,FALSE)</f>
        <v>Administradora Boliviana de Carreteras</v>
      </c>
      <c r="C110" s="329" t="str">
        <f>+VLOOKUP(A110,Contactos!$A$4:$F$544,6,FALSE)</f>
        <v>ETC</v>
      </c>
      <c r="D110" s="61">
        <v>16308586.18</v>
      </c>
      <c r="E110" s="61">
        <v>156607809.30000001</v>
      </c>
      <c r="F110" s="61">
        <v>50889331</v>
      </c>
      <c r="G110" s="61">
        <v>29264979.32</v>
      </c>
      <c r="H110" s="61">
        <v>0</v>
      </c>
      <c r="I110" s="61">
        <v>0</v>
      </c>
      <c r="J110" s="61">
        <v>670</v>
      </c>
      <c r="K110" s="61">
        <v>27783.55</v>
      </c>
      <c r="L110" s="61">
        <v>0</v>
      </c>
      <c r="M110" s="61">
        <v>0</v>
      </c>
      <c r="N110" s="61">
        <v>0</v>
      </c>
      <c r="O110" s="61">
        <v>0</v>
      </c>
      <c r="P110" s="61">
        <v>0</v>
      </c>
      <c r="Q110" s="61">
        <v>468.69</v>
      </c>
      <c r="R110" s="61">
        <v>0</v>
      </c>
      <c r="S110" s="61">
        <v>0</v>
      </c>
      <c r="T110" s="61">
        <v>0</v>
      </c>
      <c r="U110" s="61">
        <v>0</v>
      </c>
      <c r="V110" s="61">
        <v>0</v>
      </c>
      <c r="W110" s="61">
        <v>0</v>
      </c>
      <c r="X110" s="61">
        <v>0</v>
      </c>
      <c r="Y110" s="61">
        <v>0</v>
      </c>
      <c r="Z110" s="61">
        <v>156607809.2992</v>
      </c>
      <c r="AA110" s="61">
        <v>328863.59800000006</v>
      </c>
      <c r="AB110" s="61">
        <v>0</v>
      </c>
      <c r="AC110" s="61">
        <v>0</v>
      </c>
      <c r="AD110" s="61">
        <v>0</v>
      </c>
      <c r="AE110" s="61">
        <v>189004605.33000001</v>
      </c>
      <c r="AF110" s="61">
        <v>0</v>
      </c>
      <c r="AG110" s="61">
        <v>0</v>
      </c>
      <c r="AH110" s="61">
        <v>0</v>
      </c>
      <c r="AI110" s="61">
        <v>0</v>
      </c>
      <c r="AJ110" s="61">
        <v>0</v>
      </c>
      <c r="AK110" s="61">
        <v>0</v>
      </c>
      <c r="AL110" s="61">
        <v>0</v>
      </c>
      <c r="AM110" s="61">
        <v>0</v>
      </c>
      <c r="AN110" s="61">
        <v>0</v>
      </c>
      <c r="AO110" s="61">
        <v>0</v>
      </c>
      <c r="AP110" s="61">
        <v>0</v>
      </c>
      <c r="AQ110" s="61">
        <f t="shared" si="1"/>
        <v>599040906.26719999</v>
      </c>
      <c r="AT110" s="33"/>
    </row>
    <row r="111" spans="1:46" ht="33" customHeight="1">
      <c r="A111" s="32">
        <v>292</v>
      </c>
      <c r="B111" s="328" t="str">
        <f>VLOOKUP(A111,[3]bd_lista!A:C,3,FALSE)</f>
        <v>Vías Bolivia</v>
      </c>
      <c r="C111" s="329" t="str">
        <f>+VLOOKUP(A111,Contactos!$A$4:$F$544,6,FALSE)</f>
        <v>JMT</v>
      </c>
      <c r="D111" s="61">
        <v>0</v>
      </c>
      <c r="E111" s="61">
        <v>0</v>
      </c>
      <c r="F111" s="61">
        <v>0</v>
      </c>
      <c r="G111" s="61">
        <v>828</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828</v>
      </c>
      <c r="AT111" s="33"/>
    </row>
    <row r="112" spans="1:46" ht="33" customHeight="1">
      <c r="A112" s="32">
        <v>293</v>
      </c>
      <c r="B112" s="328" t="str">
        <f>VLOOKUP(A112,[3]bd_lista!A:C,3,FALSE)</f>
        <v>Fundación Cultural del Banco Central de Bolivia</v>
      </c>
      <c r="C112" s="329" t="str">
        <f>+VLOOKUP(A112,Contactos!$A$4:$F$544,6,FALSE)</f>
        <v>JMT</v>
      </c>
      <c r="D112" s="61">
        <v>0</v>
      </c>
      <c r="E112" s="61">
        <v>0</v>
      </c>
      <c r="F112" s="61">
        <v>5807</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5807</v>
      </c>
      <c r="AT112" s="33"/>
    </row>
    <row r="113" spans="1:46" ht="33" customHeight="1">
      <c r="A113" s="32">
        <v>294</v>
      </c>
      <c r="B113" s="328" t="str">
        <f>VLOOKUP(A113,[3]bd_lista!A:C,3,FALSE)</f>
        <v>Univ. Indígena Bol. Comun. Intercultl Prod. Tupak Katari</v>
      </c>
      <c r="C113" s="329" t="str">
        <f>+VLOOKUP(A113,Contactos!$A$4:$F$544,6,FALSE)</f>
        <v>JRC</v>
      </c>
      <c r="D113" s="61">
        <v>0</v>
      </c>
      <c r="E113" s="61">
        <v>0</v>
      </c>
      <c r="F113" s="61">
        <v>49255.6</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49255.6</v>
      </c>
      <c r="AT113" s="33"/>
    </row>
    <row r="114" spans="1:46" ht="33" customHeight="1">
      <c r="A114" s="32">
        <v>295</v>
      </c>
      <c r="B114" s="328" t="str">
        <f>VLOOKUP(A114,[3]bd_lista!A:C,3,FALSE)</f>
        <v>Univ. Indígena Bol. Comun. Intercult Prod. Casimiro Huanca</v>
      </c>
      <c r="C114" s="329" t="str">
        <f>+VLOOKUP(A114,Contactos!$A$4:$F$544,6,FALSE)</f>
        <v>RCC</v>
      </c>
      <c r="D114" s="61">
        <v>0</v>
      </c>
      <c r="E114" s="61">
        <v>0</v>
      </c>
      <c r="F114" s="61">
        <v>103890.57</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103890.57</v>
      </c>
      <c r="AT114" s="33"/>
    </row>
    <row r="115" spans="1:46" ht="33" customHeight="1">
      <c r="A115" s="32">
        <v>296</v>
      </c>
      <c r="B115" s="328" t="str">
        <f>VLOOKUP(A115,[3]bd_lista!A:C,3,FALSE)</f>
        <v>Univ. Indígena Bol. Comun. Intercult Prod. Apiaguaiki Tupa</v>
      </c>
      <c r="C115" s="329" t="str">
        <f>+VLOOKUP(A115,Contactos!$A$4:$F$544,6,FALSE)</f>
        <v>PLS</v>
      </c>
      <c r="D115" s="61">
        <v>0</v>
      </c>
      <c r="E115" s="61">
        <v>0</v>
      </c>
      <c r="F115" s="61">
        <v>200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2235385.4300000002</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2235585.4300000002</v>
      </c>
      <c r="AT115" s="33"/>
    </row>
    <row r="116" spans="1:46" ht="33" customHeight="1">
      <c r="A116" s="32">
        <v>298</v>
      </c>
      <c r="B116" s="328" t="str">
        <f>VLOOKUP(A116,[3]bd_lista!A:C,3,FALSE)</f>
        <v>Servicio Departamental de Riego - Chuquisaca</v>
      </c>
      <c r="C116" s="329" t="str">
        <f>+VLOOKUP(A116,Contactos!$A$4:$F$544,6,FALSE)</f>
        <v>GCP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8" t="str">
        <f>VLOOKUP(A117,[3]bd_lista!A:C,3,FALSE)</f>
        <v>Servicio Departamental de Riego - La Paz</v>
      </c>
      <c r="C117" s="329" t="str">
        <f>+VLOOKUP(A117,Contactos!$A$4:$F$544,6,FALSE)</f>
        <v>GCP</v>
      </c>
      <c r="D117" s="61">
        <v>0</v>
      </c>
      <c r="E117" s="61">
        <v>0</v>
      </c>
      <c r="F117" s="61">
        <v>0</v>
      </c>
      <c r="G117" s="61">
        <v>415.94</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1440.5</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1856.44</v>
      </c>
      <c r="AT117" s="33"/>
    </row>
    <row r="118" spans="1:46" ht="33" customHeight="1">
      <c r="A118" s="32">
        <v>300</v>
      </c>
      <c r="B118" s="328" t="str">
        <f>VLOOKUP(A118,[3]bd_lista!A:C,3,FALSE)</f>
        <v>Servicio Departamental de Riego - Cochabamba</v>
      </c>
      <c r="C118" s="329" t="str">
        <f>+VLOOKUP(A118,Contactos!$A$4:$F$544,6,FALSE)</f>
        <v>GCP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8" t="str">
        <f>VLOOKUP(A119,[3]bd_lista!A:C,3,FALSE)</f>
        <v>Servicio Departamental de Riego - Oruro</v>
      </c>
      <c r="C119" s="329" t="str">
        <f>+VLOOKUP(A119,Contactos!$A$4:$F$544,6,FALSE)</f>
        <v>GCP</v>
      </c>
      <c r="D119" s="61">
        <v>0</v>
      </c>
      <c r="E119" s="61">
        <v>0</v>
      </c>
      <c r="F119" s="61">
        <v>0</v>
      </c>
      <c r="G119" s="61">
        <v>1798500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1798500</v>
      </c>
      <c r="AT119" s="33"/>
    </row>
    <row r="120" spans="1:46" ht="33" customHeight="1">
      <c r="A120" s="32">
        <v>302</v>
      </c>
      <c r="B120" s="328" t="str">
        <f>VLOOKUP(A120,[3]bd_lista!A:C,3,FALSE)</f>
        <v>Servicio Departamental de Riego - Potosí</v>
      </c>
      <c r="C120" s="329" t="str">
        <f>+VLOOKUP(A120,Contactos!$A$4:$F$544,6,FALSE)</f>
        <v>GCP</v>
      </c>
      <c r="D120" s="61">
        <v>0</v>
      </c>
      <c r="E120" s="61">
        <v>0</v>
      </c>
      <c r="F120" s="61">
        <v>0</v>
      </c>
      <c r="G120" s="61">
        <v>1435</v>
      </c>
      <c r="H120" s="61">
        <v>0</v>
      </c>
      <c r="I120" s="61">
        <v>0</v>
      </c>
      <c r="J120" s="61">
        <v>0</v>
      </c>
      <c r="K120" s="61">
        <v>1067280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1068715</v>
      </c>
      <c r="AT120" s="33"/>
    </row>
    <row r="121" spans="1:46" ht="33" customHeight="1">
      <c r="A121" s="32">
        <v>303</v>
      </c>
      <c r="B121" s="328" t="str">
        <f>VLOOKUP(A121,[3]bd_lista!A:C,3,FALSE)</f>
        <v>Servicio Departamental de Riego - Tarija</v>
      </c>
      <c r="C121" s="329" t="str">
        <f>+VLOOKUP(A121,Contactos!$A$4:$F$544,6,FALSE)</f>
        <v>GCP</v>
      </c>
      <c r="D121" s="61">
        <v>0</v>
      </c>
      <c r="E121" s="61">
        <v>0</v>
      </c>
      <c r="F121" s="61">
        <v>0</v>
      </c>
      <c r="G121" s="61">
        <v>0</v>
      </c>
      <c r="H121" s="61">
        <v>0</v>
      </c>
      <c r="I121" s="61">
        <v>0</v>
      </c>
      <c r="J121" s="61">
        <v>0</v>
      </c>
      <c r="K121" s="61">
        <v>100000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100000</v>
      </c>
      <c r="AT121" s="33"/>
    </row>
    <row r="122" spans="1:46" ht="33" customHeight="1">
      <c r="A122" s="32">
        <v>309</v>
      </c>
      <c r="B122" s="328" t="str">
        <f>VLOOKUP(A122,[3]bd_lista!A:C,3,FALSE)</f>
        <v>Autoridad de Fiscalización del Juego</v>
      </c>
      <c r="C122" s="329" t="str">
        <f>+VLOOKUP(A122,Contactos!$A$4:$F$544,6,FALSE)</f>
        <v>ETC</v>
      </c>
      <c r="D122" s="61">
        <v>0</v>
      </c>
      <c r="E122" s="61">
        <v>0</v>
      </c>
      <c r="F122" s="61">
        <v>0</v>
      </c>
      <c r="G122" s="61">
        <v>26781.3</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26781.3</v>
      </c>
      <c r="AT122" s="33"/>
    </row>
    <row r="123" spans="1:46" ht="33" customHeight="1">
      <c r="A123" s="32">
        <v>310</v>
      </c>
      <c r="B123" s="328" t="str">
        <f>VLOOKUP(A123,[3]bd_lista!A:C,3,FALSE)</f>
        <v>Autoridad de Regulación y Fiscalización de Telecomunicaciones y Transportes</v>
      </c>
      <c r="C123" s="329" t="str">
        <f>+VLOOKUP(A123,Contactos!$A$4:$F$544,6,FALSE)</f>
        <v>HNV</v>
      </c>
      <c r="D123" s="61">
        <v>0</v>
      </c>
      <c r="E123" s="61">
        <v>0</v>
      </c>
      <c r="F123" s="61">
        <v>7837303.6699999962</v>
      </c>
      <c r="G123" s="61">
        <v>89404.66</v>
      </c>
      <c r="H123" s="61">
        <v>0</v>
      </c>
      <c r="I123" s="61">
        <v>0</v>
      </c>
      <c r="J123" s="61">
        <v>0</v>
      </c>
      <c r="K123" s="61">
        <v>0</v>
      </c>
      <c r="L123" s="61">
        <v>0</v>
      </c>
      <c r="M123" s="61">
        <v>0</v>
      </c>
      <c r="N123" s="61">
        <v>0</v>
      </c>
      <c r="O123" s="61">
        <v>0</v>
      </c>
      <c r="P123" s="61">
        <v>0</v>
      </c>
      <c r="Q123" s="61">
        <v>0</v>
      </c>
      <c r="R123" s="61">
        <v>18038.990000000002</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7944747.3199999966</v>
      </c>
      <c r="AT123" s="33"/>
    </row>
    <row r="124" spans="1:46" ht="33" customHeight="1">
      <c r="A124" s="32">
        <v>311</v>
      </c>
      <c r="B124" s="328" t="str">
        <f>VLOOKUP(A124,[3]bd_lista!A:C,3,FALSE)</f>
        <v>Autoridad de Fisc y Ctrol Soc de Agua Potable Saneam.Básico</v>
      </c>
      <c r="C124" s="329" t="str">
        <f>+VLOOKUP(A124,Contactos!$A$4:$F$544,6,FALSE)</f>
        <v>GCP</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3988181.89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3988181.89</v>
      </c>
      <c r="AT124" s="33"/>
    </row>
    <row r="125" spans="1:46" ht="33" customHeight="1">
      <c r="A125" s="32">
        <v>312</v>
      </c>
      <c r="B125" s="328" t="str">
        <f>VLOOKUP(A125,[3]bd_lista!A:C,3,FALSE)</f>
        <v>Autoridad de Fiscalizac. y Control Soc de Bosques y Tierras</v>
      </c>
      <c r="C125" s="329" t="str">
        <f>+VLOOKUP(A125,Contactos!$A$4:$F$544,6,FALSE)</f>
        <v>VHM</v>
      </c>
      <c r="D125" s="61">
        <v>35898.050000000003</v>
      </c>
      <c r="E125" s="61">
        <v>0</v>
      </c>
      <c r="F125" s="61">
        <v>9527724.7000000067</v>
      </c>
      <c r="G125" s="61">
        <v>2931.98</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9566554.7300000079</v>
      </c>
      <c r="AT125" s="33"/>
    </row>
    <row r="126" spans="1:46" ht="33" customHeight="1">
      <c r="A126" s="32">
        <v>313</v>
      </c>
      <c r="B126" s="328" t="str">
        <f>VLOOKUP(A126,[3]bd_lista!A:C,3,FALSE)</f>
        <v>Autoridad de Fiscalización y Control de Pensiones y Seguros - APS</v>
      </c>
      <c r="C126" s="329" t="str">
        <f>+VLOOKUP(A126,Contactos!$A$4:$F$544,6,FALSE)</f>
        <v>VCK</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0</v>
      </c>
      <c r="AT126" s="33"/>
    </row>
    <row r="127" spans="1:46" ht="33" customHeight="1">
      <c r="A127" s="32">
        <v>314</v>
      </c>
      <c r="B127" s="328" t="str">
        <f>VLOOKUP(A127,[3]bd_lista!A:C,3,FALSE)</f>
        <v>Autoridad de Fiscalización de Electricidad y Tecnología Nuclear</v>
      </c>
      <c r="C127" s="329" t="str">
        <f>+VLOOKUP(A127,Contactos!$A$4:$F$544,6,FALSE)</f>
        <v>VCK</v>
      </c>
      <c r="D127" s="61">
        <v>0</v>
      </c>
      <c r="E127" s="61">
        <v>0</v>
      </c>
      <c r="F127" s="61">
        <v>0</v>
      </c>
      <c r="G127" s="61">
        <v>10510.52</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10510.52</v>
      </c>
      <c r="AT127" s="33"/>
    </row>
    <row r="128" spans="1:46" ht="33" customHeight="1">
      <c r="A128" s="32">
        <v>315</v>
      </c>
      <c r="B128" s="328" t="str">
        <f>VLOOKUP(A128,[3]bd_lista!A:C,3,FALSE)</f>
        <v>Autoridad de Fiscalización de Empresas</v>
      </c>
      <c r="C128" s="329" t="str">
        <f>+VLOOKUP(A128,Contactos!$A$4:$F$544,6,FALSE)</f>
        <v>VHM</v>
      </c>
      <c r="D128" s="61">
        <v>0</v>
      </c>
      <c r="E128" s="61">
        <v>0</v>
      </c>
      <c r="F128" s="61">
        <v>0</v>
      </c>
      <c r="G128" s="61">
        <v>1975.23</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1975.23</v>
      </c>
      <c r="AT128" s="33"/>
    </row>
    <row r="129" spans="1:46" ht="33" customHeight="1">
      <c r="A129" s="32">
        <v>324</v>
      </c>
      <c r="B129" s="328" t="str">
        <f>VLOOKUP(A129,[3]bd_lista!A:C,3,FALSE)</f>
        <v>Escuela Boliviana Intercultural de Música</v>
      </c>
      <c r="C129" s="329" t="str">
        <f>+VLOOKUP(A129,Contactos!$A$4:$F$544,6,FALSE)</f>
        <v>VHM</v>
      </c>
      <c r="D129" s="61">
        <v>0</v>
      </c>
      <c r="E129" s="61">
        <v>0</v>
      </c>
      <c r="F129" s="61">
        <v>4364.6000000000004</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4364.6000000000004</v>
      </c>
      <c r="AT129" s="33"/>
    </row>
    <row r="130" spans="1:46" ht="33" customHeight="1">
      <c r="A130" s="32">
        <v>340</v>
      </c>
      <c r="B130" s="328" t="str">
        <f>VLOOKUP(A130,[3]bd_lista!A:C,3,FALSE)</f>
        <v>Servicio General de Identificación Personal</v>
      </c>
      <c r="C130" s="329" t="str">
        <f>+VLOOKUP(A130,Contactos!$A$4:$F$544,6,FALSE)</f>
        <v>ETC</v>
      </c>
      <c r="D130" s="61">
        <v>116945.70999999999</v>
      </c>
      <c r="E130" s="61">
        <v>0</v>
      </c>
      <c r="F130" s="61">
        <v>0</v>
      </c>
      <c r="G130" s="61">
        <v>1585</v>
      </c>
      <c r="H130" s="61">
        <v>0</v>
      </c>
      <c r="I130" s="61">
        <v>0</v>
      </c>
      <c r="J130" s="61">
        <v>50</v>
      </c>
      <c r="K130" s="61">
        <v>368982.85999999993</v>
      </c>
      <c r="L130" s="61">
        <v>0</v>
      </c>
      <c r="M130" s="61">
        <v>400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487963.56999999995</v>
      </c>
      <c r="AT130" s="33"/>
    </row>
    <row r="131" spans="1:46" ht="33" customHeight="1">
      <c r="A131" s="32">
        <v>342</v>
      </c>
      <c r="B131" s="328" t="str">
        <f>VLOOKUP(A131,[3]bd_lista!A:C,3,FALSE)</f>
        <v>Agencia Estatal de Vivienda</v>
      </c>
      <c r="C131" s="329" t="str">
        <f>+VLOOKUP(A131,Contactos!$A$4:$F$544,6,FALSE)</f>
        <v>GCP</v>
      </c>
      <c r="D131" s="61">
        <v>0</v>
      </c>
      <c r="E131" s="61">
        <v>0</v>
      </c>
      <c r="F131" s="61">
        <v>0</v>
      </c>
      <c r="G131" s="61">
        <v>3897.83</v>
      </c>
      <c r="H131" s="61">
        <v>0</v>
      </c>
      <c r="I131" s="61">
        <v>0</v>
      </c>
      <c r="J131" s="61">
        <v>0</v>
      </c>
      <c r="K131" s="61">
        <v>285848.27</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289746.10000000003</v>
      </c>
      <c r="AT131" s="33"/>
    </row>
    <row r="132" spans="1:46" ht="33" customHeight="1">
      <c r="A132" s="32">
        <v>343</v>
      </c>
      <c r="B132" s="328" t="str">
        <f>VLOOKUP(A132,[3]bd_lista!A:C,3,FALSE)</f>
        <v>Escuela de Jueces del Estado</v>
      </c>
      <c r="C132" s="329" t="str">
        <f>+VLOOKUP(A132,Contactos!$A$4:$F$544,6,FALSE)</f>
        <v>GCP</v>
      </c>
      <c r="D132" s="61">
        <v>0</v>
      </c>
      <c r="E132" s="61">
        <v>0</v>
      </c>
      <c r="F132" s="61">
        <v>4769592</v>
      </c>
      <c r="G132" s="61">
        <v>9815.3799999999992</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4779407.38</v>
      </c>
      <c r="AT132" s="33"/>
    </row>
    <row r="133" spans="1:46" ht="33" customHeight="1">
      <c r="A133" s="32">
        <v>344</v>
      </c>
      <c r="B133" s="328" t="str">
        <f>VLOOKUP(A133,[3]bd_lista!A:C,3,FALSE)</f>
        <v>Instituto Plurinacional de Estudio de Lenguas y Culturas</v>
      </c>
      <c r="C133" s="329" t="str">
        <f>+VLOOKUP(A133,Contactos!$A$4:$F$544,6,FALSE)</f>
        <v>HNV</v>
      </c>
      <c r="D133" s="61">
        <v>0</v>
      </c>
      <c r="E133" s="61">
        <v>0</v>
      </c>
      <c r="F133" s="61">
        <v>1803000</v>
      </c>
      <c r="G133" s="61">
        <v>3222.72</v>
      </c>
      <c r="H133" s="61">
        <v>0</v>
      </c>
      <c r="I133" s="61">
        <v>0</v>
      </c>
      <c r="J133" s="61">
        <v>0</v>
      </c>
      <c r="K133" s="61">
        <v>530340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2336562.7199999997</v>
      </c>
      <c r="AT133" s="33"/>
    </row>
    <row r="134" spans="1:46" ht="33" customHeight="1">
      <c r="A134" s="32">
        <v>345</v>
      </c>
      <c r="B134" s="328" t="str">
        <f>VLOOKUP(A134,[3]bd_lista!A:C,3,FALSE)</f>
        <v>Mutual de Servicios al Policía</v>
      </c>
      <c r="C134" s="329" t="str">
        <f>+VLOOKUP(A134,Contactos!$A$4:$F$544,6,FALSE)</f>
        <v>PLS</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8" t="str">
        <f>VLOOKUP(A135,[3]bd_lista!A:C,3,FALSE)</f>
        <v>Unidad de Investigaciones Financieras</v>
      </c>
      <c r="C135" s="329" t="str">
        <f>+VLOOKUP(A135,Contactos!$A$4:$F$544,6,FALSE)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28" t="str">
        <f>VLOOKUP(A136,[3]bd_lista!A:C,3,FALSE)</f>
        <v>Autoridad de Fiscalización y Control de Cooperativas</v>
      </c>
      <c r="C136" s="329" t="str">
        <f>+VLOOKUP(A136,Contactos!$A$4:$F$544,6,FALSE)</f>
        <v>JVS</v>
      </c>
      <c r="D136" s="61">
        <v>0</v>
      </c>
      <c r="E136" s="61">
        <v>0</v>
      </c>
      <c r="F136" s="61">
        <v>792017.61</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792017.61</v>
      </c>
      <c r="AT136" s="33"/>
    </row>
    <row r="137" spans="1:46" ht="33" customHeight="1">
      <c r="A137" s="32">
        <v>348</v>
      </c>
      <c r="B137" s="328" t="str">
        <f>VLOOKUP(A137,[3]bd_lista!A:C,3,FALSE)</f>
        <v>Autoridad Plurinacional de la Madre Tierra</v>
      </c>
      <c r="C137" s="329" t="str">
        <f>+VLOOKUP(A137,Contactos!$A$4:$F$544,6,FALSE)</f>
        <v>GCP</v>
      </c>
      <c r="D137" s="61">
        <v>0</v>
      </c>
      <c r="E137" s="61">
        <v>0</v>
      </c>
      <c r="F137" s="61">
        <v>0</v>
      </c>
      <c r="G137" s="61">
        <v>21696.870000000003</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21696.870000000003</v>
      </c>
      <c r="AT137" s="33"/>
    </row>
    <row r="138" spans="1:46" ht="33" customHeight="1">
      <c r="A138" s="32">
        <v>349</v>
      </c>
      <c r="B138" s="328" t="str">
        <f>VLOOKUP(A138,[3]bd_lista!A:C,3,FALSE)</f>
        <v>Centro de Inv.Arqueológicas,Antropológicas y Adm.de Tiwanaku</v>
      </c>
      <c r="C138" s="329" t="str">
        <f>+VLOOKUP(A138,Contactos!$A$4:$F$544,6,FALSE)</f>
        <v>JRC</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8" t="str">
        <f>VLOOKUP(A139,[3]bd_lista!A:C,3,FALSE)</f>
        <v>Centro Internacional de la Quinua</v>
      </c>
      <c r="C139" s="329" t="str">
        <f>+VLOOKUP(A139,Contactos!$A$4:$F$544,6,FALSE)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8" t="str">
        <f>VLOOKUP(A140,[3]bd_lista!A:C,3,FALSE)</f>
        <v>Fondo de Desarrollo Indigena</v>
      </c>
      <c r="C140" s="329" t="str">
        <f>+VLOOKUP(A140,Contactos!$A$4:$F$544,6,FALSE)</f>
        <v>RCC</v>
      </c>
      <c r="D140" s="61">
        <v>0</v>
      </c>
      <c r="E140" s="61">
        <v>0</v>
      </c>
      <c r="F140" s="61">
        <v>0</v>
      </c>
      <c r="G140" s="61">
        <v>242.91</v>
      </c>
      <c r="H140" s="61">
        <v>0</v>
      </c>
      <c r="I140" s="61">
        <v>0</v>
      </c>
      <c r="J140" s="61">
        <v>0</v>
      </c>
      <c r="K140" s="61">
        <v>349180.92</v>
      </c>
      <c r="L140" s="61">
        <v>0</v>
      </c>
      <c r="M140" s="61">
        <v>0</v>
      </c>
      <c r="N140" s="61">
        <v>0</v>
      </c>
      <c r="O140" s="61">
        <v>272752.24</v>
      </c>
      <c r="P140" s="61">
        <v>0</v>
      </c>
      <c r="Q140" s="61">
        <v>0</v>
      </c>
      <c r="R140" s="61">
        <v>0</v>
      </c>
      <c r="S140" s="61">
        <v>0</v>
      </c>
      <c r="T140" s="61">
        <v>37414505.07</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38036681.140000001</v>
      </c>
      <c r="AT140" s="33"/>
    </row>
    <row r="141" spans="1:46" ht="33" customHeight="1">
      <c r="A141" s="32">
        <v>374</v>
      </c>
      <c r="B141" s="328" t="str">
        <f>VLOOKUP(A141,[3]bd_lista!A:C,3,FALSE)</f>
        <v>Agencia de Gobierno Electrónico y Tecnologías de Información y Comunicación</v>
      </c>
      <c r="C141" s="329" t="str">
        <f>+VLOOKUP(A141,Contactos!$A$4:$F$544,6,FALSE)</f>
        <v>RCC</v>
      </c>
      <c r="D141" s="61">
        <v>0</v>
      </c>
      <c r="E141" s="61">
        <v>0</v>
      </c>
      <c r="F141" s="61">
        <v>0</v>
      </c>
      <c r="G141" s="61">
        <v>6236.55</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6236.55</v>
      </c>
      <c r="AT141" s="33"/>
    </row>
    <row r="142" spans="1:46" ht="33" customHeight="1">
      <c r="A142" s="32">
        <v>376</v>
      </c>
      <c r="B142" s="328" t="str">
        <f>VLOOKUP(A142,[3]bd_lista!A:C,3,FALSE)</f>
        <v>Agencia Boliviana de Energía Nuclear</v>
      </c>
      <c r="C142" s="329" t="str">
        <f>+VLOOKUP(A142,Contactos!$A$4:$F$544,6,FALSE)</f>
        <v>JVS</v>
      </c>
      <c r="D142" s="61">
        <v>0</v>
      </c>
      <c r="E142" s="61">
        <v>0</v>
      </c>
      <c r="F142" s="61">
        <v>0</v>
      </c>
      <c r="G142" s="61">
        <v>12967.7</v>
      </c>
      <c r="H142" s="61">
        <v>0</v>
      </c>
      <c r="I142" s="61">
        <v>0</v>
      </c>
      <c r="J142" s="61">
        <v>0</v>
      </c>
      <c r="K142" s="61">
        <v>0</v>
      </c>
      <c r="L142" s="61">
        <v>0</v>
      </c>
      <c r="M142" s="61">
        <v>0</v>
      </c>
      <c r="N142" s="61">
        <v>8480.7899999999991</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314695.3</v>
      </c>
      <c r="AF142" s="61">
        <v>0</v>
      </c>
      <c r="AG142" s="61">
        <v>0</v>
      </c>
      <c r="AH142" s="61">
        <v>0</v>
      </c>
      <c r="AI142" s="61">
        <v>0</v>
      </c>
      <c r="AJ142" s="61">
        <v>0</v>
      </c>
      <c r="AK142" s="61">
        <v>0</v>
      </c>
      <c r="AL142" s="61">
        <v>0</v>
      </c>
      <c r="AM142" s="61">
        <v>0</v>
      </c>
      <c r="AN142" s="61">
        <v>0</v>
      </c>
      <c r="AO142" s="61">
        <v>0</v>
      </c>
      <c r="AP142" s="61">
        <v>0</v>
      </c>
      <c r="AQ142" s="61">
        <f t="shared" si="2"/>
        <v>336143.79</v>
      </c>
      <c r="AT142" s="33"/>
    </row>
    <row r="143" spans="1:46" ht="33" customHeight="1">
      <c r="A143" s="32">
        <v>378</v>
      </c>
      <c r="B143" s="328" t="str">
        <f>VLOOKUP(A143,[3]bd_lista!A:C,3,FALSE)</f>
        <v>Servicio Nacional Textil</v>
      </c>
      <c r="C143" s="329" t="str">
        <f>+VLOOKUP(A143,Contactos!$A$4:$F$544,6,FALSE)</f>
        <v>JVS</v>
      </c>
      <c r="D143" s="61">
        <v>0</v>
      </c>
      <c r="E143" s="61">
        <v>0</v>
      </c>
      <c r="F143" s="61">
        <v>900320.4</v>
      </c>
      <c r="G143" s="61">
        <v>37.4</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900357.8</v>
      </c>
      <c r="AT143" s="33"/>
    </row>
    <row r="144" spans="1:46" ht="33" customHeight="1">
      <c r="A144" s="32">
        <v>379</v>
      </c>
      <c r="B144" s="328" t="str">
        <f>VLOOKUP(A144,[3]bd_lista!A:C,3,FALSE)</f>
        <v xml:space="preserve">Escuela Boliviana Intercultural de Danza </v>
      </c>
      <c r="C144" s="329" t="str">
        <f>+VLOOKUP(A144,Contactos!$A$4:$F$544,6,FALSE)</f>
        <v>RCC</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8" t="str">
        <f>VLOOKUP(A145,[3]bd_lista!A:C,3,FALSE)</f>
        <v>Agencia de Infraestructura en Salud y Equipamiento Médico</v>
      </c>
      <c r="C145" s="329" t="str">
        <f>+VLOOKUP(A145,Contactos!$A$4:$F$544,6,FALSE)</f>
        <v>ETC</v>
      </c>
      <c r="D145" s="61">
        <v>0</v>
      </c>
      <c r="E145" s="61">
        <v>0</v>
      </c>
      <c r="F145" s="61">
        <v>0</v>
      </c>
      <c r="G145" s="61">
        <v>9212.19</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9212.19</v>
      </c>
      <c r="AT145" s="33"/>
    </row>
    <row r="146" spans="1:46" ht="33" customHeight="1">
      <c r="A146" s="32">
        <v>383</v>
      </c>
      <c r="B146" s="328" t="str">
        <f>VLOOKUP(A146,[3]bd_lista!A:C,3,FALSE)</f>
        <v>Agencia Boliviana de Correos "Correos de Bolivia"</v>
      </c>
      <c r="C146" s="329" t="str">
        <f>+VLOOKUP(A146,Contactos!$A$4:$F$544,6,FALSE)</f>
        <v>YAP</v>
      </c>
      <c r="D146" s="61">
        <v>0</v>
      </c>
      <c r="E146" s="61">
        <v>2055546.72</v>
      </c>
      <c r="F146" s="61">
        <v>0</v>
      </c>
      <c r="G146" s="61">
        <v>0</v>
      </c>
      <c r="H146" s="61">
        <v>0</v>
      </c>
      <c r="I146" s="61">
        <v>0</v>
      </c>
      <c r="J146" s="61">
        <v>200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2055546.7268000001</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4111293.4468</v>
      </c>
      <c r="AT146" s="33"/>
    </row>
    <row r="147" spans="1:46" ht="33" customHeight="1">
      <c r="A147" s="32">
        <v>385</v>
      </c>
      <c r="B147" s="328" t="str">
        <f>VLOOKUP(A147,[3]bd_lista!A:C,3,FALSE)</f>
        <v>Autoridad de Supervisión de la Seguridad Social de Corto Plazo</v>
      </c>
      <c r="C147" s="329" t="str">
        <f>+VLOOKUP(A147,Contactos!$A$4:$F$544,6,FALSE)</f>
        <v>JVS</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418603.1</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418603.1</v>
      </c>
      <c r="AT147" s="33"/>
    </row>
    <row r="148" spans="1:46" ht="33" customHeight="1">
      <c r="A148" s="32">
        <v>386</v>
      </c>
      <c r="B148" s="328" t="str">
        <f>VLOOKUP(A148,[3]bd_lista!A:C,3,FALSE)</f>
        <v>Servicio Plurinacional de la Mujer y de la Despatriarcalización Ana María Romero</v>
      </c>
      <c r="C148" s="329" t="str">
        <f>+VLOOKUP(A148,Contactos!$A$4:$F$544,6,FALSE)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8" t="str">
        <f>VLOOKUP(A149,[3]bd_lista!A:C,3,FALSE)</f>
        <v>Agencia del Desarrollo del Cine y Audiovisual Bolivianos</v>
      </c>
      <c r="C149" s="329" t="str">
        <f>+VLOOKUP(A149,Contactos!$A$4:$F$544,6,FALSE)</f>
        <v>VCK</v>
      </c>
      <c r="D149" s="61">
        <v>0</v>
      </c>
      <c r="E149" s="61">
        <v>0</v>
      </c>
      <c r="F149" s="61">
        <v>18047.099999999999</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18047.099999999999</v>
      </c>
      <c r="AT149" s="33"/>
    </row>
    <row r="150" spans="1:46" ht="33" customHeight="1">
      <c r="A150" s="32">
        <v>388</v>
      </c>
      <c r="B150" s="328" t="str">
        <f>VLOOKUP(A150,[3]bd_lista!A:C,3,FALSE)</f>
        <v>Servicio Plurinacional de Registro de Comercio</v>
      </c>
      <c r="C150" s="329" t="str">
        <f>+VLOOKUP(A150,Contactos!$A$4:$F$544,6,FALSE)</f>
        <v>RCC</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8" t="str">
        <f>VLOOKUP(A151,[3]bd_lista!A:C,3,FALSE)</f>
        <v>Navegación Aérea y Aeropuertos Bolivianos</v>
      </c>
      <c r="C151" s="329" t="str">
        <f>+VLOOKUP(A151,Contactos!$A$4:$F$544,6,FALSE)</f>
        <v>PLS</v>
      </c>
      <c r="D151" s="61">
        <v>3519394.28</v>
      </c>
      <c r="E151" s="61">
        <v>17863366.59</v>
      </c>
      <c r="F151" s="61">
        <v>3769888.32</v>
      </c>
      <c r="G151" s="61">
        <v>46843.09</v>
      </c>
      <c r="H151" s="61">
        <v>0</v>
      </c>
      <c r="I151" s="61">
        <v>0</v>
      </c>
      <c r="J151" s="61">
        <v>1250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17863366.597999997</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8" t="str">
        <f>VLOOKUP(A152,[3]bd_lista!A:C,3,FALSE)</f>
        <v>Corporación del Seguro Social Militar</v>
      </c>
      <c r="C152" s="329" t="e">
        <f>+VLOOKUP(A152,Contactos!$A$4:$F$544,6,FALSE)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8" t="str">
        <f>VLOOKUP(A153,[3]bd_lista!A:C,3,FALSE)</f>
        <v>Caja Nacional de Salud</v>
      </c>
      <c r="C153" s="329" t="e">
        <f>+VLOOKUP(A153,Contactos!$A$4:$F$544,6,FALSE)</f>
        <v>#N/A</v>
      </c>
      <c r="D153" s="61">
        <v>0</v>
      </c>
      <c r="E153" s="61">
        <v>0</v>
      </c>
      <c r="F153" s="61">
        <v>0</v>
      </c>
      <c r="G153" s="61">
        <v>229306.22</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229306.22</v>
      </c>
      <c r="AT153" s="33"/>
    </row>
    <row r="154" spans="1:46" ht="33" customHeight="1">
      <c r="A154" s="32">
        <v>418</v>
      </c>
      <c r="B154" s="328" t="str">
        <f>VLOOKUP(A154,[3]bd_lista!A:C,3,FALSE)</f>
        <v>Caja Petrolera de Salud</v>
      </c>
      <c r="C154" s="329" t="e">
        <f>+VLOOKUP(A154,Contactos!$A$4:$F$544,6,FALSE)</f>
        <v>#N/A</v>
      </c>
      <c r="D154" s="61">
        <v>0</v>
      </c>
      <c r="E154" s="61">
        <v>0</v>
      </c>
      <c r="F154" s="61">
        <v>0</v>
      </c>
      <c r="G154" s="61">
        <v>400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400</v>
      </c>
      <c r="AT154" s="33"/>
    </row>
    <row r="155" spans="1:46" ht="33" customHeight="1">
      <c r="A155" s="32">
        <v>422</v>
      </c>
      <c r="B155" s="328" t="str">
        <f>VLOOKUP(A155,[3]bd_lista!A:C,3,FALSE)</f>
        <v>Caja Bancaria Estatal de Salud</v>
      </c>
      <c r="C155" s="329" t="str">
        <f>+VLOOKUP(A155,Contactos!$A$4:$F$544,6,FALSE)</f>
        <v>YAP</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28" t="str">
        <f>VLOOKUP(A156,[3]bd_lista!A:C,3,FALSE)</f>
        <v>Caja de Salud del Servicio Nal. de Caminos y Ramas Anexas</v>
      </c>
      <c r="C156" s="329" t="str">
        <f>+VLOOKUP(A156,Contactos!$A$4:$F$544,6,FALSE)</f>
        <v>JRC</v>
      </c>
      <c r="D156" s="61">
        <v>0</v>
      </c>
      <c r="E156" s="61">
        <v>0</v>
      </c>
      <c r="F156" s="61">
        <v>0</v>
      </c>
      <c r="G156" s="61">
        <v>14892.71</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14892.71</v>
      </c>
      <c r="AT156" s="33"/>
    </row>
    <row r="157" spans="1:46" ht="33" customHeight="1">
      <c r="A157" s="32">
        <v>424</v>
      </c>
      <c r="B157" s="328" t="str">
        <f>VLOOKUP(A157,[3]bd_lista!A:C,3,FALSE)</f>
        <v>Caja de Salud CORDES</v>
      </c>
      <c r="C157" s="329" t="e">
        <f>+VLOOKUP(A157,Contactos!$A$4:$F$544,6,FALSE)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8" t="str">
        <f>VLOOKUP(A158,[3]bd_lista!A:C,3,FALSE)</f>
        <v>Seguro Social Universitario de Cochabamba</v>
      </c>
      <c r="C158" s="329" t="e">
        <f>+VLOOKUP(A158,Contactos!$A$4:$F$544,6,FALSE)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8" t="str">
        <f>VLOOKUP(A159,[3]bd_lista!A:C,3,FALSE)</f>
        <v>Seguro Social Universitario de Oruro</v>
      </c>
      <c r="C159" s="329" t="e">
        <f>+VLOOKUP(A159,Contactos!$A$4:$F$544,6,FALSE)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8" t="str">
        <f>VLOOKUP(A160,[3]bd_lista!A:C,3,FALSE)</f>
        <v>Seguro Social Universitario de Santa Cruz</v>
      </c>
      <c r="C160" s="329" t="e">
        <f>+VLOOKUP(A160,Contactos!$A$4:$F$544,6,FALSE)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8" t="str">
        <f>VLOOKUP(A161,[3]bd_lista!A:C,3,FALSE)</f>
        <v>Seguro Social Universitario de Sucre</v>
      </c>
      <c r="C161" s="329" t="e">
        <f>+VLOOKUP(A161,Contactos!$A$4:$F$544,6,FALSE)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8" t="str">
        <f>VLOOKUP(A162,[3]bd_lista!A:C,3,FALSE)</f>
        <v>Seguro Social Universitario de La Paz</v>
      </c>
      <c r="C162" s="329" t="e">
        <f>+VLOOKUP(A162,Contactos!$A$4:$F$544,6,FALSE)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8" t="str">
        <f>VLOOKUP(A163,[3]bd_lista!A:C,3,FALSE)</f>
        <v>Seguro Social Universitario de Tarija</v>
      </c>
      <c r="C163" s="329" t="e">
        <f>+VLOOKUP(A163,Contactos!$A$4:$F$544,6,FALSE)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8" t="str">
        <f>VLOOKUP(A164,[3]bd_lista!A:C,3,FALSE)</f>
        <v>Seguro Social Universitario de Potosí</v>
      </c>
      <c r="C164" s="329" t="e">
        <f>+VLOOKUP(A164,Contactos!$A$4:$F$544,6,FALSE)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8" t="str">
        <f>VLOOKUP(A165,[3]bd_lista!A:C,3,FALSE)</f>
        <v>Seguro Social Universitario de Beni</v>
      </c>
      <c r="C165" s="329" t="e">
        <f>+VLOOKUP(A165,Contactos!$A$4:$F$544,6,FALSE)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8" t="str">
        <f>VLOOKUP(A166,[3]bd_lista!A:C,3,FALSE)</f>
        <v>Seguro Integral de Salud</v>
      </c>
      <c r="C166" s="329" t="e">
        <f>+VLOOKUP(A166,Contactos!$A$4:$F$544,6,FALSE)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8" t="str">
        <f>VLOOKUP(A167,[3]bd_lista!A:C,3,FALSE)</f>
        <v>Adm.de Aeropuertos y Servicios Auxiliares a la Naveg. Aérea</v>
      </c>
      <c r="C167" s="329">
        <f>+VLOOKUP(A167,Contactos!$A$4:$F$544,6,FALSE)</f>
        <v>0</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28" t="str">
        <f>VLOOKUP(A168,[3]bd_lista!A:C,3,FALSE)</f>
        <v>Yacimientos Petrolíferos Fiscales Bolivianos</v>
      </c>
      <c r="C168" s="329" t="str">
        <f>+VLOOKUP(A168,Contactos!$A$4:$F$544,6,FALSE)</f>
        <v>JVS</v>
      </c>
      <c r="D168" s="61">
        <v>0</v>
      </c>
      <c r="E168" s="61">
        <v>0</v>
      </c>
      <c r="F168" s="61">
        <v>0</v>
      </c>
      <c r="G168" s="61">
        <v>59267.92</v>
      </c>
      <c r="H168" s="61">
        <v>0</v>
      </c>
      <c r="I168" s="61">
        <v>0</v>
      </c>
      <c r="J168" s="61">
        <v>2050</v>
      </c>
      <c r="K168" s="61">
        <v>43220807.390000001</v>
      </c>
      <c r="L168" s="61">
        <v>0</v>
      </c>
      <c r="M168" s="61">
        <v>2958.1399999999994</v>
      </c>
      <c r="N168" s="61">
        <v>31125.11</v>
      </c>
      <c r="O168" s="61">
        <v>0</v>
      </c>
      <c r="P168" s="61">
        <v>0</v>
      </c>
      <c r="Q168" s="61">
        <v>927123190.79999995</v>
      </c>
      <c r="R168" s="61">
        <v>0</v>
      </c>
      <c r="S168" s="61">
        <v>0</v>
      </c>
      <c r="T168" s="61">
        <v>0</v>
      </c>
      <c r="U168" s="61">
        <v>0</v>
      </c>
      <c r="V168" s="61">
        <v>0</v>
      </c>
      <c r="W168" s="61">
        <v>0</v>
      </c>
      <c r="X168" s="61">
        <v>3151923.25</v>
      </c>
      <c r="Y168" s="61">
        <v>0</v>
      </c>
      <c r="Z168" s="61">
        <v>0</v>
      </c>
      <c r="AA168" s="61">
        <v>0</v>
      </c>
      <c r="AB168" s="61">
        <v>0</v>
      </c>
      <c r="AC168" s="61">
        <v>0</v>
      </c>
      <c r="AD168" s="61">
        <v>0</v>
      </c>
      <c r="AE168" s="61">
        <v>913824093.66000009</v>
      </c>
      <c r="AF168" s="61">
        <v>0</v>
      </c>
      <c r="AG168" s="61">
        <v>0</v>
      </c>
      <c r="AH168" s="61">
        <v>0</v>
      </c>
      <c r="AI168" s="61">
        <v>0</v>
      </c>
      <c r="AJ168" s="61">
        <v>0</v>
      </c>
      <c r="AK168" s="61">
        <v>0</v>
      </c>
      <c r="AL168" s="61">
        <v>0</v>
      </c>
      <c r="AM168" s="61">
        <v>0</v>
      </c>
      <c r="AN168" s="61">
        <v>0</v>
      </c>
      <c r="AO168" s="61">
        <v>0</v>
      </c>
      <c r="AP168" s="61">
        <v>0</v>
      </c>
      <c r="AQ168" s="61">
        <f t="shared" si="2"/>
        <v>1887415416.27</v>
      </c>
      <c r="AT168" s="33"/>
    </row>
    <row r="169" spans="1:46" ht="33" customHeight="1">
      <c r="A169" s="32">
        <v>514</v>
      </c>
      <c r="B169" s="328" t="str">
        <f>VLOOKUP(A169,[3]bd_lista!A:C,3,FALSE)</f>
        <v>Empresa Nacional de Electricidad</v>
      </c>
      <c r="C169" s="329" t="str">
        <f>+VLOOKUP(A169,Contactos!$A$4:$F$544,6,FALSE)</f>
        <v>JVS</v>
      </c>
      <c r="D169" s="61">
        <v>0</v>
      </c>
      <c r="E169" s="61">
        <v>0</v>
      </c>
      <c r="F169" s="61">
        <v>0</v>
      </c>
      <c r="G169" s="61">
        <v>3260274.42</v>
      </c>
      <c r="H169" s="61">
        <v>0</v>
      </c>
      <c r="I169" s="61">
        <v>0</v>
      </c>
      <c r="J169" s="61">
        <v>0</v>
      </c>
      <c r="K169" s="61">
        <v>59254.28</v>
      </c>
      <c r="L169" s="61">
        <v>0</v>
      </c>
      <c r="M169" s="61">
        <v>50</v>
      </c>
      <c r="N169" s="61">
        <v>13229.98</v>
      </c>
      <c r="O169" s="61">
        <v>0</v>
      </c>
      <c r="P169" s="61">
        <v>0</v>
      </c>
      <c r="Q169" s="61">
        <v>0</v>
      </c>
      <c r="R169" s="61">
        <v>0</v>
      </c>
      <c r="S169" s="61">
        <v>0</v>
      </c>
      <c r="T169" s="61">
        <v>1041711.67</v>
      </c>
      <c r="U169" s="61">
        <v>0</v>
      </c>
      <c r="V169" s="61">
        <v>0</v>
      </c>
      <c r="W169" s="61">
        <v>0</v>
      </c>
      <c r="X169" s="61">
        <v>0</v>
      </c>
      <c r="Y169" s="61">
        <v>0</v>
      </c>
      <c r="Z169" s="61">
        <v>0</v>
      </c>
      <c r="AA169" s="61">
        <v>0</v>
      </c>
      <c r="AB169" s="61">
        <v>0</v>
      </c>
      <c r="AC169" s="61">
        <v>0</v>
      </c>
      <c r="AD169" s="61">
        <v>0</v>
      </c>
      <c r="AE169" s="61">
        <v>3568992.3800000004</v>
      </c>
      <c r="AF169" s="61">
        <v>0</v>
      </c>
      <c r="AG169" s="61">
        <v>0</v>
      </c>
      <c r="AH169" s="61">
        <v>0</v>
      </c>
      <c r="AI169" s="61">
        <v>0</v>
      </c>
      <c r="AJ169" s="61">
        <v>0</v>
      </c>
      <c r="AK169" s="61">
        <v>0</v>
      </c>
      <c r="AL169" s="61">
        <v>0</v>
      </c>
      <c r="AM169" s="61">
        <v>0</v>
      </c>
      <c r="AN169" s="61">
        <v>0</v>
      </c>
      <c r="AO169" s="61">
        <v>0</v>
      </c>
      <c r="AP169" s="61">
        <v>0</v>
      </c>
      <c r="AQ169" s="61">
        <f t="shared" si="2"/>
        <v>7943512.7300000004</v>
      </c>
      <c r="AT169" s="33"/>
    </row>
    <row r="170" spans="1:46" ht="33" customHeight="1">
      <c r="A170" s="32">
        <v>517</v>
      </c>
      <c r="B170" s="328" t="str">
        <f>VLOOKUP(A170,[3]bd_lista!A:C,3,FALSE)</f>
        <v>Corporación Minera de Bolivia</v>
      </c>
      <c r="C170" s="329" t="str">
        <f>+VLOOKUP(A170,Contactos!$A$4:$F$544,6,FALSE)</f>
        <v>JRC</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28" t="str">
        <f>VLOOKUP(A171,[3]bd_lista!A:C,3,FALSE)</f>
        <v>Empresa Metalúrgica VINTO - Nacionalizada</v>
      </c>
      <c r="C171" s="329" t="str">
        <f>+VLOOKUP(A171,Contactos!$A$4:$F$544,6,FALSE)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28" t="str">
        <f>VLOOKUP(A172,[3]bd_lista!A:C,3,FALSE)</f>
        <v>Empresa Nacional de Ferrocarriles - Residual</v>
      </c>
      <c r="C172" s="329" t="str">
        <f>+VLOOKUP(A172,Contactos!$A$4:$F$544,6,FALSE)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8" t="str">
        <f>VLOOKUP(A173,[3]bd_lista!A:C,3,FALSE)</f>
        <v>Transportes Aéreos Bolivianos</v>
      </c>
      <c r="C173" s="329" t="str">
        <f>+VLOOKUP(A173,Contactos!$A$4:$F$544,6,FALSE)</f>
        <v>RCC</v>
      </c>
      <c r="D173" s="61">
        <v>0</v>
      </c>
      <c r="E173" s="61">
        <v>0</v>
      </c>
      <c r="F173" s="61">
        <v>4469.8100000000004</v>
      </c>
      <c r="G173" s="61">
        <v>0</v>
      </c>
      <c r="H173" s="61">
        <v>0</v>
      </c>
      <c r="I173" s="61">
        <v>0</v>
      </c>
      <c r="J173" s="61">
        <v>0</v>
      </c>
      <c r="K173" s="61">
        <v>217204.34</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221674.15</v>
      </c>
      <c r="AT173" s="33"/>
    </row>
    <row r="174" spans="1:46" ht="33" customHeight="1">
      <c r="A174" s="32">
        <v>526</v>
      </c>
      <c r="B174" s="328" t="str">
        <f>VLOOKUP(A174,[3]bd_lista!A:C,3,FALSE)</f>
        <v>Bolivia TV</v>
      </c>
      <c r="C174" s="329" t="str">
        <f>+VLOOKUP(A174,Contactos!$A$4:$F$544,6,FALSE)</f>
        <v>JVS</v>
      </c>
      <c r="D174" s="61">
        <v>0</v>
      </c>
      <c r="E174" s="61">
        <v>0</v>
      </c>
      <c r="F174" s="61">
        <v>1023000</v>
      </c>
      <c r="G174" s="61">
        <v>3567.2000000000003</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119896</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1146463.2</v>
      </c>
      <c r="AT174" s="33"/>
    </row>
    <row r="175" spans="1:46" ht="33" customHeight="1">
      <c r="A175" s="32">
        <v>548</v>
      </c>
      <c r="B175" s="328" t="str">
        <f>VLOOKUP(A175,[3]bd_lista!A:C,3,FALSE)</f>
        <v>Corporación de las Fuerzas Armadas p/ el Des. Nacional</v>
      </c>
      <c r="C175" s="329" t="str">
        <f>+VLOOKUP(A175,Contactos!$A$4:$F$544,6,FALSE)</f>
        <v>JRC</v>
      </c>
      <c r="D175" s="61">
        <v>0</v>
      </c>
      <c r="E175" s="61">
        <v>13105.98</v>
      </c>
      <c r="F175" s="61">
        <v>1533116.5</v>
      </c>
      <c r="G175" s="61">
        <v>4917.3</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1551139.78</v>
      </c>
      <c r="AT175" s="33"/>
    </row>
    <row r="176" spans="1:46" ht="33" customHeight="1">
      <c r="A176" s="32">
        <v>551</v>
      </c>
      <c r="B176" s="328" t="str">
        <f>VLOOKUP(A176,[3]bd_lista!A:C,3,FALSE)</f>
        <v>Empresa Naviera Boliviana</v>
      </c>
      <c r="C176" s="329" t="str">
        <f>+VLOOKUP(A176,Contactos!$A$4:$F$544,6,FALSE)</f>
        <v>RCC</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28" t="str">
        <f>VLOOKUP(A177,[3]bd_lista!A:C,3,FALSE)</f>
        <v>Empresa de Apoyo a la Producción de Alimentos</v>
      </c>
      <c r="C177" s="329" t="str">
        <f>+VLOOKUP(A177,Contactos!$A$4:$F$544,6,FALSE)</f>
        <v>YAP</v>
      </c>
      <c r="D177" s="61">
        <v>0</v>
      </c>
      <c r="E177" s="61">
        <v>0</v>
      </c>
      <c r="F177" s="61">
        <v>0</v>
      </c>
      <c r="G177" s="61">
        <v>8.8000000000000007</v>
      </c>
      <c r="H177" s="61">
        <v>0</v>
      </c>
      <c r="I177" s="61">
        <v>0</v>
      </c>
      <c r="J177" s="61">
        <v>0</v>
      </c>
      <c r="K177" s="61">
        <v>22819840.91</v>
      </c>
      <c r="L177" s="61">
        <v>0</v>
      </c>
      <c r="M177" s="61">
        <v>0</v>
      </c>
      <c r="N177" s="61">
        <v>0</v>
      </c>
      <c r="O177" s="61">
        <v>0</v>
      </c>
      <c r="P177" s="61">
        <v>0</v>
      </c>
      <c r="Q177" s="61">
        <v>0</v>
      </c>
      <c r="R177" s="61">
        <v>0</v>
      </c>
      <c r="S177" s="61">
        <v>0</v>
      </c>
      <c r="T177" s="61">
        <v>0</v>
      </c>
      <c r="U177" s="61">
        <v>0</v>
      </c>
      <c r="V177" s="61">
        <v>0</v>
      </c>
      <c r="W177" s="61">
        <v>0</v>
      </c>
      <c r="X177" s="61">
        <v>0</v>
      </c>
      <c r="Y177" s="61">
        <v>90626964.150000021</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113446813.86000001</v>
      </c>
      <c r="AT177" s="33"/>
    </row>
    <row r="178" spans="1:46" ht="33" customHeight="1">
      <c r="A178" s="32">
        <v>573</v>
      </c>
      <c r="B178" s="328" t="str">
        <f>VLOOKUP(A178,[3]bd_lista!A:C,3,FALSE)</f>
        <v>Empresa Siderúrgica del Mutún</v>
      </c>
      <c r="C178" s="329" t="str">
        <f>+VLOOKUP(A178,Contactos!$A$4:$F$544,6,FALSE)</f>
        <v>JVS</v>
      </c>
      <c r="D178" s="61">
        <v>0</v>
      </c>
      <c r="E178" s="61">
        <v>0</v>
      </c>
      <c r="F178" s="61">
        <v>0</v>
      </c>
      <c r="G178" s="61">
        <v>0</v>
      </c>
      <c r="H178" s="61">
        <v>0</v>
      </c>
      <c r="I178" s="61">
        <v>0</v>
      </c>
      <c r="J178" s="61">
        <v>23761.14</v>
      </c>
      <c r="K178" s="61">
        <v>0</v>
      </c>
      <c r="L178" s="61">
        <v>0</v>
      </c>
      <c r="M178" s="61">
        <v>0</v>
      </c>
      <c r="N178" s="61">
        <v>0</v>
      </c>
      <c r="O178" s="61">
        <v>0</v>
      </c>
      <c r="P178" s="61">
        <v>0</v>
      </c>
      <c r="Q178" s="61">
        <v>33874662.640000001</v>
      </c>
      <c r="R178" s="61">
        <v>0</v>
      </c>
      <c r="S178" s="61">
        <v>0</v>
      </c>
      <c r="T178" s="61">
        <v>0</v>
      </c>
      <c r="U178" s="61">
        <v>0</v>
      </c>
      <c r="V178" s="61">
        <v>0</v>
      </c>
      <c r="W178" s="61">
        <v>0</v>
      </c>
      <c r="X178" s="61">
        <v>1440600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35339023.780000001</v>
      </c>
      <c r="AT178" s="33"/>
    </row>
    <row r="179" spans="1:46" ht="33" customHeight="1">
      <c r="A179" s="32">
        <v>576</v>
      </c>
      <c r="B179" s="328" t="str">
        <f>VLOOKUP(A179,[3]bd_lista!A:C,3,FALSE)</f>
        <v>Empresa Pública Nacional Estratégica Cartones de Bolivia</v>
      </c>
      <c r="C179" s="329" t="str">
        <f>+VLOOKUP(A179,Contactos!$A$4:$F$544,6,FALSE)</f>
        <v>JVS</v>
      </c>
      <c r="D179" s="61">
        <v>0</v>
      </c>
      <c r="E179" s="61">
        <v>0</v>
      </c>
      <c r="F179" s="61">
        <v>1885607.1199999996</v>
      </c>
      <c r="G179" s="61">
        <v>1761.13</v>
      </c>
      <c r="H179" s="61">
        <v>0</v>
      </c>
      <c r="I179" s="61">
        <v>0</v>
      </c>
      <c r="J179" s="61">
        <v>0</v>
      </c>
      <c r="K179" s="61">
        <v>0</v>
      </c>
      <c r="L179" s="61">
        <v>0</v>
      </c>
      <c r="M179" s="61">
        <v>0</v>
      </c>
      <c r="N179" s="61">
        <v>1393.87</v>
      </c>
      <c r="O179" s="61">
        <v>0</v>
      </c>
      <c r="P179" s="61">
        <v>0</v>
      </c>
      <c r="Q179" s="61">
        <v>0</v>
      </c>
      <c r="R179" s="61">
        <v>130.91999999999999</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1888893.0399999996</v>
      </c>
      <c r="AT179" s="33"/>
    </row>
    <row r="180" spans="1:46" ht="33" customHeight="1">
      <c r="A180" s="32">
        <v>578</v>
      </c>
      <c r="B180" s="328" t="str">
        <f>VLOOKUP(A180,[3]bd_lista!A:C,3,FALSE)</f>
        <v>Boliviana de Aviación</v>
      </c>
      <c r="C180" s="329" t="str">
        <f>+VLOOKUP(A180,Contactos!$A$4:$F$544,6,FALSE)</f>
        <v>JRC</v>
      </c>
      <c r="D180" s="61">
        <v>0</v>
      </c>
      <c r="E180" s="61">
        <v>0</v>
      </c>
      <c r="F180" s="61">
        <v>82656</v>
      </c>
      <c r="G180" s="61">
        <v>7350</v>
      </c>
      <c r="H180" s="61">
        <v>0</v>
      </c>
      <c r="I180" s="61">
        <v>0</v>
      </c>
      <c r="J180" s="61">
        <v>0</v>
      </c>
      <c r="K180" s="61">
        <v>7757103.5499999998</v>
      </c>
      <c r="L180" s="61">
        <v>0</v>
      </c>
      <c r="M180" s="61">
        <v>0</v>
      </c>
      <c r="N180" s="61">
        <v>1327.81</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7848437.3599999994</v>
      </c>
      <c r="AT180" s="33"/>
    </row>
    <row r="181" spans="1:46" ht="33" customHeight="1">
      <c r="A181" s="32">
        <v>580</v>
      </c>
      <c r="B181" s="328" t="str">
        <f>VLOOKUP(A181,[3]bd_lista!A:C,3,FALSE)</f>
        <v>Depósitos Aduaneros Bolivianos</v>
      </c>
      <c r="C181" s="329" t="str">
        <f>+VLOOKUP(A181,Contactos!$A$4:$F$544,6,FALSE)</f>
        <v>JVS</v>
      </c>
      <c r="D181" s="61">
        <v>0</v>
      </c>
      <c r="E181" s="61">
        <v>0</v>
      </c>
      <c r="F181" s="61">
        <v>0</v>
      </c>
      <c r="G181" s="61">
        <v>17986.2</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17986.2</v>
      </c>
      <c r="AT181" s="33"/>
    </row>
    <row r="182" spans="1:46" ht="33" customHeight="1">
      <c r="A182" s="32">
        <v>584</v>
      </c>
      <c r="B182" s="328" t="str">
        <f>VLOOKUP(A182,[3]bd_lista!A:C,3,FALSE)</f>
        <v>Empresa Boliviana de Industrializacion de Hidrocarburos</v>
      </c>
      <c r="C182" s="329" t="str">
        <f>+VLOOKUP(A182,Contactos!$A$4:$F$544,6,FALSE)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8" t="str">
        <f>VLOOKUP(A183,[3]bd_lista!A:C,3,FALSE)</f>
        <v>Agencia Boliviana Espacial</v>
      </c>
      <c r="C183" s="329" t="str">
        <f>+VLOOKUP(A183,Contactos!$A$4:$F$544,6,FALSE)</f>
        <v>HNV</v>
      </c>
      <c r="D183" s="61">
        <v>0</v>
      </c>
      <c r="E183" s="61">
        <v>0</v>
      </c>
      <c r="F183" s="61">
        <v>0</v>
      </c>
      <c r="G183" s="61">
        <v>0</v>
      </c>
      <c r="H183" s="61">
        <v>0</v>
      </c>
      <c r="I183" s="61">
        <v>0</v>
      </c>
      <c r="J183" s="61">
        <v>0</v>
      </c>
      <c r="K183" s="61">
        <v>12896.8</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25793.599999999999</v>
      </c>
      <c r="AF183" s="61">
        <v>0</v>
      </c>
      <c r="AG183" s="61">
        <v>0</v>
      </c>
      <c r="AH183" s="61">
        <v>0</v>
      </c>
      <c r="AI183" s="61">
        <v>0</v>
      </c>
      <c r="AJ183" s="61">
        <v>0</v>
      </c>
      <c r="AK183" s="61">
        <v>0</v>
      </c>
      <c r="AL183" s="61">
        <v>0</v>
      </c>
      <c r="AM183" s="61">
        <v>0</v>
      </c>
      <c r="AN183" s="61">
        <v>0</v>
      </c>
      <c r="AO183" s="61">
        <v>0</v>
      </c>
      <c r="AP183" s="61">
        <v>0</v>
      </c>
      <c r="AQ183" s="61">
        <f t="shared" si="2"/>
        <v>38690.399999999994</v>
      </c>
      <c r="AT183" s="33"/>
    </row>
    <row r="184" spans="1:46" ht="33" customHeight="1">
      <c r="A184" s="32">
        <v>586</v>
      </c>
      <c r="B184" s="328" t="str">
        <f>VLOOKUP(A184,[3]bd_lista!A:C,3,FALSE)</f>
        <v>Empresa Azucarera San Buenaventura</v>
      </c>
      <c r="C184" s="329" t="str">
        <f>+VLOOKUP(A184,Contactos!$A$4:$F$544,6,FALSE)</f>
        <v>HNV</v>
      </c>
      <c r="D184" s="61">
        <v>0</v>
      </c>
      <c r="E184" s="61">
        <v>0</v>
      </c>
      <c r="F184" s="61">
        <v>3001392.5</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3001392.5</v>
      </c>
      <c r="AT184" s="33"/>
    </row>
    <row r="185" spans="1:46" ht="33" customHeight="1">
      <c r="A185" s="32">
        <v>587</v>
      </c>
      <c r="B185" s="328" t="str">
        <f>VLOOKUP(A185,[3]bd_lista!A:C,3,FALSE)</f>
        <v>Empresa Estratégica Boliviana de Construcción y Conservación de Infraestructura Civil</v>
      </c>
      <c r="C185" s="329" t="str">
        <f>+VLOOKUP(A185,Contactos!$A$4:$F$544,6,FALSE)</f>
        <v>JMT</v>
      </c>
      <c r="D185" s="61">
        <v>0</v>
      </c>
      <c r="E185" s="61">
        <v>0</v>
      </c>
      <c r="F185" s="61">
        <v>5331853.4800000004</v>
      </c>
      <c r="G185" s="61">
        <v>11887631.1</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17219484.579999998</v>
      </c>
      <c r="AT185" s="33"/>
    </row>
    <row r="186" spans="1:46" ht="33" customHeight="1">
      <c r="A186" s="330">
        <v>590</v>
      </c>
      <c r="B186" s="328" t="str">
        <f>VLOOKUP(A186,[3]bd_lista!A:C,3,FALSE)</f>
        <v>Empresa Pública "QUIPUS"</v>
      </c>
      <c r="C186" s="329" t="str">
        <f>+VLOOKUP(A186,Contactos!$A$4:$F$544,6,FALSE)</f>
        <v>JRC</v>
      </c>
      <c r="D186" s="61">
        <v>0</v>
      </c>
      <c r="E186" s="61">
        <v>0</v>
      </c>
      <c r="F186" s="61">
        <v>0</v>
      </c>
      <c r="G186" s="61">
        <v>823.32999999999993</v>
      </c>
      <c r="H186" s="61">
        <v>0</v>
      </c>
      <c r="I186" s="61">
        <v>0</v>
      </c>
      <c r="J186" s="61">
        <v>0</v>
      </c>
      <c r="K186" s="61">
        <v>0</v>
      </c>
      <c r="L186" s="61">
        <v>0</v>
      </c>
      <c r="M186" s="61">
        <v>0</v>
      </c>
      <c r="N186" s="61">
        <v>399.86</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1223.19</v>
      </c>
      <c r="AT186" s="33"/>
    </row>
    <row r="187" spans="1:46" ht="33" customHeight="1">
      <c r="A187" s="32">
        <v>591</v>
      </c>
      <c r="B187" s="328" t="str">
        <f>VLOOKUP(A187,[3]bd_lista!A:C,3,FALSE)</f>
        <v>Empresa Estatal de Transporte por Cable "Mi teleférico"</v>
      </c>
      <c r="C187" s="329" t="str">
        <f>+VLOOKUP(A187,Contactos!$A$4:$F$544,6,FALSE)</f>
        <v>ETC</v>
      </c>
      <c r="D187" s="61">
        <v>0</v>
      </c>
      <c r="E187" s="61">
        <v>0</v>
      </c>
      <c r="F187" s="61">
        <v>122012</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122012</v>
      </c>
      <c r="AT187" s="33"/>
    </row>
    <row r="188" spans="1:46" ht="33" customHeight="1">
      <c r="A188" s="32">
        <v>592</v>
      </c>
      <c r="B188" s="328" t="str">
        <f>VLOOKUP(A188,[3]bd_lista!A:C,3,FALSE)</f>
        <v>Empresa Estatal "Boliviana de Turismo"</v>
      </c>
      <c r="C188" s="329">
        <f>+VLOOKUP(A188,Contactos!$A$4:$F$544,6,FALSE)</f>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8" t="str">
        <f>VLOOKUP(A189,[3]bd_lista!A:C,3,FALSE)</f>
        <v>Empresa Pública YACANA</v>
      </c>
      <c r="C189" s="329" t="str">
        <f>+VLOOKUP(A189,Contactos!$A$4:$F$544,6,FALSE)</f>
        <v>GCP</v>
      </c>
      <c r="D189" s="61">
        <v>0</v>
      </c>
      <c r="E189" s="61">
        <v>0</v>
      </c>
      <c r="F189" s="61">
        <v>0</v>
      </c>
      <c r="G189" s="61">
        <v>55.3</v>
      </c>
      <c r="H189" s="61">
        <v>0</v>
      </c>
      <c r="I189" s="61">
        <v>0</v>
      </c>
      <c r="J189" s="61">
        <v>0</v>
      </c>
      <c r="K189" s="61">
        <v>0</v>
      </c>
      <c r="L189" s="61">
        <v>0</v>
      </c>
      <c r="M189" s="61">
        <v>100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155.30000000000001</v>
      </c>
      <c r="AT189" s="33"/>
    </row>
    <row r="190" spans="1:46" ht="33" customHeight="1">
      <c r="A190" s="32">
        <v>594</v>
      </c>
      <c r="B190" s="328" t="str">
        <f>VLOOKUP(A190,[3]bd_lista!A:C,3,FALSE)</f>
        <v>Administración de Servicios Portuarios - Bolivia</v>
      </c>
      <c r="C190" s="329" t="str">
        <f>+VLOOKUP(A190,Contactos!$A$4:$F$544,6,FALSE)</f>
        <v>VHM</v>
      </c>
      <c r="D190" s="61">
        <v>0</v>
      </c>
      <c r="E190" s="61">
        <v>0</v>
      </c>
      <c r="F190" s="61">
        <v>377905.91999999998</v>
      </c>
      <c r="G190" s="61">
        <v>2620.34</v>
      </c>
      <c r="H190" s="61">
        <v>0</v>
      </c>
      <c r="I190" s="61">
        <v>0</v>
      </c>
      <c r="J190" s="61">
        <v>0</v>
      </c>
      <c r="K190" s="61">
        <v>164407.31</v>
      </c>
      <c r="L190" s="61">
        <v>0</v>
      </c>
      <c r="M190" s="61">
        <v>100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545033.57000000007</v>
      </c>
      <c r="AT190" s="33"/>
    </row>
    <row r="191" spans="1:46" ht="33" customHeight="1">
      <c r="A191" s="32">
        <v>595</v>
      </c>
      <c r="B191" s="328" t="str">
        <f>VLOOKUP(A191,[3]bd_lista!A:C,3,FALSE)</f>
        <v>Gestora Pública de la Seguridad Social de Largo Plazo</v>
      </c>
      <c r="C191" s="329" t="str">
        <f>+VLOOKUP(A191,Contactos!$A$4:$F$544,6,FALSE)</f>
        <v>VHM</v>
      </c>
      <c r="D191" s="61">
        <v>0</v>
      </c>
      <c r="E191" s="61">
        <v>0</v>
      </c>
      <c r="F191" s="61">
        <v>0</v>
      </c>
      <c r="G191" s="61">
        <v>26196.19</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26196.19</v>
      </c>
      <c r="AT191" s="33"/>
    </row>
    <row r="192" spans="1:46" ht="33" customHeight="1">
      <c r="A192" s="32">
        <v>596</v>
      </c>
      <c r="B192" s="328" t="str">
        <f>VLOOKUP(A192,[3]bd_lista!A:C,3,FALSE)</f>
        <v xml:space="preserve">Empresa Pública Transporte Aéreo Militar </v>
      </c>
      <c r="C192" s="329" t="str">
        <f>+VLOOKUP(A192,Contactos!$A$4:$F$544,6,FALSE)</f>
        <v>JRC</v>
      </c>
      <c r="D192" s="61">
        <v>0</v>
      </c>
      <c r="E192" s="61">
        <v>0</v>
      </c>
      <c r="F192" s="61">
        <v>0</v>
      </c>
      <c r="G192" s="61">
        <v>427.5</v>
      </c>
      <c r="H192" s="61">
        <v>0</v>
      </c>
      <c r="I192" s="61">
        <v>0</v>
      </c>
      <c r="J192" s="61">
        <v>0</v>
      </c>
      <c r="K192" s="61">
        <v>0</v>
      </c>
      <c r="L192" s="61">
        <v>0</v>
      </c>
      <c r="M192" s="61">
        <v>0</v>
      </c>
      <c r="N192" s="61">
        <v>0</v>
      </c>
      <c r="O192" s="61">
        <v>0</v>
      </c>
      <c r="P192" s="61">
        <v>0</v>
      </c>
      <c r="Q192" s="61">
        <v>0</v>
      </c>
      <c r="R192" s="61">
        <v>2461.91</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2889.41</v>
      </c>
      <c r="AT192" s="33"/>
    </row>
    <row r="193" spans="1:46" ht="33" customHeight="1">
      <c r="A193" s="32">
        <v>597</v>
      </c>
      <c r="B193" s="328" t="str">
        <f>VLOOKUP(A193,[3]bd_lista!A:C,3,FALSE)</f>
        <v>Empresa Pública Nacional Estratégica de Yacimientos de Litio Bolivianos</v>
      </c>
      <c r="C193" s="329" t="str">
        <f>+VLOOKUP(A193,Contactos!$A$4:$F$544,6,FALSE)</f>
        <v>JMT</v>
      </c>
      <c r="D193" s="61">
        <v>0</v>
      </c>
      <c r="E193" s="61">
        <v>387898894.81999999</v>
      </c>
      <c r="F193" s="61">
        <v>0</v>
      </c>
      <c r="G193" s="61">
        <v>2201656.33</v>
      </c>
      <c r="H193" s="61">
        <v>0</v>
      </c>
      <c r="I193" s="61">
        <v>0</v>
      </c>
      <c r="J193" s="61">
        <v>21109.14</v>
      </c>
      <c r="K193" s="61">
        <v>58191063.270000018</v>
      </c>
      <c r="L193" s="61">
        <v>0</v>
      </c>
      <c r="M193" s="61">
        <v>2100</v>
      </c>
      <c r="N193" s="61">
        <v>3317.42</v>
      </c>
      <c r="O193" s="61">
        <v>0</v>
      </c>
      <c r="P193" s="61">
        <v>0</v>
      </c>
      <c r="Q193" s="61">
        <v>0</v>
      </c>
      <c r="R193" s="61">
        <v>0</v>
      </c>
      <c r="S193" s="61">
        <v>0</v>
      </c>
      <c r="T193" s="61">
        <v>0</v>
      </c>
      <c r="U193" s="61">
        <v>0</v>
      </c>
      <c r="V193" s="61">
        <v>0</v>
      </c>
      <c r="W193" s="61">
        <v>0</v>
      </c>
      <c r="X193" s="61">
        <v>0</v>
      </c>
      <c r="Y193" s="61">
        <v>0</v>
      </c>
      <c r="Z193" s="61">
        <v>387898894.824</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836217035.80400002</v>
      </c>
      <c r="AT193" s="33"/>
    </row>
    <row r="194" spans="1:46" ht="33" customHeight="1">
      <c r="A194" s="32">
        <v>598</v>
      </c>
      <c r="B194" s="328" t="str">
        <f>VLOOKUP(A194,[3]bd_lista!A:C,3,FALSE)</f>
        <v>Empresa Pública "Editorial del Estado Plurinacional de Bolivia"</v>
      </c>
      <c r="C194" s="329" t="str">
        <f>+VLOOKUP(A194,Contactos!$A$4:$F$544,6,FALSE)</f>
        <v>RCC</v>
      </c>
      <c r="D194" s="61">
        <v>0</v>
      </c>
      <c r="E194" s="61">
        <v>0</v>
      </c>
      <c r="F194" s="61">
        <v>0</v>
      </c>
      <c r="G194" s="61">
        <v>871</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142956.45000000001</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143827.45000000001</v>
      </c>
      <c r="AT194" s="33"/>
    </row>
    <row r="195" spans="1:46" ht="33" customHeight="1">
      <c r="A195" s="32">
        <v>599</v>
      </c>
      <c r="B195" s="328" t="str">
        <f>VLOOKUP(A195,[3]bd_lista!A:C,3,FALSE)</f>
        <v>Empresa Boliviana de Alimentos y Derivados</v>
      </c>
      <c r="C195" s="329" t="str">
        <f>+VLOOKUP(A195,Contactos!$A$4:$F$544,6,FALSE)</f>
        <v>JRC</v>
      </c>
      <c r="D195" s="61">
        <v>0</v>
      </c>
      <c r="E195" s="61">
        <v>0</v>
      </c>
      <c r="F195" s="61">
        <v>51681865.019999996</v>
      </c>
      <c r="G195" s="61">
        <v>14233</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51696098.019999996</v>
      </c>
      <c r="AT195" s="33"/>
    </row>
    <row r="196" spans="1:46" ht="33" customHeight="1">
      <c r="A196" s="32">
        <v>600</v>
      </c>
      <c r="B196" s="328" t="str">
        <f>VLOOKUP(A196,[3]bd_lista!A:C,3,FALSE)</f>
        <v>Empresa Servicios Aéreos Bolivianos</v>
      </c>
      <c r="C196" s="329" t="str">
        <f>+VLOOKUP(A196,Contactos!$A$4:$F$544,6,FALSE)</f>
        <v>RCC</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8" t="s">
        <v>1524</v>
      </c>
      <c r="C197" s="329" t="str">
        <f>+VLOOKUP(A197,Contactos!$A$4:$F$544,6,FALSE)</f>
        <v>ETC</v>
      </c>
      <c r="D197" s="61">
        <v>0</v>
      </c>
      <c r="E197" s="61">
        <v>0</v>
      </c>
      <c r="F197" s="61">
        <v>0</v>
      </c>
      <c r="G197" s="61">
        <v>0.13</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0.13</v>
      </c>
      <c r="AT197" s="33"/>
    </row>
    <row r="198" spans="1:46" ht="33" customHeight="1">
      <c r="A198" s="32">
        <v>633</v>
      </c>
      <c r="B198" s="328" t="str">
        <f>VLOOKUP(A198,[3]bd_lista!A:C,3,FALSE)</f>
        <v>Empresa Misicuni</v>
      </c>
      <c r="C198" s="329" t="str">
        <f>+VLOOKUP(A198,Contactos!$A$4:$F$544,6,FALSE)</f>
        <v>JMT</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8" t="str">
        <f>VLOOKUP(A199,[3]bd_lista!A:C,3,FALSE)</f>
        <v>Empresa Púb. Deptal. Hotel Terminal-Terminal de Buses Oruro</v>
      </c>
      <c r="C199" s="329">
        <f>+VLOOKUP(A199,Contactos!$A$4:$F$544,6,FALSE)</f>
        <v>0</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8" t="str">
        <f>VLOOKUP(A200,[3]bd_lista!A:C,3,FALSE)</f>
        <v>Asamblea Legislativa Plurinacional</v>
      </c>
      <c r="C200" s="329" t="str">
        <f>+VLOOKUP(A200,Contactos!$A$4:$F$544,6,FALSE)</f>
        <v>ETC</v>
      </c>
      <c r="D200" s="61">
        <v>0</v>
      </c>
      <c r="E200" s="61">
        <v>0</v>
      </c>
      <c r="F200" s="61">
        <v>0</v>
      </c>
      <c r="G200" s="61">
        <v>213621.58</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213621.58</v>
      </c>
      <c r="AT200" s="33"/>
    </row>
    <row r="201" spans="1:46" ht="33" customHeight="1">
      <c r="A201" s="32">
        <v>660</v>
      </c>
      <c r="B201" s="328" t="str">
        <f>VLOOKUP(A201,[3]bd_lista!A:C,3,FALSE)</f>
        <v>Órgano Judicial</v>
      </c>
      <c r="C201" s="329" t="str">
        <f>+VLOOKUP(A201,Contactos!$A$4:$F$544,6,FALSE)</f>
        <v>ETC</v>
      </c>
      <c r="D201" s="61">
        <v>0</v>
      </c>
      <c r="E201" s="61">
        <v>0</v>
      </c>
      <c r="F201" s="61">
        <v>23943266.809999995</v>
      </c>
      <c r="G201" s="61">
        <v>550639.87999999989</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24493906.689999994</v>
      </c>
      <c r="AT201" s="33"/>
    </row>
    <row r="202" spans="1:46" ht="33" customHeight="1">
      <c r="A202" s="32">
        <v>661</v>
      </c>
      <c r="B202" s="328" t="str">
        <f>VLOOKUP(A202,[3]bd_lista!A:C,3,FALSE)</f>
        <v>Tribunal Constitucional Plurinacional</v>
      </c>
      <c r="C202" s="329" t="str">
        <f>+VLOOKUP(A202,Contactos!$A$4:$F$544,6,FALSE)</f>
        <v>YAP</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0</v>
      </c>
      <c r="AT202" s="33"/>
    </row>
    <row r="203" spans="1:46" ht="33" customHeight="1">
      <c r="A203" s="32">
        <v>670</v>
      </c>
      <c r="B203" s="328" t="str">
        <f>VLOOKUP(A203,[3]bd_lista!A:C,3,FALSE)</f>
        <v>Órgano Electoral Plurinacional</v>
      </c>
      <c r="C203" s="329" t="str">
        <f>+VLOOKUP(A203,Contactos!$A$4:$F$544,6,FALSE)</f>
        <v>VHM</v>
      </c>
      <c r="D203" s="61">
        <v>0</v>
      </c>
      <c r="E203" s="61">
        <v>0</v>
      </c>
      <c r="F203" s="61">
        <v>0</v>
      </c>
      <c r="G203" s="61">
        <v>74352.639999999999</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736939.75</v>
      </c>
      <c r="AF203" s="61">
        <v>0</v>
      </c>
      <c r="AG203" s="61">
        <v>0</v>
      </c>
      <c r="AH203" s="61">
        <v>0</v>
      </c>
      <c r="AI203" s="61">
        <v>0</v>
      </c>
      <c r="AJ203" s="61">
        <v>0</v>
      </c>
      <c r="AK203" s="61">
        <v>0</v>
      </c>
      <c r="AL203" s="61">
        <v>0</v>
      </c>
      <c r="AM203" s="61">
        <v>0</v>
      </c>
      <c r="AN203" s="61">
        <v>0</v>
      </c>
      <c r="AO203" s="61">
        <v>0</v>
      </c>
      <c r="AP203" s="61">
        <v>0</v>
      </c>
      <c r="AQ203" s="61">
        <f t="shared" si="2"/>
        <v>811292.39</v>
      </c>
      <c r="AT203" s="33"/>
    </row>
    <row r="204" spans="1:46" ht="33" customHeight="1">
      <c r="A204" s="32">
        <v>680</v>
      </c>
      <c r="B204" s="328" t="str">
        <f>VLOOKUP(A204,[3]bd_lista!A:C,3,FALSE)</f>
        <v>Contraloria General del Estado</v>
      </c>
      <c r="C204" s="329" t="str">
        <f>+VLOOKUP(A204,Contactos!$A$4:$F$544,6,FALSE)</f>
        <v>YAP</v>
      </c>
      <c r="D204" s="61">
        <v>0</v>
      </c>
      <c r="E204" s="61">
        <v>0</v>
      </c>
      <c r="F204" s="61">
        <v>0</v>
      </c>
      <c r="G204" s="61">
        <v>56861.869999999995</v>
      </c>
      <c r="H204" s="61">
        <v>0</v>
      </c>
      <c r="I204" s="61">
        <v>0</v>
      </c>
      <c r="J204" s="61">
        <v>50</v>
      </c>
      <c r="K204" s="61">
        <v>0</v>
      </c>
      <c r="L204" s="61">
        <v>0</v>
      </c>
      <c r="M204" s="61">
        <v>0</v>
      </c>
      <c r="N204" s="61">
        <v>0</v>
      </c>
      <c r="O204" s="61">
        <v>0</v>
      </c>
      <c r="P204" s="61">
        <v>0</v>
      </c>
      <c r="Q204" s="61">
        <v>348</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57259.869999999995</v>
      </c>
      <c r="AT204" s="33"/>
    </row>
    <row r="205" spans="1:46" ht="33" customHeight="1">
      <c r="A205" s="32">
        <v>681</v>
      </c>
      <c r="B205" s="328" t="str">
        <f>VLOOKUP(A205,[3]bd_lista!A:C,3,FALSE)</f>
        <v>Ministerio Público</v>
      </c>
      <c r="C205" s="329" t="str">
        <f>+VLOOKUP(A205,Contactos!$A$4:$F$544,6,FALSE)</f>
        <v>VHM</v>
      </c>
      <c r="D205" s="61">
        <v>0</v>
      </c>
      <c r="E205" s="61">
        <v>0</v>
      </c>
      <c r="F205" s="61">
        <v>0</v>
      </c>
      <c r="G205" s="61">
        <v>123842.23</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130311.95999999999</v>
      </c>
      <c r="AT205" s="33"/>
    </row>
    <row r="206" spans="1:46" ht="33" customHeight="1">
      <c r="A206" s="32">
        <v>682</v>
      </c>
      <c r="B206" s="328" t="str">
        <f>VLOOKUP(A206,[3]bd_lista!A:C,3,FALSE)</f>
        <v>Defensoria del Pueblo</v>
      </c>
      <c r="C206" s="329" t="str">
        <f>+VLOOKUP(A206,Contactos!$A$4:$F$544,6,FALSE)</f>
        <v>JMT</v>
      </c>
      <c r="D206" s="61">
        <v>0</v>
      </c>
      <c r="E206" s="61">
        <v>0</v>
      </c>
      <c r="F206" s="61">
        <v>0</v>
      </c>
      <c r="G206" s="61">
        <v>58642.75</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58642.75</v>
      </c>
      <c r="AT206" s="33"/>
    </row>
    <row r="207" spans="1:46" ht="33" customHeight="1">
      <c r="A207" s="32">
        <v>683</v>
      </c>
      <c r="B207" s="328" t="str">
        <f>VLOOKUP(A207,[3]bd_lista!A:C,3,FALSE)</f>
        <v>Procuraduria General del Estado</v>
      </c>
      <c r="C207" s="329" t="str">
        <f>+VLOOKUP(A207,Contactos!$A$4:$F$544,6,FALSE)</f>
        <v>YAP</v>
      </c>
      <c r="D207" s="61">
        <v>0</v>
      </c>
      <c r="E207" s="61">
        <v>0</v>
      </c>
      <c r="F207" s="61">
        <v>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0</v>
      </c>
      <c r="AT207" s="33"/>
    </row>
    <row r="208" spans="1:46" ht="33" customHeight="1">
      <c r="A208" s="32">
        <v>716</v>
      </c>
      <c r="B208" s="328" t="str">
        <f>VLOOKUP(A208,[3]bd_lista!A:C,3,FALSE)</f>
        <v>Empresa Tarijeña del Gas</v>
      </c>
      <c r="C208" s="329">
        <f>+VLOOKUP(A208,Contactos!$A$4:$F$544,6,FALSE)</f>
        <v>0</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8" t="str">
        <f>VLOOKUP(A209,[3]bd_lista!A:C,3,FALSE)</f>
        <v>Servicio Autónomo Municipal de Agua Potable y Alcantarillado</v>
      </c>
      <c r="C209" s="329" t="e">
        <f>+VLOOKUP(A209,Contactos!$A$4:$F$544,6,FALSE)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8" t="str">
        <f>VLOOKUP(A210,[3]bd_lista!A:C,3,FALSE)</f>
        <v>Servicio Municipal de Agua Potable y Alcantarillado</v>
      </c>
      <c r="C210" s="329" t="e">
        <f>+VLOOKUP(A210,Contactos!$A$4:$F$544,6,FALSE)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8" t="str">
        <f>VLOOKUP(A211,[3]bd_lista!A:C,3,FALSE)</f>
        <v>Empresa Local de Agua Potable y Alcantarillado Sucre</v>
      </c>
      <c r="C211" s="329" t="e">
        <f>+VLOOKUP(A211,Contactos!$A$4:$F$544,6,FALSE)</f>
        <v>#N/A</v>
      </c>
      <c r="D211" s="61">
        <v>0</v>
      </c>
      <c r="E211" s="61">
        <v>0</v>
      </c>
      <c r="F211" s="61">
        <v>0</v>
      </c>
      <c r="G211" s="61">
        <v>0</v>
      </c>
      <c r="H211" s="61">
        <v>0</v>
      </c>
      <c r="I211" s="61">
        <v>0</v>
      </c>
      <c r="J211" s="61">
        <v>0</v>
      </c>
      <c r="K211" s="61">
        <v>28540.3</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28540.3</v>
      </c>
      <c r="AT211" s="33"/>
    </row>
    <row r="212" spans="1:46" ht="33" customHeight="1">
      <c r="A212" s="32">
        <v>821</v>
      </c>
      <c r="B212" s="328" t="str">
        <f>VLOOKUP(A212,[3]bd_lista!A:C,3,FALSE)</f>
        <v>Administración Autónoma para Obras Sanitarias - Potosí</v>
      </c>
      <c r="C212" s="329">
        <f>+VLOOKUP(A212,Contactos!$A$4:$F$544,6,FALSE)</f>
        <v>0</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8" t="str">
        <f>VLOOKUP(A213,[3]bd_lista!A:C,3,FALSE)</f>
        <v>Servicio Local de Acueductos y Alcantarillado - Oruro</v>
      </c>
      <c r="C213" s="329" t="e">
        <f>+VLOOKUP(A213,Contactos!$A$4:$F$544,6,FALSE)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8" t="str">
        <f>VLOOKUP(A214,[3]bd_lista!A:C,3,FALSE)</f>
        <v>Fondo Nacional de Desarrollo Regional</v>
      </c>
      <c r="C214" s="329" t="str">
        <f>+VLOOKUP(A214,Contactos!$A$4:$F$544,6,FALSE)</f>
        <v>ETC</v>
      </c>
      <c r="D214" s="61">
        <v>0</v>
      </c>
      <c r="E214" s="61">
        <v>0</v>
      </c>
      <c r="F214" s="61">
        <v>0</v>
      </c>
      <c r="G214" s="61">
        <v>2237.71</v>
      </c>
      <c r="H214" s="61">
        <v>0</v>
      </c>
      <c r="I214" s="61">
        <v>0</v>
      </c>
      <c r="J214" s="61">
        <v>50</v>
      </c>
      <c r="K214" s="61">
        <v>0</v>
      </c>
      <c r="L214" s="61">
        <v>0</v>
      </c>
      <c r="M214" s="61">
        <v>0</v>
      </c>
      <c r="N214" s="61">
        <v>0</v>
      </c>
      <c r="O214" s="61">
        <v>0</v>
      </c>
      <c r="P214" s="61">
        <v>0</v>
      </c>
      <c r="Q214" s="61">
        <v>0</v>
      </c>
      <c r="R214" s="61">
        <v>0</v>
      </c>
      <c r="S214" s="61">
        <v>0</v>
      </c>
      <c r="T214" s="61">
        <v>4622531.8499999996</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4624819.5599999996</v>
      </c>
      <c r="AT214" s="33"/>
    </row>
    <row r="215" spans="1:46">
      <c r="A215" s="32">
        <v>865</v>
      </c>
      <c r="B215" s="328" t="str">
        <f>VLOOKUP(A215,[3]bd_lista!A:C,3,FALSE)</f>
        <v>Fondo de Desarrollo del Sist.Fin. y Apoyo al Sec.Productivo</v>
      </c>
      <c r="C215" s="329" t="str">
        <f>+VLOOKUP(A215,Contactos!$A$4:$F$544,6,FALSE)</f>
        <v>JMT</v>
      </c>
      <c r="D215" s="61">
        <v>0</v>
      </c>
      <c r="E215" s="61">
        <v>0</v>
      </c>
      <c r="F215" s="61">
        <v>0</v>
      </c>
      <c r="G215" s="61">
        <v>40.67</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40.67</v>
      </c>
      <c r="AT215" s="33"/>
    </row>
    <row r="216" spans="1:46" ht="33" customHeight="1">
      <c r="A216" s="32">
        <v>867</v>
      </c>
      <c r="B216" s="328" t="str">
        <f>VLOOKUP(A216,[3]bd_lista!A:C,3,FALSE)</f>
        <v>Fondo Rotatorio de Fomento Productivo Regional</v>
      </c>
      <c r="C216" s="329" t="str">
        <f>+VLOOKUP(A216,Contactos!$A$4:$F$544,6,FALSE)</f>
        <v>JMT</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8" t="str">
        <f>VLOOKUP(A217,[3]bd_lista!A:C,3,FALSE)</f>
        <v>Gobierno Autónomo Departamental de Chuquisaca</v>
      </c>
      <c r="C217" s="329" t="str">
        <f>+VLOOKUP(A217,Contactos!$A$4:$F$544,6,FALSE)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8" t="str">
        <f>VLOOKUP(A218,[3]bd_lista!A:C,3,FALSE)</f>
        <v>Gobierno Autónomo Departamental de La Paz</v>
      </c>
      <c r="C218" s="329" t="str">
        <f>+VLOOKUP(A218,Contactos!$A$4:$F$544,6,FALSE)</f>
        <v>VCK</v>
      </c>
      <c r="D218" s="61">
        <v>0</v>
      </c>
      <c r="E218" s="61">
        <v>0</v>
      </c>
      <c r="F218" s="61">
        <v>0</v>
      </c>
      <c r="G218" s="61">
        <v>3205.35</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3205.35</v>
      </c>
      <c r="AT218" s="33"/>
    </row>
    <row r="219" spans="1:46" ht="33" customHeight="1">
      <c r="A219" s="32">
        <v>903</v>
      </c>
      <c r="B219" s="328" t="str">
        <f>VLOOKUP(A219,[3]bd_lista!A:C,3,FALSE)</f>
        <v>Gobierno Autónomo Departamental de Cochabamba</v>
      </c>
      <c r="C219" s="329" t="str">
        <f>+VLOOKUP(A219,Contactos!$A$4:$F$544,6,FALSE)</f>
        <v>VCK</v>
      </c>
      <c r="D219" s="61">
        <v>0</v>
      </c>
      <c r="E219" s="61">
        <v>0</v>
      </c>
      <c r="F219" s="61">
        <v>0</v>
      </c>
      <c r="G219" s="61">
        <v>318986.52</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318986.52</v>
      </c>
      <c r="AT219" s="33"/>
    </row>
    <row r="220" spans="1:46" ht="33" customHeight="1">
      <c r="A220" s="32">
        <v>904</v>
      </c>
      <c r="B220" s="328" t="str">
        <f>VLOOKUP(A220,[3]bd_lista!A:C,3,FALSE)</f>
        <v>Gobierno Autónomo Departamental de Oruro</v>
      </c>
      <c r="C220" s="329" t="str">
        <f>+VLOOKUP(A220,Contactos!$A$4:$F$544,6,FALSE)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8" t="str">
        <f>VLOOKUP(A221,[3]bd_lista!A:C,3,FALSE)</f>
        <v>Gobierno Autónomo Departamental de Potosí</v>
      </c>
      <c r="C221" s="329" t="str">
        <f>+VLOOKUP(A221,Contactos!$A$4:$F$544,6,FALSE)</f>
        <v>VCK</v>
      </c>
      <c r="D221" s="61">
        <v>0</v>
      </c>
      <c r="E221" s="61">
        <v>0</v>
      </c>
      <c r="F221" s="61">
        <v>0</v>
      </c>
      <c r="G221" s="61">
        <v>215298.26</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215298.26</v>
      </c>
      <c r="AT221" s="33"/>
    </row>
    <row r="222" spans="1:46" ht="33" customHeight="1">
      <c r="A222" s="32">
        <v>906</v>
      </c>
      <c r="B222" s="328" t="str">
        <f>VLOOKUP(A222,[3]bd_lista!A:C,3,FALSE)</f>
        <v>Gobierno Autónomo Departamental de Tarija</v>
      </c>
      <c r="C222" s="329" t="str">
        <f>+VLOOKUP(A222,Contactos!$A$4:$F$544,6,FALSE)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8" t="str">
        <f>VLOOKUP(A223,[3]bd_lista!A:C,3,FALSE)</f>
        <v>Gobierno Autónomo Departamental de Santa Cruz</v>
      </c>
      <c r="C223" s="329" t="str">
        <f>+VLOOKUP(A223,Contactos!$A$4:$F$544,6,FALSE)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8" t="str">
        <f>VLOOKUP(A224,[3]bd_lista!A:C,3,FALSE)</f>
        <v>Gobierno Autónomo Departamental del Beni</v>
      </c>
      <c r="C224" s="329" t="str">
        <f>+VLOOKUP(A224,Contactos!$A$4:$F$544,6,FALSE)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8" t="str">
        <f>VLOOKUP(A225,[3]bd_lista!A:C,3,FALSE)</f>
        <v>Gobierno Autónomo Departamental de Pando</v>
      </c>
      <c r="C225" s="329" t="str">
        <f>+VLOOKUP(A225,Contactos!$A$4:$F$544,6,FALSE)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8" t="str">
        <f>VLOOKUP(A226,[3]bd_lista!A:C,3,FALSE)</f>
        <v>Banco Central de Bolivia</v>
      </c>
      <c r="C226" s="329" t="e">
        <f>+VLOOKUP(A226,Contactos!$A$4:$F$544,6,FALSE)</f>
        <v>#N/A</v>
      </c>
      <c r="D226" s="61">
        <v>0</v>
      </c>
      <c r="E226" s="61">
        <v>0</v>
      </c>
      <c r="F226" s="61">
        <v>0</v>
      </c>
      <c r="G226" s="61">
        <v>656.62</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656.62</v>
      </c>
      <c r="AT226" s="33"/>
    </row>
    <row r="227" spans="1:46" ht="33" customHeight="1">
      <c r="A227" s="32">
        <v>1101</v>
      </c>
      <c r="B227" s="328" t="str">
        <f>VLOOKUP(A227,[3]bd_lista!A:C,3,FALSE)</f>
        <v>Gobierno Autónomo Municipal de Sucre</v>
      </c>
      <c r="C227" s="329" t="str">
        <f>+VLOOKUP(A227,Contactos!$A$4:$F$544,6,FALSE)</f>
        <v>HNV</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8" t="str">
        <f>VLOOKUP(A228,[3]bd_lista!A:C,3,FALSE)</f>
        <v>Gobierno Autónomo Municipal de Yotala</v>
      </c>
      <c r="C228" s="329" t="str">
        <f>+VLOOKUP(A228,Contactos!$A$4:$F$544,6,FALSE)</f>
        <v>HNV</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8" t="str">
        <f>VLOOKUP(A229,[3]bd_lista!A:C,3,FALSE)</f>
        <v>Gobierno Autónomo Municipal de Poroma</v>
      </c>
      <c r="C229" s="329" t="str">
        <f>+VLOOKUP(A229,Contactos!$A$4:$F$544,6,FALSE)</f>
        <v>HNV</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8" t="str">
        <f>VLOOKUP(A230,[3]bd_lista!A:C,3,FALSE)</f>
        <v>Gobierno Autónomo Municipal de Villa Azurduy</v>
      </c>
      <c r="C230" s="329" t="str">
        <f>+VLOOKUP(A230,Contactos!$A$4:$F$544,6,FALSE)</f>
        <v>HNV</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8" t="str">
        <f>VLOOKUP(A231,[3]bd_lista!A:C,3,FALSE)</f>
        <v>Gobierno Autónomo Municipal de Tarvita (Villa Orías)</v>
      </c>
      <c r="C231" s="329" t="str">
        <f>+VLOOKUP(A231,Contactos!$A$4:$F$544,6,FALSE)</f>
        <v>HNV</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8" t="str">
        <f>VLOOKUP(A232,[3]bd_lista!A:C,3,FALSE)</f>
        <v>Gobierno Autónomo Municipal de Villa Zudañez (Tacopaya)</v>
      </c>
      <c r="C232" s="329" t="str">
        <f>+VLOOKUP(A232,Contactos!$A$4:$F$544,6,FALSE)</f>
        <v>HNV</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8" t="str">
        <f>VLOOKUP(A233,[3]bd_lista!A:C,3,FALSE)</f>
        <v>Gobierno Autónomo Municipal de Presto</v>
      </c>
      <c r="C233" s="329" t="str">
        <f>+VLOOKUP(A233,Contactos!$A$4:$F$544,6,FALSE)</f>
        <v>HNV</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8" t="str">
        <f>VLOOKUP(A234,[3]bd_lista!A:C,3,FALSE)</f>
        <v>Gobierno Autónomo Municipal de Villa Mojocoya</v>
      </c>
      <c r="C234" s="329" t="str">
        <f>+VLOOKUP(A234,Contactos!$A$4:$F$544,6,FALSE)</f>
        <v>HNV</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8" t="str">
        <f>VLOOKUP(A235,[3]bd_lista!A:C,3,FALSE)</f>
        <v>Gobierno Autónomo Municipal de Icla</v>
      </c>
      <c r="C235" s="329" t="str">
        <f>+VLOOKUP(A235,Contactos!$A$4:$F$544,6,FALSE)</f>
        <v>HNV</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8" t="str">
        <f>VLOOKUP(A236,[3]bd_lista!A:C,3,FALSE)</f>
        <v>Gobierno Autónomo Municipal de Padilla</v>
      </c>
      <c r="C236" s="329" t="str">
        <f>+VLOOKUP(A236,Contactos!$A$4:$F$544,6,FALSE)</f>
        <v>HNV</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8" t="str">
        <f>VLOOKUP(A237,[3]bd_lista!A:C,3,FALSE)</f>
        <v>Gobierno Autónomo Municipal de Tomina</v>
      </c>
      <c r="C237" s="329" t="str">
        <f>+VLOOKUP(A237,Contactos!$A$4:$F$544,6,FALSE)</f>
        <v>HNV</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8" t="str">
        <f>VLOOKUP(A238,[3]bd_lista!A:C,3,FALSE)</f>
        <v>Gobierno Autónomo Municipal de Sopachuy</v>
      </c>
      <c r="C238" s="329" t="str">
        <f>+VLOOKUP(A238,Contactos!$A$4:$F$544,6,FALSE)</f>
        <v>HNV</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8" t="str">
        <f>VLOOKUP(A239,[3]bd_lista!A:C,3,FALSE)</f>
        <v>Gobierno Autónomo Municipal de Villa Alcalá</v>
      </c>
      <c r="C239" s="329" t="str">
        <f>+VLOOKUP(A239,Contactos!$A$4:$F$544,6,FALSE)</f>
        <v>HNV</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8" t="str">
        <f>VLOOKUP(A240,[3]bd_lista!A:C,3,FALSE)</f>
        <v>Gobierno Autónomo Municipal de El Villar</v>
      </c>
      <c r="C240" s="329" t="str">
        <f>+VLOOKUP(A240,Contactos!$A$4:$F$544,6,FALSE)</f>
        <v>HNV</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8" t="str">
        <f>VLOOKUP(A241,[3]bd_lista!A:C,3,FALSE)</f>
        <v>Gobierno Autónomo Municipal de Monteagudo</v>
      </c>
      <c r="C241" s="329" t="str">
        <f>+VLOOKUP(A241,Contactos!$A$4:$F$544,6,FALSE)</f>
        <v>HNV</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8" t="str">
        <f>VLOOKUP(A242,[3]bd_lista!A:C,3,FALSE)</f>
        <v>Gobierno Autónomo Municipal de San Pablo de Huacareta</v>
      </c>
      <c r="C242" s="329" t="str">
        <f>+VLOOKUP(A242,Contactos!$A$4:$F$544,6,FALSE)</f>
        <v>HNV</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8" t="str">
        <f>VLOOKUP(A243,[3]bd_lista!A:C,3,FALSE)</f>
        <v>Gobierno Autónomo Municipal de Tarabuco</v>
      </c>
      <c r="C243" s="329" t="str">
        <f>+VLOOKUP(A243,Contactos!$A$4:$F$544,6,FALSE)</f>
        <v>HNV</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8" t="str">
        <f>VLOOKUP(A244,[3]bd_lista!A:C,3,FALSE)</f>
        <v>Gobierno Autónomo Municipal de Yamparáez</v>
      </c>
      <c r="C244" s="329" t="str">
        <f>+VLOOKUP(A244,Contactos!$A$4:$F$544,6,FALSE)</f>
        <v>HNV</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8" t="str">
        <f>VLOOKUP(A245,[3]bd_lista!A:C,3,FALSE)</f>
        <v>Gobierno Autónomo Municipal de Camargo</v>
      </c>
      <c r="C245" s="329" t="str">
        <f>+VLOOKUP(A245,Contactos!$A$4:$F$544,6,FALSE)</f>
        <v>HNV</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8" t="str">
        <f>VLOOKUP(A246,[3]bd_lista!A:C,3,FALSE)</f>
        <v>Gobierno Autónomo Municipal de San Lucas</v>
      </c>
      <c r="C246" s="329" t="str">
        <f>+VLOOKUP(A246,Contactos!$A$4:$F$544,6,FALSE)</f>
        <v>HNV</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8" t="str">
        <f>VLOOKUP(A247,[3]bd_lista!A:C,3,FALSE)</f>
        <v>Gobierno Autónomo Municipal de Incahuasi</v>
      </c>
      <c r="C247" s="329" t="str">
        <f>+VLOOKUP(A247,Contactos!$A$4:$F$544,6,FALSE)</f>
        <v>HNV</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8" t="str">
        <f>VLOOKUP(A248,[3]bd_lista!A:C,3,FALSE)</f>
        <v>Gobierno Autónomo Municipal de Villa Serrano</v>
      </c>
      <c r="C248" s="329" t="str">
        <f>+VLOOKUP(A248,Contactos!$A$4:$F$544,6,FALSE)</f>
        <v>HNV</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8" t="str">
        <f>VLOOKUP(A249,[3]bd_lista!A:C,3,FALSE)</f>
        <v>Gobierno Autónomo Municipal de Camataqui (Villa Abecia)</v>
      </c>
      <c r="C249" s="329" t="str">
        <f>+VLOOKUP(A249,Contactos!$A$4:$F$544,6,FALSE)</f>
        <v>HNV</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8" t="str">
        <f>VLOOKUP(A250,[3]bd_lista!A:C,3,FALSE)</f>
        <v>Gobierno Autónomo Municipal de Culpina</v>
      </c>
      <c r="C250" s="329" t="str">
        <f>+VLOOKUP(A250,Contactos!$A$4:$F$544,6,FALSE)</f>
        <v>HNV</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8" t="str">
        <f>VLOOKUP(A251,[3]bd_lista!A:C,3,FALSE)</f>
        <v>Gobierno Autónomo Municipal de Las Carreras</v>
      </c>
      <c r="C251" s="329" t="str">
        <f>+VLOOKUP(A251,Contactos!$A$4:$F$544,6,FALSE)</f>
        <v>HNV</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8" t="str">
        <f>VLOOKUP(A252,[3]bd_lista!A:C,3,FALSE)</f>
        <v>Gobierno Autónomo Municipal de Villa Vaca Guzmán</v>
      </c>
      <c r="C252" s="329" t="str">
        <f>+VLOOKUP(A252,Contactos!$A$4:$F$544,6,FALSE)</f>
        <v>HNV</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8" t="str">
        <f>VLOOKUP(A253,[3]bd_lista!A:C,3,FALSE)</f>
        <v>Gobierno Autónomo Municipal de Villa de Huacaya</v>
      </c>
      <c r="C253" s="329" t="str">
        <f>+VLOOKUP(A253,Contactos!$A$4:$F$544,6,FALSE)</f>
        <v>HNV</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8" t="str">
        <f>VLOOKUP(A254,[3]bd_lista!A:C,3,FALSE)</f>
        <v>Gobierno Autónomo Municipal de Machareti</v>
      </c>
      <c r="C254" s="329" t="str">
        <f>+VLOOKUP(A254,Contactos!$A$4:$F$544,6,FALSE)</f>
        <v>HNV</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8" t="str">
        <f>VLOOKUP(A255,[3]bd_lista!A:C,3,FALSE)</f>
        <v>Gobierno Autónomo Municipal de Villa Charcas</v>
      </c>
      <c r="C255" s="329" t="str">
        <f>+VLOOKUP(A255,Contactos!$A$4:$F$544,6,FALSE)</f>
        <v>HNV</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8" t="str">
        <f>VLOOKUP(A256,[3]bd_lista!A:C,3,FALSE)</f>
        <v>Gobierno Autónomo Municipal de La Paz</v>
      </c>
      <c r="C256" s="329" t="str">
        <f>+VLOOKUP(A256,Contactos!$A$4:$F$544,6,FALSE)</f>
        <v>HNV</v>
      </c>
      <c r="D256" s="61">
        <v>0</v>
      </c>
      <c r="E256" s="61">
        <v>0</v>
      </c>
      <c r="F256" s="61">
        <v>0</v>
      </c>
      <c r="G256" s="61">
        <v>8042.25</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8042.25</v>
      </c>
      <c r="AT256" s="33"/>
    </row>
    <row r="257" spans="1:46" ht="33" customHeight="1">
      <c r="A257" s="32">
        <v>1202</v>
      </c>
      <c r="B257" s="328" t="str">
        <f>VLOOKUP(A257,[3]bd_lista!A:C,3,FALSE)</f>
        <v>Gobierno Autónomo Municipal de Palca</v>
      </c>
      <c r="C257" s="329" t="str">
        <f>+VLOOKUP(A257,Contactos!$A$4:$F$544,6,FALSE)</f>
        <v>HNV</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8" t="str">
        <f>VLOOKUP(A258,[3]bd_lista!A:C,3,FALSE)</f>
        <v>Gobierno Autónomo Municipal de Mecapaca</v>
      </c>
      <c r="C258" s="329" t="str">
        <f>+VLOOKUP(A258,Contactos!$A$4:$F$544,6,FALSE)</f>
        <v>HNV</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8" t="str">
        <f>VLOOKUP(A259,[3]bd_lista!A:C,3,FALSE)</f>
        <v>Gobierno Autónomo Municipal de Achocalla</v>
      </c>
      <c r="C259" s="329" t="str">
        <f>+VLOOKUP(A259,Contactos!$A$4:$F$544,6,FALSE)</f>
        <v>HNV</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8" t="str">
        <f>VLOOKUP(A260,[3]bd_lista!A:C,3,FALSE)</f>
        <v>Gobierno Autónomo Municipal de El Alto de La Paz</v>
      </c>
      <c r="C260" s="329" t="str">
        <f>+VLOOKUP(A260,Contactos!$A$4:$F$544,6,FALSE)</f>
        <v>HNV</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8" t="str">
        <f>VLOOKUP(A261,[3]bd_lista!A:C,3,FALSE)</f>
        <v>Gobierno Autónomo Municipal de Viacha</v>
      </c>
      <c r="C261" s="329" t="str">
        <f>+VLOOKUP(A261,Contactos!$A$4:$F$544,6,FALSE)</f>
        <v>HNV</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8" t="str">
        <f>VLOOKUP(A262,[3]bd_lista!A:C,3,FALSE)</f>
        <v>Gobierno Autónomo Municipal de Guaqui</v>
      </c>
      <c r="C262" s="329" t="str">
        <f>+VLOOKUP(A262,Contactos!$A$4:$F$544,6,FALSE)</f>
        <v>HNV</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8" t="str">
        <f>VLOOKUP(A263,[3]bd_lista!A:C,3,FALSE)</f>
        <v>Gobierno Autónomo Municipal de Tiahuanacu</v>
      </c>
      <c r="C263" s="329" t="str">
        <f>+VLOOKUP(A263,Contactos!$A$4:$F$544,6,FALSE)</f>
        <v>HNV</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8" t="str">
        <f>VLOOKUP(A264,[3]bd_lista!A:C,3,FALSE)</f>
        <v>Gobierno Autónomo Municipal de Desaguadero</v>
      </c>
      <c r="C264" s="329" t="str">
        <f>+VLOOKUP(A264,Contactos!$A$4:$F$544,6,FALSE)</f>
        <v>HNV</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8" t="str">
        <f>VLOOKUP(A265,[3]bd_lista!A:C,3,FALSE)</f>
        <v>Gobierno Autónomo Municipal de Caranavi</v>
      </c>
      <c r="C265" s="329" t="str">
        <f>+VLOOKUP(A265,Contactos!$A$4:$F$544,6,FALSE)</f>
        <v>HNV</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8" t="str">
        <f>VLOOKUP(A266,[3]bd_lista!A:C,3,FALSE)</f>
        <v>Gobierno Autónomo Municipal de Sica Sica (Villa Aroma)</v>
      </c>
      <c r="C266" s="329" t="str">
        <f>+VLOOKUP(A266,Contactos!$A$4:$F$544,6,FALSE)</f>
        <v>HNV</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8" t="str">
        <f>VLOOKUP(A267,[3]bd_lista!A:C,3,FALSE)</f>
        <v>Gobierno Autónomo Municipal de Umala</v>
      </c>
      <c r="C267" s="329" t="str">
        <f>+VLOOKUP(A267,Contactos!$A$4:$F$544,6,FALSE)</f>
        <v>HNV</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8" t="str">
        <f>VLOOKUP(A268,[3]bd_lista!A:C,3,FALSE)</f>
        <v>Gobierno Autónomo Municipal de Ayo Ayo</v>
      </c>
      <c r="C268" s="329" t="str">
        <f>+VLOOKUP(A268,Contactos!$A$4:$F$544,6,FALSE)</f>
        <v>HNV</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8" t="str">
        <f>VLOOKUP(A269,[3]bd_lista!A:C,3,FALSE)</f>
        <v>Gobierno Autónomo Municipal de Calamarca</v>
      </c>
      <c r="C269" s="329" t="str">
        <f>+VLOOKUP(A269,Contactos!$A$4:$F$544,6,FALSE)</f>
        <v>HNV</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8" t="str">
        <f>VLOOKUP(A270,[3]bd_lista!A:C,3,FALSE)</f>
        <v>Gobierno Autónomo Municipal de Patacamaya</v>
      </c>
      <c r="C270" s="329" t="str">
        <f>+VLOOKUP(A270,Contactos!$A$4:$F$544,6,FALSE)</f>
        <v>HNV</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8" t="str">
        <f>VLOOKUP(A271,[3]bd_lista!A:C,3,FALSE)</f>
        <v>Gobierno Autónomo Municipal de Colquencha</v>
      </c>
      <c r="C271" s="329" t="str">
        <f>+VLOOKUP(A271,Contactos!$A$4:$F$544,6,FALSE)</f>
        <v>HNV</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8" t="str">
        <f>VLOOKUP(A272,[3]bd_lista!A:C,3,FALSE)</f>
        <v>Gobierno Autónomo Municipal de Collana</v>
      </c>
      <c r="C272" s="329" t="str">
        <f>+VLOOKUP(A272,Contactos!$A$4:$F$544,6,FALSE)</f>
        <v>HNV</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8" t="str">
        <f>VLOOKUP(A273,[3]bd_lista!A:C,3,FALSE)</f>
        <v>Gobierno Autónomo Municipal de Inquisivi</v>
      </c>
      <c r="C273" s="329" t="str">
        <f>+VLOOKUP(A273,Contactos!$A$4:$F$544,6,FALSE)</f>
        <v>HNV</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8" t="str">
        <f>VLOOKUP(A274,[3]bd_lista!A:C,3,FALSE)</f>
        <v>Gobierno Autónomo Municipal de Quime</v>
      </c>
      <c r="C274" s="329" t="str">
        <f>+VLOOKUP(A274,Contactos!$A$4:$F$544,6,FALSE)</f>
        <v>HNV</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8" t="str">
        <f>VLOOKUP(A275,[3]bd_lista!A:C,3,FALSE)</f>
        <v>Gobierno Autónomo Municipal de Cajuata</v>
      </c>
      <c r="C275" s="329" t="str">
        <f>+VLOOKUP(A275,Contactos!$A$4:$F$544,6,FALSE)</f>
        <v>HNV</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8" t="str">
        <f>VLOOKUP(A276,[3]bd_lista!A:C,3,FALSE)</f>
        <v>Gobierno Autónomo Municipal de Colquiri</v>
      </c>
      <c r="C276" s="329" t="str">
        <f>+VLOOKUP(A276,Contactos!$A$4:$F$544,6,FALSE)</f>
        <v>HNV</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8" t="str">
        <f>VLOOKUP(A277,[3]bd_lista!A:C,3,FALSE)</f>
        <v>Gobierno Autónomo Municipal de Ichoca</v>
      </c>
      <c r="C277" s="329" t="str">
        <f>+VLOOKUP(A277,Contactos!$A$4:$F$544,6,FALSE)</f>
        <v>HNV</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8" t="str">
        <f>VLOOKUP(A278,[3]bd_lista!A:C,3,FALSE)</f>
        <v>Gobierno Autónomo Municipal de Villa Libertad Licoma</v>
      </c>
      <c r="C278" s="329" t="str">
        <f>+VLOOKUP(A278,Contactos!$A$4:$F$544,6,FALSE)</f>
        <v>HNV</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8" t="str">
        <f>VLOOKUP(A279,[3]bd_lista!A:C,3,FALSE)</f>
        <v>Gobierno Autónomo Municipal de Achacachi</v>
      </c>
      <c r="C279" s="329" t="str">
        <f>+VLOOKUP(A279,Contactos!$A$4:$F$544,6,FALSE)</f>
        <v>HNV</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8" t="str">
        <f>VLOOKUP(A280,[3]bd_lista!A:C,3,FALSE)</f>
        <v>Gobierno Autónomo Municipal de Ancoraimes</v>
      </c>
      <c r="C280" s="329" t="str">
        <f>+VLOOKUP(A280,Contactos!$A$4:$F$544,6,FALSE)</f>
        <v>HNV</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8" t="str">
        <f>VLOOKUP(A281,[3]bd_lista!A:C,3,FALSE)</f>
        <v>Gobierno Autónomo Municipal de Sorata</v>
      </c>
      <c r="C281" s="329" t="str">
        <f>+VLOOKUP(A281,Contactos!$A$4:$F$544,6,FALSE)</f>
        <v>HNV</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8" t="str">
        <f>VLOOKUP(A282,[3]bd_lista!A:C,3,FALSE)</f>
        <v>Gobierno Autónomo Municipal de Guanay</v>
      </c>
      <c r="C282" s="329" t="str">
        <f>+VLOOKUP(A282,Contactos!$A$4:$F$544,6,FALSE)</f>
        <v>HNV</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8" t="str">
        <f>VLOOKUP(A283,[3]bd_lista!A:C,3,FALSE)</f>
        <v>Gobierno Autónomo Municipal de Tacacoma</v>
      </c>
      <c r="C283" s="329" t="str">
        <f>+VLOOKUP(A283,Contactos!$A$4:$F$544,6,FALSE)</f>
        <v>HNV</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8" t="str">
        <f>VLOOKUP(A284,[3]bd_lista!A:C,3,FALSE)</f>
        <v>Gobierno Autónomo Municipal de Tipuani</v>
      </c>
      <c r="C284" s="329" t="str">
        <f>+VLOOKUP(A284,Contactos!$A$4:$F$544,6,FALSE)</f>
        <v>HNV</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8" t="str">
        <f>VLOOKUP(A285,[3]bd_lista!A:C,3,FALSE)</f>
        <v>Gobierno Autónomo Municipal de Quiabaya</v>
      </c>
      <c r="C285" s="329" t="str">
        <f>+VLOOKUP(A285,Contactos!$A$4:$F$544,6,FALSE)</f>
        <v>HNV</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8" t="str">
        <f>VLOOKUP(A286,[3]bd_lista!A:C,3,FALSE)</f>
        <v>Gobierno Autónomo Municipal de Combaya</v>
      </c>
      <c r="C286" s="329" t="str">
        <f>+VLOOKUP(A286,Contactos!$A$4:$F$544,6,FALSE)</f>
        <v>HNV</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8" t="str">
        <f>VLOOKUP(A287,[3]bd_lista!A:C,3,FALSE)</f>
        <v>Gobierno Autónomo Municipal de Copacabana</v>
      </c>
      <c r="C287" s="329" t="str">
        <f>+VLOOKUP(A287,Contactos!$A$4:$F$544,6,FALSE)</f>
        <v>HNV</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8" t="str">
        <f>VLOOKUP(A288,[3]bd_lista!A:C,3,FALSE)</f>
        <v>Gobierno Autónomo Municipal de San Pedro de Tiquina</v>
      </c>
      <c r="C288" s="329" t="str">
        <f>+VLOOKUP(A288,Contactos!$A$4:$F$544,6,FALSE)</f>
        <v>HNV</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8" t="str">
        <f>VLOOKUP(A289,[3]bd_lista!A:C,3,FALSE)</f>
        <v>Gobierno Autónomo Municipal de Tito Yupanqui</v>
      </c>
      <c r="C289" s="329" t="str">
        <f>+VLOOKUP(A289,Contactos!$A$4:$F$544,6,FALSE)</f>
        <v>HNV</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8" t="str">
        <f>VLOOKUP(A290,[3]bd_lista!A:C,3,FALSE)</f>
        <v>Gobierno Autónomo Municipal de Chuma</v>
      </c>
      <c r="C290" s="329" t="str">
        <f>+VLOOKUP(A290,Contactos!$A$4:$F$544,6,FALSE)</f>
        <v>HNV</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8" t="str">
        <f>VLOOKUP(A291,[3]bd_lista!A:C,3,FALSE)</f>
        <v>Gobierno Autónomo Municipal de Ayata</v>
      </c>
      <c r="C291" s="329" t="str">
        <f>+VLOOKUP(A291,Contactos!$A$4:$F$544,6,FALSE)</f>
        <v>HNV</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8" t="str">
        <f>VLOOKUP(A292,[3]bd_lista!A:C,3,FALSE)</f>
        <v>Gobierno Autónomo Municipal de Aucapata</v>
      </c>
      <c r="C292" s="329" t="str">
        <f>+VLOOKUP(A292,Contactos!$A$4:$F$544,6,FALSE)</f>
        <v>HNV</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8" t="str">
        <f>VLOOKUP(A293,[3]bd_lista!A:C,3,FALSE)</f>
        <v>Gobierno Autónomo Municipal de Corocoro</v>
      </c>
      <c r="C293" s="329" t="str">
        <f>+VLOOKUP(A293,Contactos!$A$4:$F$544,6,FALSE)</f>
        <v>HNV</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8" t="str">
        <f>VLOOKUP(A294,[3]bd_lista!A:C,3,FALSE)</f>
        <v>Gobierno Autónomo Municipal de Caquiaviri</v>
      </c>
      <c r="C294" s="329" t="str">
        <f>+VLOOKUP(A294,Contactos!$A$4:$F$544,6,FALSE)</f>
        <v>HNV</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8" t="str">
        <f>VLOOKUP(A295,[3]bd_lista!A:C,3,FALSE)</f>
        <v>Gobierno Autónomo Municipal de Calacoto</v>
      </c>
      <c r="C295" s="329" t="str">
        <f>+VLOOKUP(A295,Contactos!$A$4:$F$544,6,FALSE)</f>
        <v>HNV</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8" t="str">
        <f>VLOOKUP(A296,[3]bd_lista!A:C,3,FALSE)</f>
        <v>Gobierno Autónomo Municipal de Comanche</v>
      </c>
      <c r="C296" s="329" t="str">
        <f>+VLOOKUP(A296,Contactos!$A$4:$F$544,6,FALSE)</f>
        <v>HNV</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8" t="str">
        <f>VLOOKUP(A297,[3]bd_lista!A:C,3,FALSE)</f>
        <v>Gobierno Autónomo Municipal de Charaña</v>
      </c>
      <c r="C297" s="329" t="str">
        <f>+VLOOKUP(A297,Contactos!$A$4:$F$544,6,FALSE)</f>
        <v>HNV</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8" t="str">
        <f>VLOOKUP(A298,[3]bd_lista!A:C,3,FALSE)</f>
        <v>Gobierno Autónomo Municipal de Waldo Ballivián</v>
      </c>
      <c r="C298" s="329" t="str">
        <f>+VLOOKUP(A298,Contactos!$A$4:$F$544,6,FALSE)</f>
        <v>HNV</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8" t="str">
        <f>VLOOKUP(A299,[3]bd_lista!A:C,3,FALSE)</f>
        <v>Gobierno Autónomo Municipal de Nazacara de Pacajes</v>
      </c>
      <c r="C299" s="329" t="str">
        <f>+VLOOKUP(A299,Contactos!$A$4:$F$544,6,FALSE)</f>
        <v>HNV</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8" t="str">
        <f>VLOOKUP(A300,[3]bd_lista!A:C,3,FALSE)</f>
        <v>Gobierno Autónomo Municipal de Santiago de Callapa</v>
      </c>
      <c r="C300" s="329" t="str">
        <f>+VLOOKUP(A300,Contactos!$A$4:$F$544,6,FALSE)</f>
        <v>HNV</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8" t="str">
        <f>VLOOKUP(A301,[3]bd_lista!A:C,3,FALSE)</f>
        <v>Gobierno Autónomo Municipal de Puerto Acosta</v>
      </c>
      <c r="C301" s="329" t="str">
        <f>+VLOOKUP(A301,Contactos!$A$4:$F$544,6,FALSE)</f>
        <v>HNV</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8" t="str">
        <f>VLOOKUP(A302,[3]bd_lista!A:C,3,FALSE)</f>
        <v>Gobierno Autónomo Municipal de Mocomoco</v>
      </c>
      <c r="C302" s="329" t="str">
        <f>+VLOOKUP(A302,Contactos!$A$4:$F$544,6,FALSE)</f>
        <v>HNV</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8" t="str">
        <f>VLOOKUP(A303,[3]bd_lista!A:C,3,FALSE)</f>
        <v>Gobierno Autónomo Municipal de Carabuco</v>
      </c>
      <c r="C303" s="329" t="str">
        <f>+VLOOKUP(A303,Contactos!$A$4:$F$544,6,FALSE)</f>
        <v>HNV</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8" t="str">
        <f>VLOOKUP(A304,[3]bd_lista!A:C,3,FALSE)</f>
        <v>Gobierno Autónomo Municipal de Apolo</v>
      </c>
      <c r="C304" s="329" t="str">
        <f>+VLOOKUP(A304,Contactos!$A$4:$F$544,6,FALSE)</f>
        <v>HNV</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8" t="str">
        <f>VLOOKUP(A305,[3]bd_lista!A:C,3,FALSE)</f>
        <v>Gobierno Autónomo Municipal de Pelechuco</v>
      </c>
      <c r="C305" s="329" t="str">
        <f>+VLOOKUP(A305,Contactos!$A$4:$F$544,6,FALSE)</f>
        <v>HNV</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8" t="str">
        <f>VLOOKUP(A306,[3]bd_lista!A:C,3,FALSE)</f>
        <v>Gobierno Autónomo Municipal de Luribay</v>
      </c>
      <c r="C306" s="329" t="str">
        <f>+VLOOKUP(A306,Contactos!$A$4:$F$544,6,FALSE)</f>
        <v>HNV</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8" t="str">
        <f>VLOOKUP(A307,[3]bd_lista!A:C,3,FALSE)</f>
        <v>Gobierno Autónomo Municipal de Sapahaqui</v>
      </c>
      <c r="C307" s="329" t="str">
        <f>+VLOOKUP(A307,Contactos!$A$4:$F$544,6,FALSE)</f>
        <v>HNV</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8" t="str">
        <f>VLOOKUP(A308,[3]bd_lista!A:C,3,FALSE)</f>
        <v>Gobierno Autónomo Municipal de Yaco</v>
      </c>
      <c r="C308" s="329" t="str">
        <f>+VLOOKUP(A308,Contactos!$A$4:$F$544,6,FALSE)</f>
        <v>HNV</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8" t="str">
        <f>VLOOKUP(A309,[3]bd_lista!A:C,3,FALSE)</f>
        <v>Gobierno Autónomo Municipal de Malla</v>
      </c>
      <c r="C309" s="329" t="str">
        <f>+VLOOKUP(A309,Contactos!$A$4:$F$544,6,FALSE)</f>
        <v>HNV</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8" t="str">
        <f>VLOOKUP(A310,[3]bd_lista!A:C,3,FALSE)</f>
        <v>Gobierno Autónomo Municipal de Cairoma</v>
      </c>
      <c r="C310" s="329" t="str">
        <f>+VLOOKUP(A310,Contactos!$A$4:$F$544,6,FALSE)</f>
        <v>HNV</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8" t="str">
        <f>VLOOKUP(A311,[3]bd_lista!A:C,3,FALSE)</f>
        <v>Gobierno Autónomo Municipal de Chulumani (Villa de la Libertad)</v>
      </c>
      <c r="C311" s="329" t="str">
        <f>+VLOOKUP(A311,Contactos!$A$4:$F$544,6,FALSE)</f>
        <v>HNV</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8" t="str">
        <f>VLOOKUP(A312,[3]bd_lista!A:C,3,FALSE)</f>
        <v>Gobierno Autónomo Municipal de Irupana (Villa de Lanza)</v>
      </c>
      <c r="C312" s="329" t="str">
        <f>+VLOOKUP(A312,Contactos!$A$4:$F$544,6,FALSE)</f>
        <v>HNV</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8" t="str">
        <f>VLOOKUP(A313,[3]bd_lista!A:C,3,FALSE)</f>
        <v>Gobierno Autónomo Municipal de Yanacachi</v>
      </c>
      <c r="C313" s="329" t="str">
        <f>+VLOOKUP(A313,Contactos!$A$4:$F$544,6,FALSE)</f>
        <v>HNV</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8" t="str">
        <f>VLOOKUP(A314,[3]bd_lista!A:C,3,FALSE)</f>
        <v>Gobierno Autónomo Municipal de Palos Blancos</v>
      </c>
      <c r="C314" s="329" t="str">
        <f>+VLOOKUP(A314,Contactos!$A$4:$F$544,6,FALSE)</f>
        <v>HNV</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8" t="str">
        <f>VLOOKUP(A315,[3]bd_lista!A:C,3,FALSE)</f>
        <v>Gobierno Autónomo Municipal de La Asunta</v>
      </c>
      <c r="C315" s="329" t="str">
        <f>+VLOOKUP(A315,Contactos!$A$4:$F$544,6,FALSE)</f>
        <v>HNV</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8" t="str">
        <f>VLOOKUP(A316,[3]bd_lista!A:C,3,FALSE)</f>
        <v>Gobierno Autónomo Municipal de Pucarani</v>
      </c>
      <c r="C316" s="329" t="str">
        <f>+VLOOKUP(A316,Contactos!$A$4:$F$544,6,FALSE)</f>
        <v>HNV</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8" t="str">
        <f>VLOOKUP(A317,[3]bd_lista!A:C,3,FALSE)</f>
        <v>Gobierno Autónomo Municipal de Laja</v>
      </c>
      <c r="C317" s="329" t="str">
        <f>+VLOOKUP(A317,Contactos!$A$4:$F$544,6,FALSE)</f>
        <v>HNV</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8" t="str">
        <f>VLOOKUP(A318,[3]bd_lista!A:C,3,FALSE)</f>
        <v>Gobierno Autónomo Municipal de Batallas</v>
      </c>
      <c r="C318" s="329" t="str">
        <f>+VLOOKUP(A318,Contactos!$A$4:$F$544,6,FALSE)</f>
        <v>HNV</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8" t="str">
        <f>VLOOKUP(A319,[3]bd_lista!A:C,3,FALSE)</f>
        <v>Gobierno Autónomo Municipal de Puerto Pérez</v>
      </c>
      <c r="C319" s="329" t="str">
        <f>+VLOOKUP(A319,Contactos!$A$4:$F$544,6,FALSE)</f>
        <v>HNV</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8" t="str">
        <f>VLOOKUP(A320,[3]bd_lista!A:C,3,FALSE)</f>
        <v>Gobierno Autónomo Municipal de Coroico</v>
      </c>
      <c r="C320" s="329" t="str">
        <f>+VLOOKUP(A320,Contactos!$A$4:$F$544,6,FALSE)</f>
        <v>HNV</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8" t="str">
        <f>VLOOKUP(A321,[3]bd_lista!A:C,3,FALSE)</f>
        <v>Gobierno Autónomo Municipal de Coripata</v>
      </c>
      <c r="C321" s="329" t="str">
        <f>+VLOOKUP(A321,Contactos!$A$4:$F$544,6,FALSE)</f>
        <v>HNV</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8" t="str">
        <f>VLOOKUP(A322,[3]bd_lista!A:C,3,FALSE)</f>
        <v>Gobierno Autónomo Municipal de Ixiamas</v>
      </c>
      <c r="C322" s="329" t="str">
        <f>+VLOOKUP(A322,Contactos!$A$4:$F$544,6,FALSE)</f>
        <v>HNV</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8" t="str">
        <f>VLOOKUP(A323,[3]bd_lista!A:C,3,FALSE)</f>
        <v>Gobierno Autónomo Municipal de San Buenaventura</v>
      </c>
      <c r="C323" s="329" t="str">
        <f>+VLOOKUP(A323,Contactos!$A$4:$F$544,6,FALSE)</f>
        <v>HNV</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8" t="str">
        <f>VLOOKUP(A324,[3]bd_lista!A:C,3,FALSE)</f>
        <v>Gobierno Autónomo Municipal de General Juan José Pérez (Charazani)</v>
      </c>
      <c r="C324" s="329" t="str">
        <f>+VLOOKUP(A324,Contactos!$A$4:$F$544,6,FALSE)</f>
        <v>HNV</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8" t="str">
        <f>VLOOKUP(A325,[3]bd_lista!A:C,3,FALSE)</f>
        <v>Gobierno Autónomo Municipal de Curva</v>
      </c>
      <c r="C325" s="329" t="str">
        <f>+VLOOKUP(A325,Contactos!$A$4:$F$544,6,FALSE)</f>
        <v>HNV</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8" t="str">
        <f>VLOOKUP(A326,[3]bd_lista!A:C,3,FALSE)</f>
        <v>Gobierno Autónomo Municipal de San Pedro de Curahuara</v>
      </c>
      <c r="C326" s="329" t="str">
        <f>+VLOOKUP(A326,Contactos!$A$4:$F$544,6,FALSE)</f>
        <v>HNV</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8" t="str">
        <f>VLOOKUP(A327,[3]bd_lista!A:C,3,FALSE)</f>
        <v>Gobierno Autónomo Municipal de Papel Pampa</v>
      </c>
      <c r="C327" s="329" t="str">
        <f>+VLOOKUP(A327,Contactos!$A$4:$F$544,6,FALSE)</f>
        <v>HNV</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8" t="str">
        <f>VLOOKUP(A328,[3]bd_lista!A:C,3,FALSE)</f>
        <v>Gobierno Autónomo Municipal de Chacarilla</v>
      </c>
      <c r="C328" s="329" t="str">
        <f>+VLOOKUP(A328,Contactos!$A$4:$F$544,6,FALSE)</f>
        <v>HNV</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8" t="str">
        <f>VLOOKUP(A329,[3]bd_lista!A:C,3,FALSE)</f>
        <v>Gobierno Autónomo Municipal de Santiago de Machaca</v>
      </c>
      <c r="C329" s="329" t="str">
        <f>+VLOOKUP(A329,Contactos!$A$4:$F$544,6,FALSE)</f>
        <v>HNV</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8" t="str">
        <f>VLOOKUP(A330,[3]bd_lista!A:C,3,FALSE)</f>
        <v>Gobierno Autónomo Municipal de Catacora</v>
      </c>
      <c r="C330" s="329" t="str">
        <f>+VLOOKUP(A330,Contactos!$A$4:$F$544,6,FALSE)</f>
        <v>HNV</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8" t="str">
        <f>VLOOKUP(A331,[3]bd_lista!A:C,3,FALSE)</f>
        <v>Gobierno Autónomo Municipal de Mapiri</v>
      </c>
      <c r="C331" s="329" t="str">
        <f>+VLOOKUP(A331,Contactos!$A$4:$F$544,6,FALSE)</f>
        <v>HNV</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8" t="str">
        <f>VLOOKUP(A332,[3]bd_lista!A:C,3,FALSE)</f>
        <v>Gobierno Autónomo Municipal de Teoponte</v>
      </c>
      <c r="C332" s="329" t="str">
        <f>+VLOOKUP(A332,Contactos!$A$4:$F$544,6,FALSE)</f>
        <v>HNV</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8" t="str">
        <f>VLOOKUP(A333,[3]bd_lista!A:C,3,FALSE)</f>
        <v>Gobierno Autónomo Municipal de San Andrés de Machaca</v>
      </c>
      <c r="C333" s="329" t="str">
        <f>+VLOOKUP(A333,Contactos!$A$4:$F$544,6,FALSE)</f>
        <v>HNV</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8" t="str">
        <f>VLOOKUP(A334,[3]bd_lista!A:C,3,FALSE)</f>
        <v>Gobierno Autónomo Municipal de Jesús de Machaca</v>
      </c>
      <c r="C334" s="329" t="str">
        <f>+VLOOKUP(A334,Contactos!$A$4:$F$544,6,FALSE)</f>
        <v>HNV</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8" t="str">
        <f>VLOOKUP(A335,[3]bd_lista!A:C,3,FALSE)</f>
        <v>Gobierno Autónomo Municipal de Taraco</v>
      </c>
      <c r="C335" s="329" t="str">
        <f>+VLOOKUP(A335,Contactos!$A$4:$F$544,6,FALSE)</f>
        <v>HNV</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8" t="str">
        <f>VLOOKUP(A336,[3]bd_lista!A:C,3,FALSE)</f>
        <v>Gobierno Autónomo Municipal de Huarina</v>
      </c>
      <c r="C336" s="329" t="str">
        <f>+VLOOKUP(A336,Contactos!$A$4:$F$544,6,FALSE)</f>
        <v>HNV</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8" t="str">
        <f>VLOOKUP(A337,[3]bd_lista!A:C,3,FALSE)</f>
        <v>Gobierno Autónomo Municipal de Santiago de Huata</v>
      </c>
      <c r="C337" s="329" t="str">
        <f>+VLOOKUP(A337,Contactos!$A$4:$F$544,6,FALSE)</f>
        <v>HNV</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8" t="str">
        <f>VLOOKUP(A338,[3]bd_lista!A:C,3,FALSE)</f>
        <v>Gobierno Autónomo Municipal de Escoma</v>
      </c>
      <c r="C338" s="329" t="str">
        <f>+VLOOKUP(A338,Contactos!$A$4:$F$544,6,FALSE)</f>
        <v>HNV</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8" t="str">
        <f>VLOOKUP(A339,[3]bd_lista!A:C,3,FALSE)</f>
        <v>Gobierno Autónomo Municipal de Humanata</v>
      </c>
      <c r="C339" s="329" t="str">
        <f>+VLOOKUP(A339,Contactos!$A$4:$F$544,6,FALSE)</f>
        <v>HNV</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8" t="str">
        <f>VLOOKUP(A340,[3]bd_lista!A:C,3,FALSE)</f>
        <v>Gobierno Autónomo Municipal de Alto Beni</v>
      </c>
      <c r="C340" s="329" t="str">
        <f>+VLOOKUP(A340,Contactos!$A$4:$F$544,6,FALSE)</f>
        <v>HNV</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8" t="str">
        <f>VLOOKUP(A341,[3]bd_lista!A:C,3,FALSE)</f>
        <v>Gobierno Autónomo Municipal de Huatajata</v>
      </c>
      <c r="C341" s="329" t="str">
        <f>+VLOOKUP(A341,Contactos!$A$4:$F$544,6,FALSE)</f>
        <v>HNV</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8" t="str">
        <f>VLOOKUP(A342,[3]bd_lista!A:C,3,FALSE)</f>
        <v>Gobierno Autónomo Municipal de Chua Cocani</v>
      </c>
      <c r="C342" s="329" t="str">
        <f>+VLOOKUP(A342,Contactos!$A$4:$F$544,6,FALSE)</f>
        <v>HNV</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8" t="str">
        <f>VLOOKUP(A343,[3]bd_lista!A:C,3,FALSE)</f>
        <v>Gobierno Autónomo Municipal de Cochabamba</v>
      </c>
      <c r="C343" s="329" t="str">
        <f>+VLOOKUP(A343,Contactos!$A$4:$F$544,6,FALSE)</f>
        <v>HNV</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8" t="str">
        <f>VLOOKUP(A344,[3]bd_lista!A:C,3,FALSE)</f>
        <v>Gobierno Autónomo Municipal de Quillacollo</v>
      </c>
      <c r="C344" s="329" t="str">
        <f>+VLOOKUP(A344,Contactos!$A$4:$F$544,6,FALSE)</f>
        <v>HNV</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8" t="str">
        <f>VLOOKUP(A345,[3]bd_lista!A:C,3,FALSE)</f>
        <v>Gobierno Autónomo Municipal de Sipe Sipe</v>
      </c>
      <c r="C345" s="329" t="str">
        <f>+VLOOKUP(A345,Contactos!$A$4:$F$544,6,FALSE)</f>
        <v>HNV</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8" t="str">
        <f>VLOOKUP(A346,[3]bd_lista!A:C,3,FALSE)</f>
        <v>Gobierno Autónomo Municipal de Tiquipaya</v>
      </c>
      <c r="C346" s="329" t="str">
        <f>+VLOOKUP(A346,Contactos!$A$4:$F$544,6,FALSE)</f>
        <v>HNV</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8" t="str">
        <f>VLOOKUP(A347,[3]bd_lista!A:C,3,FALSE)</f>
        <v>Gobierno Autónomo Municipal de Vinto</v>
      </c>
      <c r="C347" s="329" t="str">
        <f>+VLOOKUP(A347,Contactos!$A$4:$F$544,6,FALSE)</f>
        <v>HNV</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8" t="str">
        <f>VLOOKUP(A348,[3]bd_lista!A:C,3,FALSE)</f>
        <v>Gobierno Autónomo Municipal de Colcapirhua</v>
      </c>
      <c r="C348" s="329" t="str">
        <f>+VLOOKUP(A348,Contactos!$A$4:$F$544,6,FALSE)</f>
        <v>HNV</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8" t="str">
        <f>VLOOKUP(A349,[3]bd_lista!A:C,3,FALSE)</f>
        <v>Gobierno Autónomo Municipal de Aiquile</v>
      </c>
      <c r="C349" s="329" t="str">
        <f>+VLOOKUP(A349,Contactos!$A$4:$F$544,6,FALSE)</f>
        <v>HNV</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8" t="str">
        <f>VLOOKUP(A350,[3]bd_lista!A:C,3,FALSE)</f>
        <v>Gobierno Autónomo Municipal de Pasorapa</v>
      </c>
      <c r="C350" s="329" t="str">
        <f>+VLOOKUP(A350,Contactos!$A$4:$F$544,6,FALSE)</f>
        <v>HNV</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8" t="str">
        <f>VLOOKUP(A351,[3]bd_lista!A:C,3,FALSE)</f>
        <v>Gobierno Autónomo Municipal de Omereque</v>
      </c>
      <c r="C351" s="329" t="str">
        <f>+VLOOKUP(A351,Contactos!$A$4:$F$544,6,FALSE)</f>
        <v>HNV</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8" t="str">
        <f>VLOOKUP(A352,[3]bd_lista!A:C,3,FALSE)</f>
        <v>Gobierno Autónomo Municipal de Independencia</v>
      </c>
      <c r="C352" s="329" t="str">
        <f>+VLOOKUP(A352,Contactos!$A$4:$F$544,6,FALSE)</f>
        <v>HNV</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8" t="str">
        <f>VLOOKUP(A353,[3]bd_lista!A:C,3,FALSE)</f>
        <v>Gobierno Autónomo Municipal de Morochata</v>
      </c>
      <c r="C353" s="329" t="str">
        <f>+VLOOKUP(A353,Contactos!$A$4:$F$544,6,FALSE)</f>
        <v>HNV</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8" t="str">
        <f>VLOOKUP(A354,[3]bd_lista!A:C,3,FALSE)</f>
        <v>Gobierno Autónomo Municipal de Sacaba</v>
      </c>
      <c r="C354" s="329" t="str">
        <f>+VLOOKUP(A354,Contactos!$A$4:$F$544,6,FALSE)</f>
        <v>HNV</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8" t="str">
        <f>VLOOKUP(A355,[3]bd_lista!A:C,3,FALSE)</f>
        <v>Gobierno Autónomo Municipal de Colomi</v>
      </c>
      <c r="C355" s="329" t="str">
        <f>+VLOOKUP(A355,Contactos!$A$4:$F$544,6,FALSE)</f>
        <v>HNV</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8" t="str">
        <f>VLOOKUP(A356,[3]bd_lista!A:C,3,FALSE)</f>
        <v>Gobierno Autónomo Municipal de Villa Tunari</v>
      </c>
      <c r="C356" s="329" t="str">
        <f>+VLOOKUP(A356,Contactos!$A$4:$F$544,6,FALSE)</f>
        <v>HNV</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8" t="str">
        <f>VLOOKUP(A357,[3]bd_lista!A:C,3,FALSE)</f>
        <v>Gobierno Autónomo Municipal de Punata</v>
      </c>
      <c r="C357" s="329" t="str">
        <f>+VLOOKUP(A357,Contactos!$A$4:$F$544,6,FALSE)</f>
        <v>HNV</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8" t="str">
        <f>VLOOKUP(A358,[3]bd_lista!A:C,3,FALSE)</f>
        <v>Gobierno Autónomo Municipal de Villa Rivero</v>
      </c>
      <c r="C358" s="329" t="str">
        <f>+VLOOKUP(A358,Contactos!$A$4:$F$544,6,FALSE)</f>
        <v>HNV</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8" t="str">
        <f>VLOOKUP(A359,[3]bd_lista!A:C,3,FALSE)</f>
        <v>Gobierno Autónomo Municipal de San Benito (Villa José Quintín Mendoza)</v>
      </c>
      <c r="C359" s="329" t="str">
        <f>+VLOOKUP(A359,Contactos!$A$4:$F$544,6,FALSE)</f>
        <v>HNV</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8" t="str">
        <f>VLOOKUP(A360,[3]bd_lista!A:C,3,FALSE)</f>
        <v>Gobierno Autónomo Municipal de Tacachi</v>
      </c>
      <c r="C360" s="329" t="str">
        <f>+VLOOKUP(A360,Contactos!$A$4:$F$544,6,FALSE)</f>
        <v>HNV</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8" t="str">
        <f>VLOOKUP(A361,[3]bd_lista!A:C,3,FALSE)</f>
        <v>Gobierno Autónomo Municipal Villa Gualberto Villarroel</v>
      </c>
      <c r="C361" s="329" t="str">
        <f>+VLOOKUP(A361,Contactos!$A$4:$F$544,6,FALSE)</f>
        <v>HNV</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8" t="str">
        <f>VLOOKUP(A362,[3]bd_lista!A:C,3,FALSE)</f>
        <v>Gobierno Autónomo Municipal de Tarata</v>
      </c>
      <c r="C362" s="329" t="str">
        <f>+VLOOKUP(A362,Contactos!$A$4:$F$544,6,FALSE)</f>
        <v>HNV</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8" t="str">
        <f>VLOOKUP(A363,[3]bd_lista!A:C,3,FALSE)</f>
        <v>Gobierno Autónomo Municipal de Anzaldo</v>
      </c>
      <c r="C363" s="329" t="str">
        <f>+VLOOKUP(A363,Contactos!$A$4:$F$544,6,FALSE)</f>
        <v>HNV</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8" t="str">
        <f>VLOOKUP(A364,[3]bd_lista!A:C,3,FALSE)</f>
        <v>Gobierno Autónomo Municipal de Arbieto</v>
      </c>
      <c r="C364" s="329" t="str">
        <f>+VLOOKUP(A364,Contactos!$A$4:$F$544,6,FALSE)</f>
        <v>HNV</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8" t="str">
        <f>VLOOKUP(A365,[3]bd_lista!A:C,3,FALSE)</f>
        <v>Gobierno Autónomo Municipal de Sacabamba</v>
      </c>
      <c r="C365" s="329" t="str">
        <f>+VLOOKUP(A365,Contactos!$A$4:$F$544,6,FALSE)</f>
        <v>HNV</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8" t="str">
        <f>VLOOKUP(A366,[3]bd_lista!A:C,3,FALSE)</f>
        <v>Gobierno Autónomo Municipal de Cliza</v>
      </c>
      <c r="C366" s="329" t="str">
        <f>+VLOOKUP(A366,Contactos!$A$4:$F$544,6,FALSE)</f>
        <v>HNV</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8" t="str">
        <f>VLOOKUP(A367,[3]bd_lista!A:C,3,FALSE)</f>
        <v>Gobierno Autónomo Municipal de Toco</v>
      </c>
      <c r="C367" s="329" t="str">
        <f>+VLOOKUP(A367,Contactos!$A$4:$F$544,6,FALSE)</f>
        <v>HNV</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8" t="str">
        <f>VLOOKUP(A368,[3]bd_lista!A:C,3,FALSE)</f>
        <v>Gobierno Autónomo Municipal de Tolata</v>
      </c>
      <c r="C368" s="329" t="str">
        <f>+VLOOKUP(A368,Contactos!$A$4:$F$544,6,FALSE)</f>
        <v>HNV</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8" t="str">
        <f>VLOOKUP(A369,[3]bd_lista!A:C,3,FALSE)</f>
        <v>Gobierno Autónomo Municipal de Capinota</v>
      </c>
      <c r="C369" s="329" t="str">
        <f>+VLOOKUP(A369,Contactos!$A$4:$F$544,6,FALSE)</f>
        <v>HNV</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8" t="str">
        <f>VLOOKUP(A370,[3]bd_lista!A:C,3,FALSE)</f>
        <v>Gobierno Autónomo Municipal de Santivañez</v>
      </c>
      <c r="C370" s="329" t="str">
        <f>+VLOOKUP(A370,Contactos!$A$4:$F$544,6,FALSE)</f>
        <v>HNV</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8" t="str">
        <f>VLOOKUP(A371,[3]bd_lista!A:C,3,FALSE)</f>
        <v>Gobierno Autónomo Municipal de Sicaya</v>
      </c>
      <c r="C371" s="329" t="str">
        <f>+VLOOKUP(A371,Contactos!$A$4:$F$544,6,FALSE)</f>
        <v>HNV</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8" t="str">
        <f>VLOOKUP(A372,[3]bd_lista!A:C,3,FALSE)</f>
        <v>Gobierno Autónomo Municipal de Tapacari</v>
      </c>
      <c r="C372" s="329" t="str">
        <f>+VLOOKUP(A372,Contactos!$A$4:$F$544,6,FALSE)</f>
        <v>HNV</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8" t="str">
        <f>VLOOKUP(A373,[3]bd_lista!A:C,3,FALSE)</f>
        <v>Gobierno Autónomo Municipal de Totora</v>
      </c>
      <c r="C373" s="329" t="str">
        <f>+VLOOKUP(A373,Contactos!$A$4:$F$544,6,FALSE)</f>
        <v>HNV</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8" t="str">
        <f>VLOOKUP(A374,[3]bd_lista!A:C,3,FALSE)</f>
        <v>Gobierno Autónomo Municipal de Pojo</v>
      </c>
      <c r="C374" s="329" t="str">
        <f>+VLOOKUP(A374,Contactos!$A$4:$F$544,6,FALSE)</f>
        <v>HNV</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8" t="str">
        <f>VLOOKUP(A375,[3]bd_lista!A:C,3,FALSE)</f>
        <v>Gobierno Autónomo Municipal de Pocona</v>
      </c>
      <c r="C375" s="329" t="str">
        <f>+VLOOKUP(A375,Contactos!$A$4:$F$544,6,FALSE)</f>
        <v>HNV</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8" t="str">
        <f>VLOOKUP(A376,[3]bd_lista!A:C,3,FALSE)</f>
        <v>Gobierno Autónomo Municipal de Chimoré</v>
      </c>
      <c r="C376" s="329" t="str">
        <f>+VLOOKUP(A376,Contactos!$A$4:$F$544,6,FALSE)</f>
        <v>HNV</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8" t="str">
        <f>VLOOKUP(A377,[3]bd_lista!A:C,3,FALSE)</f>
        <v>Gobierno Autónomo Municipal de Puerto Villarroel</v>
      </c>
      <c r="C377" s="329" t="str">
        <f>+VLOOKUP(A377,Contactos!$A$4:$F$544,6,FALSE)</f>
        <v>HNV</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8" t="str">
        <f>VLOOKUP(A378,[3]bd_lista!A:C,3,FALSE)</f>
        <v>Gobierno Autónomo Municipal de Arani</v>
      </c>
      <c r="C378" s="329" t="str">
        <f>+VLOOKUP(A378,Contactos!$A$4:$F$544,6,FALSE)</f>
        <v>HNV</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8" t="str">
        <f>VLOOKUP(A379,[3]bd_lista!A:C,3,FALSE)</f>
        <v>Gobierno Autónomo Municipal de Vacas</v>
      </c>
      <c r="C379" s="329" t="str">
        <f>+VLOOKUP(A379,Contactos!$A$4:$F$544,6,FALSE)</f>
        <v>HNV</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8" t="str">
        <f>VLOOKUP(A380,[3]bd_lista!A:C,3,FALSE)</f>
        <v>Gobierno Autónomo Municipal de Arque</v>
      </c>
      <c r="C380" s="329" t="str">
        <f>+VLOOKUP(A380,Contactos!$A$4:$F$544,6,FALSE)</f>
        <v>HNV</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8" t="str">
        <f>VLOOKUP(A381,[3]bd_lista!A:C,3,FALSE)</f>
        <v>Gobierno Autónomo Municipal de Tacopaya</v>
      </c>
      <c r="C381" s="329" t="str">
        <f>+VLOOKUP(A381,Contactos!$A$4:$F$544,6,FALSE)</f>
        <v>HNV</v>
      </c>
      <c r="D381" s="61">
        <v>0</v>
      </c>
      <c r="E381" s="61">
        <v>0</v>
      </c>
      <c r="F381" s="61">
        <v>0</v>
      </c>
      <c r="G381" s="61">
        <v>6438.66</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6438.66</v>
      </c>
      <c r="AT381" s="33"/>
    </row>
    <row r="382" spans="1:46" ht="33" customHeight="1">
      <c r="A382" s="32">
        <v>1340</v>
      </c>
      <c r="B382" s="328" t="str">
        <f>VLOOKUP(A382,[3]bd_lista!A:C,3,FALSE)</f>
        <v>Gobierno Autónomo Municipal de Bolivar</v>
      </c>
      <c r="C382" s="329" t="str">
        <f>+VLOOKUP(A382,Contactos!$A$4:$F$544,6,FALSE)</f>
        <v>HNV</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8" t="str">
        <f>VLOOKUP(A383,[3]bd_lista!A:C,3,FALSE)</f>
        <v>Gobierno Autónomo Municipal de Tiraque</v>
      </c>
      <c r="C383" s="329" t="str">
        <f>+VLOOKUP(A383,Contactos!$A$4:$F$544,6,FALSE)</f>
        <v>HNV</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8" t="str">
        <f>VLOOKUP(A384,[3]bd_lista!A:C,3,FALSE)</f>
        <v>Gobierno Autónomo Municipal de Mizque</v>
      </c>
      <c r="C384" s="329" t="str">
        <f>+VLOOKUP(A384,Contactos!$A$4:$F$544,6,FALSE)</f>
        <v>HNV</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8" t="str">
        <f>VLOOKUP(A385,[3]bd_lista!A:C,3,FALSE)</f>
        <v>Gobierno Autónomo Municipal de Vila Vila</v>
      </c>
      <c r="C385" s="329" t="str">
        <f>+VLOOKUP(A385,Contactos!$A$4:$F$544,6,FALSE)</f>
        <v>HNV</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8" t="str">
        <f>VLOOKUP(A386,[3]bd_lista!A:C,3,FALSE)</f>
        <v>Gobierno Autónomo Municipal de Alalay</v>
      </c>
      <c r="C386" s="329" t="str">
        <f>+VLOOKUP(A386,Contactos!$A$4:$F$544,6,FALSE)</f>
        <v>HNV</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8" t="str">
        <f>VLOOKUP(A387,[3]bd_lista!A:C,3,FALSE)</f>
        <v>Gobierno Autónomo Municipal de Entre Rios</v>
      </c>
      <c r="C387" s="329" t="str">
        <f>+VLOOKUP(A387,Contactos!$A$4:$F$544,6,FALSE)</f>
        <v>HNV</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8" t="str">
        <f>VLOOKUP(A388,[3]bd_lista!A:C,3,FALSE)</f>
        <v>Gobierno Autónomo Municipal de Cocapata</v>
      </c>
      <c r="C388" s="329" t="str">
        <f>+VLOOKUP(A388,Contactos!$A$4:$F$544,6,FALSE)</f>
        <v>HNV</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8" t="str">
        <f>VLOOKUP(A389,[3]bd_lista!A:C,3,FALSE)</f>
        <v>Gobierno Autónomo Municipal de Shinahota</v>
      </c>
      <c r="C389" s="329" t="str">
        <f>+VLOOKUP(A389,Contactos!$A$4:$F$544,6,FALSE)</f>
        <v>HNV</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8" t="str">
        <f>VLOOKUP(A390,[3]bd_lista!A:C,3,FALSE)</f>
        <v>Gobierno Autónomo Municipal de Oruro</v>
      </c>
      <c r="C390" s="329" t="str">
        <f>+VLOOKUP(A390,Contactos!$A$4:$F$544,6,FALSE)</f>
        <v>HNV</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8" t="str">
        <f>VLOOKUP(A391,[3]bd_lista!A:C,3,FALSE)</f>
        <v>Gobierno Autónomo Municipal de Caracollo</v>
      </c>
      <c r="C391" s="329" t="str">
        <f>+VLOOKUP(A391,Contactos!$A$4:$F$544,6,FALSE)</f>
        <v>HNV</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8" t="str">
        <f>VLOOKUP(A392,[3]bd_lista!A:C,3,FALSE)</f>
        <v>Gobierno Autónomo Municipal de El Choro</v>
      </c>
      <c r="C392" s="329" t="str">
        <f>+VLOOKUP(A392,Contactos!$A$4:$F$544,6,FALSE)</f>
        <v>HNV</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8" t="str">
        <f>VLOOKUP(A393,[3]bd_lista!A:C,3,FALSE)</f>
        <v>Gobierno Autónomo Municipal de Challapata</v>
      </c>
      <c r="C393" s="329" t="str">
        <f>+VLOOKUP(A393,Contactos!$A$4:$F$544,6,FALSE)</f>
        <v>HNV</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8" t="str">
        <f>VLOOKUP(A394,[3]bd_lista!A:C,3,FALSE)</f>
        <v>Gobierno Autónomo Municipal de Santuario de Quillacas</v>
      </c>
      <c r="C394" s="329" t="str">
        <f>+VLOOKUP(A394,Contactos!$A$4:$F$544,6,FALSE)</f>
        <v>HNV</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8" t="str">
        <f>VLOOKUP(A395,[3]bd_lista!A:C,3,FALSE)</f>
        <v>Gobierno Autónomo Municipal de Huanuni</v>
      </c>
      <c r="C395" s="329" t="str">
        <f>+VLOOKUP(A395,Contactos!$A$4:$F$544,6,FALSE)</f>
        <v>HNV</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8" t="str">
        <f>VLOOKUP(A396,[3]bd_lista!A:C,3,FALSE)</f>
        <v>Gobierno Autónomo Municipal de Machacamarca</v>
      </c>
      <c r="C396" s="329" t="str">
        <f>+VLOOKUP(A396,Contactos!$A$4:$F$544,6,FALSE)</f>
        <v>HNV</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8" t="str">
        <f>VLOOKUP(A397,[3]bd_lista!A:C,3,FALSE)</f>
        <v>Gobierno Autónomo Municipal de Poopó (Villa Poopó)</v>
      </c>
      <c r="C397" s="329" t="str">
        <f>+VLOOKUP(A397,Contactos!$A$4:$F$544,6,FALSE)</f>
        <v>HNV</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8" t="str">
        <f>VLOOKUP(A398,[3]bd_lista!A:C,3,FALSE)</f>
        <v>Gobierno Autónomo Municipal de Pazña</v>
      </c>
      <c r="C398" s="329" t="str">
        <f>+VLOOKUP(A398,Contactos!$A$4:$F$544,6,FALSE)</f>
        <v>HNV</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8" t="str">
        <f>VLOOKUP(A399,[3]bd_lista!A:C,3,FALSE)</f>
        <v>Gobierno Autónomo Municipal de Antequera</v>
      </c>
      <c r="C399" s="329" t="str">
        <f>+VLOOKUP(A399,Contactos!$A$4:$F$544,6,FALSE)</f>
        <v>HNV</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8" t="str">
        <f>VLOOKUP(A400,[3]bd_lista!A:C,3,FALSE)</f>
        <v>Gobierno Autónomo Municipal de Eucaliptus</v>
      </c>
      <c r="C400" s="329" t="str">
        <f>+VLOOKUP(A400,Contactos!$A$4:$F$544,6,FALSE)</f>
        <v>HNV</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8" t="str">
        <f>VLOOKUP(A401,[3]bd_lista!A:C,3,FALSE)</f>
        <v>Gobierno Autónomo Municipal de Santiago de Huari</v>
      </c>
      <c r="C401" s="329" t="str">
        <f>+VLOOKUP(A401,Contactos!$A$4:$F$544,6,FALSE)</f>
        <v>HNV</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8" t="str">
        <f>VLOOKUP(A402,[3]bd_lista!A:C,3,FALSE)</f>
        <v>Gobierno Autónomo Municipal de Totora</v>
      </c>
      <c r="C402" s="329" t="str">
        <f>+VLOOKUP(A402,Contactos!$A$4:$F$544,6,FALSE)</f>
        <v>HNV</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8" t="str">
        <f>VLOOKUP(A403,[3]bd_lista!A:C,3,FALSE)</f>
        <v>Gobierno Autónomo Municipal de Corque</v>
      </c>
      <c r="C403" s="329" t="str">
        <f>+VLOOKUP(A403,Contactos!$A$4:$F$544,6,FALSE)</f>
        <v>HNV</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8" t="str">
        <f>VLOOKUP(A404,[3]bd_lista!A:C,3,FALSE)</f>
        <v>Gobierno Autónomo Municipal de Choquecota</v>
      </c>
      <c r="C404" s="329" t="str">
        <f>+VLOOKUP(A404,Contactos!$A$4:$F$544,6,FALSE)</f>
        <v>HNV</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8" t="str">
        <f>VLOOKUP(A405,[3]bd_lista!A:C,3,FALSE)</f>
        <v>Gobierno Autónomo Municipal de Curahuara de Carangas</v>
      </c>
      <c r="C405" s="329" t="str">
        <f>+VLOOKUP(A405,Contactos!$A$4:$F$544,6,FALSE)</f>
        <v>HNV</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8" t="str">
        <f>VLOOKUP(A406,[3]bd_lista!A:C,3,FALSE)</f>
        <v>Gobierno Autónomo Municipal de Turco</v>
      </c>
      <c r="C406" s="329" t="str">
        <f>+VLOOKUP(A406,Contactos!$A$4:$F$544,6,FALSE)</f>
        <v>HNV</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8" t="str">
        <f>VLOOKUP(A407,[3]bd_lista!A:C,3,FALSE)</f>
        <v>Gobierno Autónomo Municipal de Huachacalla</v>
      </c>
      <c r="C407" s="329" t="str">
        <f>+VLOOKUP(A407,Contactos!$A$4:$F$544,6,FALSE)</f>
        <v>HNV</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8" t="str">
        <f>VLOOKUP(A408,[3]bd_lista!A:C,3,FALSE)</f>
        <v>Gobierno Autónomo Municipal de Escara</v>
      </c>
      <c r="C408" s="329" t="str">
        <f>+VLOOKUP(A408,Contactos!$A$4:$F$544,6,FALSE)</f>
        <v>HNV</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8" t="str">
        <f>VLOOKUP(A409,[3]bd_lista!A:C,3,FALSE)</f>
        <v>Gobierno Autónomo Municipal de Cruz de Machacamarca</v>
      </c>
      <c r="C409" s="329" t="str">
        <f>+VLOOKUP(A409,Contactos!$A$4:$F$544,6,FALSE)</f>
        <v>HNV</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8" t="str">
        <f>VLOOKUP(A410,[3]bd_lista!A:C,3,FALSE)</f>
        <v>Gobierno Autónomo Municipal de Yunguyo de Litoral</v>
      </c>
      <c r="C410" s="329" t="str">
        <f>+VLOOKUP(A410,Contactos!$A$4:$F$544,6,FALSE)</f>
        <v>HNV</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8" t="str">
        <f>VLOOKUP(A411,[3]bd_lista!A:C,3,FALSE)</f>
        <v>Gobierno Autónomo Municipal de Esmeralda</v>
      </c>
      <c r="C411" s="329" t="str">
        <f>+VLOOKUP(A411,Contactos!$A$4:$F$544,6,FALSE)</f>
        <v>HNV</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8" t="str">
        <f>VLOOKUP(A412,[3]bd_lista!A:C,3,FALSE)</f>
        <v>Gobierno Autónomo Municipal de Toledo</v>
      </c>
      <c r="C412" s="329" t="str">
        <f>+VLOOKUP(A412,Contactos!$A$4:$F$544,6,FALSE)</f>
        <v>HNV</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8" t="str">
        <f>VLOOKUP(A413,[3]bd_lista!A:C,3,FALSE)</f>
        <v>Gobierno Autónomo Municipal de Andamarca (Santiago de Andamarca)</v>
      </c>
      <c r="C413" s="329" t="str">
        <f>+VLOOKUP(A413,Contactos!$A$4:$F$544,6,FALSE)</f>
        <v>HNV</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8" t="str">
        <f>VLOOKUP(A414,[3]bd_lista!A:C,3,FALSE)</f>
        <v>Gobierno Autónomo Municipal de Belén de Andamarca</v>
      </c>
      <c r="C414" s="329" t="str">
        <f>+VLOOKUP(A414,Contactos!$A$4:$F$544,6,FALSE)</f>
        <v>HNV</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8" t="str">
        <f>VLOOKUP(A415,[3]bd_lista!A:C,3,FALSE)</f>
        <v>Gobierno Autónomo Municipal de Salinas de G. Mendoza</v>
      </c>
      <c r="C415" s="329" t="str">
        <f>+VLOOKUP(A415,Contactos!$A$4:$F$544,6,FALSE)</f>
        <v>HNV</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8" t="str">
        <f>VLOOKUP(A416,[3]bd_lista!A:C,3,FALSE)</f>
        <v>Gobierno Autónomo Municipal de Pampa Aullagas</v>
      </c>
      <c r="C416" s="329" t="str">
        <f>+VLOOKUP(A416,Contactos!$A$4:$F$544,6,FALSE)</f>
        <v>HNV</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8" t="str">
        <f>VLOOKUP(A417,[3]bd_lista!A:C,3,FALSE)</f>
        <v>Gobierno Autónomo Municipal de La Rivera</v>
      </c>
      <c r="C417" s="329" t="str">
        <f>+VLOOKUP(A417,Contactos!$A$4:$F$544,6,FALSE)</f>
        <v>HNV</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8" t="str">
        <f>VLOOKUP(A418,[3]bd_lista!A:C,3,FALSE)</f>
        <v>Gobierno Autónomo Municipal de Todos Santos</v>
      </c>
      <c r="C418" s="329" t="str">
        <f>+VLOOKUP(A418,Contactos!$A$4:$F$544,6,FALSE)</f>
        <v>HNV</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8" t="str">
        <f>VLOOKUP(A419,[3]bd_lista!A:C,3,FALSE)</f>
        <v>Gobierno Autónomo Municipal de Carangas</v>
      </c>
      <c r="C419" s="329" t="str">
        <f>+VLOOKUP(A419,Contactos!$A$4:$F$544,6,FALSE)</f>
        <v>HNV</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28" t="str">
        <f>VLOOKUP(A420,[3]bd_lista!A:C,3,FALSE)</f>
        <v>Gobierno Autónomo Municipal de Sabaya</v>
      </c>
      <c r="C420" s="329" t="str">
        <f>+VLOOKUP(A420,Contactos!$A$4:$F$544,6,FALSE)</f>
        <v>HNV</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8" t="str">
        <f>VLOOKUP(A421,[3]bd_lista!A:C,3,FALSE)</f>
        <v>Gobierno Autónomo Municipal de Coipasa</v>
      </c>
      <c r="C421" s="329" t="str">
        <f>+VLOOKUP(A421,Contactos!$A$4:$F$544,6,FALSE)</f>
        <v>HNV</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8" t="str">
        <f>VLOOKUP(A422,[3]bd_lista!A:C,3,FALSE)</f>
        <v>Gobierno Autónomo Municipal de Huayllamarca (Santiago de Huayllamarca)</v>
      </c>
      <c r="C422" s="329" t="str">
        <f>+VLOOKUP(A422,Contactos!$A$4:$F$544,6,FALSE)</f>
        <v>HNV</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8" t="str">
        <f>VLOOKUP(A423,[3]bd_lista!A:C,3,FALSE)</f>
        <v>Gobierno Autónomo Municipal de Soracachi</v>
      </c>
      <c r="C423" s="329" t="str">
        <f>+VLOOKUP(A423,Contactos!$A$4:$F$544,6,FALSE)</f>
        <v>HNV</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8" t="str">
        <f>VLOOKUP(A424,[3]bd_lista!A:C,3,FALSE)</f>
        <v>Gobierno Autónomo Municipal de Potosí</v>
      </c>
      <c r="C424" s="329" t="str">
        <f>+VLOOKUP(A424,Contactos!$A$4:$F$544,6,FALSE)</f>
        <v>HNV</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8" t="str">
        <f>VLOOKUP(A425,[3]bd_lista!A:C,3,FALSE)</f>
        <v>Gobierno Autónomo Municipal de Tinguipaya</v>
      </c>
      <c r="C425" s="329" t="str">
        <f>+VLOOKUP(A425,Contactos!$A$4:$F$544,6,FALSE)</f>
        <v>HNV</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8" t="str">
        <f>VLOOKUP(A426,[3]bd_lista!A:C,3,FALSE)</f>
        <v>Gobierno Autónomo Municipal de Yocalla</v>
      </c>
      <c r="C426" s="329" t="str">
        <f>+VLOOKUP(A426,Contactos!$A$4:$F$544,6,FALSE)</f>
        <v>HNV</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8" t="str">
        <f>VLOOKUP(A427,[3]bd_lista!A:C,3,FALSE)</f>
        <v>Gobierno Autónomo Municipal de Urmiri</v>
      </c>
      <c r="C427" s="329" t="str">
        <f>+VLOOKUP(A427,Contactos!$A$4:$F$544,6,FALSE)</f>
        <v>HNV</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8" t="str">
        <f>VLOOKUP(A428,[3]bd_lista!A:C,3,FALSE)</f>
        <v>Gobierno Autónomo Municipal de Uncía</v>
      </c>
      <c r="C428" s="329" t="str">
        <f>+VLOOKUP(A428,Contactos!$A$4:$F$544,6,FALSE)</f>
        <v>HNV</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8" t="str">
        <f>VLOOKUP(A429,[3]bd_lista!A:C,3,FALSE)</f>
        <v>Gobierno Autónomo Municipal de Chayanta</v>
      </c>
      <c r="C429" s="329" t="str">
        <f>+VLOOKUP(A429,Contactos!$A$4:$F$544,6,FALSE)</f>
        <v>HNV</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8" t="str">
        <f>VLOOKUP(A430,[3]bd_lista!A:C,3,FALSE)</f>
        <v>Gobierno Autónomo Municipal de Llallagua</v>
      </c>
      <c r="C430" s="329" t="str">
        <f>+VLOOKUP(A430,Contactos!$A$4:$F$544,6,FALSE)</f>
        <v>HNV</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8" t="str">
        <f>VLOOKUP(A431,[3]bd_lista!A:C,3,FALSE)</f>
        <v>Gobierno Autónomo Municipal de Betanzos</v>
      </c>
      <c r="C431" s="329" t="str">
        <f>+VLOOKUP(A431,Contactos!$A$4:$F$544,6,FALSE)</f>
        <v>HNV</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8" t="str">
        <f>VLOOKUP(A432,[3]bd_lista!A:C,3,FALSE)</f>
        <v>Gobierno Autónomo Municipal de Chaqui</v>
      </c>
      <c r="C432" s="329" t="str">
        <f>+VLOOKUP(A432,Contactos!$A$4:$F$544,6,FALSE)</f>
        <v>HNV</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8" t="str">
        <f>VLOOKUP(A433,[3]bd_lista!A:C,3,FALSE)</f>
        <v>Gobierno Autónomo Municipal de Tacobamba</v>
      </c>
      <c r="C433" s="329" t="str">
        <f>+VLOOKUP(A433,Contactos!$A$4:$F$544,6,FALSE)</f>
        <v>HNV</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8" t="str">
        <f>VLOOKUP(A434,[3]bd_lista!A:C,3,FALSE)</f>
        <v>Gobierno Autónomo Municipal de Colquechaca</v>
      </c>
      <c r="C434" s="329" t="str">
        <f>+VLOOKUP(A434,Contactos!$A$4:$F$544,6,FALSE)</f>
        <v>HNV</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8" t="str">
        <f>VLOOKUP(A435,[3]bd_lista!A:C,3,FALSE)</f>
        <v>Gobierno Autónomo Municipal de Ravelo</v>
      </c>
      <c r="C435" s="329" t="str">
        <f>+VLOOKUP(A435,Contactos!$A$4:$F$544,6,FALSE)</f>
        <v>HNV</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8" t="str">
        <f>VLOOKUP(A436,[3]bd_lista!A:C,3,FALSE)</f>
        <v>Gobierno Autónomo Municipal de Pocoata</v>
      </c>
      <c r="C436" s="329" t="str">
        <f>+VLOOKUP(A436,Contactos!$A$4:$F$544,6,FALSE)</f>
        <v>HNV</v>
      </c>
      <c r="D436" s="61">
        <v>0</v>
      </c>
      <c r="E436" s="61">
        <v>0</v>
      </c>
      <c r="F436" s="61">
        <v>0</v>
      </c>
      <c r="G436" s="61">
        <v>1</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1</v>
      </c>
      <c r="AT436" s="33"/>
    </row>
    <row r="437" spans="1:46" ht="33" customHeight="1">
      <c r="A437" s="32">
        <v>1514</v>
      </c>
      <c r="B437" s="328" t="str">
        <f>VLOOKUP(A437,[3]bd_lista!A:C,3,FALSE)</f>
        <v>Gobierno Autónomo Municipal de Ocurí</v>
      </c>
      <c r="C437" s="329" t="str">
        <f>+VLOOKUP(A437,Contactos!$A$4:$F$544,6,FALSE)</f>
        <v>HNV</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8" t="str">
        <f>VLOOKUP(A438,[3]bd_lista!A:C,3,FALSE)</f>
        <v>Gobierno Autónomo Municipal de San Pedro de Buena Vista</v>
      </c>
      <c r="C438" s="329" t="str">
        <f>+VLOOKUP(A438,Contactos!$A$4:$F$544,6,FALSE)</f>
        <v>HNV</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8" t="str">
        <f>VLOOKUP(A439,[3]bd_lista!A:C,3,FALSE)</f>
        <v>Gobierno Autónomo Municipal de Toro Toro</v>
      </c>
      <c r="C439" s="329" t="str">
        <f>+VLOOKUP(A439,Contactos!$A$4:$F$544,6,FALSE)</f>
        <v>HNV</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8" t="str">
        <f>VLOOKUP(A440,[3]bd_lista!A:C,3,FALSE)</f>
        <v>Gobierno Autónomo Municipal de Cotagaita</v>
      </c>
      <c r="C440" s="329" t="str">
        <f>+VLOOKUP(A440,Contactos!$A$4:$F$544,6,FALSE)</f>
        <v>HNV</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8" t="str">
        <f>VLOOKUP(A441,[3]bd_lista!A:C,3,FALSE)</f>
        <v>Gobierno Autónomo Municipal de Vitichi</v>
      </c>
      <c r="C441" s="329" t="str">
        <f>+VLOOKUP(A441,Contactos!$A$4:$F$544,6,FALSE)</f>
        <v>HNV</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8" t="str">
        <f>VLOOKUP(A442,[3]bd_lista!A:C,3,FALSE)</f>
        <v>Gobierno Autónomo Municipal de Tupiza</v>
      </c>
      <c r="C442" s="329" t="str">
        <f>+VLOOKUP(A442,Contactos!$A$4:$F$544,6,FALSE)</f>
        <v>HNV</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8" t="str">
        <f>VLOOKUP(A443,[3]bd_lista!A:C,3,FALSE)</f>
        <v>Gobierno Autónomo Municipal de Atocha</v>
      </c>
      <c r="C443" s="329" t="str">
        <f>+VLOOKUP(A443,Contactos!$A$4:$F$544,6,FALSE)</f>
        <v>HNV</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8" t="str">
        <f>VLOOKUP(A444,[3]bd_lista!A:C,3,FALSE)</f>
        <v>Gobierno Autónomo Municipal de Colcha"K" (Villa Martín)</v>
      </c>
      <c r="C444" s="329" t="str">
        <f>+VLOOKUP(A444,Contactos!$A$4:$F$544,6,FALSE)</f>
        <v>HNV</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8" t="str">
        <f>VLOOKUP(A445,[3]bd_lista!A:C,3,FALSE)</f>
        <v>Gobierno Autónomo Municipal de San Pedro de Quemes</v>
      </c>
      <c r="C445" s="329" t="str">
        <f>+VLOOKUP(A445,Contactos!$A$4:$F$544,6,FALSE)</f>
        <v>HNV</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8" t="str">
        <f>VLOOKUP(A446,[3]bd_lista!A:C,3,FALSE)</f>
        <v>Gobierno Autónomo Municipal de San Pablo de Lípez</v>
      </c>
      <c r="C446" s="329" t="str">
        <f>+VLOOKUP(A446,Contactos!$A$4:$F$544,6,FALSE)</f>
        <v>HNV</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8" t="str">
        <f>VLOOKUP(A447,[3]bd_lista!A:C,3,FALSE)</f>
        <v>Gobierno Autónomo Municipal de Mojinete</v>
      </c>
      <c r="C447" s="329" t="str">
        <f>+VLOOKUP(A447,Contactos!$A$4:$F$544,6,FALSE)</f>
        <v>HNV</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8" t="str">
        <f>VLOOKUP(A448,[3]bd_lista!A:C,3,FALSE)</f>
        <v>Gobierno Autónomo Municipal de San Antonio de Esmoruco</v>
      </c>
      <c r="C448" s="329" t="str">
        <f>+VLOOKUP(A448,Contactos!$A$4:$F$544,6,FALSE)</f>
        <v>HNV</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8" t="str">
        <f>VLOOKUP(A449,[3]bd_lista!A:C,3,FALSE)</f>
        <v>Gobierno Autónomo Municipal de Sacaca (Villa de Sacaca)</v>
      </c>
      <c r="C449" s="329" t="str">
        <f>+VLOOKUP(A449,Contactos!$A$4:$F$544,6,FALSE)</f>
        <v>HNV</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8" t="str">
        <f>VLOOKUP(A450,[3]bd_lista!A:C,3,FALSE)</f>
        <v>Gobierno Autónomo Municipal de Caripuyo</v>
      </c>
      <c r="C450" s="329" t="str">
        <f>+VLOOKUP(A450,Contactos!$A$4:$F$544,6,FALSE)</f>
        <v>HNV</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8" t="str">
        <f>VLOOKUP(A451,[3]bd_lista!A:C,3,FALSE)</f>
        <v>Gobierno Autónomo Municipal de Puna (Villa Talavera)</v>
      </c>
      <c r="C451" s="329" t="str">
        <f>+VLOOKUP(A451,Contactos!$A$4:$F$544,6,FALSE)</f>
        <v>HNV</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8" t="str">
        <f>VLOOKUP(A452,[3]bd_lista!A:C,3,FALSE)</f>
        <v>Gobierno Autónomo Municipal de Caiza "D"</v>
      </c>
      <c r="C452" s="329" t="str">
        <f>+VLOOKUP(A452,Contactos!$A$4:$F$544,6,FALSE)</f>
        <v>HNV</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8" t="str">
        <f>VLOOKUP(A453,[3]bd_lista!A:C,3,FALSE)</f>
        <v>Gobierno Autónomo Municipal de Uyuni</v>
      </c>
      <c r="C453" s="329" t="str">
        <f>+VLOOKUP(A453,Contactos!$A$4:$F$544,6,FALSE)</f>
        <v>HNV</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8" t="str">
        <f>VLOOKUP(A454,[3]bd_lista!A:C,3,FALSE)</f>
        <v>Gobierno Autónomo Municipal de Tomave</v>
      </c>
      <c r="C454" s="329" t="str">
        <f>+VLOOKUP(A454,Contactos!$A$4:$F$544,6,FALSE)</f>
        <v>HNV</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8" t="str">
        <f>VLOOKUP(A455,[3]bd_lista!A:C,3,FALSE)</f>
        <v>Gobierno Autónomo Municipal de Porco</v>
      </c>
      <c r="C455" s="329" t="str">
        <f>+VLOOKUP(A455,Contactos!$A$4:$F$544,6,FALSE)</f>
        <v>HNV</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8" t="str">
        <f>VLOOKUP(A456,[3]bd_lista!A:C,3,FALSE)</f>
        <v>Gobierno Autónomo Municipal de Arampampa</v>
      </c>
      <c r="C456" s="329" t="str">
        <f>+VLOOKUP(A456,Contactos!$A$4:$F$544,6,FALSE)</f>
        <v>HNV</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8" t="str">
        <f>VLOOKUP(A457,[3]bd_lista!A:C,3,FALSE)</f>
        <v>Gobierno Autónomo Municipal de Acasio</v>
      </c>
      <c r="C457" s="329" t="str">
        <f>+VLOOKUP(A457,Contactos!$A$4:$F$544,6,FALSE)</f>
        <v>HNV</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8" t="str">
        <f>VLOOKUP(A458,[3]bd_lista!A:C,3,FALSE)</f>
        <v>Gobierno Autónomo Municipal de Llica</v>
      </c>
      <c r="C458" s="329" t="str">
        <f>+VLOOKUP(A458,Contactos!$A$4:$F$544,6,FALSE)</f>
        <v>HNV</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8" t="str">
        <f>VLOOKUP(A459,[3]bd_lista!A:C,3,FALSE)</f>
        <v>Gobierno Autónomo Municipal de Tahua</v>
      </c>
      <c r="C459" s="329" t="str">
        <f>+VLOOKUP(A459,Contactos!$A$4:$F$544,6,FALSE)</f>
        <v>HNV</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8" t="str">
        <f>VLOOKUP(A460,[3]bd_lista!A:C,3,FALSE)</f>
        <v>Gobierno Autónomo Municipal de Villazón</v>
      </c>
      <c r="C460" s="329" t="str">
        <f>+VLOOKUP(A460,Contactos!$A$4:$F$544,6,FALSE)</f>
        <v>HNV</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8" t="str">
        <f>VLOOKUP(A461,[3]bd_lista!A:C,3,FALSE)</f>
        <v>Gobierno Autónomo Municipal de San Agustín</v>
      </c>
      <c r="C461" s="329" t="str">
        <f>+VLOOKUP(A461,Contactos!$A$4:$F$544,6,FALSE)</f>
        <v>HNV</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8" t="str">
        <f>VLOOKUP(A462,[3]bd_lista!A:C,3,FALSE)</f>
        <v>Gobierno Autónomo Municipal de Ckochas</v>
      </c>
      <c r="C462" s="329" t="str">
        <f>+VLOOKUP(A462,Contactos!$A$4:$F$544,6,FALSE)</f>
        <v>HNV</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8" t="str">
        <f>VLOOKUP(A463,[3]bd_lista!A:C,3,FALSE)</f>
        <v>Gobierno Autónomo Municipal de Chuquihuta Ayllu Jucumani</v>
      </c>
      <c r="C463" s="329" t="str">
        <f>+VLOOKUP(A463,Contactos!$A$4:$F$544,6,FALSE)</f>
        <v>HNV</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8" t="str">
        <f>VLOOKUP(A464,[3]bd_lista!A:C,3,FALSE)</f>
        <v>Gobierno Autónomo Municipal de Tarija</v>
      </c>
      <c r="C464" s="329" t="str">
        <f>+VLOOKUP(A464,Contactos!$A$4:$F$544,6,FALSE)</f>
        <v>HNV</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8" t="str">
        <f>VLOOKUP(A465,[3]bd_lista!A:C,3,FALSE)</f>
        <v>Gobierno Autónomo Municipal de Padcaya</v>
      </c>
      <c r="C465" s="329" t="str">
        <f>+VLOOKUP(A465,Contactos!$A$4:$F$544,6,FALSE)</f>
        <v>HNV</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8" t="str">
        <f>VLOOKUP(A466,[3]bd_lista!A:C,3,FALSE)</f>
        <v>Gobierno Autónomo Municipal de Bermejo</v>
      </c>
      <c r="C466" s="329" t="str">
        <f>+VLOOKUP(A466,Contactos!$A$4:$F$544,6,FALSE)</f>
        <v>HNV</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8" t="str">
        <f>VLOOKUP(A467,[3]bd_lista!A:C,3,FALSE)</f>
        <v>Gobierno Autónomo Municipal de Yacuiba</v>
      </c>
      <c r="C467" s="329" t="str">
        <f>+VLOOKUP(A467,Contactos!$A$4:$F$544,6,FALSE)</f>
        <v>HNV</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8" t="str">
        <f>VLOOKUP(A468,[3]bd_lista!A:C,3,FALSE)</f>
        <v>Gobierno Autónomo Municipal de Caraparí</v>
      </c>
      <c r="C468" s="329" t="str">
        <f>+VLOOKUP(A468,Contactos!$A$4:$F$544,6,FALSE)</f>
        <v>HNV</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8" t="str">
        <f>VLOOKUP(A469,[3]bd_lista!A:C,3,FALSE)</f>
        <v>Gobierno Autónomo Municipal de Villamontes</v>
      </c>
      <c r="C469" s="329" t="str">
        <f>+VLOOKUP(A469,Contactos!$A$4:$F$544,6,FALSE)</f>
        <v>HNV</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8" t="str">
        <f>VLOOKUP(A470,[3]bd_lista!A:C,3,FALSE)</f>
        <v>Gobierno Autónomo Municipal de Uriondo (Concepción)</v>
      </c>
      <c r="C470" s="329" t="str">
        <f>+VLOOKUP(A470,Contactos!$A$4:$F$544,6,FALSE)</f>
        <v>HNV</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8" t="str">
        <f>VLOOKUP(A471,[3]bd_lista!A:C,3,FALSE)</f>
        <v>Gobierno Autónomo Municipal de Yunchara</v>
      </c>
      <c r="C471" s="329" t="str">
        <f>+VLOOKUP(A471,Contactos!$A$4:$F$544,6,FALSE)</f>
        <v>HNV</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8" t="str">
        <f>VLOOKUP(A472,[3]bd_lista!A:C,3,FALSE)</f>
        <v>Gobierno Autónomo Municipal de San Lorenzo</v>
      </c>
      <c r="C472" s="329" t="str">
        <f>+VLOOKUP(A472,Contactos!$A$4:$F$544,6,FALSE)</f>
        <v>HNV</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8" t="str">
        <f>VLOOKUP(A473,[3]bd_lista!A:C,3,FALSE)</f>
        <v>Gobierno Autónomo Municipal de El Puente</v>
      </c>
      <c r="C473" s="329" t="str">
        <f>+VLOOKUP(A473,Contactos!$A$4:$F$544,6,FALSE)</f>
        <v>HNV</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8" t="str">
        <f>VLOOKUP(A474,[3]bd_lista!A:C,3,FALSE)</f>
        <v>Gobierno Autónomo Municipal de Entre Ríos</v>
      </c>
      <c r="C474" s="329" t="str">
        <f>+VLOOKUP(A474,Contactos!$A$4:$F$544,6,FALSE)</f>
        <v>HNV</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8" t="str">
        <f>VLOOKUP(A475,[3]bd_lista!A:C,3,FALSE)</f>
        <v>Gobierno Autónomo Municipal de Santa Cruz de La Sierra</v>
      </c>
      <c r="C475" s="329" t="str">
        <f>+VLOOKUP(A475,Contactos!$A$4:$F$544,6,FALSE)</f>
        <v>HNV</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8" t="str">
        <f>VLOOKUP(A476,[3]bd_lista!A:C,3,FALSE)</f>
        <v>Gobierno Autónomo Municipal de Cotoca</v>
      </c>
      <c r="C476" s="329" t="str">
        <f>+VLOOKUP(A476,Contactos!$A$4:$F$544,6,FALSE)</f>
        <v>HNV</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8" t="str">
        <f>VLOOKUP(A477,[3]bd_lista!A:C,3,FALSE)</f>
        <v>Gobierno Autónomo Municipal de Porongo (Ayacucho)</v>
      </c>
      <c r="C477" s="329" t="str">
        <f>+VLOOKUP(A477,Contactos!$A$4:$F$544,6,FALSE)</f>
        <v>HNV</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8" t="str">
        <f>VLOOKUP(A478,[3]bd_lista!A:C,3,FALSE)</f>
        <v>Gobierno Autónomo Municipal de La Guardia</v>
      </c>
      <c r="C478" s="329" t="str">
        <f>+VLOOKUP(A478,Contactos!$A$4:$F$544,6,FALSE)</f>
        <v>HNV</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8" t="str">
        <f>VLOOKUP(A479,[3]bd_lista!A:C,3,FALSE)</f>
        <v>Gobierno Autónomo Municipal de El Torno</v>
      </c>
      <c r="C479" s="329" t="str">
        <f>+VLOOKUP(A479,Contactos!$A$4:$F$544,6,FALSE)</f>
        <v>HNV</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8" t="str">
        <f>VLOOKUP(A480,[3]bd_lista!A:C,3,FALSE)</f>
        <v>Gobierno Autónomo Municipal de Warnes</v>
      </c>
      <c r="C480" s="329" t="str">
        <f>+VLOOKUP(A480,Contactos!$A$4:$F$544,6,FALSE)</f>
        <v>HNV</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8" t="str">
        <f>VLOOKUP(A481,[3]bd_lista!A:C,3,FALSE)</f>
        <v>Gobierno Autónomo Municipal de San Ignacio (San Ignacio de Velasco)</v>
      </c>
      <c r="C481" s="329" t="str">
        <f>+VLOOKUP(A481,Contactos!$A$4:$F$544,6,FALSE)</f>
        <v>HNV</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8" t="str">
        <f>VLOOKUP(A482,[3]bd_lista!A:C,3,FALSE)</f>
        <v>Gobierno Autónomo Municipal de San Miguel (San Miguel de Velasco)</v>
      </c>
      <c r="C482" s="329" t="str">
        <f>+VLOOKUP(A482,Contactos!$A$4:$F$544,6,FALSE)</f>
        <v>HNV</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8" t="str">
        <f>VLOOKUP(A483,[3]bd_lista!A:C,3,FALSE)</f>
        <v>Gobierno Autónomo Municipal de San Rafael</v>
      </c>
      <c r="C483" s="329" t="str">
        <f>+VLOOKUP(A483,Contactos!$A$4:$F$544,6,FALSE)</f>
        <v>HNV</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8" t="str">
        <f>VLOOKUP(A484,[3]bd_lista!A:C,3,FALSE)</f>
        <v>Gobierno Autónomo Municipal de Buena Vista</v>
      </c>
      <c r="C484" s="329" t="str">
        <f>+VLOOKUP(A484,Contactos!$A$4:$F$544,6,FALSE)</f>
        <v>HNV</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8" t="str">
        <f>VLOOKUP(A485,[3]bd_lista!A:C,3,FALSE)</f>
        <v>Gobierno Autónomo Municipal de San Carlos</v>
      </c>
      <c r="C485" s="329" t="str">
        <f>+VLOOKUP(A485,Contactos!$A$4:$F$544,6,FALSE)</f>
        <v>HNV</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8" t="str">
        <f>VLOOKUP(A486,[3]bd_lista!A:C,3,FALSE)</f>
        <v>Gobierno Autónomo Municipal de Yapacaní</v>
      </c>
      <c r="C486" s="329" t="str">
        <f>+VLOOKUP(A486,Contactos!$A$4:$F$544,6,FALSE)</f>
        <v>HNV</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8" t="str">
        <f>VLOOKUP(A487,[3]bd_lista!A:C,3,FALSE)</f>
        <v>Gobierno Autónomo Municipal de San José</v>
      </c>
      <c r="C487" s="329" t="str">
        <f>+VLOOKUP(A487,Contactos!$A$4:$F$544,6,FALSE)</f>
        <v>HNV</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8" t="str">
        <f>VLOOKUP(A488,[3]bd_lista!A:C,3,FALSE)</f>
        <v>Gobierno Autónomo Municipal de Pailón</v>
      </c>
      <c r="C488" s="329" t="str">
        <f>+VLOOKUP(A488,Contactos!$A$4:$F$544,6,FALSE)</f>
        <v>HNV</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8" t="str">
        <f>VLOOKUP(A489,[3]bd_lista!A:C,3,FALSE)</f>
        <v>Gobierno Autónomo Municipal de Roboré</v>
      </c>
      <c r="C489" s="329" t="str">
        <f>+VLOOKUP(A489,Contactos!$A$4:$F$544,6,FALSE)</f>
        <v>HNV</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8" t="str">
        <f>VLOOKUP(A490,[3]bd_lista!A:C,3,FALSE)</f>
        <v>Gobierno Autónomo Municipal de Portachuelo</v>
      </c>
      <c r="C490" s="329" t="str">
        <f>+VLOOKUP(A490,Contactos!$A$4:$F$544,6,FALSE)</f>
        <v>HNV</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8" t="str">
        <f>VLOOKUP(A491,[3]bd_lista!A:C,3,FALSE)</f>
        <v>Gobierno Autónomo Municipal de Santa Rosa del Sara</v>
      </c>
      <c r="C491" s="329" t="str">
        <f>+VLOOKUP(A491,Contactos!$A$4:$F$544,6,FALSE)</f>
        <v>HNV</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8" t="str">
        <f>VLOOKUP(A492,[3]bd_lista!A:C,3,FALSE)</f>
        <v>Gobierno Autónomo Municipal de Lagunillas</v>
      </c>
      <c r="C492" s="329" t="str">
        <f>+VLOOKUP(A492,Contactos!$A$4:$F$544,6,FALSE)</f>
        <v>HNV</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8" t="str">
        <f>VLOOKUP(A493,[3]bd_lista!A:C,3,FALSE)</f>
        <v>Gobierno Autónomo Municipal de Cabezas</v>
      </c>
      <c r="C493" s="329" t="str">
        <f>+VLOOKUP(A493,Contactos!$A$4:$F$544,6,FALSE)</f>
        <v>HNV</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8" t="str">
        <f>VLOOKUP(A494,[3]bd_lista!A:C,3,FALSE)</f>
        <v>Gobierno Autónomo Municipal de Cuevo</v>
      </c>
      <c r="C494" s="329" t="str">
        <f>+VLOOKUP(A494,Contactos!$A$4:$F$544,6,FALSE)</f>
        <v>HNV</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8" t="str">
        <f>VLOOKUP(A495,[3]bd_lista!A:C,3,FALSE)</f>
        <v>Gobierno Autónomo Municipal de Gutiérrez</v>
      </c>
      <c r="C495" s="329" t="str">
        <f>+VLOOKUP(A495,Contactos!$A$4:$F$544,6,FALSE)</f>
        <v>HNV</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8" t="str">
        <f>VLOOKUP(A496,[3]bd_lista!A:C,3,FALSE)</f>
        <v>Gobierno Autónomo Municipal de Camiri</v>
      </c>
      <c r="C496" s="329" t="str">
        <f>+VLOOKUP(A496,Contactos!$A$4:$F$544,6,FALSE)</f>
        <v>HNV</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8" t="str">
        <f>VLOOKUP(A497,[3]bd_lista!A:C,3,FALSE)</f>
        <v>Gobierno Autónomo Municipal de Boyuibe</v>
      </c>
      <c r="C497" s="329" t="str">
        <f>+VLOOKUP(A497,Contactos!$A$4:$F$544,6,FALSE)</f>
        <v>HNV</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8" t="str">
        <f>VLOOKUP(A498,[3]bd_lista!A:C,3,FALSE)</f>
        <v>Gobierno Autónomo Municipal de Vallegrande</v>
      </c>
      <c r="C498" s="329" t="str">
        <f>+VLOOKUP(A498,Contactos!$A$4:$F$544,6,FALSE)</f>
        <v>HNV</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8" t="str">
        <f>VLOOKUP(A499,[3]bd_lista!A:C,3,FALSE)</f>
        <v>Gobierno Autónomo Municipal de Trigal</v>
      </c>
      <c r="C499" s="329" t="str">
        <f>+VLOOKUP(A499,Contactos!$A$4:$F$544,6,FALSE)</f>
        <v>HNV</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8" t="str">
        <f>VLOOKUP(A500,[3]bd_lista!A:C,3,FALSE)</f>
        <v>Gobierno Autónomo Municipal de Moro Moro</v>
      </c>
      <c r="C500" s="329" t="str">
        <f>+VLOOKUP(A500,Contactos!$A$4:$F$544,6,FALSE)</f>
        <v>HNV</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8" t="str">
        <f>VLOOKUP(A501,[3]bd_lista!A:C,3,FALSE)</f>
        <v>Gobierno Autónomo Municipal de Postrer Valle</v>
      </c>
      <c r="C501" s="329" t="str">
        <f>+VLOOKUP(A501,Contactos!$A$4:$F$544,6,FALSE)</f>
        <v>HNV</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8" t="str">
        <f>VLOOKUP(A502,[3]bd_lista!A:C,3,FALSE)</f>
        <v>Gobierno Autónomo Municipal de Pucara</v>
      </c>
      <c r="C502" s="329" t="str">
        <f>+VLOOKUP(A502,Contactos!$A$4:$F$544,6,FALSE)</f>
        <v>HNV</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8" t="str">
        <f>VLOOKUP(A503,[3]bd_lista!A:C,3,FALSE)</f>
        <v>Gobierno Autónomo Municipal de Samaipata</v>
      </c>
      <c r="C503" s="329" t="str">
        <f>+VLOOKUP(A503,Contactos!$A$4:$F$544,6,FALSE)</f>
        <v>HNV</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8" t="str">
        <f>VLOOKUP(A504,[3]bd_lista!A:C,3,FALSE)</f>
        <v>Gobierno Autónomo Municipal de Pampa Grande</v>
      </c>
      <c r="C504" s="329" t="str">
        <f>+VLOOKUP(A504,Contactos!$A$4:$F$544,6,FALSE)</f>
        <v>HNV</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8" t="str">
        <f>VLOOKUP(A505,[3]bd_lista!A:C,3,FALSE)</f>
        <v>Gobierno Autónomo Municipal de Mairana</v>
      </c>
      <c r="C505" s="329" t="str">
        <f>+VLOOKUP(A505,Contactos!$A$4:$F$544,6,FALSE)</f>
        <v>HNV</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8" t="str">
        <f>VLOOKUP(A506,[3]bd_lista!A:C,3,FALSE)</f>
        <v>Gobierno Autónomo Municipal de Quirusillas</v>
      </c>
      <c r="C506" s="329" t="str">
        <f>+VLOOKUP(A506,Contactos!$A$4:$F$544,6,FALSE)</f>
        <v>HNV</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8" t="str">
        <f>VLOOKUP(A507,[3]bd_lista!A:C,3,FALSE)</f>
        <v>Gobierno Autónomo Municipal de Montero</v>
      </c>
      <c r="C507" s="329" t="str">
        <f>+VLOOKUP(A507,Contactos!$A$4:$F$544,6,FALSE)</f>
        <v>HNV</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8" t="str">
        <f>VLOOKUP(A508,[3]bd_lista!A:C,3,FALSE)</f>
        <v>Gobierno Autónomo Municipal de General Agustín Saavedra</v>
      </c>
      <c r="C508" s="329" t="str">
        <f>+VLOOKUP(A508,Contactos!$A$4:$F$544,6,FALSE)</f>
        <v>HNV</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8" t="str">
        <f>VLOOKUP(A509,[3]bd_lista!A:C,3,FALSE)</f>
        <v>Gobierno Autónomo Municipal de Mineros</v>
      </c>
      <c r="C509" s="329" t="str">
        <f>+VLOOKUP(A509,Contactos!$A$4:$F$544,6,FALSE)</f>
        <v>HNV</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8" t="str">
        <f>VLOOKUP(A510,[3]bd_lista!A:C,3,FALSE)</f>
        <v>Gobierno Autónomo Municipal de Concepción</v>
      </c>
      <c r="C510" s="329" t="str">
        <f>+VLOOKUP(A510,Contactos!$A$4:$F$544,6,FALSE)</f>
        <v>HNV</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8" t="str">
        <f>VLOOKUP(A511,[3]bd_lista!A:C,3,FALSE)</f>
        <v>Gobierno Autónomo Municipal de San Javier</v>
      </c>
      <c r="C511" s="329" t="str">
        <f>+VLOOKUP(A511,Contactos!$A$4:$F$544,6,FALSE)</f>
        <v>HNV</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8" t="str">
        <f>VLOOKUP(A512,[3]bd_lista!A:C,3,FALSE)</f>
        <v>Gobierno Autónomo Municipal de San Julián</v>
      </c>
      <c r="C512" s="329" t="str">
        <f>+VLOOKUP(A512,Contactos!$A$4:$F$544,6,FALSE)</f>
        <v>HNV</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8" t="str">
        <f>VLOOKUP(A513,[3]bd_lista!A:C,3,FALSE)</f>
        <v>Gobierno Autónomo Municipal de San Matías</v>
      </c>
      <c r="C513" s="329" t="str">
        <f>+VLOOKUP(A513,Contactos!$A$4:$F$544,6,FALSE)</f>
        <v>HNV</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8" t="str">
        <f>VLOOKUP(A514,[3]bd_lista!A:C,3,FALSE)</f>
        <v>Gobierno Autónomo Municipal de Comarapa</v>
      </c>
      <c r="C514" s="329" t="str">
        <f>+VLOOKUP(A514,Contactos!$A$4:$F$544,6,FALSE)</f>
        <v>HNV</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8" t="str">
        <f>VLOOKUP(A515,[3]bd_lista!A:C,3,FALSE)</f>
        <v>Gobierno Autónomo Municipal de Saipina</v>
      </c>
      <c r="C515" s="329" t="str">
        <f>+VLOOKUP(A515,Contactos!$A$4:$F$544,6,FALSE)</f>
        <v>HNV</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8" t="str">
        <f>VLOOKUP(A516,[3]bd_lista!A:C,3,FALSE)</f>
        <v>Gobierno Autónomo Municipal de Puerto Suárez</v>
      </c>
      <c r="C516" s="329" t="str">
        <f>+VLOOKUP(A516,Contactos!$A$4:$F$544,6,FALSE)</f>
        <v>HNV</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8" t="str">
        <f>VLOOKUP(A517,[3]bd_lista!A:C,3,FALSE)</f>
        <v>Gobierno Autónomo Municipal de Puerto Quijarro</v>
      </c>
      <c r="C517" s="329" t="str">
        <f>+VLOOKUP(A517,Contactos!$A$4:$F$544,6,FALSE)</f>
        <v>HNV</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8" t="str">
        <f>VLOOKUP(A518,[3]bd_lista!A:C,3,FALSE)</f>
        <v>Gobierno Autónomo Municipal de Ascención de Guarayos</v>
      </c>
      <c r="C518" s="329" t="str">
        <f>+VLOOKUP(A518,Contactos!$A$4:$F$544,6,FALSE)</f>
        <v>HNV</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8" t="str">
        <f>VLOOKUP(A519,[3]bd_lista!A:C,3,FALSE)</f>
        <v>Gobierno Autónomo Municipal de Urubicha</v>
      </c>
      <c r="C519" s="329" t="str">
        <f>+VLOOKUP(A519,Contactos!$A$4:$F$544,6,FALSE)</f>
        <v>HNV</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8" t="str">
        <f>VLOOKUP(A520,[3]bd_lista!A:C,3,FALSE)</f>
        <v>Gobierno Autónomo Municipal de El Puente</v>
      </c>
      <c r="C520" s="329" t="str">
        <f>+VLOOKUP(A520,Contactos!$A$4:$F$544,6,FALSE)</f>
        <v>HNV</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8" t="str">
        <f>VLOOKUP(A521,[3]bd_lista!A:C,3,FALSE)</f>
        <v>Gobierno Autónomo Municipal de Okinawa Uno</v>
      </c>
      <c r="C521" s="329" t="str">
        <f>+VLOOKUP(A521,Contactos!$A$4:$F$544,6,FALSE)</f>
        <v>HNV</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8" t="str">
        <f>VLOOKUP(A522,[3]bd_lista!A:C,3,FALSE)</f>
        <v>Gobierno Autónomo Municipal de San Antonio de Lomerio</v>
      </c>
      <c r="C522" s="329" t="str">
        <f>+VLOOKUP(A522,Contactos!$A$4:$F$544,6,FALSE)</f>
        <v>HNV</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8" t="str">
        <f>VLOOKUP(A523,[3]bd_lista!A:C,3,FALSE)</f>
        <v>Gobierno Autónomo Municipal de San Ramón</v>
      </c>
      <c r="C523" s="329" t="str">
        <f>+VLOOKUP(A523,Contactos!$A$4:$F$544,6,FALSE)</f>
        <v>HNV</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8" t="str">
        <f>VLOOKUP(A524,[3]bd_lista!A:C,3,FALSE)</f>
        <v>Gobierno Autónomo Municipal de El Carmen Rivero Tórrez</v>
      </c>
      <c r="C524" s="329" t="str">
        <f>+VLOOKUP(A524,Contactos!$A$4:$F$544,6,FALSE)</f>
        <v>HNV</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8" t="str">
        <f>VLOOKUP(A525,[3]bd_lista!A:C,3,FALSE)</f>
        <v>Gobierno Autónomo Municipal de San Juan</v>
      </c>
      <c r="C525" s="329" t="str">
        <f>+VLOOKUP(A525,Contactos!$A$4:$F$544,6,FALSE)</f>
        <v>HNV</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8" t="str">
        <f>VLOOKUP(A526,[3]bd_lista!A:C,3,FALSE)</f>
        <v>Gobierno Autónomo Municipal de Fernández Alonso</v>
      </c>
      <c r="C526" s="329" t="str">
        <f>+VLOOKUP(A526,Contactos!$A$4:$F$544,6,FALSE)</f>
        <v>HNV</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8" t="str">
        <f>VLOOKUP(A527,[3]bd_lista!A:C,3,FALSE)</f>
        <v>Gobierno Autónomo Municipal de San Pedro</v>
      </c>
      <c r="C527" s="329" t="str">
        <f>+VLOOKUP(A527,Contactos!$A$4:$F$544,6,FALSE)</f>
        <v>HNV</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8" t="str">
        <f>VLOOKUP(A528,[3]bd_lista!A:C,3,FALSE)</f>
        <v>Gobierno Autónomo Municipal de Cuatro Cañadas</v>
      </c>
      <c r="C528" s="329" t="str">
        <f>+VLOOKUP(A528,Contactos!$A$4:$F$544,6,FALSE)</f>
        <v>HNV</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8" t="str">
        <f>VLOOKUP(A529,[3]bd_lista!A:C,3,FALSE)</f>
        <v>Gobierno Autónomo Municipal de Colpa Bélgica</v>
      </c>
      <c r="C529" s="329" t="str">
        <f>+VLOOKUP(A529,Contactos!$A$4:$F$544,6,FALSE)</f>
        <v>HNV</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8" t="str">
        <f>VLOOKUP(A530,[3]bd_lista!A:C,3,FALSE)</f>
        <v>Gobierno Autónomo Municipal de Trinidad</v>
      </c>
      <c r="C530" s="329" t="str">
        <f>+VLOOKUP(A530,Contactos!$A$4:$F$544,6,FALSE)</f>
        <v>HNV</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8" t="str">
        <f>VLOOKUP(A531,[3]bd_lista!A:C,3,FALSE)</f>
        <v>Gobierno Autónomo Municipal de San Javier</v>
      </c>
      <c r="C531" s="329" t="str">
        <f>+VLOOKUP(A531,Contactos!$A$4:$F$544,6,FALSE)</f>
        <v>HNV</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8" t="str">
        <f>VLOOKUP(A532,[3]bd_lista!A:C,3,FALSE)</f>
        <v>Gobierno Autónomo Municipal de Riberalta</v>
      </c>
      <c r="C532" s="329" t="str">
        <f>+VLOOKUP(A532,Contactos!$A$4:$F$544,6,FALSE)</f>
        <v>HNV</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8" t="str">
        <f>VLOOKUP(A533,[3]bd_lista!A:C,3,FALSE)</f>
        <v>Gobierno Autónomo Municipal de Puerto Guayaramerín</v>
      </c>
      <c r="C533" s="329" t="str">
        <f>+VLOOKUP(A533,Contactos!$A$4:$F$544,6,FALSE)</f>
        <v>HNV</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8" t="str">
        <f>VLOOKUP(A534,[3]bd_lista!A:C,3,FALSE)</f>
        <v>Gobierno Autónomo Municipal de Reyes</v>
      </c>
      <c r="C534" s="329" t="str">
        <f>+VLOOKUP(A534,Contactos!$A$4:$F$544,6,FALSE)</f>
        <v>HNV</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8" t="str">
        <f>VLOOKUP(A535,[3]bd_lista!A:C,3,FALSE)</f>
        <v>Gobierno Autónomo Municipal de Puerto Rurrenabaque</v>
      </c>
      <c r="C535" s="329" t="str">
        <f>+VLOOKUP(A535,Contactos!$A$4:$F$544,6,FALSE)</f>
        <v>HNV</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8" t="str">
        <f>VLOOKUP(A536,[3]bd_lista!A:C,3,FALSE)</f>
        <v>Gobierno Autónomo Municipal de San Borja</v>
      </c>
      <c r="C536" s="329" t="str">
        <f>+VLOOKUP(A536,Contactos!$A$4:$F$544,6,FALSE)</f>
        <v>HNV</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8" t="str">
        <f>VLOOKUP(A537,[3]bd_lista!A:C,3,FALSE)</f>
        <v>Gobierno Autónomo Municipal de Santa Rosa</v>
      </c>
      <c r="C537" s="329" t="str">
        <f>+VLOOKUP(A537,Contactos!$A$4:$F$544,6,FALSE)</f>
        <v>HNV</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8" t="str">
        <f>VLOOKUP(A538,[3]bd_lista!A:C,3,FALSE)</f>
        <v>Gobierno Autónomo Municipal de Santa Ana</v>
      </c>
      <c r="C538" s="329" t="str">
        <f>+VLOOKUP(A538,Contactos!$A$4:$F$544,6,FALSE)</f>
        <v>HNV</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8" t="str">
        <f>VLOOKUP(A539,[3]bd_lista!A:C,3,FALSE)</f>
        <v>Gobierno Autónomo Municipal de San Ignacio</v>
      </c>
      <c r="C539" s="329" t="str">
        <f>+VLOOKUP(A539,Contactos!$A$4:$F$544,6,FALSE)</f>
        <v>HNV</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8" t="str">
        <f>VLOOKUP(A540,[3]bd_lista!A:C,3,FALSE)</f>
        <v>Gobierno Autónomo Municipal de Loreto</v>
      </c>
      <c r="C540" s="329" t="str">
        <f>+VLOOKUP(A540,Contactos!$A$4:$F$544,6,FALSE)</f>
        <v>HNV</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8" t="str">
        <f>VLOOKUP(A541,[3]bd_lista!A:C,3,FALSE)</f>
        <v>Gobierno Autónomo Municipal de San Andrés</v>
      </c>
      <c r="C541" s="329" t="str">
        <f>+VLOOKUP(A541,Contactos!$A$4:$F$544,6,FALSE)</f>
        <v>HNV</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8" t="str">
        <f>VLOOKUP(A542,[3]bd_lista!A:C,3,FALSE)</f>
        <v>Gobierno Autónomo Municipal de San Joaquín</v>
      </c>
      <c r="C542" s="329" t="str">
        <f>+VLOOKUP(A542,Contactos!$A$4:$F$544,6,FALSE)</f>
        <v>HNV</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8" t="str">
        <f>VLOOKUP(A543,[3]bd_lista!A:C,3,FALSE)</f>
        <v>Gobierno Autónomo Municipal de San Ramón</v>
      </c>
      <c r="C543" s="329" t="str">
        <f>+VLOOKUP(A543,Contactos!$A$4:$F$544,6,FALSE)</f>
        <v>HNV</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8" t="str">
        <f>VLOOKUP(A544,[3]bd_lista!A:C,3,FALSE)</f>
        <v>Gobierno Autónomo Municipal de Puerto Síles</v>
      </c>
      <c r="C544" s="329" t="str">
        <f>+VLOOKUP(A544,Contactos!$A$4:$F$544,6,FALSE)</f>
        <v>HNV</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8" t="str">
        <f>VLOOKUP(A545,[3]bd_lista!A:C,3,FALSE)</f>
        <v>Gobierno Autónomo Municipal de Magdalena</v>
      </c>
      <c r="C545" s="329" t="str">
        <f>+VLOOKUP(A545,Contactos!$A$4:$F$544,6,FALSE)</f>
        <v>HNV</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8" t="str">
        <f>VLOOKUP(A546,[3]bd_lista!A:C,3,FALSE)</f>
        <v>Gobierno Autónomo Municipal de Baures</v>
      </c>
      <c r="C546" s="329" t="str">
        <f>+VLOOKUP(A546,Contactos!$A$4:$F$544,6,FALSE)</f>
        <v>HNV</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8" t="str">
        <f>VLOOKUP(A547,[3]bd_lista!A:C,3,FALSE)</f>
        <v>Gobierno Autónomo Municipal de Huacaraje</v>
      </c>
      <c r="C547" s="329" t="str">
        <f>+VLOOKUP(A547,Contactos!$A$4:$F$544,6,FALSE)</f>
        <v>HNV</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8" t="str">
        <f>VLOOKUP(A548,[3]bd_lista!A:C,3,FALSE)</f>
        <v>Gobierno Autónomo Municipal de Exaltación</v>
      </c>
      <c r="C548" s="329" t="str">
        <f>+VLOOKUP(A548,Contactos!$A$4:$F$544,6,FALSE)</f>
        <v>HNV</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8" t="str">
        <f>VLOOKUP(A549,[3]bd_lista!A:C,3,FALSE)</f>
        <v>Gobierno Autónomo Municipal de Cobija</v>
      </c>
      <c r="C549" s="329" t="str">
        <f>+VLOOKUP(A549,Contactos!$A$4:$F$544,6,FALSE)</f>
        <v>HNV</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8" t="str">
        <f>VLOOKUP(A550,[3]bd_lista!A:C,3,FALSE)</f>
        <v>Gobierno Autónomo Municipal de Porvenir</v>
      </c>
      <c r="C550" s="329" t="str">
        <f>+VLOOKUP(A550,Contactos!$A$4:$F$544,6,FALSE)</f>
        <v>HNV</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8" t="str">
        <f>VLOOKUP(A551,[3]bd_lista!A:C,3,FALSE)</f>
        <v>Gobierno Autónomo Municipal de Bolpebra</v>
      </c>
      <c r="C551" s="329" t="str">
        <f>+VLOOKUP(A551,Contactos!$A$4:$F$544,6,FALSE)</f>
        <v>HNV</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8" t="str">
        <f>VLOOKUP(A552,[3]bd_lista!A:C,3,FALSE)</f>
        <v>Gobierno Autónomo Municipal de Bella Flor</v>
      </c>
      <c r="C552" s="329" t="str">
        <f>+VLOOKUP(A552,Contactos!$A$4:$F$544,6,FALSE)</f>
        <v>HNV</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8" t="str">
        <f>VLOOKUP(A553,[3]bd_lista!A:C,3,FALSE)</f>
        <v>Gobierno Autónomo Municipal de Puerto Rico</v>
      </c>
      <c r="C553" s="329" t="str">
        <f>+VLOOKUP(A553,Contactos!$A$4:$F$544,6,FALSE)</f>
        <v>HNV</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8" t="str">
        <f>VLOOKUP(A554,[3]bd_lista!A:C,3,FALSE)</f>
        <v>Gobierno Autónomo Municipal de San Pedro</v>
      </c>
      <c r="C554" s="329" t="str">
        <f>+VLOOKUP(A554,Contactos!$A$4:$F$544,6,FALSE)</f>
        <v>HNV</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8" t="str">
        <f>VLOOKUP(A555,[3]bd_lista!A:C,3,FALSE)</f>
        <v>Gobierno Autónomo Municipal de Filadelfia</v>
      </c>
      <c r="C555" s="329" t="str">
        <f>+VLOOKUP(A555,Contactos!$A$4:$F$544,6,FALSE)</f>
        <v>HNV</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8" t="str">
        <f>VLOOKUP(A556,[3]bd_lista!A:C,3,FALSE)</f>
        <v>Gobierno Autónomo Municipal de Puerto Gonzalo Moreno</v>
      </c>
      <c r="C556" s="329" t="str">
        <f>+VLOOKUP(A556,Contactos!$A$4:$F$544,6,FALSE)</f>
        <v>HNV</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8" t="str">
        <f>VLOOKUP(A557,[3]bd_lista!A:C,3,FALSE)</f>
        <v>Gobierno Autónomo Municipal de San Lorenzo</v>
      </c>
      <c r="C557" s="329" t="str">
        <f>+VLOOKUP(A557,Contactos!$A$4:$F$544,6,FALSE)</f>
        <v>HNV</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8" t="str">
        <f>VLOOKUP(A558,[3]bd_lista!A:C,3,FALSE)</f>
        <v>Gobierno Autónomo Municipal de Sena</v>
      </c>
      <c r="C558" s="329" t="str">
        <f>+VLOOKUP(A558,Contactos!$A$4:$F$544,6,FALSE)</f>
        <v>HNV</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8" t="str">
        <f>VLOOKUP(A559,[3]bd_lista!A:C,3,FALSE)</f>
        <v>Gobierno Autónomo Municipal de Santa Rosa del Abuná</v>
      </c>
      <c r="C559" s="329" t="str">
        <f>+VLOOKUP(A559,Contactos!$A$4:$F$544,6,FALSE)</f>
        <v>HNV</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8" t="str">
        <f>VLOOKUP(A560,[3]bd_lista!A:C,3,FALSE)</f>
        <v>Gobierno Autónomo Municipal de Ingavi (Humaita)</v>
      </c>
      <c r="C560" s="329" t="str">
        <f>+VLOOKUP(A560,Contactos!$A$4:$F$544,6,FALSE)</f>
        <v>HNV</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8" t="str">
        <f>VLOOKUP(A561,[3]bd_lista!A:C,3,FALSE)</f>
        <v>Gobierno Autónomo Municipal de Nueva Esperanza</v>
      </c>
      <c r="C561" s="329" t="str">
        <f>+VLOOKUP(A561,Contactos!$A$4:$F$544,6,FALSE)</f>
        <v>HNV</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8" t="str">
        <f>VLOOKUP(A562,[3]bd_lista!A:C,3,FALSE)</f>
        <v>Gobierno Autónomo Municipal de Villa Nueva (Loma Alta)</v>
      </c>
      <c r="C562" s="329" t="str">
        <f>+VLOOKUP(A562,Contactos!$A$4:$F$544,6,FALSE)</f>
        <v>HNV</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8" t="str">
        <f>VLOOKUP(A563,[3]bd_lista!A:C,3,FALSE)</f>
        <v>Gobierno Autónomo Municipal de Santos Mercado</v>
      </c>
      <c r="C563" s="329" t="str">
        <f>+VLOOKUP(A563,Contactos!$A$4:$F$544,6,FALSE)</f>
        <v>HNV</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8" t="str">
        <f>VLOOKUP(A564,[3]bd_lista!A:C,3,FALSE)</f>
        <v>Empresa Municipal de Gestión de Residuos Sólidos</v>
      </c>
      <c r="C564" s="329" t="e">
        <f>+VLOOKUP(A564,Contactos!$A$4:$F$544,6,FALSE)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8" t="str">
        <f>VLOOKUP(A565,[3]bd_lista!A:C,3,FALSE)</f>
        <v>Empresa Municipal de Agua Potable y Alcantarillado Sacaba</v>
      </c>
      <c r="C565" s="329">
        <f>+VLOOKUP(A565,Contactos!$A$4:$F$544,6,FALSE)</f>
        <v>0</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8" t="str">
        <f>VLOOKUP(A566,[3]bd_lista!A:C,3,FALSE)</f>
        <v>Empresa Municipal de Areas Verdes y Recreación alternativa</v>
      </c>
      <c r="C566" s="329">
        <f>+VLOOKUP(A566,Contactos!$A$4:$F$544,6,FALSE)</f>
        <v>0</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8" t="str">
        <f>VLOOKUP(A567,[3]bd_lista!A:C,3,FALSE)</f>
        <v>SERVICIO DE ENCAUZAMIENTO DE RIOS (SEARPI)</v>
      </c>
      <c r="C567" s="329" t="e">
        <f>+VLOOKUP(A567,Contactos!$A$4:$F$544,6,FALSE)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8" t="str">
        <f>VLOOKUP(A568,[3]bd_lista!A:C,3,FALSE)</f>
        <v>EMPRESA MUNICIPAL DE AGUA POTABLE Y ALCANTARILLADO VIACHA</v>
      </c>
      <c r="C568" s="329">
        <f>+VLOOKUP(A568,Contactos!$A$4:$F$544,6,FALSE)</f>
        <v>0</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8" t="str">
        <f>VLOOKUP(A569,[3]bd_lista!A:C,3,FALSE)</f>
        <v>ENTIDAD MUNICIPAL DE ASEO URBANO SUCRE</v>
      </c>
      <c r="C569" s="329" t="e">
        <f>+VLOOKUP(A569,Contactos!$A$4:$F$544,6,FALSE)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8" t="str">
        <f>VLOOKUP(A570,[3]bd_lista!A:C,3,FALSE)</f>
        <v>EMPRESA MUNICIPAL DE AREAS VERDES SUCRE</v>
      </c>
      <c r="C570" s="329" t="e">
        <f>+VLOOKUP(A570,Contactos!$A$4:$F$544,6,FALSE)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8" t="str">
        <f>VLOOKUP(A571,[3]bd_lista!A:C,3,FALSE)</f>
        <v xml:space="preserve">Empresa Municipal de Servicio de Aseo </v>
      </c>
      <c r="C571" s="329" t="e">
        <f>+VLOOKUP(A571,Contactos!$A$4:$F$544,6,FALSE)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8" t="str">
        <f>VLOOKUP(A572,[3]bd_lista!A:C,3,FALSE)</f>
        <v>Empresa Municipal de Áreas Verdes, Parques y Forestación</v>
      </c>
      <c r="C572" s="329" t="e">
        <f>+VLOOKUP(A572,Contactos!$A$4:$F$544,6,FALSE)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8" t="str">
        <f>VLOOKUP(A573,[3]bd_lista!A:C,3,FALSE)</f>
        <v>Empresa Municipal de Asfaltos y Vías</v>
      </c>
      <c r="C573" s="329" t="e">
        <f>+VLOOKUP(A573,Contactos!$A$4:$F$544,6,FALSE)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8" t="str">
        <f>VLOOKUP(A574,[3]bd_lista!A:C,3,FALSE)</f>
        <v>Entidad Descentralizada UMMIPRE PROMAN</v>
      </c>
      <c r="C574" s="329" t="e">
        <f>+VLOOKUP(A574,Contactos!$A$4:$F$544,6,FALSE)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8" t="str">
        <f>VLOOKUP(A575,[3]bd_lista!A:C,3,FALSE)</f>
        <v>EMPRESA PÚBLICA DEPARTAMENTAL ESTRATÉGICA DE AGUAS - LA PAZ</v>
      </c>
      <c r="C575" s="329">
        <f>+VLOOKUP(A575,Contactos!$A$4:$F$544,6,FALSE)</f>
        <v>0</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8" t="str">
        <f>VLOOKUP(A576,[3]bd_lista!A:C,3,FALSE)</f>
        <v>EMPRESA PUBLICA MUNICIPAL DE SERVICIOS DE AGUA Y ALCANTARRILLADO SANITARIO DE COBIJA</v>
      </c>
      <c r="C576" s="329" t="e">
        <f>+VLOOKUP(A576,Contactos!$A$4:$F$544,6,FALSE)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8" t="str">
        <f>VLOOKUP(A577,[3]bd_lista!A:C,3,FALSE)</f>
        <v>ENTIDAD MATADERO FRIGORIFICO MUNICIPAL DE TARIJA</v>
      </c>
      <c r="C577" s="329" t="e">
        <f>+VLOOKUP(A577,Contactos!$A$4:$F$544,6,FALSE)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8" t="str">
        <f>VLOOKUP(A578,[3]bd_lista!A:C,3,FALSE)</f>
        <v>ENTIDAD ASEO MUNICIPAL DE TARIJA</v>
      </c>
      <c r="C578" s="329" t="e">
        <f>+VLOOKUP(A578,Contactos!$A$4:$F$544,6,FALSE)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8" t="str">
        <f>VLOOKUP(A579,[3]bd_lista!A:C,3,FALSE)</f>
        <v>ENTIDAD OBRAS PUBLICAS MUNICIPALES DE TARIJA</v>
      </c>
      <c r="C579" s="329" t="e">
        <f>+VLOOKUP(A579,Contactos!$A$4:$F$544,6,FALSE)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8" t="str">
        <f>VLOOKUP(A580,[3]bd_lista!A:C,3,FALSE)</f>
        <v>ENTIDAD ORDENAMIENTO TERRITORIAL DE TARIJA</v>
      </c>
      <c r="C580" s="329" t="e">
        <f>+VLOOKUP(A580,Contactos!$A$4:$F$544,6,FALSE)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8" t="str">
        <f>VLOOKUP(A581,[3]bd_lista!A:C,3,FALSE)</f>
        <v>ENTIDAD ORDEN Y SEGURIDAD CIUDADANA MUNICIPAL DE TARIJA</v>
      </c>
      <c r="C581" s="329" t="e">
        <f>+VLOOKUP(A581,Contactos!$A$4:$F$544,6,FALSE)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8" t="str">
        <f>VLOOKUP(A582,[3]bd_lista!A:C,3,FALSE)</f>
        <v>EMPRESA MUNICIPAL AUTONOMA DE AGUA POTABLE Y ALCANTARILLADO  DE YACUIBA</v>
      </c>
      <c r="C582" s="329" t="e">
        <f>+VLOOKUP(A582,Contactos!$A$4:$F$544,6,FALSE)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8" t="str">
        <f>VLOOKUP(A583,[3]bd_lista!A:C,3,FALSE)</f>
        <v>EMPRESA MUNICIPAL DE AGUA POTABLE Y ALCANTARILLADO SANITARIO DE URIONDO</v>
      </c>
      <c r="C583" s="329" t="e">
        <f>+VLOOKUP(A583,Contactos!$A$4:$F$544,6,FALSE)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8" t="str">
        <f>VLOOKUP(A584,[3]bd_lista!A:C,3,FALSE)</f>
        <v>EMPRESA PÚBLICA DEPARTAMENTAL DE SERVICIOS ELECTRICOS TARIJA - SETAR</v>
      </c>
      <c r="C584" s="329" t="e">
        <f>+VLOOKUP(A584,Contactos!$A$4:$F$544,6,FALSE)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8" t="str">
        <f>VLOOKUP(A585,[3]bd_lista!A:C,3,FALSE)</f>
        <v>ENTIDAD DESCENTRALIZADA MUNICIPAL TERMINAL DE BUSES LA PAZ</v>
      </c>
      <c r="C585" s="329" t="e">
        <f>+VLOOKUP(A585,Contactos!$A$4:$F$544,6,FALSE)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8" t="str">
        <f>VLOOKUP(A586,[3]bd_lista!A:C,3,FALSE)</f>
        <v>ENTIDAD DIRECCIÓN DE LA TERMINAL DE BUSES DE TARIJA</v>
      </c>
      <c r="C586" s="329" t="e">
        <f>+VLOOKUP(A586,Contactos!$A$4:$F$544,6,FALSE)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8" t="str">
        <f>VLOOKUP(A587,[3]bd_lista!A:C,3,FALSE)</f>
        <v>ENTIDAD DESCENTRALIZADA MUNICIPAL DE MAQUINARIA Y EQUIPO</v>
      </c>
      <c r="C587" s="329" t="e">
        <f>+VLOOKUP(A587,Contactos!$A$4:$F$544,6,FALSE)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8" t="str">
        <f>VLOOKUP(A588,[3]bd_lista!A:C,3,FALSE)</f>
        <v>ENTIDAD MUNICIPAL DE ASEO POTOSI</v>
      </c>
      <c r="C588" s="329" t="e">
        <f>+VLOOKUP(A588,Contactos!$A$4:$F$544,6,FALSE)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8" t="str">
        <f>VLOOKUP(A589,[3]bd_lista!A:C,3,FALSE)</f>
        <v>EMPRESA PÚBLICA DEPARTAMENTAL FÁBRICA DE CALAMINAS Y CLAVOS POTOSI</v>
      </c>
      <c r="C589" s="329" t="e">
        <f>+VLOOKUP(A589,Contactos!$A$4:$F$544,6,FALSE)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8" t="str">
        <f>VLOOKUP(A590,[3]bd_lista!A:C,3,FALSE)</f>
        <v>ENTIDAD DESCENTRALIZADA MUNICIPAL DE CEMENTERIOS DE LA PAZ</v>
      </c>
      <c r="C590" s="329" t="e">
        <f>+VLOOKUP(A590,Contactos!$A$4:$F$544,6,FALSE)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8" t="str">
        <f>VLOOKUP(A591,[3]bd_lista!A:C,3,FALSE)</f>
        <v xml:space="preserve">EMPRESA PRESTADORA DE SERVICIO DE AGUA POTABLE Y ALCANTARILLADO </v>
      </c>
      <c r="C591" s="329" t="e">
        <f>+VLOOKUP(A591,Contactos!$A$4:$F$544,6,FALSE)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8" t="str">
        <f>VLOOKUP(A592,[3]bd_lista!A:C,3,FALSE)</f>
        <v>EMPRESA MUNICIPAL FABRICA DE JOYAS</v>
      </c>
      <c r="C592" s="329" t="e">
        <f>+VLOOKUP(A592,Contactos!$A$4:$F$544,6,FALSE)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28" t="str">
        <f>VLOOKUP(A593,[3]bd_lista!A:C,3,FALSE)</f>
        <v>EMPRESA MUNICIPAL DE DISTRIBUCION DE ENERGIA ELECTRICA LLALLAGUA</v>
      </c>
      <c r="C593" s="329" t="e">
        <f>+VLOOKUP(A593,Contactos!$A$4:$F$544,6,FALSE)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8" t="str">
        <f>VLOOKUP(A594,[3]bd_lista!A:C,3,FALSE)</f>
        <v>Gobierno Autónomo Indígena Originario Campesino del Territorio de Raqaypampa</v>
      </c>
      <c r="C594" s="329" t="e">
        <f>+VLOOKUP(A594,Contactos!$A$4:$F$544,6,FALSE)</f>
        <v>#N/A</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8" t="str">
        <f>VLOOKUP(A595,[3]bd_lista!A:C,3,FALSE)</f>
        <v>GAIOC de la Nación Originaria Uru Chipaya</v>
      </c>
      <c r="C595" s="329" t="e">
        <f>+VLOOKUP(A595,Contactos!$A$4:$F$544,6,FALSE)</f>
        <v>#N/A</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8" t="str">
        <f>VLOOKUP(A596,[3]bd_lista!A:C,3,FALSE)</f>
        <v>Gobierno Autónomo Regional del Gran Chaco</v>
      </c>
      <c r="C596" s="329" t="e">
        <f>+VLOOKUP(A596,Contactos!$A$4:$F$544,6,FALSE)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8" t="str">
        <f>VLOOKUP(A597,[3]bd_lista!A:C,3,FALSE)</f>
        <v>Acreedores</v>
      </c>
      <c r="C597" s="329" t="e">
        <f>+VLOOKUP(A597,Contactos!$A$4:$F$544,6,FALSE)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1374</v>
      </c>
      <c r="B598" s="328" t="str">
        <f>VLOOKUP(A598,[3]bd_lista!A:C,3,FALSE)</f>
        <v>Área de Conciliación y Recolección de Datos</v>
      </c>
      <c r="C598" s="329" t="e">
        <f>+VLOOKUP(A598,Contactos!$A$4:$F$544,6,FALSE)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8" t="s">
        <v>1264</v>
      </c>
      <c r="C599" s="329" t="e">
        <f>+VLOOKUP(A599,Contactos!$A$4:$F$544,6,FALSE)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8" t="str">
        <f>VLOOKUP(A600,[3]bd_lista!A:C,3,FALSE)</f>
        <v>No Identificado</v>
      </c>
      <c r="C600" s="329" t="e">
        <f>+VLOOKUP(A600,Contactos!$A$4:$F$544,6,FALSE)</f>
        <v>#N/A</v>
      </c>
      <c r="D600" s="61">
        <v>0</v>
      </c>
      <c r="E600" s="61">
        <v>0</v>
      </c>
      <c r="F600" s="61">
        <v>0</v>
      </c>
      <c r="G600" s="61">
        <v>528768.77999999991</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528768.77999999991</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1125176108.6700003</v>
      </c>
      <c r="E602" s="101">
        <f t="shared" si="10"/>
        <v>931080800.55000019</v>
      </c>
      <c r="F602" s="101">
        <f t="shared" si="10"/>
        <v>634535349.56999993</v>
      </c>
      <c r="G602" s="101">
        <f t="shared" si="10"/>
        <v>93380472.85999997</v>
      </c>
      <c r="H602" s="101">
        <f t="shared" si="10"/>
        <v>0</v>
      </c>
      <c r="I602" s="101">
        <f t="shared" si="10"/>
        <v>0</v>
      </c>
      <c r="J602" s="101">
        <f t="shared" si="10"/>
        <v>223466.16999999998</v>
      </c>
      <c r="K602" s="101">
        <f t="shared" si="10"/>
        <v>391888966.8900001</v>
      </c>
      <c r="L602" s="101">
        <f t="shared" si="10"/>
        <v>0</v>
      </c>
      <c r="M602" s="101">
        <f t="shared" si="10"/>
        <v>7858.1399999999994</v>
      </c>
      <c r="N602" s="101">
        <f t="shared" si="10"/>
        <v>271244.52999999991</v>
      </c>
      <c r="O602" s="101">
        <f t="shared" si="10"/>
        <v>7101599.3499999996</v>
      </c>
      <c r="P602" s="101">
        <f t="shared" si="10"/>
        <v>0</v>
      </c>
      <c r="Q602" s="101">
        <f t="shared" si="10"/>
        <v>992237530.83999991</v>
      </c>
      <c r="R602" s="101">
        <f t="shared" si="10"/>
        <v>361423.24999999994</v>
      </c>
      <c r="S602" s="101">
        <f t="shared" si="10"/>
        <v>1123814869.01</v>
      </c>
      <c r="T602" s="101">
        <f t="shared" si="10"/>
        <v>1243560846.8600001</v>
      </c>
      <c r="U602" s="101">
        <f t="shared" si="10"/>
        <v>35656983.740000002</v>
      </c>
      <c r="V602" s="101">
        <f t="shared" si="10"/>
        <v>0</v>
      </c>
      <c r="W602" s="101">
        <f t="shared" si="10"/>
        <v>0</v>
      </c>
      <c r="X602" s="101">
        <f t="shared" si="10"/>
        <v>6176428.9100000001</v>
      </c>
      <c r="Y602" s="101">
        <f t="shared" si="10"/>
        <v>286835871.5</v>
      </c>
      <c r="Z602" s="101">
        <f t="shared" si="10"/>
        <v>904931139.52080011</v>
      </c>
      <c r="AA602" s="101">
        <f t="shared" si="10"/>
        <v>1114596350.8176007</v>
      </c>
      <c r="AB602" s="101">
        <f t="shared" si="10"/>
        <v>0</v>
      </c>
      <c r="AC602" s="101">
        <f t="shared" si="10"/>
        <v>0</v>
      </c>
      <c r="AD602" s="101">
        <f t="shared" si="10"/>
        <v>249903.15</v>
      </c>
      <c r="AE602" s="101">
        <f t="shared" si="10"/>
        <v>2898447097.2600002</v>
      </c>
      <c r="AF602" s="101">
        <f t="shared" si="10"/>
        <v>0</v>
      </c>
      <c r="AG602" s="101">
        <f t="shared" si="10"/>
        <v>0</v>
      </c>
      <c r="AH602" s="101">
        <f t="shared" si="10"/>
        <v>954.23</v>
      </c>
      <c r="AI602" s="101">
        <f t="shared" si="10"/>
        <v>3527.75</v>
      </c>
      <c r="AJ602" s="101">
        <f t="shared" si="10"/>
        <v>0</v>
      </c>
      <c r="AK602" s="101">
        <f t="shared" si="10"/>
        <v>185072275.61000001</v>
      </c>
      <c r="AL602" s="101">
        <f t="shared" si="10"/>
        <v>0</v>
      </c>
      <c r="AM602" s="101">
        <f t="shared" si="10"/>
        <v>1.1000000000000005</v>
      </c>
      <c r="AN602" s="101">
        <f t="shared" si="10"/>
        <v>0</v>
      </c>
      <c r="AO602" s="101">
        <f t="shared" si="10"/>
        <v>1211665.47</v>
      </c>
      <c r="AP602" s="101">
        <f t="shared" si="10"/>
        <v>0</v>
      </c>
      <c r="AQ602" s="101">
        <f t="shared" si="10"/>
        <v>11929238529.350407</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1269</v>
      </c>
      <c r="F617" s="205" t="s">
        <v>1271</v>
      </c>
      <c r="G617" s="205" t="s">
        <v>1272</v>
      </c>
      <c r="H617" s="205" t="s">
        <v>1273</v>
      </c>
      <c r="I617" s="205"/>
    </row>
    <row r="618" spans="3:43" ht="15.75">
      <c r="E618" s="209" t="s">
        <v>1270</v>
      </c>
      <c r="F618" s="206">
        <f>+SUM(G602:V602)</f>
        <v>3888505261.6399999</v>
      </c>
      <c r="G618" s="207">
        <f>+SUMIFS('CUT MN'!P8:P2737,'CUT MN'!A8:A2737,"&lt;&gt;IDH")+SUMIFS('CUT MN'!Q8:Q2737,'CUT MN'!A8:A2737,"&lt;&gt;IDH")+CVD_AUTO!H44</f>
        <v>3888505261.6400027</v>
      </c>
      <c r="H618" s="207">
        <f t="shared" ref="H618:H623" si="11">+F618-G618</f>
        <v>0</v>
      </c>
      <c r="I618" s="235"/>
      <c r="J618" s="46" t="b">
        <f t="shared" ref="J618:J624" si="12">+F618=G618</f>
        <v>1</v>
      </c>
    </row>
    <row r="619" spans="3:43" ht="15.75">
      <c r="E619" s="210" t="s">
        <v>1274</v>
      </c>
      <c r="F619" s="207">
        <f>+SUM(AB602:AN602)</f>
        <v>3083773759.1000004</v>
      </c>
      <c r="G619" s="207">
        <f>+'CUT ME'!P194+'CUT ME'!Q194</f>
        <v>3083773759.0999999</v>
      </c>
      <c r="H619" s="207">
        <f t="shared" si="11"/>
        <v>0</v>
      </c>
      <c r="I619" s="235"/>
      <c r="J619" s="46" t="b">
        <f t="shared" si="12"/>
        <v>1</v>
      </c>
    </row>
    <row r="620" spans="3:43" ht="15.75">
      <c r="E620" s="210" t="s">
        <v>1275</v>
      </c>
      <c r="F620" s="207">
        <f>+D602+E602</f>
        <v>2056256909.2200005</v>
      </c>
      <c r="G620" s="207">
        <f>+'TRL MN'!P199</f>
        <v>2056256909.2199996</v>
      </c>
      <c r="H620" s="207">
        <f t="shared" si="11"/>
        <v>0</v>
      </c>
      <c r="I620" s="235"/>
      <c r="J620" s="46" t="b">
        <f t="shared" si="12"/>
        <v>1</v>
      </c>
    </row>
    <row r="621" spans="3:43" ht="15.75">
      <c r="E621" s="210" t="s">
        <v>1276</v>
      </c>
      <c r="F621" s="207">
        <f>+Z602+AA602</f>
        <v>2019527490.3384008</v>
      </c>
      <c r="G621" s="207">
        <f>+'TRL ME'!P150</f>
        <v>2019527490.3384011</v>
      </c>
      <c r="H621" s="207">
        <f t="shared" si="11"/>
        <v>0</v>
      </c>
      <c r="I621" s="235"/>
      <c r="J621" s="46" t="b">
        <f t="shared" si="12"/>
        <v>1</v>
      </c>
    </row>
    <row r="622" spans="3:43" ht="15.75">
      <c r="E622" s="210" t="s">
        <v>25</v>
      </c>
      <c r="F622" s="207">
        <f>+F602</f>
        <v>634535349.56999993</v>
      </c>
      <c r="G622" s="207">
        <f>+CDI!H73</f>
        <v>634535349.56999993</v>
      </c>
      <c r="H622" s="207">
        <f t="shared" si="11"/>
        <v>0</v>
      </c>
      <c r="I622" s="235"/>
      <c r="J622" s="46" t="b">
        <f t="shared" si="12"/>
        <v>1</v>
      </c>
    </row>
    <row r="623" spans="3:43">
      <c r="E623" s="208" t="s">
        <v>678</v>
      </c>
      <c r="F623" s="207">
        <f>+Y602</f>
        <v>286835871.5</v>
      </c>
      <c r="G623" s="207">
        <f>+'TCR MN'!F58</f>
        <v>286835871.5</v>
      </c>
      <c r="H623" s="207">
        <f t="shared" si="11"/>
        <v>0</v>
      </c>
      <c r="I623" s="235"/>
      <c r="J623" s="46" t="b">
        <f t="shared" si="12"/>
        <v>1</v>
      </c>
    </row>
    <row r="624" spans="3:43">
      <c r="E624" s="208" t="s">
        <v>678</v>
      </c>
      <c r="F624" s="207">
        <f>+X602+AO602</f>
        <v>7388094.3799999999</v>
      </c>
      <c r="G624" s="207">
        <f>+'TFD MN'!F13+'TFD ME'!G10</f>
        <v>7388094.3799999999</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topLeftCell="A30"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1415</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1358</v>
      </c>
      <c r="C25" s="49"/>
    </row>
    <row r="26" spans="1:3">
      <c r="A26" s="49"/>
      <c r="B26" s="54" t="s">
        <v>575</v>
      </c>
      <c r="C26" s="49"/>
    </row>
    <row r="27" spans="1:3" ht="15.75" thickBot="1">
      <c r="A27" s="49"/>
      <c r="B27" s="55" t="s">
        <v>576</v>
      </c>
      <c r="C27" s="49"/>
    </row>
    <row r="28" spans="1:3">
      <c r="A28" s="49"/>
      <c r="B28" s="56" t="s">
        <v>1416</v>
      </c>
      <c r="C28" s="49"/>
    </row>
    <row r="29" spans="1:3" ht="45.75" thickBot="1">
      <c r="A29" s="49"/>
      <c r="B29" s="55" t="s">
        <v>1360</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1361</v>
      </c>
      <c r="C44" s="49"/>
    </row>
    <row r="45" spans="1:3" ht="22.5">
      <c r="A45" s="49"/>
      <c r="B45" s="54" t="s">
        <v>632</v>
      </c>
      <c r="C45" s="49"/>
    </row>
    <row r="46" spans="1:3" ht="34.5" thickBot="1">
      <c r="A46" s="49"/>
      <c r="B46" s="276" t="s">
        <v>1362</v>
      </c>
      <c r="C46" s="49"/>
    </row>
    <row r="47" spans="1:3" ht="12" customHeight="1">
      <c r="A47" s="49"/>
      <c r="B47" s="56" t="s">
        <v>1354</v>
      </c>
      <c r="C47" s="49"/>
    </row>
    <row r="48" spans="1:3" ht="22.5">
      <c r="A48" s="49"/>
      <c r="B48" s="54" t="s">
        <v>1363</v>
      </c>
      <c r="C48" s="49"/>
    </row>
    <row r="49" spans="1:3" ht="33.75">
      <c r="A49" s="49"/>
      <c r="B49" s="54" t="s">
        <v>1355</v>
      </c>
      <c r="C49" s="49"/>
    </row>
    <row r="50" spans="1:3">
      <c r="A50" s="49"/>
      <c r="B50" s="54" t="s">
        <v>1356</v>
      </c>
      <c r="C50" s="49"/>
    </row>
    <row r="51" spans="1:3">
      <c r="A51" s="49"/>
      <c r="B51" s="54" t="s">
        <v>624</v>
      </c>
      <c r="C51" s="49"/>
    </row>
    <row r="52" spans="1:3" ht="22.5">
      <c r="A52" s="49"/>
      <c r="B52" s="54" t="s">
        <v>625</v>
      </c>
      <c r="C52" s="49"/>
    </row>
    <row r="53" spans="1:3" ht="23.25" thickBot="1">
      <c r="A53" s="49"/>
      <c r="B53" s="55" t="s">
        <v>1357</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757"/>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4350</v>
      </c>
      <c r="B3" s="115"/>
      <c r="C3" s="115"/>
      <c r="D3" s="115"/>
      <c r="E3" s="115"/>
      <c r="F3" s="115"/>
      <c r="G3" s="115"/>
      <c r="H3" s="115"/>
      <c r="I3" s="115"/>
      <c r="J3" s="73"/>
      <c r="K3" s="73"/>
      <c r="L3" s="115"/>
      <c r="M3" s="73"/>
      <c r="N3" s="112"/>
      <c r="O3" s="112"/>
      <c r="P3" s="112"/>
      <c r="Q3" s="112"/>
      <c r="R3" s="73"/>
      <c r="S3" s="73"/>
    </row>
    <row r="4" spans="1:20">
      <c r="A4" s="65" t="s">
        <v>4351</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6" t="s">
        <v>1540</v>
      </c>
      <c r="B6" s="467"/>
      <c r="C6" s="103"/>
      <c r="D6" s="67"/>
      <c r="E6" s="67"/>
      <c r="F6" s="67"/>
      <c r="G6" s="67"/>
      <c r="H6" s="67"/>
      <c r="I6" s="71"/>
      <c r="J6" s="466" t="s">
        <v>1542</v>
      </c>
      <c r="K6" s="467"/>
      <c r="L6" s="466" t="s">
        <v>1543</v>
      </c>
      <c r="M6" s="467"/>
      <c r="N6" s="464" t="s">
        <v>1544</v>
      </c>
      <c r="O6" s="465"/>
      <c r="P6" s="464" t="s">
        <v>1545</v>
      </c>
      <c r="Q6" s="465"/>
      <c r="R6" s="67"/>
      <c r="S6" s="67"/>
    </row>
    <row r="7" spans="1:20" ht="44.25" customHeight="1">
      <c r="A7" s="351" t="s">
        <v>657</v>
      </c>
      <c r="B7" s="351" t="s">
        <v>658</v>
      </c>
      <c r="C7" s="352" t="s">
        <v>664</v>
      </c>
      <c r="D7" s="352" t="s">
        <v>1539</v>
      </c>
      <c r="E7" s="352" t="s">
        <v>652</v>
      </c>
      <c r="F7" s="352" t="s">
        <v>653</v>
      </c>
      <c r="G7" s="352" t="s">
        <v>655</v>
      </c>
      <c r="H7" s="354" t="s">
        <v>1541</v>
      </c>
      <c r="I7" s="352" t="s">
        <v>656</v>
      </c>
      <c r="J7" s="351" t="s">
        <v>659</v>
      </c>
      <c r="K7" s="351" t="s">
        <v>662</v>
      </c>
      <c r="L7" s="351" t="s">
        <v>660</v>
      </c>
      <c r="M7" s="351" t="s">
        <v>661</v>
      </c>
      <c r="N7" s="353" t="s">
        <v>1307</v>
      </c>
      <c r="O7" s="353" t="s">
        <v>1308</v>
      </c>
      <c r="P7" s="353" t="s">
        <v>1293</v>
      </c>
      <c r="Q7" s="352" t="s">
        <v>1294</v>
      </c>
      <c r="R7" s="352" t="s">
        <v>666</v>
      </c>
      <c r="S7" s="352" t="s">
        <v>1546</v>
      </c>
      <c r="T7" s="354" t="s">
        <v>1359</v>
      </c>
    </row>
    <row r="8" spans="1:20" ht="51">
      <c r="A8" s="192" t="s">
        <v>550</v>
      </c>
      <c r="B8" s="68"/>
      <c r="C8" s="214" t="s">
        <v>589</v>
      </c>
      <c r="D8" s="215">
        <v>44929</v>
      </c>
      <c r="E8" s="192" t="s">
        <v>1561</v>
      </c>
      <c r="F8" s="192" t="s">
        <v>3</v>
      </c>
      <c r="G8" s="192">
        <v>2082415</v>
      </c>
      <c r="H8" s="68"/>
      <c r="I8" s="198" t="s">
        <v>1757</v>
      </c>
      <c r="J8" s="68"/>
      <c r="K8" s="68"/>
      <c r="L8" s="68"/>
      <c r="M8" s="68"/>
      <c r="N8" s="362"/>
      <c r="O8" s="362"/>
      <c r="P8" s="216">
        <v>0</v>
      </c>
      <c r="Q8" s="216">
        <v>2949.08</v>
      </c>
      <c r="R8" s="68" t="s">
        <v>638</v>
      </c>
      <c r="S8" s="363"/>
      <c r="T8" s="277"/>
    </row>
    <row r="9" spans="1:20" ht="51">
      <c r="A9" s="192" t="s">
        <v>550</v>
      </c>
      <c r="B9" s="68"/>
      <c r="C9" s="214" t="s">
        <v>589</v>
      </c>
      <c r="D9" s="215">
        <v>44929</v>
      </c>
      <c r="E9" s="192" t="s">
        <v>1562</v>
      </c>
      <c r="F9" s="192" t="s">
        <v>3</v>
      </c>
      <c r="G9" s="192">
        <v>2082418</v>
      </c>
      <c r="H9" s="68"/>
      <c r="I9" s="198" t="s">
        <v>1758</v>
      </c>
      <c r="J9" s="68"/>
      <c r="K9" s="68"/>
      <c r="L9" s="68"/>
      <c r="M9" s="68"/>
      <c r="N9" s="362"/>
      <c r="O9" s="362"/>
      <c r="P9" s="216">
        <v>0</v>
      </c>
      <c r="Q9" s="216">
        <v>7722.7</v>
      </c>
      <c r="R9" s="68" t="s">
        <v>638</v>
      </c>
      <c r="S9" s="363"/>
      <c r="T9" s="277"/>
    </row>
    <row r="10" spans="1:20" ht="51">
      <c r="A10" s="192" t="s">
        <v>550</v>
      </c>
      <c r="B10" s="68"/>
      <c r="C10" s="214" t="s">
        <v>589</v>
      </c>
      <c r="D10" s="215">
        <v>44931</v>
      </c>
      <c r="E10" s="192" t="s">
        <v>1563</v>
      </c>
      <c r="F10" s="192" t="s">
        <v>3</v>
      </c>
      <c r="G10" s="192">
        <v>2082881</v>
      </c>
      <c r="H10" s="68"/>
      <c r="I10" s="198" t="s">
        <v>1759</v>
      </c>
      <c r="J10" s="68"/>
      <c r="K10" s="68"/>
      <c r="L10" s="68"/>
      <c r="M10" s="68"/>
      <c r="N10" s="362"/>
      <c r="O10" s="362"/>
      <c r="P10" s="216">
        <v>0</v>
      </c>
      <c r="Q10" s="216">
        <v>7588</v>
      </c>
      <c r="R10" s="68" t="s">
        <v>638</v>
      </c>
      <c r="S10" s="363"/>
      <c r="T10" s="277"/>
    </row>
    <row r="11" spans="1:20" ht="38.25">
      <c r="A11" s="192" t="s">
        <v>550</v>
      </c>
      <c r="B11" s="68"/>
      <c r="C11" s="214" t="s">
        <v>589</v>
      </c>
      <c r="D11" s="215">
        <v>44931</v>
      </c>
      <c r="E11" s="192" t="s">
        <v>1564</v>
      </c>
      <c r="F11" s="192" t="s">
        <v>3</v>
      </c>
      <c r="G11" s="192">
        <v>2082977</v>
      </c>
      <c r="H11" s="68"/>
      <c r="I11" s="198" t="s">
        <v>1765</v>
      </c>
      <c r="J11" s="68"/>
      <c r="K11" s="68"/>
      <c r="L11" s="68"/>
      <c r="M11" s="68"/>
      <c r="N11" s="362"/>
      <c r="O11" s="362"/>
      <c r="P11" s="216">
        <v>0</v>
      </c>
      <c r="Q11" s="216">
        <v>400</v>
      </c>
      <c r="R11" s="68" t="s">
        <v>638</v>
      </c>
      <c r="S11" s="363"/>
      <c r="T11" s="277"/>
    </row>
    <row r="12" spans="1:20" ht="51">
      <c r="A12" s="192" t="s">
        <v>550</v>
      </c>
      <c r="B12" s="68"/>
      <c r="C12" s="214" t="s">
        <v>589</v>
      </c>
      <c r="D12" s="215">
        <v>44931</v>
      </c>
      <c r="E12" s="192" t="s">
        <v>1565</v>
      </c>
      <c r="F12" s="192" t="s">
        <v>3</v>
      </c>
      <c r="G12" s="192">
        <v>2083019</v>
      </c>
      <c r="H12" s="68"/>
      <c r="I12" s="198" t="s">
        <v>1767</v>
      </c>
      <c r="J12" s="68"/>
      <c r="K12" s="68"/>
      <c r="L12" s="68"/>
      <c r="M12" s="68"/>
      <c r="N12" s="362"/>
      <c r="O12" s="362"/>
      <c r="P12" s="216">
        <v>0</v>
      </c>
      <c r="Q12" s="216">
        <v>225.75</v>
      </c>
      <c r="R12" s="68" t="s">
        <v>638</v>
      </c>
      <c r="S12" s="363"/>
      <c r="T12" s="277"/>
    </row>
    <row r="13" spans="1:20" ht="51">
      <c r="A13" s="192" t="s">
        <v>550</v>
      </c>
      <c r="B13" s="68"/>
      <c r="C13" s="214" t="s">
        <v>589</v>
      </c>
      <c r="D13" s="215">
        <v>44931</v>
      </c>
      <c r="E13" s="192" t="s">
        <v>1566</v>
      </c>
      <c r="F13" s="192" t="s">
        <v>3</v>
      </c>
      <c r="G13" s="192">
        <v>2082944</v>
      </c>
      <c r="H13" s="68"/>
      <c r="I13" s="198" t="s">
        <v>1768</v>
      </c>
      <c r="J13" s="68"/>
      <c r="K13" s="68"/>
      <c r="L13" s="68"/>
      <c r="M13" s="68"/>
      <c r="N13" s="362"/>
      <c r="O13" s="362"/>
      <c r="P13" s="216">
        <v>0</v>
      </c>
      <c r="Q13" s="216">
        <v>7272.3</v>
      </c>
      <c r="R13" s="68" t="s">
        <v>638</v>
      </c>
      <c r="S13" s="363"/>
      <c r="T13" s="277"/>
    </row>
    <row r="14" spans="1:20" ht="63.75">
      <c r="A14" s="192" t="s">
        <v>541</v>
      </c>
      <c r="B14" s="68"/>
      <c r="C14" s="214" t="s">
        <v>590</v>
      </c>
      <c r="D14" s="215">
        <v>44931</v>
      </c>
      <c r="E14" s="192" t="s">
        <v>1567</v>
      </c>
      <c r="F14" s="192" t="s">
        <v>3</v>
      </c>
      <c r="G14" s="192">
        <v>2082943</v>
      </c>
      <c r="H14" s="68"/>
      <c r="I14" s="198" t="s">
        <v>1769</v>
      </c>
      <c r="J14" s="68"/>
      <c r="K14" s="68"/>
      <c r="L14" s="68"/>
      <c r="M14" s="68"/>
      <c r="N14" s="362"/>
      <c r="O14" s="362"/>
      <c r="P14" s="216">
        <v>0</v>
      </c>
      <c r="Q14" s="216">
        <v>3534.72</v>
      </c>
      <c r="R14" s="68" t="s">
        <v>638</v>
      </c>
      <c r="S14" s="363"/>
      <c r="T14" s="277"/>
    </row>
    <row r="15" spans="1:20" ht="63.75">
      <c r="A15" s="192" t="s">
        <v>541</v>
      </c>
      <c r="B15" s="68"/>
      <c r="C15" s="214" t="s">
        <v>590</v>
      </c>
      <c r="D15" s="215">
        <v>44931</v>
      </c>
      <c r="E15" s="192" t="s">
        <v>1568</v>
      </c>
      <c r="F15" s="192" t="s">
        <v>3</v>
      </c>
      <c r="G15" s="192">
        <v>2082942</v>
      </c>
      <c r="H15" s="68"/>
      <c r="I15" s="198" t="s">
        <v>1770</v>
      </c>
      <c r="J15" s="68"/>
      <c r="K15" s="68"/>
      <c r="L15" s="68"/>
      <c r="M15" s="68"/>
      <c r="N15" s="362"/>
      <c r="O15" s="362"/>
      <c r="P15" s="216">
        <v>0</v>
      </c>
      <c r="Q15" s="216">
        <v>1558.74</v>
      </c>
      <c r="R15" s="68" t="s">
        <v>638</v>
      </c>
      <c r="S15" s="363"/>
      <c r="T15" s="277"/>
    </row>
    <row r="16" spans="1:20" ht="63.75">
      <c r="A16" s="192" t="s">
        <v>550</v>
      </c>
      <c r="B16" s="68"/>
      <c r="C16" s="214" t="s">
        <v>589</v>
      </c>
      <c r="D16" s="215">
        <v>44932</v>
      </c>
      <c r="E16" s="192" t="s">
        <v>1569</v>
      </c>
      <c r="F16" s="192" t="s">
        <v>3</v>
      </c>
      <c r="G16" s="192">
        <v>2083368</v>
      </c>
      <c r="H16" s="68"/>
      <c r="I16" s="198" t="s">
        <v>1771</v>
      </c>
      <c r="J16" s="68"/>
      <c r="K16" s="68"/>
      <c r="L16" s="68"/>
      <c r="M16" s="68"/>
      <c r="N16" s="362"/>
      <c r="O16" s="362"/>
      <c r="P16" s="216">
        <v>0</v>
      </c>
      <c r="Q16" s="216">
        <v>5261.73</v>
      </c>
      <c r="R16" s="68" t="s">
        <v>638</v>
      </c>
      <c r="S16" s="363"/>
      <c r="T16" s="277"/>
    </row>
    <row r="17" spans="1:20" ht="63.75">
      <c r="A17" s="192" t="s">
        <v>550</v>
      </c>
      <c r="B17" s="68"/>
      <c r="C17" s="214" t="s">
        <v>589</v>
      </c>
      <c r="D17" s="215">
        <v>44935</v>
      </c>
      <c r="E17" s="192" t="s">
        <v>1570</v>
      </c>
      <c r="F17" s="192" t="s">
        <v>3</v>
      </c>
      <c r="G17" s="192">
        <v>2083593</v>
      </c>
      <c r="H17" s="68"/>
      <c r="I17" s="198" t="s">
        <v>1772</v>
      </c>
      <c r="J17" s="68"/>
      <c r="K17" s="68"/>
      <c r="L17" s="68"/>
      <c r="M17" s="68"/>
      <c r="N17" s="362"/>
      <c r="O17" s="362"/>
      <c r="P17" s="216">
        <v>0</v>
      </c>
      <c r="Q17" s="216">
        <v>3176.37</v>
      </c>
      <c r="R17" s="68" t="s">
        <v>638</v>
      </c>
      <c r="S17" s="363"/>
      <c r="T17" s="277"/>
    </row>
    <row r="18" spans="1:20" ht="63.75">
      <c r="A18" s="192" t="s">
        <v>541</v>
      </c>
      <c r="B18" s="68"/>
      <c r="C18" s="214" t="s">
        <v>590</v>
      </c>
      <c r="D18" s="215">
        <v>44935</v>
      </c>
      <c r="E18" s="192" t="s">
        <v>1571</v>
      </c>
      <c r="F18" s="192" t="s">
        <v>3</v>
      </c>
      <c r="G18" s="192">
        <v>2083594</v>
      </c>
      <c r="H18" s="68"/>
      <c r="I18" s="198" t="s">
        <v>1773</v>
      </c>
      <c r="J18" s="68"/>
      <c r="K18" s="68"/>
      <c r="L18" s="68"/>
      <c r="M18" s="68"/>
      <c r="N18" s="362"/>
      <c r="O18" s="362"/>
      <c r="P18" s="216">
        <v>0</v>
      </c>
      <c r="Q18" s="216">
        <v>22653.119999999999</v>
      </c>
      <c r="R18" s="68" t="s">
        <v>638</v>
      </c>
      <c r="S18" s="363"/>
      <c r="T18" s="277"/>
    </row>
    <row r="19" spans="1:20" ht="63.75">
      <c r="A19" s="192" t="s">
        <v>550</v>
      </c>
      <c r="B19" s="68"/>
      <c r="C19" s="214" t="s">
        <v>589</v>
      </c>
      <c r="D19" s="215">
        <v>44935</v>
      </c>
      <c r="E19" s="192" t="s">
        <v>1572</v>
      </c>
      <c r="F19" s="192" t="s">
        <v>3</v>
      </c>
      <c r="G19" s="192">
        <v>2083597</v>
      </c>
      <c r="H19" s="68"/>
      <c r="I19" s="198" t="s">
        <v>1774</v>
      </c>
      <c r="J19" s="68"/>
      <c r="K19" s="68"/>
      <c r="L19" s="68"/>
      <c r="M19" s="68"/>
      <c r="N19" s="362"/>
      <c r="O19" s="362"/>
      <c r="P19" s="216">
        <v>0</v>
      </c>
      <c r="Q19" s="216">
        <v>1807.14</v>
      </c>
      <c r="R19" s="68" t="s">
        <v>638</v>
      </c>
      <c r="S19" s="363"/>
      <c r="T19" s="277"/>
    </row>
    <row r="20" spans="1:20" ht="51">
      <c r="A20" s="192" t="s">
        <v>550</v>
      </c>
      <c r="B20" s="68"/>
      <c r="C20" s="214" t="s">
        <v>589</v>
      </c>
      <c r="D20" s="215">
        <v>44936</v>
      </c>
      <c r="E20" s="192" t="s">
        <v>1573</v>
      </c>
      <c r="F20" s="192" t="s">
        <v>3</v>
      </c>
      <c r="G20" s="192">
        <v>2083889</v>
      </c>
      <c r="H20" s="68"/>
      <c r="I20" s="198" t="s">
        <v>1776</v>
      </c>
      <c r="J20" s="68"/>
      <c r="K20" s="68"/>
      <c r="L20" s="68"/>
      <c r="M20" s="68"/>
      <c r="N20" s="362"/>
      <c r="O20" s="362"/>
      <c r="P20" s="216">
        <v>0</v>
      </c>
      <c r="Q20" s="216">
        <v>268.10000000000002</v>
      </c>
      <c r="R20" s="68" t="s">
        <v>638</v>
      </c>
      <c r="S20" s="363"/>
      <c r="T20" s="277"/>
    </row>
    <row r="21" spans="1:20" ht="51">
      <c r="A21" s="192" t="s">
        <v>550</v>
      </c>
      <c r="B21" s="68"/>
      <c r="C21" s="214" t="s">
        <v>589</v>
      </c>
      <c r="D21" s="215">
        <v>44936</v>
      </c>
      <c r="E21" s="192" t="s">
        <v>1574</v>
      </c>
      <c r="F21" s="192" t="s">
        <v>3</v>
      </c>
      <c r="G21" s="192">
        <v>2083903</v>
      </c>
      <c r="H21" s="68"/>
      <c r="I21" s="198" t="s">
        <v>1777</v>
      </c>
      <c r="J21" s="68"/>
      <c r="K21" s="68"/>
      <c r="L21" s="68"/>
      <c r="M21" s="68"/>
      <c r="N21" s="362"/>
      <c r="O21" s="362"/>
      <c r="P21" s="216">
        <v>0</v>
      </c>
      <c r="Q21" s="216">
        <v>45.01</v>
      </c>
      <c r="R21" s="68" t="s">
        <v>638</v>
      </c>
      <c r="S21" s="363"/>
      <c r="T21" s="277"/>
    </row>
    <row r="22" spans="1:20" ht="51">
      <c r="A22" s="192" t="s">
        <v>550</v>
      </c>
      <c r="B22" s="68"/>
      <c r="C22" s="214" t="s">
        <v>589</v>
      </c>
      <c r="D22" s="215">
        <v>44936</v>
      </c>
      <c r="E22" s="192" t="s">
        <v>1575</v>
      </c>
      <c r="F22" s="192" t="s">
        <v>3</v>
      </c>
      <c r="G22" s="192">
        <v>2083886</v>
      </c>
      <c r="H22" s="68"/>
      <c r="I22" s="198" t="s">
        <v>1778</v>
      </c>
      <c r="J22" s="68"/>
      <c r="K22" s="68"/>
      <c r="L22" s="68"/>
      <c r="M22" s="68"/>
      <c r="N22" s="362"/>
      <c r="O22" s="362"/>
      <c r="P22" s="216">
        <v>0</v>
      </c>
      <c r="Q22" s="216">
        <v>1510</v>
      </c>
      <c r="R22" s="68" t="s">
        <v>638</v>
      </c>
      <c r="S22" s="363"/>
      <c r="T22" s="277"/>
    </row>
    <row r="23" spans="1:20" ht="51">
      <c r="A23" s="192" t="s">
        <v>550</v>
      </c>
      <c r="B23" s="68"/>
      <c r="C23" s="214" t="s">
        <v>589</v>
      </c>
      <c r="D23" s="215">
        <v>44936</v>
      </c>
      <c r="E23" s="192" t="s">
        <v>1576</v>
      </c>
      <c r="F23" s="192" t="s">
        <v>3</v>
      </c>
      <c r="G23" s="192">
        <v>2083890</v>
      </c>
      <c r="H23" s="68"/>
      <c r="I23" s="198" t="s">
        <v>1779</v>
      </c>
      <c r="J23" s="68"/>
      <c r="K23" s="68"/>
      <c r="L23" s="68"/>
      <c r="M23" s="68"/>
      <c r="N23" s="362"/>
      <c r="O23" s="362"/>
      <c r="P23" s="216">
        <v>0</v>
      </c>
      <c r="Q23" s="216">
        <v>7272.3</v>
      </c>
      <c r="R23" s="68" t="s">
        <v>638</v>
      </c>
      <c r="S23" s="363"/>
      <c r="T23" s="277"/>
    </row>
    <row r="24" spans="1:20" ht="38.25">
      <c r="A24" s="192" t="s">
        <v>550</v>
      </c>
      <c r="B24" s="68"/>
      <c r="C24" s="214" t="s">
        <v>589</v>
      </c>
      <c r="D24" s="215">
        <v>44937</v>
      </c>
      <c r="E24" s="192" t="s">
        <v>1577</v>
      </c>
      <c r="F24" s="192" t="s">
        <v>3</v>
      </c>
      <c r="G24" s="192">
        <v>2084288</v>
      </c>
      <c r="H24" s="68"/>
      <c r="I24" s="198" t="s">
        <v>1780</v>
      </c>
      <c r="J24" s="68"/>
      <c r="K24" s="68"/>
      <c r="L24" s="68"/>
      <c r="M24" s="68"/>
      <c r="N24" s="362"/>
      <c r="O24" s="362"/>
      <c r="P24" s="216">
        <v>0</v>
      </c>
      <c r="Q24" s="216">
        <v>32.74</v>
      </c>
      <c r="R24" s="68" t="s">
        <v>638</v>
      </c>
      <c r="S24" s="363"/>
      <c r="T24" s="277"/>
    </row>
    <row r="25" spans="1:20" ht="51">
      <c r="A25" s="192" t="s">
        <v>550</v>
      </c>
      <c r="B25" s="68"/>
      <c r="C25" s="214" t="s">
        <v>589</v>
      </c>
      <c r="D25" s="215">
        <v>44937</v>
      </c>
      <c r="E25" s="192" t="s">
        <v>1578</v>
      </c>
      <c r="F25" s="192" t="s">
        <v>3</v>
      </c>
      <c r="G25" s="192">
        <v>2084290</v>
      </c>
      <c r="H25" s="68"/>
      <c r="I25" s="198" t="s">
        <v>1781</v>
      </c>
      <c r="J25" s="68"/>
      <c r="K25" s="68"/>
      <c r="L25" s="68"/>
      <c r="M25" s="68"/>
      <c r="N25" s="362"/>
      <c r="O25" s="362"/>
      <c r="P25" s="216">
        <v>0</v>
      </c>
      <c r="Q25" s="216">
        <v>0.52</v>
      </c>
      <c r="R25" s="68" t="s">
        <v>638</v>
      </c>
      <c r="S25" s="363"/>
      <c r="T25" s="277"/>
    </row>
    <row r="26" spans="1:20" ht="51">
      <c r="A26" s="192">
        <v>46</v>
      </c>
      <c r="B26" s="68"/>
      <c r="C26" s="214" t="s">
        <v>1379</v>
      </c>
      <c r="D26" s="215">
        <v>44937</v>
      </c>
      <c r="E26" s="192" t="s">
        <v>1579</v>
      </c>
      <c r="F26" s="192" t="s">
        <v>3</v>
      </c>
      <c r="G26" s="192">
        <v>2084241</v>
      </c>
      <c r="H26" s="68"/>
      <c r="I26" s="198" t="s">
        <v>1782</v>
      </c>
      <c r="J26" s="68"/>
      <c r="K26" s="68"/>
      <c r="L26" s="68"/>
      <c r="M26" s="68"/>
      <c r="N26" s="362"/>
      <c r="O26" s="362"/>
      <c r="P26" s="216">
        <v>0</v>
      </c>
      <c r="Q26" s="216">
        <v>5237.3999999999996</v>
      </c>
      <c r="R26" s="68" t="s">
        <v>638</v>
      </c>
      <c r="S26" s="363"/>
      <c r="T26" s="277"/>
    </row>
    <row r="27" spans="1:20" ht="63.75">
      <c r="A27" s="192" t="s">
        <v>541</v>
      </c>
      <c r="B27" s="68"/>
      <c r="C27" s="214" t="s">
        <v>590</v>
      </c>
      <c r="D27" s="215">
        <v>44937</v>
      </c>
      <c r="E27" s="192" t="s">
        <v>1580</v>
      </c>
      <c r="F27" s="192" t="s">
        <v>3</v>
      </c>
      <c r="G27" s="192">
        <v>2084268</v>
      </c>
      <c r="H27" s="68"/>
      <c r="I27" s="198" t="s">
        <v>1783</v>
      </c>
      <c r="J27" s="68"/>
      <c r="K27" s="68"/>
      <c r="L27" s="68"/>
      <c r="M27" s="68"/>
      <c r="N27" s="362"/>
      <c r="O27" s="362"/>
      <c r="P27" s="216">
        <v>0</v>
      </c>
      <c r="Q27" s="216">
        <v>12153.86</v>
      </c>
      <c r="R27" s="68" t="s">
        <v>638</v>
      </c>
      <c r="S27" s="363"/>
      <c r="T27" s="277"/>
    </row>
    <row r="28" spans="1:20" ht="63.75">
      <c r="A28" s="192" t="s">
        <v>541</v>
      </c>
      <c r="B28" s="68"/>
      <c r="C28" s="214" t="s">
        <v>590</v>
      </c>
      <c r="D28" s="215">
        <v>44937</v>
      </c>
      <c r="E28" s="192" t="s">
        <v>1581</v>
      </c>
      <c r="F28" s="192" t="s">
        <v>3</v>
      </c>
      <c r="G28" s="192">
        <v>2084269</v>
      </c>
      <c r="H28" s="68"/>
      <c r="I28" s="198" t="s">
        <v>1784</v>
      </c>
      <c r="J28" s="68"/>
      <c r="K28" s="68"/>
      <c r="L28" s="68"/>
      <c r="M28" s="68"/>
      <c r="N28" s="362"/>
      <c r="O28" s="362"/>
      <c r="P28" s="216">
        <v>0</v>
      </c>
      <c r="Q28" s="216">
        <v>77633.679999999993</v>
      </c>
      <c r="R28" s="68" t="s">
        <v>638</v>
      </c>
      <c r="S28" s="363"/>
      <c r="T28" s="277"/>
    </row>
    <row r="29" spans="1:20" ht="51">
      <c r="A29" s="192" t="s">
        <v>550</v>
      </c>
      <c r="B29" s="68"/>
      <c r="C29" s="214" t="s">
        <v>589</v>
      </c>
      <c r="D29" s="215">
        <v>44938</v>
      </c>
      <c r="E29" s="192" t="s">
        <v>1582</v>
      </c>
      <c r="F29" s="192" t="s">
        <v>3</v>
      </c>
      <c r="G29" s="192">
        <v>2084597</v>
      </c>
      <c r="H29" s="68"/>
      <c r="I29" s="198" t="s">
        <v>1786</v>
      </c>
      <c r="J29" s="68"/>
      <c r="K29" s="68"/>
      <c r="L29" s="68"/>
      <c r="M29" s="68"/>
      <c r="N29" s="362"/>
      <c r="O29" s="362"/>
      <c r="P29" s="216">
        <v>0</v>
      </c>
      <c r="Q29" s="216">
        <v>308.33</v>
      </c>
      <c r="R29" s="68" t="s">
        <v>638</v>
      </c>
      <c r="S29" s="363"/>
      <c r="T29" s="277"/>
    </row>
    <row r="30" spans="1:20" ht="51">
      <c r="A30" s="192" t="s">
        <v>550</v>
      </c>
      <c r="B30" s="68"/>
      <c r="C30" s="214" t="s">
        <v>589</v>
      </c>
      <c r="D30" s="215">
        <v>44938</v>
      </c>
      <c r="E30" s="192" t="s">
        <v>1583</v>
      </c>
      <c r="F30" s="192" t="s">
        <v>3</v>
      </c>
      <c r="G30" s="192">
        <v>2084614</v>
      </c>
      <c r="H30" s="68"/>
      <c r="I30" s="198" t="s">
        <v>1787</v>
      </c>
      <c r="J30" s="68"/>
      <c r="K30" s="68"/>
      <c r="L30" s="68"/>
      <c r="M30" s="68"/>
      <c r="N30" s="362"/>
      <c r="O30" s="362"/>
      <c r="P30" s="216">
        <v>0</v>
      </c>
      <c r="Q30" s="216">
        <v>2589.23</v>
      </c>
      <c r="R30" s="68" t="s">
        <v>638</v>
      </c>
      <c r="S30" s="363"/>
      <c r="T30" s="277"/>
    </row>
    <row r="31" spans="1:20" ht="51">
      <c r="A31" s="192" t="s">
        <v>550</v>
      </c>
      <c r="B31" s="68"/>
      <c r="C31" s="214" t="s">
        <v>589</v>
      </c>
      <c r="D31" s="215">
        <v>44938</v>
      </c>
      <c r="E31" s="192" t="s">
        <v>1584</v>
      </c>
      <c r="F31" s="192" t="s">
        <v>3</v>
      </c>
      <c r="G31" s="192">
        <v>2084699</v>
      </c>
      <c r="H31" s="68"/>
      <c r="I31" s="198" t="s">
        <v>1788</v>
      </c>
      <c r="J31" s="68"/>
      <c r="K31" s="68"/>
      <c r="L31" s="68"/>
      <c r="M31" s="68"/>
      <c r="N31" s="362"/>
      <c r="O31" s="362"/>
      <c r="P31" s="216">
        <v>0</v>
      </c>
      <c r="Q31" s="216">
        <v>2000</v>
      </c>
      <c r="R31" s="68" t="s">
        <v>638</v>
      </c>
      <c r="S31" s="363"/>
      <c r="T31" s="277"/>
    </row>
    <row r="32" spans="1:20" ht="51">
      <c r="A32" s="192" t="s">
        <v>550</v>
      </c>
      <c r="B32" s="68"/>
      <c r="C32" s="214" t="s">
        <v>589</v>
      </c>
      <c r="D32" s="215">
        <v>44938</v>
      </c>
      <c r="E32" s="192" t="s">
        <v>1585</v>
      </c>
      <c r="F32" s="192" t="s">
        <v>3</v>
      </c>
      <c r="G32" s="192">
        <v>2084632</v>
      </c>
      <c r="H32" s="68"/>
      <c r="I32" s="198" t="s">
        <v>1789</v>
      </c>
      <c r="J32" s="68"/>
      <c r="K32" s="68"/>
      <c r="L32" s="68"/>
      <c r="M32" s="68"/>
      <c r="N32" s="362"/>
      <c r="O32" s="362"/>
      <c r="P32" s="216">
        <v>0</v>
      </c>
      <c r="Q32" s="216">
        <v>3604.08</v>
      </c>
      <c r="R32" s="68" t="s">
        <v>638</v>
      </c>
      <c r="S32" s="363"/>
      <c r="T32" s="277"/>
    </row>
    <row r="33" spans="1:20" ht="63.75">
      <c r="A33" s="192">
        <v>344</v>
      </c>
      <c r="B33" s="68"/>
      <c r="C33" s="214" t="s">
        <v>139</v>
      </c>
      <c r="D33" s="215">
        <v>44939</v>
      </c>
      <c r="E33" s="192" t="s">
        <v>1586</v>
      </c>
      <c r="F33" s="192" t="s">
        <v>3</v>
      </c>
      <c r="G33" s="192">
        <v>2085059</v>
      </c>
      <c r="H33" s="68"/>
      <c r="I33" s="198" t="s">
        <v>1790</v>
      </c>
      <c r="J33" s="68"/>
      <c r="K33" s="68"/>
      <c r="L33" s="68"/>
      <c r="M33" s="68"/>
      <c r="N33" s="362"/>
      <c r="O33" s="362"/>
      <c r="P33" s="216">
        <v>0</v>
      </c>
      <c r="Q33" s="216">
        <v>990.68</v>
      </c>
      <c r="R33" s="68" t="s">
        <v>638</v>
      </c>
      <c r="S33" s="363"/>
      <c r="T33" s="277"/>
    </row>
    <row r="34" spans="1:20" ht="51">
      <c r="A34" s="192" t="s">
        <v>550</v>
      </c>
      <c r="B34" s="68"/>
      <c r="C34" s="214" t="s">
        <v>589</v>
      </c>
      <c r="D34" s="215">
        <v>44942</v>
      </c>
      <c r="E34" s="192" t="s">
        <v>1587</v>
      </c>
      <c r="F34" s="192" t="s">
        <v>3</v>
      </c>
      <c r="G34" s="192">
        <v>2085200</v>
      </c>
      <c r="H34" s="68"/>
      <c r="I34" s="198" t="s">
        <v>1791</v>
      </c>
      <c r="J34" s="68"/>
      <c r="K34" s="68"/>
      <c r="L34" s="68"/>
      <c r="M34" s="68"/>
      <c r="N34" s="362"/>
      <c r="O34" s="362"/>
      <c r="P34" s="216">
        <v>0</v>
      </c>
      <c r="Q34" s="216">
        <v>280</v>
      </c>
      <c r="R34" s="68" t="s">
        <v>638</v>
      </c>
      <c r="S34" s="363"/>
      <c r="T34" s="277"/>
    </row>
    <row r="35" spans="1:20" ht="51">
      <c r="A35" s="192" t="s">
        <v>550</v>
      </c>
      <c r="B35" s="68"/>
      <c r="C35" s="214" t="s">
        <v>589</v>
      </c>
      <c r="D35" s="215">
        <v>44942</v>
      </c>
      <c r="E35" s="192" t="s">
        <v>1588</v>
      </c>
      <c r="F35" s="192" t="s">
        <v>3</v>
      </c>
      <c r="G35" s="192">
        <v>2085281</v>
      </c>
      <c r="H35" s="68"/>
      <c r="I35" s="198" t="s">
        <v>1792</v>
      </c>
      <c r="J35" s="68"/>
      <c r="K35" s="68"/>
      <c r="L35" s="68"/>
      <c r="M35" s="68"/>
      <c r="N35" s="362"/>
      <c r="O35" s="362"/>
      <c r="P35" s="216">
        <v>0</v>
      </c>
      <c r="Q35" s="216">
        <v>400</v>
      </c>
      <c r="R35" s="68" t="s">
        <v>638</v>
      </c>
      <c r="S35" s="363"/>
      <c r="T35" s="277"/>
    </row>
    <row r="36" spans="1:20" ht="51">
      <c r="A36" s="192" t="s">
        <v>550</v>
      </c>
      <c r="B36" s="68"/>
      <c r="C36" s="214" t="s">
        <v>589</v>
      </c>
      <c r="D36" s="215">
        <v>44943</v>
      </c>
      <c r="E36" s="192" t="s">
        <v>1589</v>
      </c>
      <c r="F36" s="192" t="s">
        <v>3</v>
      </c>
      <c r="G36" s="192">
        <v>2085633</v>
      </c>
      <c r="H36" s="68"/>
      <c r="I36" s="198" t="s">
        <v>1793</v>
      </c>
      <c r="J36" s="68"/>
      <c r="K36" s="68"/>
      <c r="L36" s="68"/>
      <c r="M36" s="68"/>
      <c r="N36" s="362"/>
      <c r="O36" s="362"/>
      <c r="P36" s="216">
        <v>0</v>
      </c>
      <c r="Q36" s="216">
        <v>376.34</v>
      </c>
      <c r="R36" s="68" t="s">
        <v>638</v>
      </c>
      <c r="S36" s="363"/>
      <c r="T36" s="277"/>
    </row>
    <row r="37" spans="1:20" ht="51">
      <c r="A37" s="192" t="s">
        <v>550</v>
      </c>
      <c r="B37" s="68"/>
      <c r="C37" s="214" t="s">
        <v>589</v>
      </c>
      <c r="D37" s="215">
        <v>44943</v>
      </c>
      <c r="E37" s="192" t="s">
        <v>1590</v>
      </c>
      <c r="F37" s="192" t="s">
        <v>3</v>
      </c>
      <c r="G37" s="192">
        <v>2085573</v>
      </c>
      <c r="H37" s="68"/>
      <c r="I37" s="198" t="s">
        <v>1794</v>
      </c>
      <c r="J37" s="68"/>
      <c r="K37" s="68"/>
      <c r="L37" s="68"/>
      <c r="M37" s="68"/>
      <c r="N37" s="362"/>
      <c r="O37" s="362"/>
      <c r="P37" s="216">
        <v>0</v>
      </c>
      <c r="Q37" s="216">
        <v>554.08000000000004</v>
      </c>
      <c r="R37" s="68" t="s">
        <v>638</v>
      </c>
      <c r="S37" s="363"/>
      <c r="T37" s="277"/>
    </row>
    <row r="38" spans="1:20" ht="51">
      <c r="A38" s="192" t="s">
        <v>550</v>
      </c>
      <c r="B38" s="68"/>
      <c r="C38" s="214" t="s">
        <v>589</v>
      </c>
      <c r="D38" s="215">
        <v>44943</v>
      </c>
      <c r="E38" s="192" t="s">
        <v>1591</v>
      </c>
      <c r="F38" s="192" t="s">
        <v>3</v>
      </c>
      <c r="G38" s="192">
        <v>2085576</v>
      </c>
      <c r="H38" s="68"/>
      <c r="I38" s="198" t="s">
        <v>1795</v>
      </c>
      <c r="J38" s="68"/>
      <c r="K38" s="68"/>
      <c r="L38" s="68"/>
      <c r="M38" s="68"/>
      <c r="N38" s="362"/>
      <c r="O38" s="362"/>
      <c r="P38" s="216">
        <v>0</v>
      </c>
      <c r="Q38" s="216">
        <v>788.88</v>
      </c>
      <c r="R38" s="68" t="s">
        <v>638</v>
      </c>
      <c r="S38" s="363"/>
      <c r="T38" s="277"/>
    </row>
    <row r="39" spans="1:20" ht="51">
      <c r="A39" s="192" t="s">
        <v>550</v>
      </c>
      <c r="B39" s="68"/>
      <c r="C39" s="214" t="s">
        <v>589</v>
      </c>
      <c r="D39" s="215">
        <v>44943</v>
      </c>
      <c r="E39" s="192" t="s">
        <v>1592</v>
      </c>
      <c r="F39" s="192" t="s">
        <v>3</v>
      </c>
      <c r="G39" s="192">
        <v>2085578</v>
      </c>
      <c r="H39" s="68"/>
      <c r="I39" s="198" t="s">
        <v>1796</v>
      </c>
      <c r="J39" s="68"/>
      <c r="K39" s="68"/>
      <c r="L39" s="68"/>
      <c r="M39" s="68"/>
      <c r="N39" s="362"/>
      <c r="O39" s="362"/>
      <c r="P39" s="216">
        <v>0</v>
      </c>
      <c r="Q39" s="216">
        <v>2424.1</v>
      </c>
      <c r="R39" s="68" t="s">
        <v>638</v>
      </c>
      <c r="S39" s="363"/>
      <c r="T39" s="277"/>
    </row>
    <row r="40" spans="1:20" ht="51">
      <c r="A40" s="192" t="s">
        <v>550</v>
      </c>
      <c r="B40" s="68"/>
      <c r="C40" s="214" t="s">
        <v>589</v>
      </c>
      <c r="D40" s="215">
        <v>44943</v>
      </c>
      <c r="E40" s="192" t="s">
        <v>1593</v>
      </c>
      <c r="F40" s="192" t="s">
        <v>3</v>
      </c>
      <c r="G40" s="192">
        <v>2085580</v>
      </c>
      <c r="H40" s="68"/>
      <c r="I40" s="198" t="s">
        <v>1797</v>
      </c>
      <c r="J40" s="68"/>
      <c r="K40" s="68"/>
      <c r="L40" s="68"/>
      <c r="M40" s="68"/>
      <c r="N40" s="362"/>
      <c r="O40" s="362"/>
      <c r="P40" s="216">
        <v>0</v>
      </c>
      <c r="Q40" s="216">
        <v>445.55</v>
      </c>
      <c r="R40" s="68" t="s">
        <v>638</v>
      </c>
      <c r="S40" s="363"/>
      <c r="T40" s="277"/>
    </row>
    <row r="41" spans="1:20" ht="51">
      <c r="A41" s="192" t="s">
        <v>550</v>
      </c>
      <c r="B41" s="68"/>
      <c r="C41" s="214" t="s">
        <v>589</v>
      </c>
      <c r="D41" s="215">
        <v>44944</v>
      </c>
      <c r="E41" s="192" t="s">
        <v>1594</v>
      </c>
      <c r="F41" s="192" t="s">
        <v>3</v>
      </c>
      <c r="G41" s="192">
        <v>2085865</v>
      </c>
      <c r="H41" s="68"/>
      <c r="I41" s="198" t="s">
        <v>1798</v>
      </c>
      <c r="J41" s="68"/>
      <c r="K41" s="68"/>
      <c r="L41" s="68"/>
      <c r="M41" s="68"/>
      <c r="N41" s="362"/>
      <c r="O41" s="362"/>
      <c r="P41" s="216">
        <v>0</v>
      </c>
      <c r="Q41" s="216">
        <v>7746.82</v>
      </c>
      <c r="R41" s="68" t="s">
        <v>638</v>
      </c>
      <c r="S41" s="363"/>
      <c r="T41" s="277"/>
    </row>
    <row r="42" spans="1:20" ht="38.25">
      <c r="A42" s="192" t="s">
        <v>550</v>
      </c>
      <c r="B42" s="68"/>
      <c r="C42" s="214" t="s">
        <v>589</v>
      </c>
      <c r="D42" s="215">
        <v>44944</v>
      </c>
      <c r="E42" s="192" t="s">
        <v>1595</v>
      </c>
      <c r="F42" s="192" t="s">
        <v>3</v>
      </c>
      <c r="G42" s="192">
        <v>2085892</v>
      </c>
      <c r="H42" s="68"/>
      <c r="I42" s="198" t="s">
        <v>1799</v>
      </c>
      <c r="J42" s="68"/>
      <c r="K42" s="68"/>
      <c r="L42" s="68"/>
      <c r="M42" s="68"/>
      <c r="N42" s="362"/>
      <c r="O42" s="362"/>
      <c r="P42" s="216">
        <v>0</v>
      </c>
      <c r="Q42" s="216">
        <v>197.1</v>
      </c>
      <c r="R42" s="68" t="s">
        <v>638</v>
      </c>
      <c r="S42" s="363"/>
      <c r="T42" s="277"/>
    </row>
    <row r="43" spans="1:20" ht="51">
      <c r="A43" s="192" t="s">
        <v>550</v>
      </c>
      <c r="B43" s="68"/>
      <c r="C43" s="214" t="s">
        <v>589</v>
      </c>
      <c r="D43" s="215">
        <v>44944</v>
      </c>
      <c r="E43" s="192" t="s">
        <v>1596</v>
      </c>
      <c r="F43" s="192" t="s">
        <v>3</v>
      </c>
      <c r="G43" s="192">
        <v>2085934</v>
      </c>
      <c r="H43" s="68"/>
      <c r="I43" s="198" t="s">
        <v>1800</v>
      </c>
      <c r="J43" s="68"/>
      <c r="K43" s="68"/>
      <c r="L43" s="68"/>
      <c r="M43" s="68"/>
      <c r="N43" s="362"/>
      <c r="O43" s="362"/>
      <c r="P43" s="216">
        <v>0</v>
      </c>
      <c r="Q43" s="216">
        <v>100</v>
      </c>
      <c r="R43" s="68" t="s">
        <v>638</v>
      </c>
      <c r="S43" s="363"/>
      <c r="T43" s="277"/>
    </row>
    <row r="44" spans="1:20" ht="51">
      <c r="A44" s="192" t="s">
        <v>544</v>
      </c>
      <c r="B44" s="68"/>
      <c r="C44" s="214" t="s">
        <v>683</v>
      </c>
      <c r="D44" s="215">
        <v>44944</v>
      </c>
      <c r="E44" s="192" t="s">
        <v>1597</v>
      </c>
      <c r="F44" s="192" t="s">
        <v>3</v>
      </c>
      <c r="G44" s="192">
        <v>2085869</v>
      </c>
      <c r="H44" s="68"/>
      <c r="I44" s="198" t="s">
        <v>1801</v>
      </c>
      <c r="J44" s="68"/>
      <c r="K44" s="68"/>
      <c r="L44" s="68"/>
      <c r="M44" s="68"/>
      <c r="N44" s="362"/>
      <c r="O44" s="362"/>
      <c r="P44" s="216">
        <v>0</v>
      </c>
      <c r="Q44" s="216">
        <v>162131.75</v>
      </c>
      <c r="R44" s="68" t="s">
        <v>638</v>
      </c>
      <c r="S44" s="363"/>
      <c r="T44" s="277"/>
    </row>
    <row r="45" spans="1:20" ht="51">
      <c r="A45" s="192" t="s">
        <v>550</v>
      </c>
      <c r="B45" s="68"/>
      <c r="C45" s="214" t="s">
        <v>589</v>
      </c>
      <c r="D45" s="215">
        <v>44944</v>
      </c>
      <c r="E45" s="192" t="s">
        <v>1598</v>
      </c>
      <c r="F45" s="192" t="s">
        <v>3</v>
      </c>
      <c r="G45" s="192">
        <v>2085891</v>
      </c>
      <c r="H45" s="68"/>
      <c r="I45" s="198" t="s">
        <v>1802</v>
      </c>
      <c r="J45" s="68"/>
      <c r="K45" s="68"/>
      <c r="L45" s="68"/>
      <c r="M45" s="68"/>
      <c r="N45" s="362"/>
      <c r="O45" s="362"/>
      <c r="P45" s="216">
        <v>0</v>
      </c>
      <c r="Q45" s="216">
        <v>1722.76</v>
      </c>
      <c r="R45" s="68" t="s">
        <v>638</v>
      </c>
      <c r="S45" s="363"/>
      <c r="T45" s="277"/>
    </row>
    <row r="46" spans="1:20" ht="51">
      <c r="A46" s="192" t="s">
        <v>541</v>
      </c>
      <c r="B46" s="68"/>
      <c r="C46" s="214" t="s">
        <v>590</v>
      </c>
      <c r="D46" s="215">
        <v>44944</v>
      </c>
      <c r="E46" s="192" t="s">
        <v>1599</v>
      </c>
      <c r="F46" s="192" t="s">
        <v>3</v>
      </c>
      <c r="G46" s="192">
        <v>2085921</v>
      </c>
      <c r="H46" s="68"/>
      <c r="I46" s="198" t="s">
        <v>1803</v>
      </c>
      <c r="J46" s="68"/>
      <c r="K46" s="68"/>
      <c r="L46" s="68"/>
      <c r="M46" s="68"/>
      <c r="N46" s="362"/>
      <c r="O46" s="362"/>
      <c r="P46" s="216">
        <v>0</v>
      </c>
      <c r="Q46" s="216">
        <v>318090.83</v>
      </c>
      <c r="R46" s="68" t="s">
        <v>638</v>
      </c>
      <c r="S46" s="363"/>
      <c r="T46" s="277"/>
    </row>
    <row r="47" spans="1:20" ht="51">
      <c r="A47" s="192" t="s">
        <v>541</v>
      </c>
      <c r="B47" s="68"/>
      <c r="C47" s="214" t="s">
        <v>590</v>
      </c>
      <c r="D47" s="215">
        <v>44944</v>
      </c>
      <c r="E47" s="192" t="s">
        <v>1600</v>
      </c>
      <c r="F47" s="192" t="s">
        <v>3</v>
      </c>
      <c r="G47" s="192">
        <v>2085922</v>
      </c>
      <c r="H47" s="68"/>
      <c r="I47" s="198" t="s">
        <v>1804</v>
      </c>
      <c r="J47" s="68"/>
      <c r="K47" s="68"/>
      <c r="L47" s="68"/>
      <c r="M47" s="68"/>
      <c r="N47" s="362"/>
      <c r="O47" s="362"/>
      <c r="P47" s="216">
        <v>0</v>
      </c>
      <c r="Q47" s="216">
        <v>11664.58</v>
      </c>
      <c r="R47" s="68" t="s">
        <v>638</v>
      </c>
      <c r="S47" s="363"/>
      <c r="T47" s="277"/>
    </row>
    <row r="48" spans="1:20" ht="51">
      <c r="A48" s="192" t="s">
        <v>541</v>
      </c>
      <c r="B48" s="68"/>
      <c r="C48" s="214" t="s">
        <v>590</v>
      </c>
      <c r="D48" s="215">
        <v>44944</v>
      </c>
      <c r="E48" s="192" t="s">
        <v>1601</v>
      </c>
      <c r="F48" s="192" t="s">
        <v>3</v>
      </c>
      <c r="G48" s="192">
        <v>2085925</v>
      </c>
      <c r="H48" s="68"/>
      <c r="I48" s="198" t="s">
        <v>1805</v>
      </c>
      <c r="J48" s="68"/>
      <c r="K48" s="68"/>
      <c r="L48" s="68"/>
      <c r="M48" s="68"/>
      <c r="N48" s="362"/>
      <c r="O48" s="362"/>
      <c r="P48" s="216">
        <v>0</v>
      </c>
      <c r="Q48" s="216">
        <v>362621.14</v>
      </c>
      <c r="R48" s="68" t="s">
        <v>638</v>
      </c>
      <c r="S48" s="363"/>
      <c r="T48" s="277"/>
    </row>
    <row r="49" spans="1:20" ht="51">
      <c r="A49" s="192" t="s">
        <v>541</v>
      </c>
      <c r="B49" s="68"/>
      <c r="C49" s="214" t="s">
        <v>590</v>
      </c>
      <c r="D49" s="215">
        <v>44944</v>
      </c>
      <c r="E49" s="192" t="s">
        <v>1602</v>
      </c>
      <c r="F49" s="192" t="s">
        <v>3</v>
      </c>
      <c r="G49" s="192">
        <v>2085929</v>
      </c>
      <c r="H49" s="68"/>
      <c r="I49" s="198" t="s">
        <v>1806</v>
      </c>
      <c r="J49" s="68"/>
      <c r="K49" s="68"/>
      <c r="L49" s="68"/>
      <c r="M49" s="68"/>
      <c r="N49" s="362"/>
      <c r="O49" s="362"/>
      <c r="P49" s="216">
        <v>0</v>
      </c>
      <c r="Q49" s="216">
        <v>1925.75</v>
      </c>
      <c r="R49" s="68" t="s">
        <v>638</v>
      </c>
      <c r="S49" s="363"/>
      <c r="T49" s="277"/>
    </row>
    <row r="50" spans="1:20" ht="51">
      <c r="A50" s="192" t="s">
        <v>550</v>
      </c>
      <c r="B50" s="68"/>
      <c r="C50" s="214" t="s">
        <v>589</v>
      </c>
      <c r="D50" s="215">
        <v>44945</v>
      </c>
      <c r="E50" s="192" t="s">
        <v>1603</v>
      </c>
      <c r="F50" s="192" t="s">
        <v>3</v>
      </c>
      <c r="G50" s="192">
        <v>2086327</v>
      </c>
      <c r="H50" s="68"/>
      <c r="I50" s="198" t="s">
        <v>1807</v>
      </c>
      <c r="J50" s="68"/>
      <c r="K50" s="68"/>
      <c r="L50" s="68"/>
      <c r="M50" s="68"/>
      <c r="N50" s="362"/>
      <c r="O50" s="362"/>
      <c r="P50" s="216">
        <v>0</v>
      </c>
      <c r="Q50" s="216">
        <v>321.60000000000002</v>
      </c>
      <c r="R50" s="68" t="s">
        <v>638</v>
      </c>
      <c r="S50" s="363"/>
      <c r="T50" s="277"/>
    </row>
    <row r="51" spans="1:20" ht="51">
      <c r="A51" s="192" t="s">
        <v>541</v>
      </c>
      <c r="B51" s="68"/>
      <c r="C51" s="214" t="s">
        <v>590</v>
      </c>
      <c r="D51" s="215">
        <v>44945</v>
      </c>
      <c r="E51" s="192" t="s">
        <v>1604</v>
      </c>
      <c r="F51" s="192" t="s">
        <v>3</v>
      </c>
      <c r="G51" s="192">
        <v>2086239</v>
      </c>
      <c r="H51" s="68"/>
      <c r="I51" s="198" t="s">
        <v>1808</v>
      </c>
      <c r="J51" s="68"/>
      <c r="K51" s="68"/>
      <c r="L51" s="68"/>
      <c r="M51" s="68"/>
      <c r="N51" s="362"/>
      <c r="O51" s="362"/>
      <c r="P51" s="216">
        <v>0</v>
      </c>
      <c r="Q51" s="216">
        <v>1017.3</v>
      </c>
      <c r="R51" s="68" t="s">
        <v>638</v>
      </c>
      <c r="S51" s="363"/>
      <c r="T51" s="277"/>
    </row>
    <row r="52" spans="1:20" ht="51">
      <c r="A52" s="192" t="s">
        <v>541</v>
      </c>
      <c r="B52" s="68"/>
      <c r="C52" s="214" t="s">
        <v>590</v>
      </c>
      <c r="D52" s="215">
        <v>44945</v>
      </c>
      <c r="E52" s="192" t="s">
        <v>1605</v>
      </c>
      <c r="F52" s="192" t="s">
        <v>3</v>
      </c>
      <c r="G52" s="192">
        <v>2086241</v>
      </c>
      <c r="H52" s="68"/>
      <c r="I52" s="198" t="s">
        <v>1809</v>
      </c>
      <c r="J52" s="68"/>
      <c r="K52" s="68"/>
      <c r="L52" s="68"/>
      <c r="M52" s="68"/>
      <c r="N52" s="362"/>
      <c r="O52" s="362"/>
      <c r="P52" s="216">
        <v>0</v>
      </c>
      <c r="Q52" s="216">
        <v>9321.94</v>
      </c>
      <c r="R52" s="68" t="s">
        <v>638</v>
      </c>
      <c r="S52" s="363"/>
      <c r="T52" s="277"/>
    </row>
    <row r="53" spans="1:20" ht="51">
      <c r="A53" s="192" t="s">
        <v>550</v>
      </c>
      <c r="B53" s="68"/>
      <c r="C53" s="214" t="s">
        <v>589</v>
      </c>
      <c r="D53" s="215">
        <v>44946</v>
      </c>
      <c r="E53" s="192" t="s">
        <v>1606</v>
      </c>
      <c r="F53" s="192" t="s">
        <v>3</v>
      </c>
      <c r="G53" s="192">
        <v>2086579</v>
      </c>
      <c r="H53" s="68"/>
      <c r="I53" s="198" t="s">
        <v>1810</v>
      </c>
      <c r="J53" s="68"/>
      <c r="K53" s="68"/>
      <c r="L53" s="68"/>
      <c r="M53" s="68"/>
      <c r="N53" s="362"/>
      <c r="O53" s="362"/>
      <c r="P53" s="216">
        <v>0</v>
      </c>
      <c r="Q53" s="216">
        <v>950</v>
      </c>
      <c r="R53" s="68" t="s">
        <v>638</v>
      </c>
      <c r="S53" s="363"/>
      <c r="T53" s="277"/>
    </row>
    <row r="54" spans="1:20" ht="51">
      <c r="A54" s="192">
        <v>903</v>
      </c>
      <c r="B54" s="68"/>
      <c r="C54" s="214" t="s">
        <v>192</v>
      </c>
      <c r="D54" s="215">
        <v>44946</v>
      </c>
      <c r="E54" s="192" t="s">
        <v>1607</v>
      </c>
      <c r="F54" s="192" t="s">
        <v>3</v>
      </c>
      <c r="G54" s="192">
        <v>2086558</v>
      </c>
      <c r="H54" s="68"/>
      <c r="I54" s="198" t="s">
        <v>1811</v>
      </c>
      <c r="J54" s="68"/>
      <c r="K54" s="68"/>
      <c r="L54" s="68"/>
      <c r="M54" s="68"/>
      <c r="N54" s="362"/>
      <c r="O54" s="362"/>
      <c r="P54" s="216">
        <v>0</v>
      </c>
      <c r="Q54" s="216">
        <v>4349.6400000000003</v>
      </c>
      <c r="R54" s="68" t="s">
        <v>638</v>
      </c>
      <c r="S54" s="363"/>
      <c r="T54" s="277"/>
    </row>
    <row r="55" spans="1:20" ht="76.5">
      <c r="A55" s="192" t="s">
        <v>550</v>
      </c>
      <c r="B55" s="68"/>
      <c r="C55" s="214" t="s">
        <v>589</v>
      </c>
      <c r="D55" s="215">
        <v>44946</v>
      </c>
      <c r="E55" s="192" t="s">
        <v>1905</v>
      </c>
      <c r="F55" s="192" t="s">
        <v>3</v>
      </c>
      <c r="G55" s="192">
        <v>2086569</v>
      </c>
      <c r="H55" s="68"/>
      <c r="I55" s="198" t="s">
        <v>2084</v>
      </c>
      <c r="J55" s="68"/>
      <c r="K55" s="68"/>
      <c r="L55" s="68"/>
      <c r="M55" s="68"/>
      <c r="N55" s="362"/>
      <c r="O55" s="362"/>
      <c r="P55" s="216">
        <v>0</v>
      </c>
      <c r="Q55" s="216">
        <v>9130</v>
      </c>
      <c r="R55" s="68" t="s">
        <v>1464</v>
      </c>
      <c r="S55" s="363"/>
      <c r="T55" s="277"/>
    </row>
    <row r="56" spans="1:20" ht="76.5">
      <c r="A56" s="192">
        <v>905</v>
      </c>
      <c r="B56" s="68"/>
      <c r="C56" s="214" t="s">
        <v>194</v>
      </c>
      <c r="D56" s="215">
        <v>44946</v>
      </c>
      <c r="E56" s="192" t="s">
        <v>1906</v>
      </c>
      <c r="F56" s="192" t="s">
        <v>3</v>
      </c>
      <c r="G56" s="192">
        <v>2086570</v>
      </c>
      <c r="H56" s="68"/>
      <c r="I56" s="198" t="s">
        <v>2085</v>
      </c>
      <c r="J56" s="68"/>
      <c r="K56" s="68"/>
      <c r="L56" s="68"/>
      <c r="M56" s="68"/>
      <c r="N56" s="362"/>
      <c r="O56" s="362"/>
      <c r="P56" s="216">
        <v>0</v>
      </c>
      <c r="Q56" s="216">
        <v>719.25</v>
      </c>
      <c r="R56" s="68" t="s">
        <v>1464</v>
      </c>
      <c r="S56" s="363"/>
      <c r="T56" s="277"/>
    </row>
    <row r="57" spans="1:20" ht="76.5">
      <c r="A57" s="192">
        <v>905</v>
      </c>
      <c r="B57" s="68"/>
      <c r="C57" s="214" t="s">
        <v>194</v>
      </c>
      <c r="D57" s="215">
        <v>44946</v>
      </c>
      <c r="E57" s="192" t="s">
        <v>1906</v>
      </c>
      <c r="F57" s="192" t="s">
        <v>3</v>
      </c>
      <c r="G57" s="192">
        <v>2086570</v>
      </c>
      <c r="H57" s="68"/>
      <c r="I57" s="198" t="s">
        <v>2085</v>
      </c>
      <c r="J57" s="68"/>
      <c r="K57" s="68"/>
      <c r="L57" s="68"/>
      <c r="M57" s="68"/>
      <c r="N57" s="362"/>
      <c r="O57" s="362"/>
      <c r="P57" s="216">
        <v>0</v>
      </c>
      <c r="Q57" s="216">
        <v>3349.35</v>
      </c>
      <c r="R57" s="68" t="s">
        <v>1464</v>
      </c>
      <c r="S57" s="363"/>
      <c r="T57" s="277"/>
    </row>
    <row r="58" spans="1:20" ht="38.25">
      <c r="A58" s="192" t="s">
        <v>550</v>
      </c>
      <c r="B58" s="68"/>
      <c r="C58" s="214" t="s">
        <v>589</v>
      </c>
      <c r="D58" s="215">
        <v>44950</v>
      </c>
      <c r="E58" s="192" t="s">
        <v>1608</v>
      </c>
      <c r="F58" s="192" t="s">
        <v>3</v>
      </c>
      <c r="G58" s="192">
        <v>2086874</v>
      </c>
      <c r="H58" s="68"/>
      <c r="I58" s="198" t="s">
        <v>1812</v>
      </c>
      <c r="J58" s="68"/>
      <c r="K58" s="68"/>
      <c r="L58" s="68"/>
      <c r="M58" s="68"/>
      <c r="N58" s="362"/>
      <c r="O58" s="362"/>
      <c r="P58" s="216">
        <v>0</v>
      </c>
      <c r="Q58" s="216">
        <v>1713.97</v>
      </c>
      <c r="R58" s="68" t="s">
        <v>638</v>
      </c>
      <c r="S58" s="363"/>
      <c r="T58" s="277"/>
    </row>
    <row r="59" spans="1:20" ht="51">
      <c r="A59" s="192" t="s">
        <v>550</v>
      </c>
      <c r="B59" s="68"/>
      <c r="C59" s="214" t="s">
        <v>589</v>
      </c>
      <c r="D59" s="215">
        <v>44950</v>
      </c>
      <c r="E59" s="192" t="s">
        <v>1609</v>
      </c>
      <c r="F59" s="192" t="s">
        <v>3</v>
      </c>
      <c r="G59" s="192">
        <v>2086886</v>
      </c>
      <c r="H59" s="68"/>
      <c r="I59" s="198" t="s">
        <v>1813</v>
      </c>
      <c r="J59" s="68"/>
      <c r="K59" s="68"/>
      <c r="L59" s="68"/>
      <c r="M59" s="68"/>
      <c r="N59" s="362"/>
      <c r="O59" s="362"/>
      <c r="P59" s="216">
        <v>0</v>
      </c>
      <c r="Q59" s="216">
        <v>493.97</v>
      </c>
      <c r="R59" s="68" t="s">
        <v>638</v>
      </c>
      <c r="S59" s="363"/>
      <c r="T59" s="277"/>
    </row>
    <row r="60" spans="1:20" ht="51">
      <c r="A60" s="192">
        <v>417</v>
      </c>
      <c r="B60" s="68"/>
      <c r="C60" s="214" t="s">
        <v>147</v>
      </c>
      <c r="D60" s="215">
        <v>44950</v>
      </c>
      <c r="E60" s="192" t="s">
        <v>1610</v>
      </c>
      <c r="F60" s="192" t="s">
        <v>3</v>
      </c>
      <c r="G60" s="192">
        <v>2086912</v>
      </c>
      <c r="H60" s="68"/>
      <c r="I60" s="198" t="s">
        <v>1814</v>
      </c>
      <c r="J60" s="68"/>
      <c r="K60" s="68"/>
      <c r="L60" s="68"/>
      <c r="M60" s="68"/>
      <c r="N60" s="362"/>
      <c r="O60" s="362"/>
      <c r="P60" s="216">
        <v>0</v>
      </c>
      <c r="Q60" s="216">
        <v>49085.33</v>
      </c>
      <c r="R60" s="68" t="s">
        <v>638</v>
      </c>
      <c r="S60" s="363"/>
      <c r="T60" s="277"/>
    </row>
    <row r="61" spans="1:20" ht="51">
      <c r="A61" s="192" t="s">
        <v>550</v>
      </c>
      <c r="B61" s="68"/>
      <c r="C61" s="214" t="s">
        <v>589</v>
      </c>
      <c r="D61" s="215">
        <v>44950</v>
      </c>
      <c r="E61" s="192" t="s">
        <v>1611</v>
      </c>
      <c r="F61" s="192" t="s">
        <v>3</v>
      </c>
      <c r="G61" s="192">
        <v>2086923</v>
      </c>
      <c r="H61" s="68"/>
      <c r="I61" s="198" t="s">
        <v>1815</v>
      </c>
      <c r="J61" s="68"/>
      <c r="K61" s="68"/>
      <c r="L61" s="68"/>
      <c r="M61" s="68"/>
      <c r="N61" s="362"/>
      <c r="O61" s="362"/>
      <c r="P61" s="216">
        <v>0</v>
      </c>
      <c r="Q61" s="216">
        <v>1265.94</v>
      </c>
      <c r="R61" s="68" t="s">
        <v>638</v>
      </c>
      <c r="S61" s="363"/>
      <c r="T61" s="277"/>
    </row>
    <row r="62" spans="1:20" ht="51">
      <c r="A62" s="192" t="s">
        <v>550</v>
      </c>
      <c r="B62" s="68"/>
      <c r="C62" s="214" t="s">
        <v>589</v>
      </c>
      <c r="D62" s="215">
        <v>44950</v>
      </c>
      <c r="E62" s="192" t="s">
        <v>1612</v>
      </c>
      <c r="F62" s="192" t="s">
        <v>3</v>
      </c>
      <c r="G62" s="192">
        <v>2086926</v>
      </c>
      <c r="H62" s="68"/>
      <c r="I62" s="198" t="s">
        <v>1816</v>
      </c>
      <c r="J62" s="68"/>
      <c r="K62" s="68"/>
      <c r="L62" s="68"/>
      <c r="M62" s="68"/>
      <c r="N62" s="362"/>
      <c r="O62" s="362"/>
      <c r="P62" s="216">
        <v>0</v>
      </c>
      <c r="Q62" s="216">
        <v>697.47</v>
      </c>
      <c r="R62" s="68" t="s">
        <v>638</v>
      </c>
      <c r="S62" s="363"/>
      <c r="T62" s="277"/>
    </row>
    <row r="63" spans="1:20" ht="51">
      <c r="A63" s="192" t="s">
        <v>550</v>
      </c>
      <c r="B63" s="68"/>
      <c r="C63" s="214" t="s">
        <v>589</v>
      </c>
      <c r="D63" s="215">
        <v>44950</v>
      </c>
      <c r="E63" s="192" t="s">
        <v>1613</v>
      </c>
      <c r="F63" s="192" t="s">
        <v>3</v>
      </c>
      <c r="G63" s="192">
        <v>2086977</v>
      </c>
      <c r="H63" s="68"/>
      <c r="I63" s="198" t="s">
        <v>1817</v>
      </c>
      <c r="J63" s="68"/>
      <c r="K63" s="68"/>
      <c r="L63" s="68"/>
      <c r="M63" s="68"/>
      <c r="N63" s="362"/>
      <c r="O63" s="362"/>
      <c r="P63" s="216">
        <v>0</v>
      </c>
      <c r="Q63" s="216">
        <v>4638.59</v>
      </c>
      <c r="R63" s="68" t="s">
        <v>638</v>
      </c>
      <c r="S63" s="363"/>
      <c r="T63" s="277"/>
    </row>
    <row r="64" spans="1:20" ht="51">
      <c r="A64" s="192" t="s">
        <v>550</v>
      </c>
      <c r="B64" s="68"/>
      <c r="C64" s="214" t="s">
        <v>589</v>
      </c>
      <c r="D64" s="215">
        <v>44951</v>
      </c>
      <c r="E64" s="192" t="s">
        <v>1614</v>
      </c>
      <c r="F64" s="192" t="s">
        <v>3</v>
      </c>
      <c r="G64" s="192">
        <v>2087261</v>
      </c>
      <c r="H64" s="68"/>
      <c r="I64" s="198" t="s">
        <v>1818</v>
      </c>
      <c r="J64" s="68"/>
      <c r="K64" s="68"/>
      <c r="L64" s="68"/>
      <c r="M64" s="68"/>
      <c r="N64" s="362"/>
      <c r="O64" s="362"/>
      <c r="P64" s="216">
        <v>0</v>
      </c>
      <c r="Q64" s="216">
        <v>456.62</v>
      </c>
      <c r="R64" s="68" t="s">
        <v>638</v>
      </c>
      <c r="S64" s="363"/>
      <c r="T64" s="277"/>
    </row>
    <row r="65" spans="1:20" ht="51">
      <c r="A65" s="192" t="s">
        <v>550</v>
      </c>
      <c r="B65" s="68"/>
      <c r="C65" s="214" t="s">
        <v>589</v>
      </c>
      <c r="D65" s="215">
        <v>44951</v>
      </c>
      <c r="E65" s="192" t="s">
        <v>1615</v>
      </c>
      <c r="F65" s="192" t="s">
        <v>3</v>
      </c>
      <c r="G65" s="192">
        <v>2087297</v>
      </c>
      <c r="H65" s="68"/>
      <c r="I65" s="198" t="s">
        <v>1819</v>
      </c>
      <c r="J65" s="68"/>
      <c r="K65" s="68"/>
      <c r="L65" s="68"/>
      <c r="M65" s="68"/>
      <c r="N65" s="362"/>
      <c r="O65" s="362"/>
      <c r="P65" s="216">
        <v>0</v>
      </c>
      <c r="Q65" s="216">
        <v>75.16</v>
      </c>
      <c r="R65" s="68" t="s">
        <v>638</v>
      </c>
      <c r="S65" s="363"/>
      <c r="T65" s="277"/>
    </row>
    <row r="66" spans="1:20" ht="51">
      <c r="A66" s="192" t="s">
        <v>550</v>
      </c>
      <c r="B66" s="68"/>
      <c r="C66" s="214" t="s">
        <v>589</v>
      </c>
      <c r="D66" s="215">
        <v>44951</v>
      </c>
      <c r="E66" s="192" t="s">
        <v>1616</v>
      </c>
      <c r="F66" s="192" t="s">
        <v>3</v>
      </c>
      <c r="G66" s="192">
        <v>2087390</v>
      </c>
      <c r="H66" s="68"/>
      <c r="I66" s="198" t="s">
        <v>1820</v>
      </c>
      <c r="J66" s="68"/>
      <c r="K66" s="68"/>
      <c r="L66" s="68"/>
      <c r="M66" s="68"/>
      <c r="N66" s="362"/>
      <c r="O66" s="362"/>
      <c r="P66" s="216">
        <v>0</v>
      </c>
      <c r="Q66" s="216">
        <v>188.33</v>
      </c>
      <c r="R66" s="68" t="s">
        <v>638</v>
      </c>
      <c r="S66" s="363"/>
      <c r="T66" s="277"/>
    </row>
    <row r="67" spans="1:20" ht="51">
      <c r="A67" s="192" t="s">
        <v>550</v>
      </c>
      <c r="B67" s="68"/>
      <c r="C67" s="214" t="s">
        <v>589</v>
      </c>
      <c r="D67" s="215">
        <v>44951</v>
      </c>
      <c r="E67" s="192" t="s">
        <v>1617</v>
      </c>
      <c r="F67" s="192" t="s">
        <v>3</v>
      </c>
      <c r="G67" s="192">
        <v>2087192</v>
      </c>
      <c r="H67" s="68"/>
      <c r="I67" s="198" t="s">
        <v>1821</v>
      </c>
      <c r="J67" s="68"/>
      <c r="K67" s="68"/>
      <c r="L67" s="68"/>
      <c r="M67" s="68"/>
      <c r="N67" s="362"/>
      <c r="O67" s="362"/>
      <c r="P67" s="216">
        <v>0</v>
      </c>
      <c r="Q67" s="216">
        <v>3024</v>
      </c>
      <c r="R67" s="68" t="s">
        <v>638</v>
      </c>
      <c r="S67" s="363"/>
      <c r="T67" s="277"/>
    </row>
    <row r="68" spans="1:20" ht="51">
      <c r="A68" s="192" t="s">
        <v>550</v>
      </c>
      <c r="B68" s="68"/>
      <c r="C68" s="214" t="s">
        <v>589</v>
      </c>
      <c r="D68" s="215">
        <v>44951</v>
      </c>
      <c r="E68" s="192" t="s">
        <v>1618</v>
      </c>
      <c r="F68" s="192" t="s">
        <v>3</v>
      </c>
      <c r="G68" s="192">
        <v>2087260</v>
      </c>
      <c r="H68" s="68"/>
      <c r="I68" s="198" t="s">
        <v>1822</v>
      </c>
      <c r="J68" s="68"/>
      <c r="K68" s="68"/>
      <c r="L68" s="68"/>
      <c r="M68" s="68"/>
      <c r="N68" s="362"/>
      <c r="O68" s="362"/>
      <c r="P68" s="216">
        <v>0</v>
      </c>
      <c r="Q68" s="216">
        <v>936.24</v>
      </c>
      <c r="R68" s="68" t="s">
        <v>638</v>
      </c>
      <c r="S68" s="363"/>
      <c r="T68" s="277"/>
    </row>
    <row r="69" spans="1:20" ht="51">
      <c r="A69" s="192" t="s">
        <v>541</v>
      </c>
      <c r="B69" s="68"/>
      <c r="C69" s="214" t="s">
        <v>590</v>
      </c>
      <c r="D69" s="215">
        <v>44952</v>
      </c>
      <c r="E69" s="192" t="s">
        <v>1619</v>
      </c>
      <c r="F69" s="192" t="s">
        <v>3</v>
      </c>
      <c r="G69" s="192">
        <v>2087640</v>
      </c>
      <c r="H69" s="68"/>
      <c r="I69" s="198" t="s">
        <v>1823</v>
      </c>
      <c r="J69" s="68"/>
      <c r="K69" s="68"/>
      <c r="L69" s="68"/>
      <c r="M69" s="68"/>
      <c r="N69" s="362"/>
      <c r="O69" s="362"/>
      <c r="P69" s="216">
        <v>0</v>
      </c>
      <c r="Q69" s="216">
        <v>6646.67</v>
      </c>
      <c r="R69" s="68" t="s">
        <v>638</v>
      </c>
      <c r="S69" s="363"/>
      <c r="T69" s="277"/>
    </row>
    <row r="70" spans="1:20" ht="51">
      <c r="A70" s="192" t="s">
        <v>550</v>
      </c>
      <c r="B70" s="68"/>
      <c r="C70" s="214" t="s">
        <v>589</v>
      </c>
      <c r="D70" s="215">
        <v>44952</v>
      </c>
      <c r="E70" s="192" t="s">
        <v>1620</v>
      </c>
      <c r="F70" s="192" t="s">
        <v>3</v>
      </c>
      <c r="G70" s="192">
        <v>2087688</v>
      </c>
      <c r="H70" s="68"/>
      <c r="I70" s="198" t="s">
        <v>1824</v>
      </c>
      <c r="J70" s="68"/>
      <c r="K70" s="68"/>
      <c r="L70" s="68"/>
      <c r="M70" s="68"/>
      <c r="N70" s="362"/>
      <c r="O70" s="362"/>
      <c r="P70" s="216">
        <v>0</v>
      </c>
      <c r="Q70" s="216">
        <v>100</v>
      </c>
      <c r="R70" s="68" t="s">
        <v>638</v>
      </c>
      <c r="S70" s="363"/>
      <c r="T70" s="277"/>
    </row>
    <row r="71" spans="1:20" ht="51">
      <c r="A71" s="192" t="s">
        <v>541</v>
      </c>
      <c r="B71" s="68"/>
      <c r="C71" s="214" t="s">
        <v>590</v>
      </c>
      <c r="D71" s="215">
        <v>44952</v>
      </c>
      <c r="E71" s="192" t="s">
        <v>1621</v>
      </c>
      <c r="F71" s="192" t="s">
        <v>3</v>
      </c>
      <c r="G71" s="192">
        <v>2087585</v>
      </c>
      <c r="H71" s="68"/>
      <c r="I71" s="198" t="s">
        <v>1825</v>
      </c>
      <c r="J71" s="68"/>
      <c r="K71" s="68"/>
      <c r="L71" s="68"/>
      <c r="M71" s="68"/>
      <c r="N71" s="362"/>
      <c r="O71" s="362"/>
      <c r="P71" s="216">
        <v>0</v>
      </c>
      <c r="Q71" s="216">
        <v>11221.06</v>
      </c>
      <c r="R71" s="68" t="s">
        <v>638</v>
      </c>
      <c r="S71" s="363"/>
      <c r="T71" s="277"/>
    </row>
    <row r="72" spans="1:20" ht="63.75">
      <c r="A72" s="192" t="s">
        <v>550</v>
      </c>
      <c r="B72" s="68"/>
      <c r="C72" s="214" t="s">
        <v>589</v>
      </c>
      <c r="D72" s="215">
        <v>44953</v>
      </c>
      <c r="E72" s="192" t="s">
        <v>1622</v>
      </c>
      <c r="F72" s="192" t="s">
        <v>3</v>
      </c>
      <c r="G72" s="192">
        <v>2087890</v>
      </c>
      <c r="H72" s="68"/>
      <c r="I72" s="198" t="s">
        <v>1826</v>
      </c>
      <c r="J72" s="68"/>
      <c r="K72" s="68"/>
      <c r="L72" s="68"/>
      <c r="M72" s="68"/>
      <c r="N72" s="362"/>
      <c r="O72" s="362"/>
      <c r="P72" s="216">
        <v>0</v>
      </c>
      <c r="Q72" s="216">
        <v>14.36</v>
      </c>
      <c r="R72" s="68" t="s">
        <v>638</v>
      </c>
      <c r="S72" s="363"/>
      <c r="T72" s="277"/>
    </row>
    <row r="73" spans="1:20" ht="38.25">
      <c r="A73" s="192" t="s">
        <v>550</v>
      </c>
      <c r="B73" s="68"/>
      <c r="C73" s="214" t="s">
        <v>589</v>
      </c>
      <c r="D73" s="215">
        <v>44953</v>
      </c>
      <c r="E73" s="192" t="s">
        <v>1623</v>
      </c>
      <c r="F73" s="192" t="s">
        <v>3</v>
      </c>
      <c r="G73" s="192">
        <v>2087922</v>
      </c>
      <c r="H73" s="68"/>
      <c r="I73" s="198" t="s">
        <v>1827</v>
      </c>
      <c r="J73" s="68"/>
      <c r="K73" s="68"/>
      <c r="L73" s="68"/>
      <c r="M73" s="68"/>
      <c r="N73" s="362"/>
      <c r="O73" s="362"/>
      <c r="P73" s="216">
        <v>0</v>
      </c>
      <c r="Q73" s="216">
        <v>1500</v>
      </c>
      <c r="R73" s="68" t="s">
        <v>638</v>
      </c>
      <c r="S73" s="363"/>
      <c r="T73" s="277"/>
    </row>
    <row r="74" spans="1:20" ht="51">
      <c r="A74" s="192" t="s">
        <v>550</v>
      </c>
      <c r="B74" s="68"/>
      <c r="C74" s="214" t="s">
        <v>589</v>
      </c>
      <c r="D74" s="215">
        <v>44953</v>
      </c>
      <c r="E74" s="192" t="s">
        <v>1624</v>
      </c>
      <c r="F74" s="192" t="s">
        <v>3</v>
      </c>
      <c r="G74" s="192">
        <v>2088088</v>
      </c>
      <c r="H74" s="68"/>
      <c r="I74" s="198" t="s">
        <v>1828</v>
      </c>
      <c r="J74" s="68"/>
      <c r="K74" s="68"/>
      <c r="L74" s="68"/>
      <c r="M74" s="68"/>
      <c r="N74" s="362"/>
      <c r="O74" s="362"/>
      <c r="P74" s="216">
        <v>0</v>
      </c>
      <c r="Q74" s="216">
        <v>36</v>
      </c>
      <c r="R74" s="68" t="s">
        <v>638</v>
      </c>
      <c r="S74" s="363"/>
      <c r="T74" s="277"/>
    </row>
    <row r="75" spans="1:20" ht="51">
      <c r="A75" s="192" t="s">
        <v>550</v>
      </c>
      <c r="B75" s="68"/>
      <c r="C75" s="214" t="s">
        <v>589</v>
      </c>
      <c r="D75" s="215">
        <v>44956</v>
      </c>
      <c r="E75" s="192" t="s">
        <v>1625</v>
      </c>
      <c r="F75" s="192" t="s">
        <v>3</v>
      </c>
      <c r="G75" s="192">
        <v>2088313</v>
      </c>
      <c r="H75" s="68"/>
      <c r="I75" s="198" t="s">
        <v>1425</v>
      </c>
      <c r="J75" s="68"/>
      <c r="K75" s="68"/>
      <c r="L75" s="68"/>
      <c r="M75" s="68"/>
      <c r="N75" s="362"/>
      <c r="O75" s="362"/>
      <c r="P75" s="216">
        <v>0</v>
      </c>
      <c r="Q75" s="216">
        <v>200</v>
      </c>
      <c r="R75" s="68" t="s">
        <v>638</v>
      </c>
      <c r="S75" s="363"/>
      <c r="T75" s="277"/>
    </row>
    <row r="76" spans="1:20" ht="51">
      <c r="A76" s="192" t="s">
        <v>550</v>
      </c>
      <c r="B76" s="68"/>
      <c r="C76" s="214" t="s">
        <v>589</v>
      </c>
      <c r="D76" s="215">
        <v>44956</v>
      </c>
      <c r="E76" s="192" t="s">
        <v>1626</v>
      </c>
      <c r="F76" s="192" t="s">
        <v>3</v>
      </c>
      <c r="G76" s="192">
        <v>2088431</v>
      </c>
      <c r="H76" s="68"/>
      <c r="I76" s="198" t="s">
        <v>1829</v>
      </c>
      <c r="J76" s="68"/>
      <c r="K76" s="68"/>
      <c r="L76" s="68"/>
      <c r="M76" s="68"/>
      <c r="N76" s="362"/>
      <c r="O76" s="362"/>
      <c r="P76" s="216">
        <v>0</v>
      </c>
      <c r="Q76" s="216">
        <v>18</v>
      </c>
      <c r="R76" s="68" t="s">
        <v>638</v>
      </c>
      <c r="S76" s="363"/>
      <c r="T76" s="277"/>
    </row>
    <row r="77" spans="1:20" ht="51">
      <c r="A77" s="192" t="s">
        <v>550</v>
      </c>
      <c r="B77" s="68"/>
      <c r="C77" s="214" t="s">
        <v>589</v>
      </c>
      <c r="D77" s="215">
        <v>44956</v>
      </c>
      <c r="E77" s="192" t="s">
        <v>1627</v>
      </c>
      <c r="F77" s="192" t="s">
        <v>3</v>
      </c>
      <c r="G77" s="192">
        <v>2088437</v>
      </c>
      <c r="H77" s="68"/>
      <c r="I77" s="198" t="s">
        <v>1830</v>
      </c>
      <c r="J77" s="68"/>
      <c r="K77" s="68"/>
      <c r="L77" s="68"/>
      <c r="M77" s="68"/>
      <c r="N77" s="362"/>
      <c r="O77" s="362"/>
      <c r="P77" s="216">
        <v>0</v>
      </c>
      <c r="Q77" s="216">
        <v>72</v>
      </c>
      <c r="R77" s="68" t="s">
        <v>638</v>
      </c>
      <c r="S77" s="363"/>
      <c r="T77" s="277"/>
    </row>
    <row r="78" spans="1:20" ht="51">
      <c r="A78" s="192" t="s">
        <v>550</v>
      </c>
      <c r="B78" s="68"/>
      <c r="C78" s="214" t="s">
        <v>589</v>
      </c>
      <c r="D78" s="215">
        <v>44957</v>
      </c>
      <c r="E78" s="192" t="s">
        <v>1628</v>
      </c>
      <c r="F78" s="192" t="s">
        <v>3</v>
      </c>
      <c r="G78" s="192">
        <v>2088657</v>
      </c>
      <c r="H78" s="68"/>
      <c r="I78" s="198" t="s">
        <v>1831</v>
      </c>
      <c r="J78" s="68"/>
      <c r="K78" s="68"/>
      <c r="L78" s="68"/>
      <c r="M78" s="68"/>
      <c r="N78" s="362"/>
      <c r="O78" s="362"/>
      <c r="P78" s="216">
        <v>0</v>
      </c>
      <c r="Q78" s="216">
        <v>7209.5</v>
      </c>
      <c r="R78" s="68" t="s">
        <v>638</v>
      </c>
      <c r="S78" s="363"/>
      <c r="T78" s="277"/>
    </row>
    <row r="79" spans="1:20" ht="51">
      <c r="A79" s="192">
        <v>417</v>
      </c>
      <c r="B79" s="68"/>
      <c r="C79" s="214" t="s">
        <v>147</v>
      </c>
      <c r="D79" s="215">
        <v>44957</v>
      </c>
      <c r="E79" s="192" t="s">
        <v>1629</v>
      </c>
      <c r="F79" s="192" t="s">
        <v>3</v>
      </c>
      <c r="G79" s="192">
        <v>2088638</v>
      </c>
      <c r="H79" s="68"/>
      <c r="I79" s="198" t="s">
        <v>1832</v>
      </c>
      <c r="J79" s="68"/>
      <c r="K79" s="68"/>
      <c r="L79" s="68"/>
      <c r="M79" s="68"/>
      <c r="N79" s="362"/>
      <c r="O79" s="362"/>
      <c r="P79" s="216">
        <v>0</v>
      </c>
      <c r="Q79" s="216">
        <v>12790.75</v>
      </c>
      <c r="R79" s="68" t="s">
        <v>638</v>
      </c>
      <c r="S79" s="363"/>
      <c r="T79" s="277"/>
    </row>
    <row r="80" spans="1:20" ht="51">
      <c r="A80" s="192" t="s">
        <v>541</v>
      </c>
      <c r="B80" s="68"/>
      <c r="C80" s="214" t="s">
        <v>590</v>
      </c>
      <c r="D80" s="215">
        <v>44935</v>
      </c>
      <c r="E80" s="192" t="s">
        <v>1632</v>
      </c>
      <c r="F80" s="192" t="s">
        <v>639</v>
      </c>
      <c r="G80" s="192">
        <v>5071782</v>
      </c>
      <c r="H80" s="68"/>
      <c r="I80" s="198" t="s">
        <v>1835</v>
      </c>
      <c r="J80" s="68"/>
      <c r="K80" s="68"/>
      <c r="L80" s="68"/>
      <c r="M80" s="68"/>
      <c r="N80" s="362"/>
      <c r="O80" s="362"/>
      <c r="P80" s="216">
        <v>0</v>
      </c>
      <c r="Q80" s="216">
        <v>350000000</v>
      </c>
      <c r="R80" s="68" t="s">
        <v>638</v>
      </c>
      <c r="S80" s="363"/>
      <c r="T80" s="277"/>
    </row>
    <row r="81" spans="1:20" ht="89.25">
      <c r="A81" s="192" t="s">
        <v>541</v>
      </c>
      <c r="B81" s="68"/>
      <c r="C81" s="214" t="s">
        <v>590</v>
      </c>
      <c r="D81" s="215">
        <v>44935</v>
      </c>
      <c r="E81" s="192" t="s">
        <v>1633</v>
      </c>
      <c r="F81" s="192" t="s">
        <v>6</v>
      </c>
      <c r="G81" s="192">
        <v>11</v>
      </c>
      <c r="H81" s="68"/>
      <c r="I81" s="198" t="s">
        <v>1836</v>
      </c>
      <c r="J81" s="68"/>
      <c r="K81" s="68"/>
      <c r="L81" s="68"/>
      <c r="M81" s="68"/>
      <c r="N81" s="362"/>
      <c r="O81" s="362"/>
      <c r="P81" s="216">
        <v>0</v>
      </c>
      <c r="Q81" s="216">
        <v>6481.87</v>
      </c>
      <c r="R81" s="68" t="s">
        <v>638</v>
      </c>
      <c r="S81" s="363"/>
      <c r="T81" s="277"/>
    </row>
    <row r="82" spans="1:20" ht="63.75">
      <c r="A82" s="192" t="s">
        <v>544</v>
      </c>
      <c r="B82" s="68"/>
      <c r="C82" s="214" t="s">
        <v>683</v>
      </c>
      <c r="D82" s="215">
        <v>44938</v>
      </c>
      <c r="E82" s="192" t="s">
        <v>1634</v>
      </c>
      <c r="F82" s="192" t="s">
        <v>6</v>
      </c>
      <c r="G82" s="192">
        <v>1746164</v>
      </c>
      <c r="H82" s="68"/>
      <c r="I82" s="198" t="s">
        <v>1837</v>
      </c>
      <c r="J82" s="68"/>
      <c r="K82" s="68"/>
      <c r="L82" s="68"/>
      <c r="M82" s="68"/>
      <c r="N82" s="362"/>
      <c r="O82" s="362"/>
      <c r="P82" s="216">
        <v>0</v>
      </c>
      <c r="Q82" s="216">
        <v>489.8</v>
      </c>
      <c r="R82" s="68" t="s">
        <v>638</v>
      </c>
      <c r="S82" s="363"/>
      <c r="T82" s="277"/>
    </row>
    <row r="83" spans="1:20" ht="89.25">
      <c r="A83" s="192" t="s">
        <v>541</v>
      </c>
      <c r="B83" s="68"/>
      <c r="C83" s="214" t="s">
        <v>590</v>
      </c>
      <c r="D83" s="215">
        <v>44944</v>
      </c>
      <c r="E83" s="192" t="s">
        <v>1635</v>
      </c>
      <c r="F83" s="192" t="s">
        <v>6</v>
      </c>
      <c r="G83" s="192">
        <v>24</v>
      </c>
      <c r="H83" s="68"/>
      <c r="I83" s="198" t="s">
        <v>1838</v>
      </c>
      <c r="J83" s="68"/>
      <c r="K83" s="68"/>
      <c r="L83" s="68"/>
      <c r="M83" s="68"/>
      <c r="N83" s="362"/>
      <c r="O83" s="362"/>
      <c r="P83" s="216">
        <v>0</v>
      </c>
      <c r="Q83" s="216">
        <v>17026.330000000002</v>
      </c>
      <c r="R83" s="68" t="s">
        <v>638</v>
      </c>
      <c r="S83" s="363"/>
      <c r="T83" s="277"/>
    </row>
    <row r="84" spans="1:20" ht="51">
      <c r="A84" s="192" t="s">
        <v>541</v>
      </c>
      <c r="B84" s="68"/>
      <c r="C84" s="214" t="s">
        <v>590</v>
      </c>
      <c r="D84" s="215">
        <v>44945</v>
      </c>
      <c r="E84" s="192" t="s">
        <v>1636</v>
      </c>
      <c r="F84" s="192" t="s">
        <v>6</v>
      </c>
      <c r="G84" s="192">
        <v>1750116</v>
      </c>
      <c r="H84" s="68"/>
      <c r="I84" s="198" t="s">
        <v>1839</v>
      </c>
      <c r="J84" s="68"/>
      <c r="K84" s="68"/>
      <c r="L84" s="68"/>
      <c r="M84" s="68"/>
      <c r="N84" s="362"/>
      <c r="O84" s="362"/>
      <c r="P84" s="216">
        <v>0</v>
      </c>
      <c r="Q84" s="216">
        <v>279496.2</v>
      </c>
      <c r="R84" s="68" t="s">
        <v>638</v>
      </c>
      <c r="S84" s="363"/>
      <c r="T84" s="277"/>
    </row>
    <row r="85" spans="1:20" ht="63.75">
      <c r="A85" s="192" t="s">
        <v>542</v>
      </c>
      <c r="B85" s="68"/>
      <c r="C85" s="214" t="s">
        <v>691</v>
      </c>
      <c r="D85" s="215">
        <v>44946</v>
      </c>
      <c r="E85" s="192" t="s">
        <v>1637</v>
      </c>
      <c r="F85" s="192" t="s">
        <v>10</v>
      </c>
      <c r="G85" s="192">
        <v>16976</v>
      </c>
      <c r="H85" s="68"/>
      <c r="I85" s="198" t="s">
        <v>1840</v>
      </c>
      <c r="J85" s="68"/>
      <c r="K85" s="68"/>
      <c r="L85" s="68"/>
      <c r="M85" s="68"/>
      <c r="N85" s="362"/>
      <c r="O85" s="362"/>
      <c r="P85" s="216">
        <v>25235.599999999999</v>
      </c>
      <c r="Q85" s="216">
        <v>0</v>
      </c>
      <c r="R85" s="68" t="s">
        <v>638</v>
      </c>
      <c r="S85" s="363"/>
      <c r="T85" s="277"/>
    </row>
    <row r="86" spans="1:20" ht="76.5">
      <c r="A86" s="192" t="s">
        <v>541</v>
      </c>
      <c r="B86" s="68"/>
      <c r="C86" s="214" t="s">
        <v>590</v>
      </c>
      <c r="D86" s="215">
        <v>44952</v>
      </c>
      <c r="E86" s="192" t="s">
        <v>1638</v>
      </c>
      <c r="F86" s="192" t="s">
        <v>14</v>
      </c>
      <c r="G86" s="192">
        <v>2150516</v>
      </c>
      <c r="H86" s="68"/>
      <c r="I86" s="198" t="s">
        <v>1841</v>
      </c>
      <c r="J86" s="68"/>
      <c r="K86" s="68"/>
      <c r="L86" s="68"/>
      <c r="M86" s="68"/>
      <c r="N86" s="362"/>
      <c r="O86" s="362"/>
      <c r="P86" s="216">
        <v>50</v>
      </c>
      <c r="Q86" s="216">
        <v>0</v>
      </c>
      <c r="R86" s="68" t="s">
        <v>638</v>
      </c>
      <c r="S86" s="363"/>
      <c r="T86" s="277"/>
    </row>
    <row r="87" spans="1:20" ht="102">
      <c r="A87" s="192">
        <v>249</v>
      </c>
      <c r="B87" s="68"/>
      <c r="C87" s="214" t="s">
        <v>102</v>
      </c>
      <c r="D87" s="215">
        <v>44953</v>
      </c>
      <c r="E87" s="192" t="s">
        <v>1639</v>
      </c>
      <c r="F87" s="192" t="s">
        <v>601</v>
      </c>
      <c r="G87" s="192">
        <v>17605</v>
      </c>
      <c r="H87" s="68"/>
      <c r="I87" s="198" t="s">
        <v>1842</v>
      </c>
      <c r="J87" s="68"/>
      <c r="K87" s="68"/>
      <c r="L87" s="68"/>
      <c r="M87" s="68"/>
      <c r="N87" s="362"/>
      <c r="O87" s="362"/>
      <c r="P87" s="216">
        <v>645.96</v>
      </c>
      <c r="Q87" s="216">
        <v>0</v>
      </c>
      <c r="R87" s="68" t="s">
        <v>638</v>
      </c>
      <c r="S87" s="363"/>
      <c r="T87" s="277"/>
    </row>
    <row r="88" spans="1:20" ht="38.25">
      <c r="A88" s="192" t="s">
        <v>667</v>
      </c>
      <c r="B88" s="68"/>
      <c r="C88" s="214" t="s">
        <v>1256</v>
      </c>
      <c r="D88" s="215">
        <v>44953</v>
      </c>
      <c r="E88" s="192" t="s">
        <v>1640</v>
      </c>
      <c r="F88" s="192" t="s">
        <v>12</v>
      </c>
      <c r="G88" s="192">
        <v>441245</v>
      </c>
      <c r="H88" s="68"/>
      <c r="I88" s="198" t="s">
        <v>1843</v>
      </c>
      <c r="J88" s="68"/>
      <c r="K88" s="68"/>
      <c r="L88" s="68"/>
      <c r="M88" s="68"/>
      <c r="N88" s="362"/>
      <c r="O88" s="362"/>
      <c r="P88" s="216">
        <v>4877371.2300000004</v>
      </c>
      <c r="Q88" s="216">
        <v>0</v>
      </c>
      <c r="R88" s="68" t="s">
        <v>638</v>
      </c>
      <c r="S88" s="363"/>
      <c r="T88" s="277"/>
    </row>
    <row r="89" spans="1:20" ht="38.25">
      <c r="A89" s="192" t="s">
        <v>667</v>
      </c>
      <c r="B89" s="68"/>
      <c r="C89" s="214" t="s">
        <v>1256</v>
      </c>
      <c r="D89" s="215">
        <v>44953</v>
      </c>
      <c r="E89" s="192" t="s">
        <v>1641</v>
      </c>
      <c r="F89" s="192" t="s">
        <v>12</v>
      </c>
      <c r="G89" s="192">
        <v>441247</v>
      </c>
      <c r="H89" s="68"/>
      <c r="I89" s="198" t="s">
        <v>1843</v>
      </c>
      <c r="J89" s="68"/>
      <c r="K89" s="68"/>
      <c r="L89" s="68"/>
      <c r="M89" s="68"/>
      <c r="N89" s="362"/>
      <c r="O89" s="362"/>
      <c r="P89" s="216">
        <v>5289959.6900000004</v>
      </c>
      <c r="Q89" s="216">
        <v>0</v>
      </c>
      <c r="R89" s="68" t="s">
        <v>638</v>
      </c>
      <c r="S89" s="363"/>
      <c r="T89" s="277"/>
    </row>
    <row r="90" spans="1:20" ht="38.25">
      <c r="A90" s="192" t="s">
        <v>667</v>
      </c>
      <c r="B90" s="68"/>
      <c r="C90" s="214" t="s">
        <v>1256</v>
      </c>
      <c r="D90" s="215">
        <v>44953</v>
      </c>
      <c r="E90" s="192" t="s">
        <v>1642</v>
      </c>
      <c r="F90" s="192" t="s">
        <v>12</v>
      </c>
      <c r="G90" s="192">
        <v>441249</v>
      </c>
      <c r="H90" s="68"/>
      <c r="I90" s="198" t="s">
        <v>1843</v>
      </c>
      <c r="J90" s="68"/>
      <c r="K90" s="68"/>
      <c r="L90" s="68"/>
      <c r="M90" s="68"/>
      <c r="N90" s="362"/>
      <c r="O90" s="362"/>
      <c r="P90" s="216">
        <v>239381.35</v>
      </c>
      <c r="Q90" s="216">
        <v>0</v>
      </c>
      <c r="R90" s="68" t="s">
        <v>638</v>
      </c>
      <c r="S90" s="363"/>
      <c r="T90" s="277"/>
    </row>
    <row r="91" spans="1:20" ht="38.25">
      <c r="A91" s="192" t="s">
        <v>667</v>
      </c>
      <c r="B91" s="68"/>
      <c r="C91" s="214" t="s">
        <v>1256</v>
      </c>
      <c r="D91" s="215">
        <v>44953</v>
      </c>
      <c r="E91" s="192" t="s">
        <v>1643</v>
      </c>
      <c r="F91" s="192" t="s">
        <v>12</v>
      </c>
      <c r="G91" s="192">
        <v>441251</v>
      </c>
      <c r="H91" s="68"/>
      <c r="I91" s="198" t="s">
        <v>1843</v>
      </c>
      <c r="J91" s="68"/>
      <c r="K91" s="68"/>
      <c r="L91" s="68"/>
      <c r="M91" s="68"/>
      <c r="N91" s="362"/>
      <c r="O91" s="362"/>
      <c r="P91" s="216">
        <v>1859806.3</v>
      </c>
      <c r="Q91" s="216">
        <v>0</v>
      </c>
      <c r="R91" s="68" t="s">
        <v>638</v>
      </c>
      <c r="S91" s="363"/>
      <c r="T91" s="277"/>
    </row>
    <row r="92" spans="1:20" ht="38.25">
      <c r="A92" s="192" t="s">
        <v>667</v>
      </c>
      <c r="B92" s="68"/>
      <c r="C92" s="214" t="s">
        <v>1256</v>
      </c>
      <c r="D92" s="215">
        <v>44953</v>
      </c>
      <c r="E92" s="192" t="s">
        <v>1644</v>
      </c>
      <c r="F92" s="192" t="s">
        <v>12</v>
      </c>
      <c r="G92" s="192">
        <v>441253</v>
      </c>
      <c r="H92" s="68"/>
      <c r="I92" s="198" t="s">
        <v>1843</v>
      </c>
      <c r="J92" s="68"/>
      <c r="K92" s="68"/>
      <c r="L92" s="68"/>
      <c r="M92" s="68"/>
      <c r="N92" s="362"/>
      <c r="O92" s="362"/>
      <c r="P92" s="216">
        <v>4481138.3899999997</v>
      </c>
      <c r="Q92" s="216">
        <v>0</v>
      </c>
      <c r="R92" s="68" t="s">
        <v>638</v>
      </c>
      <c r="S92" s="363"/>
      <c r="T92" s="277"/>
    </row>
    <row r="93" spans="1:20" ht="38.25">
      <c r="A93" s="192" t="s">
        <v>667</v>
      </c>
      <c r="B93" s="68"/>
      <c r="C93" s="214" t="s">
        <v>1256</v>
      </c>
      <c r="D93" s="215">
        <v>44953</v>
      </c>
      <c r="E93" s="192" t="s">
        <v>1645</v>
      </c>
      <c r="F93" s="192" t="s">
        <v>12</v>
      </c>
      <c r="G93" s="192">
        <v>441255</v>
      </c>
      <c r="H93" s="68"/>
      <c r="I93" s="198" t="s">
        <v>1843</v>
      </c>
      <c r="J93" s="68"/>
      <c r="K93" s="68"/>
      <c r="L93" s="68"/>
      <c r="M93" s="68"/>
      <c r="N93" s="362"/>
      <c r="O93" s="362"/>
      <c r="P93" s="216">
        <v>202780.5</v>
      </c>
      <c r="Q93" s="216">
        <v>0</v>
      </c>
      <c r="R93" s="68" t="s">
        <v>638</v>
      </c>
      <c r="S93" s="363"/>
      <c r="T93" s="277"/>
    </row>
    <row r="94" spans="1:20" ht="38.25">
      <c r="A94" s="192" t="s">
        <v>667</v>
      </c>
      <c r="B94" s="68"/>
      <c r="C94" s="214" t="s">
        <v>1256</v>
      </c>
      <c r="D94" s="215">
        <v>44953</v>
      </c>
      <c r="E94" s="192" t="s">
        <v>1646</v>
      </c>
      <c r="F94" s="192" t="s">
        <v>12</v>
      </c>
      <c r="G94" s="192">
        <v>441257</v>
      </c>
      <c r="H94" s="68"/>
      <c r="I94" s="198" t="s">
        <v>1843</v>
      </c>
      <c r="J94" s="68"/>
      <c r="K94" s="68"/>
      <c r="L94" s="68"/>
      <c r="M94" s="68"/>
      <c r="N94" s="362"/>
      <c r="O94" s="362"/>
      <c r="P94" s="216">
        <v>556960.52</v>
      </c>
      <c r="Q94" s="216">
        <v>0</v>
      </c>
      <c r="R94" s="68" t="s">
        <v>638</v>
      </c>
      <c r="S94" s="363"/>
      <c r="T94" s="277"/>
    </row>
    <row r="95" spans="1:20" ht="38.25">
      <c r="A95" s="192" t="s">
        <v>667</v>
      </c>
      <c r="B95" s="68"/>
      <c r="C95" s="214" t="s">
        <v>1256</v>
      </c>
      <c r="D95" s="215">
        <v>44953</v>
      </c>
      <c r="E95" s="192" t="s">
        <v>1647</v>
      </c>
      <c r="F95" s="192" t="s">
        <v>12</v>
      </c>
      <c r="G95" s="192">
        <v>441259</v>
      </c>
      <c r="H95" s="68"/>
      <c r="I95" s="198" t="s">
        <v>1843</v>
      </c>
      <c r="J95" s="68"/>
      <c r="K95" s="68"/>
      <c r="L95" s="68"/>
      <c r="M95" s="68"/>
      <c r="N95" s="362"/>
      <c r="O95" s="362"/>
      <c r="P95" s="216">
        <v>12307972.93</v>
      </c>
      <c r="Q95" s="216">
        <v>0</v>
      </c>
      <c r="R95" s="68" t="s">
        <v>638</v>
      </c>
      <c r="S95" s="363"/>
      <c r="T95" s="277"/>
    </row>
    <row r="96" spans="1:20" ht="38.25">
      <c r="A96" s="192" t="s">
        <v>667</v>
      </c>
      <c r="B96" s="68"/>
      <c r="C96" s="214" t="s">
        <v>1256</v>
      </c>
      <c r="D96" s="215">
        <v>44953</v>
      </c>
      <c r="E96" s="192" t="s">
        <v>1648</v>
      </c>
      <c r="F96" s="192" t="s">
        <v>12</v>
      </c>
      <c r="G96" s="192">
        <v>441261</v>
      </c>
      <c r="H96" s="68"/>
      <c r="I96" s="198" t="s">
        <v>1843</v>
      </c>
      <c r="J96" s="68"/>
      <c r="K96" s="68"/>
      <c r="L96" s="68"/>
      <c r="M96" s="68"/>
      <c r="N96" s="362"/>
      <c r="O96" s="362"/>
      <c r="P96" s="216">
        <v>11348017.050000001</v>
      </c>
      <c r="Q96" s="216">
        <v>0</v>
      </c>
      <c r="R96" s="68" t="s">
        <v>638</v>
      </c>
      <c r="S96" s="363"/>
      <c r="T96" s="277"/>
    </row>
    <row r="97" spans="1:20" ht="38.25">
      <c r="A97" s="192" t="s">
        <v>667</v>
      </c>
      <c r="B97" s="68"/>
      <c r="C97" s="214" t="s">
        <v>1256</v>
      </c>
      <c r="D97" s="215">
        <v>44953</v>
      </c>
      <c r="E97" s="192" t="s">
        <v>1649</v>
      </c>
      <c r="F97" s="192" t="s">
        <v>12</v>
      </c>
      <c r="G97" s="192">
        <v>441263</v>
      </c>
      <c r="H97" s="68"/>
      <c r="I97" s="198" t="s">
        <v>1843</v>
      </c>
      <c r="J97" s="68"/>
      <c r="K97" s="68"/>
      <c r="L97" s="68"/>
      <c r="M97" s="68"/>
      <c r="N97" s="362"/>
      <c r="O97" s="362"/>
      <c r="P97" s="216">
        <v>2264430.23</v>
      </c>
      <c r="Q97" s="216">
        <v>0</v>
      </c>
      <c r="R97" s="68" t="s">
        <v>638</v>
      </c>
      <c r="S97" s="363"/>
      <c r="T97" s="277"/>
    </row>
    <row r="98" spans="1:20" ht="38.25">
      <c r="A98" s="192" t="s">
        <v>667</v>
      </c>
      <c r="B98" s="68"/>
      <c r="C98" s="214" t="s">
        <v>1256</v>
      </c>
      <c r="D98" s="215">
        <v>44953</v>
      </c>
      <c r="E98" s="192" t="s">
        <v>1650</v>
      </c>
      <c r="F98" s="192" t="s">
        <v>12</v>
      </c>
      <c r="G98" s="192">
        <v>441265</v>
      </c>
      <c r="H98" s="68"/>
      <c r="I98" s="198" t="s">
        <v>1843</v>
      </c>
      <c r="J98" s="68"/>
      <c r="K98" s="68"/>
      <c r="L98" s="68"/>
      <c r="M98" s="68"/>
      <c r="N98" s="362"/>
      <c r="O98" s="362"/>
      <c r="P98" s="216">
        <v>939806.21</v>
      </c>
      <c r="Q98" s="216">
        <v>0</v>
      </c>
      <c r="R98" s="68" t="s">
        <v>638</v>
      </c>
      <c r="S98" s="363"/>
      <c r="T98" s="277"/>
    </row>
    <row r="99" spans="1:20" ht="38.25">
      <c r="A99" s="192" t="s">
        <v>667</v>
      </c>
      <c r="B99" s="68"/>
      <c r="C99" s="214" t="s">
        <v>1256</v>
      </c>
      <c r="D99" s="215">
        <v>44953</v>
      </c>
      <c r="E99" s="192" t="s">
        <v>1651</v>
      </c>
      <c r="F99" s="192" t="s">
        <v>12</v>
      </c>
      <c r="G99" s="192">
        <v>441267</v>
      </c>
      <c r="H99" s="68"/>
      <c r="I99" s="198" t="s">
        <v>1843</v>
      </c>
      <c r="J99" s="68"/>
      <c r="K99" s="68"/>
      <c r="L99" s="68"/>
      <c r="M99" s="68"/>
      <c r="N99" s="362"/>
      <c r="O99" s="362"/>
      <c r="P99" s="216">
        <v>2087816.78</v>
      </c>
      <c r="Q99" s="216">
        <v>0</v>
      </c>
      <c r="R99" s="68" t="s">
        <v>638</v>
      </c>
      <c r="S99" s="363"/>
      <c r="T99" s="277"/>
    </row>
    <row r="100" spans="1:20" ht="38.25">
      <c r="A100" s="192" t="s">
        <v>667</v>
      </c>
      <c r="B100" s="68"/>
      <c r="C100" s="214" t="s">
        <v>1256</v>
      </c>
      <c r="D100" s="215">
        <v>44953</v>
      </c>
      <c r="E100" s="192" t="s">
        <v>1652</v>
      </c>
      <c r="F100" s="192" t="s">
        <v>12</v>
      </c>
      <c r="G100" s="192">
        <v>441269</v>
      </c>
      <c r="H100" s="68"/>
      <c r="I100" s="198" t="s">
        <v>1843</v>
      </c>
      <c r="J100" s="68"/>
      <c r="K100" s="68"/>
      <c r="L100" s="68"/>
      <c r="M100" s="68"/>
      <c r="N100" s="362"/>
      <c r="O100" s="362"/>
      <c r="P100" s="216">
        <v>2206976.63</v>
      </c>
      <c r="Q100" s="216">
        <v>0</v>
      </c>
      <c r="R100" s="68" t="s">
        <v>638</v>
      </c>
      <c r="S100" s="363"/>
      <c r="T100" s="277"/>
    </row>
    <row r="101" spans="1:20" ht="38.25">
      <c r="A101" s="192" t="s">
        <v>667</v>
      </c>
      <c r="B101" s="68"/>
      <c r="C101" s="214" t="s">
        <v>1256</v>
      </c>
      <c r="D101" s="215">
        <v>44953</v>
      </c>
      <c r="E101" s="192" t="s">
        <v>1653</v>
      </c>
      <c r="F101" s="192" t="s">
        <v>12</v>
      </c>
      <c r="G101" s="192">
        <v>441271</v>
      </c>
      <c r="H101" s="68"/>
      <c r="I101" s="198" t="s">
        <v>1843</v>
      </c>
      <c r="J101" s="68"/>
      <c r="K101" s="68"/>
      <c r="L101" s="68"/>
      <c r="M101" s="68"/>
      <c r="N101" s="362"/>
      <c r="O101" s="362"/>
      <c r="P101" s="216">
        <v>518357.79</v>
      </c>
      <c r="Q101" s="216">
        <v>0</v>
      </c>
      <c r="R101" s="68" t="s">
        <v>638</v>
      </c>
      <c r="S101" s="363"/>
      <c r="T101" s="277"/>
    </row>
    <row r="102" spans="1:20" ht="38.25">
      <c r="A102" s="192" t="s">
        <v>667</v>
      </c>
      <c r="B102" s="68"/>
      <c r="C102" s="214" t="s">
        <v>1256</v>
      </c>
      <c r="D102" s="215">
        <v>44953</v>
      </c>
      <c r="E102" s="192" t="s">
        <v>1654</v>
      </c>
      <c r="F102" s="192" t="s">
        <v>12</v>
      </c>
      <c r="G102" s="192">
        <v>441273</v>
      </c>
      <c r="H102" s="68"/>
      <c r="I102" s="198" t="s">
        <v>1843</v>
      </c>
      <c r="J102" s="68"/>
      <c r="K102" s="68"/>
      <c r="L102" s="68"/>
      <c r="M102" s="68"/>
      <c r="N102" s="362"/>
      <c r="O102" s="362"/>
      <c r="P102" s="216">
        <v>1494787.89</v>
      </c>
      <c r="Q102" s="216">
        <v>0</v>
      </c>
      <c r="R102" s="68" t="s">
        <v>638</v>
      </c>
      <c r="S102" s="363"/>
      <c r="T102" s="277"/>
    </row>
    <row r="103" spans="1:20" ht="38.25">
      <c r="A103" s="192" t="s">
        <v>667</v>
      </c>
      <c r="B103" s="68"/>
      <c r="C103" s="214" t="s">
        <v>1256</v>
      </c>
      <c r="D103" s="215">
        <v>44953</v>
      </c>
      <c r="E103" s="192" t="s">
        <v>1655</v>
      </c>
      <c r="F103" s="192" t="s">
        <v>12</v>
      </c>
      <c r="G103" s="192">
        <v>441275</v>
      </c>
      <c r="H103" s="68"/>
      <c r="I103" s="198" t="s">
        <v>1843</v>
      </c>
      <c r="J103" s="68"/>
      <c r="K103" s="68"/>
      <c r="L103" s="68"/>
      <c r="M103" s="68"/>
      <c r="N103" s="362"/>
      <c r="O103" s="362"/>
      <c r="P103" s="216">
        <v>4105610.46</v>
      </c>
      <c r="Q103" s="216">
        <v>0</v>
      </c>
      <c r="R103" s="68" t="s">
        <v>638</v>
      </c>
      <c r="S103" s="363"/>
      <c r="T103" s="277"/>
    </row>
    <row r="104" spans="1:20" ht="38.25">
      <c r="A104" s="192" t="s">
        <v>667</v>
      </c>
      <c r="B104" s="68"/>
      <c r="C104" s="214" t="s">
        <v>1256</v>
      </c>
      <c r="D104" s="215">
        <v>44953</v>
      </c>
      <c r="E104" s="192" t="s">
        <v>1656</v>
      </c>
      <c r="F104" s="192" t="s">
        <v>12</v>
      </c>
      <c r="G104" s="192">
        <v>441277</v>
      </c>
      <c r="H104" s="68"/>
      <c r="I104" s="198" t="s">
        <v>1843</v>
      </c>
      <c r="J104" s="68"/>
      <c r="K104" s="68"/>
      <c r="L104" s="68"/>
      <c r="M104" s="68"/>
      <c r="N104" s="362"/>
      <c r="O104" s="362"/>
      <c r="P104" s="216">
        <v>1423730.57</v>
      </c>
      <c r="Q104" s="216">
        <v>0</v>
      </c>
      <c r="R104" s="68" t="s">
        <v>638</v>
      </c>
      <c r="S104" s="363"/>
      <c r="T104" s="277"/>
    </row>
    <row r="105" spans="1:20" ht="38.25">
      <c r="A105" s="192" t="s">
        <v>667</v>
      </c>
      <c r="B105" s="68"/>
      <c r="C105" s="214" t="s">
        <v>1256</v>
      </c>
      <c r="D105" s="215">
        <v>44953</v>
      </c>
      <c r="E105" s="192" t="s">
        <v>1657</v>
      </c>
      <c r="F105" s="192" t="s">
        <v>12</v>
      </c>
      <c r="G105" s="192">
        <v>441279</v>
      </c>
      <c r="H105" s="68"/>
      <c r="I105" s="198" t="s">
        <v>1843</v>
      </c>
      <c r="J105" s="68"/>
      <c r="K105" s="68"/>
      <c r="L105" s="68"/>
      <c r="M105" s="68"/>
      <c r="N105" s="362"/>
      <c r="O105" s="362"/>
      <c r="P105" s="216">
        <v>6061720.46</v>
      </c>
      <c r="Q105" s="216">
        <v>0</v>
      </c>
      <c r="R105" s="68" t="s">
        <v>638</v>
      </c>
      <c r="S105" s="363"/>
      <c r="T105" s="277"/>
    </row>
    <row r="106" spans="1:20" ht="38.25">
      <c r="A106" s="192" t="s">
        <v>667</v>
      </c>
      <c r="B106" s="68"/>
      <c r="C106" s="214" t="s">
        <v>1256</v>
      </c>
      <c r="D106" s="215">
        <v>44953</v>
      </c>
      <c r="E106" s="192" t="s">
        <v>1658</v>
      </c>
      <c r="F106" s="192" t="s">
        <v>12</v>
      </c>
      <c r="G106" s="192">
        <v>441281</v>
      </c>
      <c r="H106" s="68"/>
      <c r="I106" s="198" t="s">
        <v>1843</v>
      </c>
      <c r="J106" s="68"/>
      <c r="K106" s="68"/>
      <c r="L106" s="68"/>
      <c r="M106" s="68"/>
      <c r="N106" s="362"/>
      <c r="O106" s="362"/>
      <c r="P106" s="216">
        <v>3477873.13</v>
      </c>
      <c r="Q106" s="216">
        <v>0</v>
      </c>
      <c r="R106" s="68" t="s">
        <v>638</v>
      </c>
      <c r="S106" s="363"/>
      <c r="T106" s="277"/>
    </row>
    <row r="107" spans="1:20" ht="38.25">
      <c r="A107" s="192" t="s">
        <v>667</v>
      </c>
      <c r="B107" s="68"/>
      <c r="C107" s="214" t="s">
        <v>1256</v>
      </c>
      <c r="D107" s="215">
        <v>44953</v>
      </c>
      <c r="E107" s="192" t="s">
        <v>1659</v>
      </c>
      <c r="F107" s="192" t="s">
        <v>12</v>
      </c>
      <c r="G107" s="192">
        <v>441283</v>
      </c>
      <c r="H107" s="68"/>
      <c r="I107" s="198" t="s">
        <v>1843</v>
      </c>
      <c r="J107" s="68"/>
      <c r="K107" s="68"/>
      <c r="L107" s="68"/>
      <c r="M107" s="68"/>
      <c r="N107" s="362"/>
      <c r="O107" s="362"/>
      <c r="P107" s="216">
        <v>856541.04</v>
      </c>
      <c r="Q107" s="216">
        <v>0</v>
      </c>
      <c r="R107" s="68" t="s">
        <v>638</v>
      </c>
      <c r="S107" s="363"/>
      <c r="T107" s="277"/>
    </row>
    <row r="108" spans="1:20" ht="38.25">
      <c r="A108" s="192" t="s">
        <v>667</v>
      </c>
      <c r="B108" s="68"/>
      <c r="C108" s="214" t="s">
        <v>1256</v>
      </c>
      <c r="D108" s="215">
        <v>44953</v>
      </c>
      <c r="E108" s="192" t="s">
        <v>1660</v>
      </c>
      <c r="F108" s="192" t="s">
        <v>12</v>
      </c>
      <c r="G108" s="192">
        <v>441285</v>
      </c>
      <c r="H108" s="68"/>
      <c r="I108" s="198" t="s">
        <v>1843</v>
      </c>
      <c r="J108" s="68"/>
      <c r="K108" s="68"/>
      <c r="L108" s="68"/>
      <c r="M108" s="68"/>
      <c r="N108" s="362"/>
      <c r="O108" s="362"/>
      <c r="P108" s="216">
        <v>1206045.83</v>
      </c>
      <c r="Q108" s="216">
        <v>0</v>
      </c>
      <c r="R108" s="68" t="s">
        <v>638</v>
      </c>
      <c r="S108" s="363"/>
      <c r="T108" s="277"/>
    </row>
    <row r="109" spans="1:20" ht="38.25">
      <c r="A109" s="192" t="s">
        <v>667</v>
      </c>
      <c r="B109" s="68"/>
      <c r="C109" s="214" t="s">
        <v>1256</v>
      </c>
      <c r="D109" s="215">
        <v>44953</v>
      </c>
      <c r="E109" s="192" t="s">
        <v>1661</v>
      </c>
      <c r="F109" s="192" t="s">
        <v>12</v>
      </c>
      <c r="G109" s="192">
        <v>441287</v>
      </c>
      <c r="H109" s="68"/>
      <c r="I109" s="198" t="s">
        <v>1843</v>
      </c>
      <c r="J109" s="68"/>
      <c r="K109" s="68"/>
      <c r="L109" s="68"/>
      <c r="M109" s="68"/>
      <c r="N109" s="362"/>
      <c r="O109" s="362"/>
      <c r="P109" s="216">
        <v>14103602.970000001</v>
      </c>
      <c r="Q109" s="216">
        <v>0</v>
      </c>
      <c r="R109" s="68" t="s">
        <v>638</v>
      </c>
      <c r="S109" s="363"/>
      <c r="T109" s="277"/>
    </row>
    <row r="110" spans="1:20" ht="38.25">
      <c r="A110" s="192" t="s">
        <v>667</v>
      </c>
      <c r="B110" s="68"/>
      <c r="C110" s="214" t="s">
        <v>1256</v>
      </c>
      <c r="D110" s="215">
        <v>44953</v>
      </c>
      <c r="E110" s="192" t="s">
        <v>1662</v>
      </c>
      <c r="F110" s="192" t="s">
        <v>12</v>
      </c>
      <c r="G110" s="192">
        <v>441289</v>
      </c>
      <c r="H110" s="68"/>
      <c r="I110" s="198" t="s">
        <v>1843</v>
      </c>
      <c r="J110" s="68"/>
      <c r="K110" s="68"/>
      <c r="L110" s="68"/>
      <c r="M110" s="68"/>
      <c r="N110" s="362"/>
      <c r="O110" s="362"/>
      <c r="P110" s="216">
        <v>3312546.44</v>
      </c>
      <c r="Q110" s="216">
        <v>0</v>
      </c>
      <c r="R110" s="68" t="s">
        <v>638</v>
      </c>
      <c r="S110" s="363"/>
      <c r="T110" s="277"/>
    </row>
    <row r="111" spans="1:20" ht="38.25">
      <c r="A111" s="192" t="s">
        <v>667</v>
      </c>
      <c r="B111" s="68"/>
      <c r="C111" s="214" t="s">
        <v>1256</v>
      </c>
      <c r="D111" s="215">
        <v>44953</v>
      </c>
      <c r="E111" s="192" t="s">
        <v>1663</v>
      </c>
      <c r="F111" s="192" t="s">
        <v>12</v>
      </c>
      <c r="G111" s="192">
        <v>441291</v>
      </c>
      <c r="H111" s="68"/>
      <c r="I111" s="198" t="s">
        <v>1843</v>
      </c>
      <c r="J111" s="68"/>
      <c r="K111" s="68"/>
      <c r="L111" s="68"/>
      <c r="M111" s="68"/>
      <c r="N111" s="362"/>
      <c r="O111" s="362"/>
      <c r="P111" s="216">
        <v>9552387.0099999998</v>
      </c>
      <c r="Q111" s="216">
        <v>0</v>
      </c>
      <c r="R111" s="68" t="s">
        <v>638</v>
      </c>
      <c r="S111" s="363"/>
      <c r="T111" s="277"/>
    </row>
    <row r="112" spans="1:20" ht="38.25">
      <c r="A112" s="192" t="s">
        <v>667</v>
      </c>
      <c r="B112" s="68"/>
      <c r="C112" s="214" t="s">
        <v>1256</v>
      </c>
      <c r="D112" s="215">
        <v>44953</v>
      </c>
      <c r="E112" s="192" t="s">
        <v>1664</v>
      </c>
      <c r="F112" s="192" t="s">
        <v>12</v>
      </c>
      <c r="G112" s="192">
        <v>441293</v>
      </c>
      <c r="H112" s="68"/>
      <c r="I112" s="198" t="s">
        <v>1843</v>
      </c>
      <c r="J112" s="68"/>
      <c r="K112" s="68"/>
      <c r="L112" s="68"/>
      <c r="M112" s="68"/>
      <c r="N112" s="362"/>
      <c r="O112" s="362"/>
      <c r="P112" s="216">
        <v>1757455.44</v>
      </c>
      <c r="Q112" s="216">
        <v>0</v>
      </c>
      <c r="R112" s="68" t="s">
        <v>638</v>
      </c>
      <c r="S112" s="363"/>
      <c r="T112" s="277"/>
    </row>
    <row r="113" spans="1:20" ht="38.25">
      <c r="A113" s="192" t="s">
        <v>667</v>
      </c>
      <c r="B113" s="68"/>
      <c r="C113" s="214" t="s">
        <v>1256</v>
      </c>
      <c r="D113" s="215">
        <v>44953</v>
      </c>
      <c r="E113" s="192" t="s">
        <v>1665</v>
      </c>
      <c r="F113" s="192" t="s">
        <v>12</v>
      </c>
      <c r="G113" s="192">
        <v>441295</v>
      </c>
      <c r="H113" s="68"/>
      <c r="I113" s="198" t="s">
        <v>1843</v>
      </c>
      <c r="J113" s="68"/>
      <c r="K113" s="68"/>
      <c r="L113" s="68"/>
      <c r="M113" s="68"/>
      <c r="N113" s="362"/>
      <c r="O113" s="362"/>
      <c r="P113" s="216">
        <v>609444.80000000005</v>
      </c>
      <c r="Q113" s="216">
        <v>0</v>
      </c>
      <c r="R113" s="68" t="s">
        <v>638</v>
      </c>
      <c r="S113" s="363"/>
      <c r="T113" s="277"/>
    </row>
    <row r="114" spans="1:20" ht="38.25">
      <c r="A114" s="192" t="s">
        <v>667</v>
      </c>
      <c r="B114" s="68"/>
      <c r="C114" s="214" t="s">
        <v>1256</v>
      </c>
      <c r="D114" s="215">
        <v>44953</v>
      </c>
      <c r="E114" s="192" t="s">
        <v>1666</v>
      </c>
      <c r="F114" s="192" t="s">
        <v>12</v>
      </c>
      <c r="G114" s="192">
        <v>441297</v>
      </c>
      <c r="H114" s="68"/>
      <c r="I114" s="198" t="s">
        <v>1843</v>
      </c>
      <c r="J114" s="68"/>
      <c r="K114" s="68"/>
      <c r="L114" s="68"/>
      <c r="M114" s="68"/>
      <c r="N114" s="362"/>
      <c r="O114" s="362"/>
      <c r="P114" s="216">
        <v>432831.43</v>
      </c>
      <c r="Q114" s="216">
        <v>0</v>
      </c>
      <c r="R114" s="68" t="s">
        <v>638</v>
      </c>
      <c r="S114" s="363"/>
      <c r="T114" s="277"/>
    </row>
    <row r="115" spans="1:20" ht="38.25">
      <c r="A115" s="192" t="s">
        <v>667</v>
      </c>
      <c r="B115" s="68"/>
      <c r="C115" s="214" t="s">
        <v>1256</v>
      </c>
      <c r="D115" s="215">
        <v>44953</v>
      </c>
      <c r="E115" s="192" t="s">
        <v>1667</v>
      </c>
      <c r="F115" s="192" t="s">
        <v>12</v>
      </c>
      <c r="G115" s="192">
        <v>441305</v>
      </c>
      <c r="H115" s="68"/>
      <c r="I115" s="198" t="s">
        <v>1843</v>
      </c>
      <c r="J115" s="68"/>
      <c r="K115" s="68"/>
      <c r="L115" s="68"/>
      <c r="M115" s="68"/>
      <c r="N115" s="362"/>
      <c r="O115" s="362"/>
      <c r="P115" s="216">
        <v>102420416.51000001</v>
      </c>
      <c r="Q115" s="216">
        <v>0</v>
      </c>
      <c r="R115" s="68" t="s">
        <v>638</v>
      </c>
      <c r="S115" s="363"/>
      <c r="T115" s="277"/>
    </row>
    <row r="116" spans="1:20" ht="38.25">
      <c r="A116" s="192" t="s">
        <v>667</v>
      </c>
      <c r="B116" s="68"/>
      <c r="C116" s="214" t="s">
        <v>1256</v>
      </c>
      <c r="D116" s="215">
        <v>44953</v>
      </c>
      <c r="E116" s="192" t="s">
        <v>1668</v>
      </c>
      <c r="F116" s="192" t="s">
        <v>12</v>
      </c>
      <c r="G116" s="192">
        <v>441299</v>
      </c>
      <c r="H116" s="68"/>
      <c r="I116" s="198" t="s">
        <v>1843</v>
      </c>
      <c r="J116" s="68"/>
      <c r="K116" s="68"/>
      <c r="L116" s="68"/>
      <c r="M116" s="68"/>
      <c r="N116" s="362"/>
      <c r="O116" s="362"/>
      <c r="P116" s="216">
        <v>17507763.539999999</v>
      </c>
      <c r="Q116" s="216">
        <v>0</v>
      </c>
      <c r="R116" s="68" t="s">
        <v>638</v>
      </c>
      <c r="S116" s="363"/>
      <c r="T116" s="277"/>
    </row>
    <row r="117" spans="1:20" ht="38.25">
      <c r="A117" s="192" t="s">
        <v>667</v>
      </c>
      <c r="B117" s="68"/>
      <c r="C117" s="214" t="s">
        <v>1256</v>
      </c>
      <c r="D117" s="215">
        <v>44953</v>
      </c>
      <c r="E117" s="192" t="s">
        <v>1669</v>
      </c>
      <c r="F117" s="192" t="s">
        <v>12</v>
      </c>
      <c r="G117" s="192">
        <v>441301</v>
      </c>
      <c r="H117" s="68"/>
      <c r="I117" s="198" t="s">
        <v>1843</v>
      </c>
      <c r="J117" s="68"/>
      <c r="K117" s="68"/>
      <c r="L117" s="68"/>
      <c r="M117" s="68"/>
      <c r="N117" s="362"/>
      <c r="O117" s="362"/>
      <c r="P117" s="216">
        <v>22012877.289999999</v>
      </c>
      <c r="Q117" s="216">
        <v>0</v>
      </c>
      <c r="R117" s="68" t="s">
        <v>638</v>
      </c>
      <c r="S117" s="363"/>
      <c r="T117" s="277"/>
    </row>
    <row r="118" spans="1:20" ht="38.25">
      <c r="A118" s="192" t="s">
        <v>667</v>
      </c>
      <c r="B118" s="68"/>
      <c r="C118" s="214" t="s">
        <v>1256</v>
      </c>
      <c r="D118" s="215">
        <v>44953</v>
      </c>
      <c r="E118" s="192" t="s">
        <v>1670</v>
      </c>
      <c r="F118" s="192" t="s">
        <v>12</v>
      </c>
      <c r="G118" s="192">
        <v>441303</v>
      </c>
      <c r="H118" s="68"/>
      <c r="I118" s="198" t="s">
        <v>1843</v>
      </c>
      <c r="J118" s="68"/>
      <c r="K118" s="68"/>
      <c r="L118" s="68"/>
      <c r="M118" s="68"/>
      <c r="N118" s="362"/>
      <c r="O118" s="362"/>
      <c r="P118" s="216">
        <v>8478222.2799999993</v>
      </c>
      <c r="Q118" s="216">
        <v>0</v>
      </c>
      <c r="R118" s="68" t="s">
        <v>638</v>
      </c>
      <c r="S118" s="363"/>
      <c r="T118" s="277"/>
    </row>
    <row r="119" spans="1:20" ht="38.25">
      <c r="A119" s="192" t="s">
        <v>667</v>
      </c>
      <c r="B119" s="68"/>
      <c r="C119" s="214" t="s">
        <v>1256</v>
      </c>
      <c r="D119" s="215">
        <v>44953</v>
      </c>
      <c r="E119" s="192" t="s">
        <v>1671</v>
      </c>
      <c r="F119" s="192" t="s">
        <v>12</v>
      </c>
      <c r="G119" s="192">
        <v>441307</v>
      </c>
      <c r="H119" s="68"/>
      <c r="I119" s="198" t="s">
        <v>1843</v>
      </c>
      <c r="J119" s="68"/>
      <c r="K119" s="68"/>
      <c r="L119" s="68"/>
      <c r="M119" s="68"/>
      <c r="N119" s="362"/>
      <c r="O119" s="362"/>
      <c r="P119" s="216">
        <v>7524826.75</v>
      </c>
      <c r="Q119" s="216">
        <v>0</v>
      </c>
      <c r="R119" s="68" t="s">
        <v>638</v>
      </c>
      <c r="S119" s="363"/>
      <c r="T119" s="277"/>
    </row>
    <row r="120" spans="1:20" ht="38.25">
      <c r="A120" s="192" t="s">
        <v>667</v>
      </c>
      <c r="B120" s="68"/>
      <c r="C120" s="214" t="s">
        <v>1256</v>
      </c>
      <c r="D120" s="215">
        <v>44953</v>
      </c>
      <c r="E120" s="192" t="s">
        <v>1672</v>
      </c>
      <c r="F120" s="192" t="s">
        <v>12</v>
      </c>
      <c r="G120" s="192">
        <v>441309</v>
      </c>
      <c r="H120" s="68"/>
      <c r="I120" s="198" t="s">
        <v>1843</v>
      </c>
      <c r="J120" s="68"/>
      <c r="K120" s="68"/>
      <c r="L120" s="68"/>
      <c r="M120" s="68"/>
      <c r="N120" s="362"/>
      <c r="O120" s="362"/>
      <c r="P120" s="216">
        <v>11838.51</v>
      </c>
      <c r="Q120" s="216">
        <v>0</v>
      </c>
      <c r="R120" s="68" t="s">
        <v>638</v>
      </c>
      <c r="S120" s="363"/>
      <c r="T120" s="277"/>
    </row>
    <row r="121" spans="1:20" ht="38.25">
      <c r="A121" s="192" t="s">
        <v>667</v>
      </c>
      <c r="B121" s="68"/>
      <c r="C121" s="214" t="s">
        <v>1256</v>
      </c>
      <c r="D121" s="215">
        <v>44953</v>
      </c>
      <c r="E121" s="192" t="s">
        <v>1673</v>
      </c>
      <c r="F121" s="192" t="s">
        <v>12</v>
      </c>
      <c r="G121" s="192">
        <v>441311</v>
      </c>
      <c r="H121" s="68"/>
      <c r="I121" s="198" t="s">
        <v>1843</v>
      </c>
      <c r="J121" s="68"/>
      <c r="K121" s="68"/>
      <c r="L121" s="68"/>
      <c r="M121" s="68"/>
      <c r="N121" s="362"/>
      <c r="O121" s="362"/>
      <c r="P121" s="216">
        <v>12839.93</v>
      </c>
      <c r="Q121" s="216">
        <v>0</v>
      </c>
      <c r="R121" s="68" t="s">
        <v>638</v>
      </c>
      <c r="S121" s="363"/>
      <c r="T121" s="277"/>
    </row>
    <row r="122" spans="1:20" ht="38.25">
      <c r="A122" s="192" t="s">
        <v>667</v>
      </c>
      <c r="B122" s="68"/>
      <c r="C122" s="214" t="s">
        <v>1256</v>
      </c>
      <c r="D122" s="215">
        <v>44953</v>
      </c>
      <c r="E122" s="192" t="s">
        <v>1674</v>
      </c>
      <c r="F122" s="192" t="s">
        <v>12</v>
      </c>
      <c r="G122" s="192">
        <v>441313</v>
      </c>
      <c r="H122" s="68"/>
      <c r="I122" s="198" t="s">
        <v>1843</v>
      </c>
      <c r="J122" s="68"/>
      <c r="K122" s="68"/>
      <c r="L122" s="68"/>
      <c r="M122" s="68"/>
      <c r="N122" s="362"/>
      <c r="O122" s="362"/>
      <c r="P122" s="216">
        <v>5328.99</v>
      </c>
      <c r="Q122" s="216">
        <v>0</v>
      </c>
      <c r="R122" s="68" t="s">
        <v>638</v>
      </c>
      <c r="S122" s="363"/>
      <c r="T122" s="277"/>
    </row>
    <row r="123" spans="1:20" ht="38.25">
      <c r="A123" s="192" t="s">
        <v>667</v>
      </c>
      <c r="B123" s="68"/>
      <c r="C123" s="214" t="s">
        <v>1256</v>
      </c>
      <c r="D123" s="215">
        <v>44953</v>
      </c>
      <c r="E123" s="192" t="s">
        <v>1675</v>
      </c>
      <c r="F123" s="192" t="s">
        <v>12</v>
      </c>
      <c r="G123" s="192">
        <v>441315</v>
      </c>
      <c r="H123" s="68"/>
      <c r="I123" s="198" t="s">
        <v>1843</v>
      </c>
      <c r="J123" s="68"/>
      <c r="K123" s="68"/>
      <c r="L123" s="68"/>
      <c r="M123" s="68"/>
      <c r="N123" s="362"/>
      <c r="O123" s="362"/>
      <c r="P123" s="216">
        <v>15294.23</v>
      </c>
      <c r="Q123" s="216">
        <v>0</v>
      </c>
      <c r="R123" s="68" t="s">
        <v>638</v>
      </c>
      <c r="S123" s="363"/>
      <c r="T123" s="277"/>
    </row>
    <row r="124" spans="1:20" ht="38.25">
      <c r="A124" s="192" t="s">
        <v>667</v>
      </c>
      <c r="B124" s="68"/>
      <c r="C124" s="214" t="s">
        <v>1256</v>
      </c>
      <c r="D124" s="215">
        <v>44953</v>
      </c>
      <c r="E124" s="192" t="s">
        <v>1676</v>
      </c>
      <c r="F124" s="192" t="s">
        <v>12</v>
      </c>
      <c r="G124" s="192">
        <v>441317</v>
      </c>
      <c r="H124" s="68"/>
      <c r="I124" s="198" t="s">
        <v>1843</v>
      </c>
      <c r="J124" s="68"/>
      <c r="K124" s="68"/>
      <c r="L124" s="68"/>
      <c r="M124" s="68"/>
      <c r="N124" s="362"/>
      <c r="O124" s="362"/>
      <c r="P124" s="216">
        <v>15294.23</v>
      </c>
      <c r="Q124" s="216">
        <v>0</v>
      </c>
      <c r="R124" s="68" t="s">
        <v>638</v>
      </c>
      <c r="S124" s="363"/>
      <c r="T124" s="277"/>
    </row>
    <row r="125" spans="1:20" ht="38.25">
      <c r="A125" s="192" t="s">
        <v>667</v>
      </c>
      <c r="B125" s="68"/>
      <c r="C125" s="214" t="s">
        <v>1256</v>
      </c>
      <c r="D125" s="215">
        <v>44953</v>
      </c>
      <c r="E125" s="192" t="s">
        <v>1677</v>
      </c>
      <c r="F125" s="192" t="s">
        <v>12</v>
      </c>
      <c r="G125" s="192">
        <v>441319</v>
      </c>
      <c r="H125" s="68"/>
      <c r="I125" s="198" t="s">
        <v>1843</v>
      </c>
      <c r="J125" s="68"/>
      <c r="K125" s="68"/>
      <c r="L125" s="68"/>
      <c r="M125" s="68"/>
      <c r="N125" s="362"/>
      <c r="O125" s="362"/>
      <c r="P125" s="216">
        <v>15294.23</v>
      </c>
      <c r="Q125" s="216">
        <v>0</v>
      </c>
      <c r="R125" s="68" t="s">
        <v>638</v>
      </c>
      <c r="S125" s="363"/>
      <c r="T125" s="277"/>
    </row>
    <row r="126" spans="1:20" ht="38.25">
      <c r="A126" s="192" t="s">
        <v>667</v>
      </c>
      <c r="B126" s="68"/>
      <c r="C126" s="214" t="s">
        <v>1256</v>
      </c>
      <c r="D126" s="215">
        <v>44953</v>
      </c>
      <c r="E126" s="192" t="s">
        <v>1678</v>
      </c>
      <c r="F126" s="192" t="s">
        <v>12</v>
      </c>
      <c r="G126" s="192">
        <v>441321</v>
      </c>
      <c r="H126" s="68"/>
      <c r="I126" s="198" t="s">
        <v>1843</v>
      </c>
      <c r="J126" s="68"/>
      <c r="K126" s="68"/>
      <c r="L126" s="68"/>
      <c r="M126" s="68"/>
      <c r="N126" s="362"/>
      <c r="O126" s="362"/>
      <c r="P126" s="216">
        <v>15294.23</v>
      </c>
      <c r="Q126" s="216">
        <v>0</v>
      </c>
      <c r="R126" s="68" t="s">
        <v>638</v>
      </c>
      <c r="S126" s="363"/>
      <c r="T126" s="277"/>
    </row>
    <row r="127" spans="1:20" ht="38.25">
      <c r="A127" s="192" t="s">
        <v>667</v>
      </c>
      <c r="B127" s="68"/>
      <c r="C127" s="214" t="s">
        <v>1256</v>
      </c>
      <c r="D127" s="215">
        <v>44953</v>
      </c>
      <c r="E127" s="192" t="s">
        <v>1679</v>
      </c>
      <c r="F127" s="192" t="s">
        <v>12</v>
      </c>
      <c r="G127" s="192">
        <v>441323</v>
      </c>
      <c r="H127" s="68"/>
      <c r="I127" s="198" t="s">
        <v>1843</v>
      </c>
      <c r="J127" s="68"/>
      <c r="K127" s="68"/>
      <c r="L127" s="68"/>
      <c r="M127" s="68"/>
      <c r="N127" s="362"/>
      <c r="O127" s="362"/>
      <c r="P127" s="216">
        <v>293468.26</v>
      </c>
      <c r="Q127" s="216">
        <v>0</v>
      </c>
      <c r="R127" s="68" t="s">
        <v>638</v>
      </c>
      <c r="S127" s="363"/>
      <c r="T127" s="277"/>
    </row>
    <row r="128" spans="1:20" ht="38.25">
      <c r="A128" s="192" t="s">
        <v>667</v>
      </c>
      <c r="B128" s="68"/>
      <c r="C128" s="214" t="s">
        <v>1256</v>
      </c>
      <c r="D128" s="215">
        <v>44953</v>
      </c>
      <c r="E128" s="192" t="s">
        <v>1680</v>
      </c>
      <c r="F128" s="192" t="s">
        <v>12</v>
      </c>
      <c r="G128" s="192">
        <v>441325</v>
      </c>
      <c r="H128" s="68"/>
      <c r="I128" s="198" t="s">
        <v>1843</v>
      </c>
      <c r="J128" s="68"/>
      <c r="K128" s="68"/>
      <c r="L128" s="68"/>
      <c r="M128" s="68"/>
      <c r="N128" s="362"/>
      <c r="O128" s="362"/>
      <c r="P128" s="216">
        <v>4537.96</v>
      </c>
      <c r="Q128" s="216">
        <v>0</v>
      </c>
      <c r="R128" s="68" t="s">
        <v>638</v>
      </c>
      <c r="S128" s="363"/>
      <c r="T128" s="277"/>
    </row>
    <row r="129" spans="1:20" ht="38.25">
      <c r="A129" s="192" t="s">
        <v>667</v>
      </c>
      <c r="B129" s="68"/>
      <c r="C129" s="214" t="s">
        <v>1256</v>
      </c>
      <c r="D129" s="215">
        <v>44953</v>
      </c>
      <c r="E129" s="192" t="s">
        <v>1681</v>
      </c>
      <c r="F129" s="192" t="s">
        <v>12</v>
      </c>
      <c r="G129" s="192">
        <v>441327</v>
      </c>
      <c r="H129" s="68"/>
      <c r="I129" s="198" t="s">
        <v>1843</v>
      </c>
      <c r="J129" s="68"/>
      <c r="K129" s="68"/>
      <c r="L129" s="68"/>
      <c r="M129" s="68"/>
      <c r="N129" s="362"/>
      <c r="O129" s="362"/>
      <c r="P129" s="216">
        <v>205.32</v>
      </c>
      <c r="Q129" s="216">
        <v>0</v>
      </c>
      <c r="R129" s="68" t="s">
        <v>638</v>
      </c>
      <c r="S129" s="363"/>
      <c r="T129" s="277"/>
    </row>
    <row r="130" spans="1:20" ht="38.25">
      <c r="A130" s="192" t="s">
        <v>667</v>
      </c>
      <c r="B130" s="68"/>
      <c r="C130" s="214" t="s">
        <v>1256</v>
      </c>
      <c r="D130" s="215">
        <v>44953</v>
      </c>
      <c r="E130" s="192" t="s">
        <v>1682</v>
      </c>
      <c r="F130" s="192" t="s">
        <v>12</v>
      </c>
      <c r="G130" s="192">
        <v>441329</v>
      </c>
      <c r="H130" s="68"/>
      <c r="I130" s="198" t="s">
        <v>1843</v>
      </c>
      <c r="J130" s="68"/>
      <c r="K130" s="68"/>
      <c r="L130" s="68"/>
      <c r="M130" s="68"/>
      <c r="N130" s="362"/>
      <c r="O130" s="362"/>
      <c r="P130" s="216">
        <v>1883.41</v>
      </c>
      <c r="Q130" s="216">
        <v>0</v>
      </c>
      <c r="R130" s="68" t="s">
        <v>638</v>
      </c>
      <c r="S130" s="363"/>
      <c r="T130" s="277"/>
    </row>
    <row r="131" spans="1:20" ht="38.25">
      <c r="A131" s="192" t="s">
        <v>667</v>
      </c>
      <c r="B131" s="68"/>
      <c r="C131" s="214" t="s">
        <v>1256</v>
      </c>
      <c r="D131" s="215">
        <v>44953</v>
      </c>
      <c r="E131" s="192" t="s">
        <v>1683</v>
      </c>
      <c r="F131" s="192" t="s">
        <v>12</v>
      </c>
      <c r="G131" s="192">
        <v>441331</v>
      </c>
      <c r="H131" s="68"/>
      <c r="I131" s="198" t="s">
        <v>1843</v>
      </c>
      <c r="J131" s="68"/>
      <c r="K131" s="68"/>
      <c r="L131" s="68"/>
      <c r="M131" s="68"/>
      <c r="N131" s="362"/>
      <c r="O131" s="362"/>
      <c r="P131" s="216">
        <v>5405.34</v>
      </c>
      <c r="Q131" s="216">
        <v>0</v>
      </c>
      <c r="R131" s="68" t="s">
        <v>638</v>
      </c>
      <c r="S131" s="363"/>
      <c r="T131" s="277"/>
    </row>
    <row r="132" spans="1:20" ht="38.25">
      <c r="A132" s="192" t="s">
        <v>667</v>
      </c>
      <c r="B132" s="68"/>
      <c r="C132" s="214" t="s">
        <v>1256</v>
      </c>
      <c r="D132" s="215">
        <v>44953</v>
      </c>
      <c r="E132" s="192" t="s">
        <v>1684</v>
      </c>
      <c r="F132" s="192" t="s">
        <v>12</v>
      </c>
      <c r="G132" s="192">
        <v>441333</v>
      </c>
      <c r="H132" s="68"/>
      <c r="I132" s="198" t="s">
        <v>1843</v>
      </c>
      <c r="J132" s="68"/>
      <c r="K132" s="68"/>
      <c r="L132" s="68"/>
      <c r="M132" s="68"/>
      <c r="N132" s="362"/>
      <c r="O132" s="362"/>
      <c r="P132" s="216">
        <v>5405.34</v>
      </c>
      <c r="Q132" s="216">
        <v>0</v>
      </c>
      <c r="R132" s="68" t="s">
        <v>638</v>
      </c>
      <c r="S132" s="363"/>
      <c r="T132" s="277"/>
    </row>
    <row r="133" spans="1:20" ht="38.25">
      <c r="A133" s="192" t="s">
        <v>667</v>
      </c>
      <c r="B133" s="68"/>
      <c r="C133" s="214" t="s">
        <v>1256</v>
      </c>
      <c r="D133" s="215">
        <v>44953</v>
      </c>
      <c r="E133" s="192" t="s">
        <v>1685</v>
      </c>
      <c r="F133" s="192" t="s">
        <v>12</v>
      </c>
      <c r="G133" s="192">
        <v>441335</v>
      </c>
      <c r="H133" s="68"/>
      <c r="I133" s="198" t="s">
        <v>1843</v>
      </c>
      <c r="J133" s="68"/>
      <c r="K133" s="68"/>
      <c r="L133" s="68"/>
      <c r="M133" s="68"/>
      <c r="N133" s="362"/>
      <c r="O133" s="362"/>
      <c r="P133" s="216">
        <v>5405.34</v>
      </c>
      <c r="Q133" s="216">
        <v>0</v>
      </c>
      <c r="R133" s="68" t="s">
        <v>638</v>
      </c>
      <c r="S133" s="363"/>
      <c r="T133" s="277"/>
    </row>
    <row r="134" spans="1:20" ht="38.25">
      <c r="A134" s="192" t="s">
        <v>667</v>
      </c>
      <c r="B134" s="68"/>
      <c r="C134" s="214" t="s">
        <v>1256</v>
      </c>
      <c r="D134" s="215">
        <v>44953</v>
      </c>
      <c r="E134" s="192" t="s">
        <v>1686</v>
      </c>
      <c r="F134" s="192" t="s">
        <v>12</v>
      </c>
      <c r="G134" s="192">
        <v>441337</v>
      </c>
      <c r="H134" s="68"/>
      <c r="I134" s="198" t="s">
        <v>1843</v>
      </c>
      <c r="J134" s="68"/>
      <c r="K134" s="68"/>
      <c r="L134" s="68"/>
      <c r="M134" s="68"/>
      <c r="N134" s="362"/>
      <c r="O134" s="362"/>
      <c r="P134" s="216">
        <v>5405.34</v>
      </c>
      <c r="Q134" s="216">
        <v>0</v>
      </c>
      <c r="R134" s="68" t="s">
        <v>638</v>
      </c>
      <c r="S134" s="363"/>
      <c r="T134" s="277"/>
    </row>
    <row r="135" spans="1:20" ht="38.25">
      <c r="A135" s="192" t="s">
        <v>667</v>
      </c>
      <c r="B135" s="68"/>
      <c r="C135" s="214" t="s">
        <v>1256</v>
      </c>
      <c r="D135" s="215">
        <v>44953</v>
      </c>
      <c r="E135" s="192" t="s">
        <v>1687</v>
      </c>
      <c r="F135" s="192" t="s">
        <v>12</v>
      </c>
      <c r="G135" s="192">
        <v>441339</v>
      </c>
      <c r="H135" s="68"/>
      <c r="I135" s="198" t="s">
        <v>1843</v>
      </c>
      <c r="J135" s="68"/>
      <c r="K135" s="68"/>
      <c r="L135" s="68"/>
      <c r="M135" s="68"/>
      <c r="N135" s="362"/>
      <c r="O135" s="362"/>
      <c r="P135" s="216">
        <v>32515.78</v>
      </c>
      <c r="Q135" s="216">
        <v>0</v>
      </c>
      <c r="R135" s="68" t="s">
        <v>638</v>
      </c>
      <c r="S135" s="363"/>
      <c r="T135" s="277"/>
    </row>
    <row r="136" spans="1:20" ht="38.25">
      <c r="A136" s="192" t="s">
        <v>667</v>
      </c>
      <c r="B136" s="68"/>
      <c r="C136" s="214" t="s">
        <v>1256</v>
      </c>
      <c r="D136" s="215">
        <v>44953</v>
      </c>
      <c r="E136" s="192" t="s">
        <v>1688</v>
      </c>
      <c r="F136" s="192" t="s">
        <v>12</v>
      </c>
      <c r="G136" s="192">
        <v>441341</v>
      </c>
      <c r="H136" s="68"/>
      <c r="I136" s="198" t="s">
        <v>1843</v>
      </c>
      <c r="J136" s="68"/>
      <c r="K136" s="68"/>
      <c r="L136" s="68"/>
      <c r="M136" s="68"/>
      <c r="N136" s="362"/>
      <c r="O136" s="362"/>
      <c r="P136" s="216">
        <v>1595.84</v>
      </c>
      <c r="Q136" s="216">
        <v>0</v>
      </c>
      <c r="R136" s="68" t="s">
        <v>638</v>
      </c>
      <c r="S136" s="363"/>
      <c r="T136" s="277"/>
    </row>
    <row r="137" spans="1:20" ht="38.25">
      <c r="A137" s="192" t="s">
        <v>667</v>
      </c>
      <c r="B137" s="68"/>
      <c r="C137" s="214" t="s">
        <v>1256</v>
      </c>
      <c r="D137" s="215">
        <v>44953</v>
      </c>
      <c r="E137" s="192" t="s">
        <v>1689</v>
      </c>
      <c r="F137" s="192" t="s">
        <v>12</v>
      </c>
      <c r="G137" s="192">
        <v>441343</v>
      </c>
      <c r="H137" s="68"/>
      <c r="I137" s="198" t="s">
        <v>1843</v>
      </c>
      <c r="J137" s="68"/>
      <c r="K137" s="68"/>
      <c r="L137" s="68"/>
      <c r="M137" s="68"/>
      <c r="N137" s="362"/>
      <c r="O137" s="362"/>
      <c r="P137" s="216">
        <v>14636.63</v>
      </c>
      <c r="Q137" s="216">
        <v>0</v>
      </c>
      <c r="R137" s="68" t="s">
        <v>638</v>
      </c>
      <c r="S137" s="363"/>
      <c r="T137" s="277"/>
    </row>
    <row r="138" spans="1:20" ht="38.25">
      <c r="A138" s="192" t="s">
        <v>667</v>
      </c>
      <c r="B138" s="68"/>
      <c r="C138" s="214" t="s">
        <v>1256</v>
      </c>
      <c r="D138" s="215">
        <v>44953</v>
      </c>
      <c r="E138" s="192" t="s">
        <v>1690</v>
      </c>
      <c r="F138" s="192" t="s">
        <v>12</v>
      </c>
      <c r="G138" s="192">
        <v>441345</v>
      </c>
      <c r="H138" s="68"/>
      <c r="I138" s="198" t="s">
        <v>1843</v>
      </c>
      <c r="J138" s="68"/>
      <c r="K138" s="68"/>
      <c r="L138" s="68"/>
      <c r="M138" s="68"/>
      <c r="N138" s="362"/>
      <c r="O138" s="362"/>
      <c r="P138" s="216">
        <v>42007.35</v>
      </c>
      <c r="Q138" s="216">
        <v>0</v>
      </c>
      <c r="R138" s="68" t="s">
        <v>638</v>
      </c>
      <c r="S138" s="363"/>
      <c r="T138" s="277"/>
    </row>
    <row r="139" spans="1:20" ht="38.25">
      <c r="A139" s="192" t="s">
        <v>667</v>
      </c>
      <c r="B139" s="68"/>
      <c r="C139" s="214" t="s">
        <v>1256</v>
      </c>
      <c r="D139" s="215">
        <v>44953</v>
      </c>
      <c r="E139" s="192" t="s">
        <v>1691</v>
      </c>
      <c r="F139" s="192" t="s">
        <v>12</v>
      </c>
      <c r="G139" s="192">
        <v>441347</v>
      </c>
      <c r="H139" s="68"/>
      <c r="I139" s="198" t="s">
        <v>1843</v>
      </c>
      <c r="J139" s="68"/>
      <c r="K139" s="68"/>
      <c r="L139" s="68"/>
      <c r="M139" s="68"/>
      <c r="N139" s="362"/>
      <c r="O139" s="362"/>
      <c r="P139" s="216">
        <v>42007.35</v>
      </c>
      <c r="Q139" s="216">
        <v>0</v>
      </c>
      <c r="R139" s="68" t="s">
        <v>638</v>
      </c>
      <c r="S139" s="363"/>
      <c r="T139" s="277"/>
    </row>
    <row r="140" spans="1:20" ht="38.25">
      <c r="A140" s="192" t="s">
        <v>667</v>
      </c>
      <c r="B140" s="68"/>
      <c r="C140" s="214" t="s">
        <v>1256</v>
      </c>
      <c r="D140" s="215">
        <v>44953</v>
      </c>
      <c r="E140" s="192" t="s">
        <v>1692</v>
      </c>
      <c r="F140" s="192" t="s">
        <v>12</v>
      </c>
      <c r="G140" s="192">
        <v>441349</v>
      </c>
      <c r="H140" s="68"/>
      <c r="I140" s="198" t="s">
        <v>1843</v>
      </c>
      <c r="J140" s="68"/>
      <c r="K140" s="68"/>
      <c r="L140" s="68"/>
      <c r="M140" s="68"/>
      <c r="N140" s="362"/>
      <c r="O140" s="362"/>
      <c r="P140" s="216">
        <v>42007.35</v>
      </c>
      <c r="Q140" s="216">
        <v>0</v>
      </c>
      <c r="R140" s="68" t="s">
        <v>638</v>
      </c>
      <c r="S140" s="363"/>
      <c r="T140" s="277"/>
    </row>
    <row r="141" spans="1:20" ht="38.25">
      <c r="A141" s="192" t="s">
        <v>667</v>
      </c>
      <c r="B141" s="68"/>
      <c r="C141" s="214" t="s">
        <v>1256</v>
      </c>
      <c r="D141" s="215">
        <v>44953</v>
      </c>
      <c r="E141" s="192" t="s">
        <v>1693</v>
      </c>
      <c r="F141" s="192" t="s">
        <v>12</v>
      </c>
      <c r="G141" s="192">
        <v>441351</v>
      </c>
      <c r="H141" s="68"/>
      <c r="I141" s="198" t="s">
        <v>1843</v>
      </c>
      <c r="J141" s="68"/>
      <c r="K141" s="68"/>
      <c r="L141" s="68"/>
      <c r="M141" s="68"/>
      <c r="N141" s="362"/>
      <c r="O141" s="362"/>
      <c r="P141" s="216">
        <v>42007.35</v>
      </c>
      <c r="Q141" s="216">
        <v>0</v>
      </c>
      <c r="R141" s="68" t="s">
        <v>638</v>
      </c>
      <c r="S141" s="363"/>
      <c r="T141" s="277"/>
    </row>
    <row r="142" spans="1:20" ht="38.25">
      <c r="A142" s="192" t="s">
        <v>667</v>
      </c>
      <c r="B142" s="68"/>
      <c r="C142" s="214" t="s">
        <v>1256</v>
      </c>
      <c r="D142" s="215">
        <v>44953</v>
      </c>
      <c r="E142" s="192" t="s">
        <v>1694</v>
      </c>
      <c r="F142" s="192" t="s">
        <v>12</v>
      </c>
      <c r="G142" s="192">
        <v>441353</v>
      </c>
      <c r="H142" s="68"/>
      <c r="I142" s="198" t="s">
        <v>1843</v>
      </c>
      <c r="J142" s="68"/>
      <c r="K142" s="68"/>
      <c r="L142" s="68"/>
      <c r="M142" s="68"/>
      <c r="N142" s="362"/>
      <c r="O142" s="362"/>
      <c r="P142" s="216">
        <v>3521.92</v>
      </c>
      <c r="Q142" s="216">
        <v>0</v>
      </c>
      <c r="R142" s="68" t="s">
        <v>638</v>
      </c>
      <c r="S142" s="363"/>
      <c r="T142" s="277"/>
    </row>
    <row r="143" spans="1:20" ht="38.25">
      <c r="A143" s="192" t="s">
        <v>667</v>
      </c>
      <c r="B143" s="68"/>
      <c r="C143" s="214" t="s">
        <v>1256</v>
      </c>
      <c r="D143" s="215">
        <v>44953</v>
      </c>
      <c r="E143" s="192" t="s">
        <v>1695</v>
      </c>
      <c r="F143" s="192" t="s">
        <v>12</v>
      </c>
      <c r="G143" s="192">
        <v>441355</v>
      </c>
      <c r="H143" s="68"/>
      <c r="I143" s="198" t="s">
        <v>1843</v>
      </c>
      <c r="J143" s="68"/>
      <c r="K143" s="68"/>
      <c r="L143" s="68"/>
      <c r="M143" s="68"/>
      <c r="N143" s="362"/>
      <c r="O143" s="362"/>
      <c r="P143" s="216">
        <v>5200.0200000000004</v>
      </c>
      <c r="Q143" s="216">
        <v>0</v>
      </c>
      <c r="R143" s="68" t="s">
        <v>638</v>
      </c>
      <c r="S143" s="363"/>
      <c r="T143" s="277"/>
    </row>
    <row r="144" spans="1:20" ht="38.25">
      <c r="A144" s="192" t="s">
        <v>667</v>
      </c>
      <c r="B144" s="68"/>
      <c r="C144" s="214" t="s">
        <v>1256</v>
      </c>
      <c r="D144" s="215">
        <v>44953</v>
      </c>
      <c r="E144" s="192" t="s">
        <v>1696</v>
      </c>
      <c r="F144" s="192" t="s">
        <v>12</v>
      </c>
      <c r="G144" s="192">
        <v>441357</v>
      </c>
      <c r="H144" s="68"/>
      <c r="I144" s="198" t="s">
        <v>1843</v>
      </c>
      <c r="J144" s="68"/>
      <c r="K144" s="68"/>
      <c r="L144" s="68"/>
      <c r="M144" s="68"/>
      <c r="N144" s="362"/>
      <c r="O144" s="362"/>
      <c r="P144" s="216">
        <v>867.38</v>
      </c>
      <c r="Q144" s="216">
        <v>0</v>
      </c>
      <c r="R144" s="68" t="s">
        <v>638</v>
      </c>
      <c r="S144" s="363"/>
      <c r="T144" s="277"/>
    </row>
    <row r="145" spans="1:20" ht="38.25">
      <c r="A145" s="192" t="s">
        <v>667</v>
      </c>
      <c r="B145" s="68"/>
      <c r="C145" s="214" t="s">
        <v>1256</v>
      </c>
      <c r="D145" s="215">
        <v>44953</v>
      </c>
      <c r="E145" s="192" t="s">
        <v>1697</v>
      </c>
      <c r="F145" s="192" t="s">
        <v>12</v>
      </c>
      <c r="G145" s="192">
        <v>441359</v>
      </c>
      <c r="H145" s="68"/>
      <c r="I145" s="198" t="s">
        <v>1843</v>
      </c>
      <c r="J145" s="68"/>
      <c r="K145" s="68"/>
      <c r="L145" s="68"/>
      <c r="M145" s="68"/>
      <c r="N145" s="362"/>
      <c r="O145" s="362"/>
      <c r="P145" s="216">
        <v>2454.3000000000002</v>
      </c>
      <c r="Q145" s="216">
        <v>0</v>
      </c>
      <c r="R145" s="68" t="s">
        <v>638</v>
      </c>
      <c r="S145" s="363"/>
      <c r="T145" s="277"/>
    </row>
    <row r="146" spans="1:20" ht="38.25">
      <c r="A146" s="192" t="s">
        <v>667</v>
      </c>
      <c r="B146" s="68"/>
      <c r="C146" s="214" t="s">
        <v>1256</v>
      </c>
      <c r="D146" s="215">
        <v>44953</v>
      </c>
      <c r="E146" s="192" t="s">
        <v>1698</v>
      </c>
      <c r="F146" s="192" t="s">
        <v>12</v>
      </c>
      <c r="G146" s="192">
        <v>441361</v>
      </c>
      <c r="H146" s="68"/>
      <c r="I146" s="198" t="s">
        <v>1843</v>
      </c>
      <c r="J146" s="68"/>
      <c r="K146" s="68"/>
      <c r="L146" s="68"/>
      <c r="M146" s="68"/>
      <c r="N146" s="362"/>
      <c r="O146" s="362"/>
      <c r="P146" s="216">
        <v>14713.19</v>
      </c>
      <c r="Q146" s="216">
        <v>0</v>
      </c>
      <c r="R146" s="68" t="s">
        <v>638</v>
      </c>
      <c r="S146" s="363"/>
      <c r="T146" s="277"/>
    </row>
    <row r="147" spans="1:20" ht="38.25">
      <c r="A147" s="192" t="s">
        <v>667</v>
      </c>
      <c r="B147" s="68"/>
      <c r="C147" s="214" t="s">
        <v>1256</v>
      </c>
      <c r="D147" s="215">
        <v>44953</v>
      </c>
      <c r="E147" s="192" t="s">
        <v>1699</v>
      </c>
      <c r="F147" s="192" t="s">
        <v>12</v>
      </c>
      <c r="G147" s="192">
        <v>441363</v>
      </c>
      <c r="H147" s="68"/>
      <c r="I147" s="198" t="s">
        <v>1843</v>
      </c>
      <c r="J147" s="68"/>
      <c r="K147" s="68"/>
      <c r="L147" s="68"/>
      <c r="M147" s="68"/>
      <c r="N147" s="362"/>
      <c r="O147" s="362"/>
      <c r="P147" s="216">
        <v>3455.73</v>
      </c>
      <c r="Q147" s="216">
        <v>0</v>
      </c>
      <c r="R147" s="68" t="s">
        <v>638</v>
      </c>
      <c r="S147" s="363"/>
      <c r="T147" s="277"/>
    </row>
    <row r="148" spans="1:20" ht="38.25">
      <c r="A148" s="192" t="s">
        <v>667</v>
      </c>
      <c r="B148" s="68"/>
      <c r="C148" s="214" t="s">
        <v>1256</v>
      </c>
      <c r="D148" s="215">
        <v>44953</v>
      </c>
      <c r="E148" s="192" t="s">
        <v>1700</v>
      </c>
      <c r="F148" s="192" t="s">
        <v>12</v>
      </c>
      <c r="G148" s="192">
        <v>441365</v>
      </c>
      <c r="H148" s="68"/>
      <c r="I148" s="198" t="s">
        <v>1843</v>
      </c>
      <c r="J148" s="68"/>
      <c r="K148" s="68"/>
      <c r="L148" s="68"/>
      <c r="M148" s="68"/>
      <c r="N148" s="362"/>
      <c r="O148" s="362"/>
      <c r="P148" s="216">
        <v>6740.98</v>
      </c>
      <c r="Q148" s="216">
        <v>0</v>
      </c>
      <c r="R148" s="68" t="s">
        <v>638</v>
      </c>
      <c r="S148" s="363"/>
      <c r="T148" s="277"/>
    </row>
    <row r="149" spans="1:20" ht="38.25">
      <c r="A149" s="192" t="s">
        <v>667</v>
      </c>
      <c r="B149" s="68"/>
      <c r="C149" s="214" t="s">
        <v>1256</v>
      </c>
      <c r="D149" s="215">
        <v>44953</v>
      </c>
      <c r="E149" s="192" t="s">
        <v>1701</v>
      </c>
      <c r="F149" s="192" t="s">
        <v>12</v>
      </c>
      <c r="G149" s="192">
        <v>441367</v>
      </c>
      <c r="H149" s="68"/>
      <c r="I149" s="198" t="s">
        <v>1843</v>
      </c>
      <c r="J149" s="68"/>
      <c r="K149" s="68"/>
      <c r="L149" s="68"/>
      <c r="M149" s="68"/>
      <c r="N149" s="362"/>
      <c r="O149" s="362"/>
      <c r="P149" s="216">
        <v>9491.56</v>
      </c>
      <c r="Q149" s="216">
        <v>0</v>
      </c>
      <c r="R149" s="68" t="s">
        <v>638</v>
      </c>
      <c r="S149" s="363"/>
      <c r="T149" s="277"/>
    </row>
    <row r="150" spans="1:20" ht="38.25">
      <c r="A150" s="192" t="s">
        <v>667</v>
      </c>
      <c r="B150" s="68"/>
      <c r="C150" s="214" t="s">
        <v>1256</v>
      </c>
      <c r="D150" s="215">
        <v>44953</v>
      </c>
      <c r="E150" s="192" t="s">
        <v>1702</v>
      </c>
      <c r="F150" s="192" t="s">
        <v>12</v>
      </c>
      <c r="G150" s="192">
        <v>441376</v>
      </c>
      <c r="H150" s="68"/>
      <c r="I150" s="198" t="s">
        <v>1843</v>
      </c>
      <c r="J150" s="68"/>
      <c r="K150" s="68"/>
      <c r="L150" s="68"/>
      <c r="M150" s="68"/>
      <c r="N150" s="362"/>
      <c r="O150" s="362"/>
      <c r="P150" s="216">
        <v>2294131.56</v>
      </c>
      <c r="Q150" s="216">
        <v>0</v>
      </c>
      <c r="R150" s="68" t="s">
        <v>638</v>
      </c>
      <c r="S150" s="363"/>
      <c r="T150" s="277"/>
    </row>
    <row r="151" spans="1:20" ht="38.25">
      <c r="A151" s="192" t="s">
        <v>667</v>
      </c>
      <c r="B151" s="68"/>
      <c r="C151" s="214" t="s">
        <v>1256</v>
      </c>
      <c r="D151" s="215">
        <v>44953</v>
      </c>
      <c r="E151" s="192" t="s">
        <v>1703</v>
      </c>
      <c r="F151" s="192" t="s">
        <v>12</v>
      </c>
      <c r="G151" s="192">
        <v>441369</v>
      </c>
      <c r="H151" s="68"/>
      <c r="I151" s="198" t="s">
        <v>1843</v>
      </c>
      <c r="J151" s="68"/>
      <c r="K151" s="68"/>
      <c r="L151" s="68"/>
      <c r="M151" s="68"/>
      <c r="N151" s="362"/>
      <c r="O151" s="362"/>
      <c r="P151" s="216">
        <v>40411.440000000002</v>
      </c>
      <c r="Q151" s="216">
        <v>0</v>
      </c>
      <c r="R151" s="68" t="s">
        <v>638</v>
      </c>
      <c r="S151" s="363"/>
      <c r="T151" s="277"/>
    </row>
    <row r="152" spans="1:20" ht="38.25">
      <c r="A152" s="192" t="s">
        <v>667</v>
      </c>
      <c r="B152" s="68"/>
      <c r="C152" s="214" t="s">
        <v>1256</v>
      </c>
      <c r="D152" s="215">
        <v>44953</v>
      </c>
      <c r="E152" s="192" t="s">
        <v>1704</v>
      </c>
      <c r="F152" s="192" t="s">
        <v>12</v>
      </c>
      <c r="G152" s="192">
        <v>441372</v>
      </c>
      <c r="H152" s="68"/>
      <c r="I152" s="198" t="s">
        <v>1843</v>
      </c>
      <c r="J152" s="68"/>
      <c r="K152" s="68"/>
      <c r="L152" s="68"/>
      <c r="M152" s="68"/>
      <c r="N152" s="362"/>
      <c r="O152" s="362"/>
      <c r="P152" s="216">
        <v>2294131.56</v>
      </c>
      <c r="Q152" s="216">
        <v>0</v>
      </c>
      <c r="R152" s="68" t="s">
        <v>638</v>
      </c>
      <c r="S152" s="363"/>
      <c r="T152" s="277"/>
    </row>
    <row r="153" spans="1:20" ht="38.25">
      <c r="A153" s="192" t="s">
        <v>667</v>
      </c>
      <c r="B153" s="68"/>
      <c r="C153" s="214" t="s">
        <v>1256</v>
      </c>
      <c r="D153" s="215">
        <v>44953</v>
      </c>
      <c r="E153" s="192" t="s">
        <v>1705</v>
      </c>
      <c r="F153" s="192" t="s">
        <v>12</v>
      </c>
      <c r="G153" s="192">
        <v>441374</v>
      </c>
      <c r="H153" s="68"/>
      <c r="I153" s="198" t="s">
        <v>1843</v>
      </c>
      <c r="J153" s="68"/>
      <c r="K153" s="68"/>
      <c r="L153" s="68"/>
      <c r="M153" s="68"/>
      <c r="N153" s="362"/>
      <c r="O153" s="362"/>
      <c r="P153" s="216">
        <v>2294131.56</v>
      </c>
      <c r="Q153" s="216">
        <v>0</v>
      </c>
      <c r="R153" s="68" t="s">
        <v>638</v>
      </c>
      <c r="S153" s="363"/>
      <c r="T153" s="277"/>
    </row>
    <row r="154" spans="1:20" ht="38.25">
      <c r="A154" s="192" t="s">
        <v>667</v>
      </c>
      <c r="B154" s="68"/>
      <c r="C154" s="214" t="s">
        <v>1256</v>
      </c>
      <c r="D154" s="215">
        <v>44953</v>
      </c>
      <c r="E154" s="192" t="s">
        <v>1706</v>
      </c>
      <c r="F154" s="192" t="s">
        <v>12</v>
      </c>
      <c r="G154" s="192">
        <v>441378</v>
      </c>
      <c r="H154" s="68"/>
      <c r="I154" s="198" t="s">
        <v>1843</v>
      </c>
      <c r="J154" s="68"/>
      <c r="K154" s="68"/>
      <c r="L154" s="68"/>
      <c r="M154" s="68"/>
      <c r="N154" s="362"/>
      <c r="O154" s="362"/>
      <c r="P154" s="216">
        <v>2294131.56</v>
      </c>
      <c r="Q154" s="216">
        <v>0</v>
      </c>
      <c r="R154" s="68" t="s">
        <v>638</v>
      </c>
      <c r="S154" s="363"/>
      <c r="T154" s="277"/>
    </row>
    <row r="155" spans="1:20" ht="38.25">
      <c r="A155" s="192" t="s">
        <v>667</v>
      </c>
      <c r="B155" s="68"/>
      <c r="C155" s="214" t="s">
        <v>1256</v>
      </c>
      <c r="D155" s="215">
        <v>44953</v>
      </c>
      <c r="E155" s="192" t="s">
        <v>1707</v>
      </c>
      <c r="F155" s="192" t="s">
        <v>12</v>
      </c>
      <c r="G155" s="192">
        <v>441380</v>
      </c>
      <c r="H155" s="68"/>
      <c r="I155" s="198" t="s">
        <v>1843</v>
      </c>
      <c r="J155" s="68"/>
      <c r="K155" s="68"/>
      <c r="L155" s="68"/>
      <c r="M155" s="68"/>
      <c r="N155" s="362"/>
      <c r="O155" s="362"/>
      <c r="P155" s="216">
        <v>2294131.56</v>
      </c>
      <c r="Q155" s="216">
        <v>0</v>
      </c>
      <c r="R155" s="68" t="s">
        <v>638</v>
      </c>
      <c r="S155" s="363"/>
      <c r="T155" s="277"/>
    </row>
    <row r="156" spans="1:20" ht="38.25">
      <c r="A156" s="192" t="s">
        <v>667</v>
      </c>
      <c r="B156" s="68"/>
      <c r="C156" s="214" t="s">
        <v>1256</v>
      </c>
      <c r="D156" s="215">
        <v>44953</v>
      </c>
      <c r="E156" s="192" t="s">
        <v>1708</v>
      </c>
      <c r="F156" s="192" t="s">
        <v>12</v>
      </c>
      <c r="G156" s="192">
        <v>441382</v>
      </c>
      <c r="H156" s="68"/>
      <c r="I156" s="198" t="s">
        <v>1843</v>
      </c>
      <c r="J156" s="68"/>
      <c r="K156" s="68"/>
      <c r="L156" s="68"/>
      <c r="M156" s="68"/>
      <c r="N156" s="362"/>
      <c r="O156" s="362"/>
      <c r="P156" s="216">
        <v>6301101.8099999996</v>
      </c>
      <c r="Q156" s="216">
        <v>0</v>
      </c>
      <c r="R156" s="68" t="s">
        <v>638</v>
      </c>
      <c r="S156" s="363"/>
      <c r="T156" s="277"/>
    </row>
    <row r="157" spans="1:20" ht="38.25">
      <c r="A157" s="192" t="s">
        <v>667</v>
      </c>
      <c r="B157" s="68"/>
      <c r="C157" s="214" t="s">
        <v>1256</v>
      </c>
      <c r="D157" s="215">
        <v>44953</v>
      </c>
      <c r="E157" s="192" t="s">
        <v>1709</v>
      </c>
      <c r="F157" s="192" t="s">
        <v>12</v>
      </c>
      <c r="G157" s="192">
        <v>441384</v>
      </c>
      <c r="H157" s="68"/>
      <c r="I157" s="198" t="s">
        <v>1843</v>
      </c>
      <c r="J157" s="68"/>
      <c r="K157" s="68"/>
      <c r="L157" s="68"/>
      <c r="M157" s="68"/>
      <c r="N157" s="362"/>
      <c r="O157" s="362"/>
      <c r="P157" s="216">
        <v>6301101.8099999996</v>
      </c>
      <c r="Q157" s="216">
        <v>0</v>
      </c>
      <c r="R157" s="68" t="s">
        <v>638</v>
      </c>
      <c r="S157" s="363"/>
      <c r="T157" s="277"/>
    </row>
    <row r="158" spans="1:20" ht="38.25">
      <c r="A158" s="192" t="s">
        <v>667</v>
      </c>
      <c r="B158" s="68"/>
      <c r="C158" s="214" t="s">
        <v>1256</v>
      </c>
      <c r="D158" s="215">
        <v>44953</v>
      </c>
      <c r="E158" s="192" t="s">
        <v>1710</v>
      </c>
      <c r="F158" s="192" t="s">
        <v>12</v>
      </c>
      <c r="G158" s="192">
        <v>441386</v>
      </c>
      <c r="H158" s="68"/>
      <c r="I158" s="198" t="s">
        <v>1843</v>
      </c>
      <c r="J158" s="68"/>
      <c r="K158" s="68"/>
      <c r="L158" s="68"/>
      <c r="M158" s="68"/>
      <c r="N158" s="362"/>
      <c r="O158" s="362"/>
      <c r="P158" s="216">
        <v>6301101.8099999996</v>
      </c>
      <c r="Q158" s="216">
        <v>0</v>
      </c>
      <c r="R158" s="68" t="s">
        <v>638</v>
      </c>
      <c r="S158" s="363"/>
      <c r="T158" s="277"/>
    </row>
    <row r="159" spans="1:20" ht="38.25">
      <c r="A159" s="192" t="s">
        <v>667</v>
      </c>
      <c r="B159" s="68"/>
      <c r="C159" s="214" t="s">
        <v>1256</v>
      </c>
      <c r="D159" s="215">
        <v>44953</v>
      </c>
      <c r="E159" s="192" t="s">
        <v>1711</v>
      </c>
      <c r="F159" s="192" t="s">
        <v>12</v>
      </c>
      <c r="G159" s="192">
        <v>441388</v>
      </c>
      <c r="H159" s="68"/>
      <c r="I159" s="198" t="s">
        <v>1843</v>
      </c>
      <c r="J159" s="68"/>
      <c r="K159" s="68"/>
      <c r="L159" s="68"/>
      <c r="M159" s="68"/>
      <c r="N159" s="362"/>
      <c r="O159" s="362"/>
      <c r="P159" s="216">
        <v>6301101.8099999996</v>
      </c>
      <c r="Q159" s="216">
        <v>0</v>
      </c>
      <c r="R159" s="68" t="s">
        <v>638</v>
      </c>
      <c r="S159" s="363"/>
      <c r="T159" s="277"/>
    </row>
    <row r="160" spans="1:20" ht="38.25">
      <c r="A160" s="192" t="s">
        <v>667</v>
      </c>
      <c r="B160" s="68"/>
      <c r="C160" s="214" t="s">
        <v>1256</v>
      </c>
      <c r="D160" s="215">
        <v>44953</v>
      </c>
      <c r="E160" s="192" t="s">
        <v>1712</v>
      </c>
      <c r="F160" s="192" t="s">
        <v>12</v>
      </c>
      <c r="G160" s="192">
        <v>441390</v>
      </c>
      <c r="H160" s="68"/>
      <c r="I160" s="198" t="s">
        <v>1843</v>
      </c>
      <c r="J160" s="68"/>
      <c r="K160" s="68"/>
      <c r="L160" s="68"/>
      <c r="M160" s="68"/>
      <c r="N160" s="362"/>
      <c r="O160" s="362"/>
      <c r="P160" s="216">
        <v>6301101.8099999996</v>
      </c>
      <c r="Q160" s="216">
        <v>0</v>
      </c>
      <c r="R160" s="68" t="s">
        <v>638</v>
      </c>
      <c r="S160" s="363"/>
      <c r="T160" s="277"/>
    </row>
    <row r="161" spans="1:20" ht="38.25">
      <c r="A161" s="192" t="s">
        <v>667</v>
      </c>
      <c r="B161" s="68"/>
      <c r="C161" s="214" t="s">
        <v>1256</v>
      </c>
      <c r="D161" s="215">
        <v>44953</v>
      </c>
      <c r="E161" s="192" t="s">
        <v>1713</v>
      </c>
      <c r="F161" s="192" t="s">
        <v>12</v>
      </c>
      <c r="G161" s="192">
        <v>441392</v>
      </c>
      <c r="H161" s="68"/>
      <c r="I161" s="198" t="s">
        <v>1843</v>
      </c>
      <c r="J161" s="68"/>
      <c r="K161" s="68"/>
      <c r="L161" s="68"/>
      <c r="M161" s="68"/>
      <c r="N161" s="362"/>
      <c r="O161" s="362"/>
      <c r="P161" s="216">
        <v>5337679.43</v>
      </c>
      <c r="Q161" s="216">
        <v>0</v>
      </c>
      <c r="R161" s="68" t="s">
        <v>638</v>
      </c>
      <c r="S161" s="363"/>
      <c r="T161" s="277"/>
    </row>
    <row r="162" spans="1:20" ht="38.25">
      <c r="A162" s="192" t="s">
        <v>667</v>
      </c>
      <c r="B162" s="68"/>
      <c r="C162" s="214" t="s">
        <v>1256</v>
      </c>
      <c r="D162" s="215">
        <v>44953</v>
      </c>
      <c r="E162" s="192" t="s">
        <v>1714</v>
      </c>
      <c r="F162" s="192" t="s">
        <v>12</v>
      </c>
      <c r="G162" s="192">
        <v>441394</v>
      </c>
      <c r="H162" s="68"/>
      <c r="I162" s="198" t="s">
        <v>1843</v>
      </c>
      <c r="J162" s="68"/>
      <c r="K162" s="68"/>
      <c r="L162" s="68"/>
      <c r="M162" s="68"/>
      <c r="N162" s="362"/>
      <c r="O162" s="362"/>
      <c r="P162" s="216">
        <v>5337679.43</v>
      </c>
      <c r="Q162" s="216">
        <v>0</v>
      </c>
      <c r="R162" s="68" t="s">
        <v>638</v>
      </c>
      <c r="S162" s="363"/>
      <c r="T162" s="277"/>
    </row>
    <row r="163" spans="1:20" ht="38.25">
      <c r="A163" s="192" t="s">
        <v>667</v>
      </c>
      <c r="B163" s="68"/>
      <c r="C163" s="214" t="s">
        <v>1256</v>
      </c>
      <c r="D163" s="215">
        <v>44953</v>
      </c>
      <c r="E163" s="192" t="s">
        <v>1715</v>
      </c>
      <c r="F163" s="192" t="s">
        <v>12</v>
      </c>
      <c r="G163" s="192">
        <v>441396</v>
      </c>
      <c r="H163" s="68"/>
      <c r="I163" s="198" t="s">
        <v>1843</v>
      </c>
      <c r="J163" s="68"/>
      <c r="K163" s="68"/>
      <c r="L163" s="68"/>
      <c r="M163" s="68"/>
      <c r="N163" s="362"/>
      <c r="O163" s="362"/>
      <c r="P163" s="216">
        <v>5337679.43</v>
      </c>
      <c r="Q163" s="216">
        <v>0</v>
      </c>
      <c r="R163" s="68" t="s">
        <v>638</v>
      </c>
      <c r="S163" s="363"/>
      <c r="T163" s="277"/>
    </row>
    <row r="164" spans="1:20" ht="38.25">
      <c r="A164" s="192" t="s">
        <v>667</v>
      </c>
      <c r="B164" s="68"/>
      <c r="C164" s="214" t="s">
        <v>1256</v>
      </c>
      <c r="D164" s="215">
        <v>44953</v>
      </c>
      <c r="E164" s="192" t="s">
        <v>1716</v>
      </c>
      <c r="F164" s="192" t="s">
        <v>12</v>
      </c>
      <c r="G164" s="192">
        <v>441398</v>
      </c>
      <c r="H164" s="68"/>
      <c r="I164" s="198" t="s">
        <v>1843</v>
      </c>
      <c r="J164" s="68"/>
      <c r="K164" s="68"/>
      <c r="L164" s="68"/>
      <c r="M164" s="68"/>
      <c r="N164" s="362"/>
      <c r="O164" s="362"/>
      <c r="P164" s="216">
        <v>5337679.43</v>
      </c>
      <c r="Q164" s="216">
        <v>0</v>
      </c>
      <c r="R164" s="68" t="s">
        <v>638</v>
      </c>
      <c r="S164" s="363"/>
      <c r="T164" s="277"/>
    </row>
    <row r="165" spans="1:20" ht="38.25">
      <c r="A165" s="192" t="s">
        <v>667</v>
      </c>
      <c r="B165" s="68"/>
      <c r="C165" s="214" t="s">
        <v>1256</v>
      </c>
      <c r="D165" s="215">
        <v>44953</v>
      </c>
      <c r="E165" s="192" t="s">
        <v>1717</v>
      </c>
      <c r="F165" s="192" t="s">
        <v>12</v>
      </c>
      <c r="G165" s="192">
        <v>441400</v>
      </c>
      <c r="H165" s="68"/>
      <c r="I165" s="198" t="s">
        <v>1843</v>
      </c>
      <c r="J165" s="68"/>
      <c r="K165" s="68"/>
      <c r="L165" s="68"/>
      <c r="M165" s="68"/>
      <c r="N165" s="362"/>
      <c r="O165" s="362"/>
      <c r="P165" s="216">
        <v>5337679.43</v>
      </c>
      <c r="Q165" s="216">
        <v>0</v>
      </c>
      <c r="R165" s="68" t="s">
        <v>638</v>
      </c>
      <c r="S165" s="363"/>
      <c r="T165" s="277"/>
    </row>
    <row r="166" spans="1:20" ht="38.25">
      <c r="A166" s="192" t="s">
        <v>667</v>
      </c>
      <c r="B166" s="68"/>
      <c r="C166" s="214" t="s">
        <v>1256</v>
      </c>
      <c r="D166" s="215">
        <v>44953</v>
      </c>
      <c r="E166" s="192" t="s">
        <v>1718</v>
      </c>
      <c r="F166" s="192" t="s">
        <v>12</v>
      </c>
      <c r="G166" s="192">
        <v>441402</v>
      </c>
      <c r="H166" s="68"/>
      <c r="I166" s="198" t="s">
        <v>1843</v>
      </c>
      <c r="J166" s="68"/>
      <c r="K166" s="68"/>
      <c r="L166" s="68"/>
      <c r="M166" s="68"/>
      <c r="N166" s="362"/>
      <c r="O166" s="362"/>
      <c r="P166" s="216">
        <v>14660563.49</v>
      </c>
      <c r="Q166" s="216">
        <v>0</v>
      </c>
      <c r="R166" s="68" t="s">
        <v>638</v>
      </c>
      <c r="S166" s="363"/>
      <c r="T166" s="277"/>
    </row>
    <row r="167" spans="1:20" ht="38.25">
      <c r="A167" s="192" t="s">
        <v>667</v>
      </c>
      <c r="B167" s="68"/>
      <c r="C167" s="214" t="s">
        <v>1256</v>
      </c>
      <c r="D167" s="215">
        <v>44953</v>
      </c>
      <c r="E167" s="192" t="s">
        <v>1719</v>
      </c>
      <c r="F167" s="192" t="s">
        <v>12</v>
      </c>
      <c r="G167" s="192">
        <v>441404</v>
      </c>
      <c r="H167" s="68"/>
      <c r="I167" s="198" t="s">
        <v>1843</v>
      </c>
      <c r="J167" s="68"/>
      <c r="K167" s="68"/>
      <c r="L167" s="68"/>
      <c r="M167" s="68"/>
      <c r="N167" s="362"/>
      <c r="O167" s="362"/>
      <c r="P167" s="216">
        <v>14660563.49</v>
      </c>
      <c r="Q167" s="216">
        <v>0</v>
      </c>
      <c r="R167" s="68" t="s">
        <v>638</v>
      </c>
      <c r="S167" s="363"/>
      <c r="T167" s="277"/>
    </row>
    <row r="168" spans="1:20" ht="38.25">
      <c r="A168" s="192" t="s">
        <v>667</v>
      </c>
      <c r="B168" s="68"/>
      <c r="C168" s="214" t="s">
        <v>1256</v>
      </c>
      <c r="D168" s="215">
        <v>44953</v>
      </c>
      <c r="E168" s="192" t="s">
        <v>1720</v>
      </c>
      <c r="F168" s="192" t="s">
        <v>12</v>
      </c>
      <c r="G168" s="192">
        <v>441406</v>
      </c>
      <c r="H168" s="68"/>
      <c r="I168" s="198" t="s">
        <v>1843</v>
      </c>
      <c r="J168" s="68"/>
      <c r="K168" s="68"/>
      <c r="L168" s="68"/>
      <c r="M168" s="68"/>
      <c r="N168" s="362"/>
      <c r="O168" s="362"/>
      <c r="P168" s="216">
        <v>14660563.49</v>
      </c>
      <c r="Q168" s="216">
        <v>0</v>
      </c>
      <c r="R168" s="68" t="s">
        <v>638</v>
      </c>
      <c r="S168" s="363"/>
      <c r="T168" s="277"/>
    </row>
    <row r="169" spans="1:20" ht="38.25">
      <c r="A169" s="192" t="s">
        <v>667</v>
      </c>
      <c r="B169" s="68"/>
      <c r="C169" s="214" t="s">
        <v>1256</v>
      </c>
      <c r="D169" s="215">
        <v>44953</v>
      </c>
      <c r="E169" s="192" t="s">
        <v>1721</v>
      </c>
      <c r="F169" s="192" t="s">
        <v>12</v>
      </c>
      <c r="G169" s="192">
        <v>441408</v>
      </c>
      <c r="H169" s="68"/>
      <c r="I169" s="198" t="s">
        <v>1843</v>
      </c>
      <c r="J169" s="68"/>
      <c r="K169" s="68"/>
      <c r="L169" s="68"/>
      <c r="M169" s="68"/>
      <c r="N169" s="362"/>
      <c r="O169" s="362"/>
      <c r="P169" s="216">
        <v>14660563.49</v>
      </c>
      <c r="Q169" s="216">
        <v>0</v>
      </c>
      <c r="R169" s="68" t="s">
        <v>638</v>
      </c>
      <c r="S169" s="363"/>
      <c r="T169" s="277"/>
    </row>
    <row r="170" spans="1:20" ht="38.25">
      <c r="A170" s="192" t="s">
        <v>667</v>
      </c>
      <c r="B170" s="68"/>
      <c r="C170" s="214" t="s">
        <v>1256</v>
      </c>
      <c r="D170" s="215">
        <v>44953</v>
      </c>
      <c r="E170" s="192" t="s">
        <v>1722</v>
      </c>
      <c r="F170" s="192" t="s">
        <v>12</v>
      </c>
      <c r="G170" s="192">
        <v>441410</v>
      </c>
      <c r="H170" s="68"/>
      <c r="I170" s="198" t="s">
        <v>1843</v>
      </c>
      <c r="J170" s="68"/>
      <c r="K170" s="68"/>
      <c r="L170" s="68"/>
      <c r="M170" s="68"/>
      <c r="N170" s="362"/>
      <c r="O170" s="362"/>
      <c r="P170" s="216">
        <v>14660563.49</v>
      </c>
      <c r="Q170" s="216">
        <v>0</v>
      </c>
      <c r="R170" s="68" t="s">
        <v>638</v>
      </c>
      <c r="S170" s="363"/>
      <c r="T170" s="277"/>
    </row>
    <row r="171" spans="1:20" ht="38.25">
      <c r="A171" s="192" t="s">
        <v>667</v>
      </c>
      <c r="B171" s="68"/>
      <c r="C171" s="214" t="s">
        <v>1256</v>
      </c>
      <c r="D171" s="215">
        <v>44953</v>
      </c>
      <c r="E171" s="192" t="s">
        <v>1723</v>
      </c>
      <c r="F171" s="192" t="s">
        <v>12</v>
      </c>
      <c r="G171" s="192">
        <v>441412</v>
      </c>
      <c r="H171" s="68"/>
      <c r="I171" s="198" t="s">
        <v>1843</v>
      </c>
      <c r="J171" s="68"/>
      <c r="K171" s="68"/>
      <c r="L171" s="68"/>
      <c r="M171" s="68"/>
      <c r="N171" s="362"/>
      <c r="O171" s="362"/>
      <c r="P171" s="216">
        <v>2697261.59</v>
      </c>
      <c r="Q171" s="216">
        <v>0</v>
      </c>
      <c r="R171" s="68" t="s">
        <v>638</v>
      </c>
      <c r="S171" s="363"/>
      <c r="T171" s="277"/>
    </row>
    <row r="172" spans="1:20" ht="38.25">
      <c r="A172" s="192" t="s">
        <v>667</v>
      </c>
      <c r="B172" s="68"/>
      <c r="C172" s="214" t="s">
        <v>1256</v>
      </c>
      <c r="D172" s="215">
        <v>44953</v>
      </c>
      <c r="E172" s="192" t="s">
        <v>1724</v>
      </c>
      <c r="F172" s="192" t="s">
        <v>12</v>
      </c>
      <c r="G172" s="192">
        <v>441414</v>
      </c>
      <c r="H172" s="68"/>
      <c r="I172" s="198" t="s">
        <v>1843</v>
      </c>
      <c r="J172" s="68"/>
      <c r="K172" s="68"/>
      <c r="L172" s="68"/>
      <c r="M172" s="68"/>
      <c r="N172" s="362"/>
      <c r="O172" s="362"/>
      <c r="P172" s="216">
        <v>2697261.59</v>
      </c>
      <c r="Q172" s="216">
        <v>0</v>
      </c>
      <c r="R172" s="68" t="s">
        <v>638</v>
      </c>
      <c r="S172" s="363"/>
      <c r="T172" s="277"/>
    </row>
    <row r="173" spans="1:20" ht="38.25">
      <c r="A173" s="192" t="s">
        <v>667</v>
      </c>
      <c r="B173" s="68"/>
      <c r="C173" s="214" t="s">
        <v>1256</v>
      </c>
      <c r="D173" s="215">
        <v>44953</v>
      </c>
      <c r="E173" s="192" t="s">
        <v>1725</v>
      </c>
      <c r="F173" s="192" t="s">
        <v>12</v>
      </c>
      <c r="G173" s="192">
        <v>441416</v>
      </c>
      <c r="H173" s="68"/>
      <c r="I173" s="198" t="s">
        <v>1843</v>
      </c>
      <c r="J173" s="68"/>
      <c r="K173" s="68"/>
      <c r="L173" s="68"/>
      <c r="M173" s="68"/>
      <c r="N173" s="362"/>
      <c r="O173" s="362"/>
      <c r="P173" s="216">
        <v>2697261.59</v>
      </c>
      <c r="Q173" s="216">
        <v>0</v>
      </c>
      <c r="R173" s="68" t="s">
        <v>638</v>
      </c>
      <c r="S173" s="363"/>
      <c r="T173" s="277"/>
    </row>
    <row r="174" spans="1:20" ht="38.25">
      <c r="A174" s="192" t="s">
        <v>667</v>
      </c>
      <c r="B174" s="68"/>
      <c r="C174" s="214" t="s">
        <v>1256</v>
      </c>
      <c r="D174" s="215">
        <v>44953</v>
      </c>
      <c r="E174" s="192" t="s">
        <v>1726</v>
      </c>
      <c r="F174" s="192" t="s">
        <v>12</v>
      </c>
      <c r="G174" s="192">
        <v>441418</v>
      </c>
      <c r="H174" s="68"/>
      <c r="I174" s="198" t="s">
        <v>1843</v>
      </c>
      <c r="J174" s="68"/>
      <c r="K174" s="68"/>
      <c r="L174" s="68"/>
      <c r="M174" s="68"/>
      <c r="N174" s="362"/>
      <c r="O174" s="362"/>
      <c r="P174" s="216">
        <v>2697261.59</v>
      </c>
      <c r="Q174" s="216">
        <v>0</v>
      </c>
      <c r="R174" s="68" t="s">
        <v>638</v>
      </c>
      <c r="S174" s="363"/>
      <c r="T174" s="277"/>
    </row>
    <row r="175" spans="1:20" ht="38.25">
      <c r="A175" s="192" t="s">
        <v>667</v>
      </c>
      <c r="B175" s="68"/>
      <c r="C175" s="214" t="s">
        <v>1256</v>
      </c>
      <c r="D175" s="215">
        <v>44953</v>
      </c>
      <c r="E175" s="192" t="s">
        <v>1727</v>
      </c>
      <c r="F175" s="192" t="s">
        <v>12</v>
      </c>
      <c r="G175" s="192">
        <v>441420</v>
      </c>
      <c r="H175" s="68"/>
      <c r="I175" s="198" t="s">
        <v>1843</v>
      </c>
      <c r="J175" s="68"/>
      <c r="K175" s="68"/>
      <c r="L175" s="68"/>
      <c r="M175" s="68"/>
      <c r="N175" s="362"/>
      <c r="O175" s="362"/>
      <c r="P175" s="216">
        <v>2697261.59</v>
      </c>
      <c r="Q175" s="216">
        <v>0</v>
      </c>
      <c r="R175" s="68" t="s">
        <v>638</v>
      </c>
      <c r="S175" s="363"/>
      <c r="T175" s="277"/>
    </row>
    <row r="176" spans="1:20" ht="38.25">
      <c r="A176" s="192" t="s">
        <v>667</v>
      </c>
      <c r="B176" s="68"/>
      <c r="C176" s="214" t="s">
        <v>1256</v>
      </c>
      <c r="D176" s="215">
        <v>44953</v>
      </c>
      <c r="E176" s="192" t="s">
        <v>1728</v>
      </c>
      <c r="F176" s="192" t="s">
        <v>12</v>
      </c>
      <c r="G176" s="192">
        <v>441422</v>
      </c>
      <c r="H176" s="68"/>
      <c r="I176" s="198" t="s">
        <v>1843</v>
      </c>
      <c r="J176" s="68"/>
      <c r="K176" s="68"/>
      <c r="L176" s="68"/>
      <c r="M176" s="68"/>
      <c r="N176" s="362"/>
      <c r="O176" s="362"/>
      <c r="P176" s="216">
        <v>1775773.77</v>
      </c>
      <c r="Q176" s="216">
        <v>0</v>
      </c>
      <c r="R176" s="68" t="s">
        <v>638</v>
      </c>
      <c r="S176" s="363"/>
      <c r="T176" s="277"/>
    </row>
    <row r="177" spans="1:20" ht="38.25">
      <c r="A177" s="192" t="s">
        <v>667</v>
      </c>
      <c r="B177" s="68"/>
      <c r="C177" s="214" t="s">
        <v>1256</v>
      </c>
      <c r="D177" s="215">
        <v>44953</v>
      </c>
      <c r="E177" s="192" t="s">
        <v>1729</v>
      </c>
      <c r="F177" s="192" t="s">
        <v>12</v>
      </c>
      <c r="G177" s="192">
        <v>441424</v>
      </c>
      <c r="H177" s="68"/>
      <c r="I177" s="198" t="s">
        <v>1843</v>
      </c>
      <c r="J177" s="68"/>
      <c r="K177" s="68"/>
      <c r="L177" s="68"/>
      <c r="M177" s="68"/>
      <c r="N177" s="362"/>
      <c r="O177" s="362"/>
      <c r="P177" s="216">
        <v>87154.93</v>
      </c>
      <c r="Q177" s="216">
        <v>0</v>
      </c>
      <c r="R177" s="68" t="s">
        <v>638</v>
      </c>
      <c r="S177" s="363"/>
      <c r="T177" s="277"/>
    </row>
    <row r="178" spans="1:20" ht="38.25">
      <c r="A178" s="192" t="s">
        <v>667</v>
      </c>
      <c r="B178" s="68"/>
      <c r="C178" s="214" t="s">
        <v>1256</v>
      </c>
      <c r="D178" s="215">
        <v>44953</v>
      </c>
      <c r="E178" s="192" t="s">
        <v>1730</v>
      </c>
      <c r="F178" s="192" t="s">
        <v>12</v>
      </c>
      <c r="G178" s="192">
        <v>441426</v>
      </c>
      <c r="H178" s="68"/>
      <c r="I178" s="198" t="s">
        <v>1843</v>
      </c>
      <c r="J178" s="68"/>
      <c r="K178" s="68"/>
      <c r="L178" s="68"/>
      <c r="M178" s="68"/>
      <c r="N178" s="362"/>
      <c r="O178" s="362"/>
      <c r="P178" s="216">
        <v>1925990.69</v>
      </c>
      <c r="Q178" s="216">
        <v>0</v>
      </c>
      <c r="R178" s="68" t="s">
        <v>638</v>
      </c>
      <c r="S178" s="363"/>
      <c r="T178" s="277"/>
    </row>
    <row r="179" spans="1:20" ht="38.25">
      <c r="A179" s="192" t="s">
        <v>667</v>
      </c>
      <c r="B179" s="68"/>
      <c r="C179" s="214" t="s">
        <v>1256</v>
      </c>
      <c r="D179" s="215">
        <v>44953</v>
      </c>
      <c r="E179" s="192" t="s">
        <v>1731</v>
      </c>
      <c r="F179" s="192" t="s">
        <v>12</v>
      </c>
      <c r="G179" s="192">
        <v>441428</v>
      </c>
      <c r="H179" s="68"/>
      <c r="I179" s="198" t="s">
        <v>1843</v>
      </c>
      <c r="J179" s="68"/>
      <c r="K179" s="68"/>
      <c r="L179" s="68"/>
      <c r="M179" s="68"/>
      <c r="N179" s="362"/>
      <c r="O179" s="362"/>
      <c r="P179" s="216">
        <v>799343.66</v>
      </c>
      <c r="Q179" s="216">
        <v>0</v>
      </c>
      <c r="R179" s="68" t="s">
        <v>638</v>
      </c>
      <c r="S179" s="363"/>
      <c r="T179" s="277"/>
    </row>
    <row r="180" spans="1:20" ht="38.25">
      <c r="A180" s="192" t="s">
        <v>667</v>
      </c>
      <c r="B180" s="68"/>
      <c r="C180" s="214" t="s">
        <v>1256</v>
      </c>
      <c r="D180" s="215">
        <v>44953</v>
      </c>
      <c r="E180" s="192" t="s">
        <v>1732</v>
      </c>
      <c r="F180" s="192" t="s">
        <v>12</v>
      </c>
      <c r="G180" s="192">
        <v>441430</v>
      </c>
      <c r="H180" s="68"/>
      <c r="I180" s="198" t="s">
        <v>1843</v>
      </c>
      <c r="J180" s="68"/>
      <c r="K180" s="68"/>
      <c r="L180" s="68"/>
      <c r="M180" s="68"/>
      <c r="N180" s="362"/>
      <c r="O180" s="362"/>
      <c r="P180" s="216">
        <v>2195491.34</v>
      </c>
      <c r="Q180" s="216">
        <v>0</v>
      </c>
      <c r="R180" s="68" t="s">
        <v>638</v>
      </c>
      <c r="S180" s="363"/>
      <c r="T180" s="277"/>
    </row>
    <row r="181" spans="1:20" ht="38.25">
      <c r="A181" s="192" t="s">
        <v>667</v>
      </c>
      <c r="B181" s="68"/>
      <c r="C181" s="214" t="s">
        <v>1256</v>
      </c>
      <c r="D181" s="215">
        <v>44953</v>
      </c>
      <c r="E181" s="192" t="s">
        <v>1733</v>
      </c>
      <c r="F181" s="192" t="s">
        <v>12</v>
      </c>
      <c r="G181" s="192">
        <v>441432</v>
      </c>
      <c r="H181" s="68"/>
      <c r="I181" s="198" t="s">
        <v>1843</v>
      </c>
      <c r="J181" s="68"/>
      <c r="K181" s="68"/>
      <c r="L181" s="68"/>
      <c r="M181" s="68"/>
      <c r="N181" s="362"/>
      <c r="O181" s="362"/>
      <c r="P181" s="216">
        <v>4131633.6</v>
      </c>
      <c r="Q181" s="216">
        <v>0</v>
      </c>
      <c r="R181" s="68" t="s">
        <v>638</v>
      </c>
      <c r="S181" s="363"/>
      <c r="T181" s="277"/>
    </row>
    <row r="182" spans="1:20" ht="38.25">
      <c r="A182" s="192" t="s">
        <v>667</v>
      </c>
      <c r="B182" s="68"/>
      <c r="C182" s="214" t="s">
        <v>1256</v>
      </c>
      <c r="D182" s="215">
        <v>44953</v>
      </c>
      <c r="E182" s="192" t="s">
        <v>1734</v>
      </c>
      <c r="F182" s="192" t="s">
        <v>12</v>
      </c>
      <c r="G182" s="192">
        <v>441434</v>
      </c>
      <c r="H182" s="68"/>
      <c r="I182" s="198" t="s">
        <v>1843</v>
      </c>
      <c r="J182" s="68"/>
      <c r="K182" s="68"/>
      <c r="L182" s="68"/>
      <c r="M182" s="68"/>
      <c r="N182" s="362"/>
      <c r="O182" s="362"/>
      <c r="P182" s="216">
        <v>5108176.4800000004</v>
      </c>
      <c r="Q182" s="216">
        <v>0</v>
      </c>
      <c r="R182" s="68" t="s">
        <v>638</v>
      </c>
      <c r="S182" s="363"/>
      <c r="T182" s="277"/>
    </row>
    <row r="183" spans="1:20" ht="38.25">
      <c r="A183" s="192" t="s">
        <v>667</v>
      </c>
      <c r="B183" s="68"/>
      <c r="C183" s="214" t="s">
        <v>1256</v>
      </c>
      <c r="D183" s="215">
        <v>44953</v>
      </c>
      <c r="E183" s="192" t="s">
        <v>1735</v>
      </c>
      <c r="F183" s="192" t="s">
        <v>12</v>
      </c>
      <c r="G183" s="192">
        <v>441436</v>
      </c>
      <c r="H183" s="68"/>
      <c r="I183" s="198" t="s">
        <v>1843</v>
      </c>
      <c r="J183" s="68"/>
      <c r="K183" s="68"/>
      <c r="L183" s="68"/>
      <c r="M183" s="68"/>
      <c r="N183" s="362"/>
      <c r="O183" s="362"/>
      <c r="P183" s="216">
        <v>102470.02</v>
      </c>
      <c r="Q183" s="216">
        <v>0</v>
      </c>
      <c r="R183" s="68" t="s">
        <v>638</v>
      </c>
      <c r="S183" s="363"/>
      <c r="T183" s="277"/>
    </row>
    <row r="184" spans="1:20" ht="38.25">
      <c r="A184" s="192" t="s">
        <v>667</v>
      </c>
      <c r="B184" s="68"/>
      <c r="C184" s="214" t="s">
        <v>1256</v>
      </c>
      <c r="D184" s="215">
        <v>44953</v>
      </c>
      <c r="E184" s="192" t="s">
        <v>1736</v>
      </c>
      <c r="F184" s="192" t="s">
        <v>12</v>
      </c>
      <c r="G184" s="192">
        <v>441444</v>
      </c>
      <c r="H184" s="68"/>
      <c r="I184" s="198" t="s">
        <v>1843</v>
      </c>
      <c r="J184" s="68"/>
      <c r="K184" s="68"/>
      <c r="L184" s="68"/>
      <c r="M184" s="68"/>
      <c r="N184" s="362"/>
      <c r="O184" s="362"/>
      <c r="P184" s="216">
        <v>2352590.56</v>
      </c>
      <c r="Q184" s="216">
        <v>0</v>
      </c>
      <c r="R184" s="68" t="s">
        <v>638</v>
      </c>
      <c r="S184" s="363"/>
      <c r="T184" s="277"/>
    </row>
    <row r="185" spans="1:20" ht="38.25">
      <c r="A185" s="192" t="s">
        <v>667</v>
      </c>
      <c r="B185" s="68"/>
      <c r="C185" s="214" t="s">
        <v>1256</v>
      </c>
      <c r="D185" s="215">
        <v>44953</v>
      </c>
      <c r="E185" s="192" t="s">
        <v>1737</v>
      </c>
      <c r="F185" s="192" t="s">
        <v>12</v>
      </c>
      <c r="G185" s="192">
        <v>441438</v>
      </c>
      <c r="H185" s="68"/>
      <c r="I185" s="198" t="s">
        <v>1843</v>
      </c>
      <c r="J185" s="68"/>
      <c r="K185" s="68"/>
      <c r="L185" s="68"/>
      <c r="M185" s="68"/>
      <c r="N185" s="362"/>
      <c r="O185" s="362"/>
      <c r="P185" s="216">
        <v>368140.87</v>
      </c>
      <c r="Q185" s="216">
        <v>0</v>
      </c>
      <c r="R185" s="68" t="s">
        <v>638</v>
      </c>
      <c r="S185" s="363"/>
      <c r="T185" s="277"/>
    </row>
    <row r="186" spans="1:20" ht="38.25">
      <c r="A186" s="192" t="s">
        <v>667</v>
      </c>
      <c r="B186" s="68"/>
      <c r="C186" s="214" t="s">
        <v>1256</v>
      </c>
      <c r="D186" s="215">
        <v>44953</v>
      </c>
      <c r="E186" s="192" t="s">
        <v>1738</v>
      </c>
      <c r="F186" s="192" t="s">
        <v>12</v>
      </c>
      <c r="G186" s="192">
        <v>441440</v>
      </c>
      <c r="H186" s="68"/>
      <c r="I186" s="198" t="s">
        <v>1843</v>
      </c>
      <c r="J186" s="68"/>
      <c r="K186" s="68"/>
      <c r="L186" s="68"/>
      <c r="M186" s="68"/>
      <c r="N186" s="362"/>
      <c r="O186" s="362"/>
      <c r="P186" s="216">
        <v>1011142.05</v>
      </c>
      <c r="Q186" s="216">
        <v>0</v>
      </c>
      <c r="R186" s="68" t="s">
        <v>638</v>
      </c>
      <c r="S186" s="363"/>
      <c r="T186" s="277"/>
    </row>
    <row r="187" spans="1:20" ht="38.25">
      <c r="A187" s="192" t="s">
        <v>667</v>
      </c>
      <c r="B187" s="68"/>
      <c r="C187" s="214" t="s">
        <v>1256</v>
      </c>
      <c r="D187" s="215">
        <v>44953</v>
      </c>
      <c r="E187" s="192" t="s">
        <v>1739</v>
      </c>
      <c r="F187" s="192" t="s">
        <v>12</v>
      </c>
      <c r="G187" s="192">
        <v>441442</v>
      </c>
      <c r="H187" s="68"/>
      <c r="I187" s="198" t="s">
        <v>1843</v>
      </c>
      <c r="J187" s="68"/>
      <c r="K187" s="68"/>
      <c r="L187" s="68"/>
      <c r="M187" s="68"/>
      <c r="N187" s="362"/>
      <c r="O187" s="362"/>
      <c r="P187" s="216">
        <v>5134898.8600000003</v>
      </c>
      <c r="Q187" s="216">
        <v>0</v>
      </c>
      <c r="R187" s="68" t="s">
        <v>638</v>
      </c>
      <c r="S187" s="363"/>
      <c r="T187" s="277"/>
    </row>
    <row r="188" spans="1:20" ht="38.25">
      <c r="A188" s="192" t="s">
        <v>667</v>
      </c>
      <c r="B188" s="68"/>
      <c r="C188" s="214" t="s">
        <v>1256</v>
      </c>
      <c r="D188" s="215">
        <v>44953</v>
      </c>
      <c r="E188" s="192" t="s">
        <v>1740</v>
      </c>
      <c r="F188" s="192" t="s">
        <v>12</v>
      </c>
      <c r="G188" s="192">
        <v>441446</v>
      </c>
      <c r="H188" s="68"/>
      <c r="I188" s="198" t="s">
        <v>1843</v>
      </c>
      <c r="J188" s="68"/>
      <c r="K188" s="68"/>
      <c r="L188" s="68"/>
      <c r="M188" s="68"/>
      <c r="N188" s="362"/>
      <c r="O188" s="362"/>
      <c r="P188" s="216">
        <v>2594791.5699999998</v>
      </c>
      <c r="Q188" s="216">
        <v>0</v>
      </c>
      <c r="R188" s="68" t="s">
        <v>638</v>
      </c>
      <c r="S188" s="363"/>
      <c r="T188" s="277"/>
    </row>
    <row r="189" spans="1:20" ht="38.25">
      <c r="A189" s="192" t="s">
        <v>667</v>
      </c>
      <c r="B189" s="68"/>
      <c r="C189" s="214" t="s">
        <v>1256</v>
      </c>
      <c r="D189" s="215">
        <v>44953</v>
      </c>
      <c r="E189" s="192" t="s">
        <v>1741</v>
      </c>
      <c r="F189" s="192" t="s">
        <v>12</v>
      </c>
      <c r="G189" s="192">
        <v>441448</v>
      </c>
      <c r="H189" s="68"/>
      <c r="I189" s="198" t="s">
        <v>1843</v>
      </c>
      <c r="J189" s="68"/>
      <c r="K189" s="68"/>
      <c r="L189" s="68"/>
      <c r="M189" s="68"/>
      <c r="N189" s="362"/>
      <c r="O189" s="362"/>
      <c r="P189" s="216">
        <v>17166136.440000001</v>
      </c>
      <c r="Q189" s="216">
        <v>0</v>
      </c>
      <c r="R189" s="68" t="s">
        <v>638</v>
      </c>
      <c r="S189" s="363"/>
      <c r="T189" s="277"/>
    </row>
    <row r="190" spans="1:20" ht="38.25">
      <c r="A190" s="192" t="s">
        <v>667</v>
      </c>
      <c r="B190" s="68"/>
      <c r="C190" s="214" t="s">
        <v>1256</v>
      </c>
      <c r="D190" s="215">
        <v>44953</v>
      </c>
      <c r="E190" s="192" t="s">
        <v>1742</v>
      </c>
      <c r="F190" s="192" t="s">
        <v>12</v>
      </c>
      <c r="G190" s="192">
        <v>441450</v>
      </c>
      <c r="H190" s="68"/>
      <c r="I190" s="198" t="s">
        <v>1843</v>
      </c>
      <c r="J190" s="68"/>
      <c r="K190" s="68"/>
      <c r="L190" s="68"/>
      <c r="M190" s="68"/>
      <c r="N190" s="362"/>
      <c r="O190" s="362"/>
      <c r="P190" s="216">
        <v>44020236.390000001</v>
      </c>
      <c r="Q190" s="216">
        <v>0</v>
      </c>
      <c r="R190" s="68" t="s">
        <v>638</v>
      </c>
      <c r="S190" s="363"/>
      <c r="T190" s="277"/>
    </row>
    <row r="191" spans="1:20" ht="38.25">
      <c r="A191" s="192" t="s">
        <v>667</v>
      </c>
      <c r="B191" s="68"/>
      <c r="C191" s="214" t="s">
        <v>1256</v>
      </c>
      <c r="D191" s="215">
        <v>44953</v>
      </c>
      <c r="E191" s="192" t="s">
        <v>1743</v>
      </c>
      <c r="F191" s="192" t="s">
        <v>12</v>
      </c>
      <c r="G191" s="192">
        <v>441452</v>
      </c>
      <c r="H191" s="68"/>
      <c r="I191" s="198" t="s">
        <v>1843</v>
      </c>
      <c r="J191" s="68"/>
      <c r="K191" s="68"/>
      <c r="L191" s="68"/>
      <c r="M191" s="68"/>
      <c r="N191" s="362"/>
      <c r="O191" s="362"/>
      <c r="P191" s="216">
        <v>581.04</v>
      </c>
      <c r="Q191" s="216">
        <v>0</v>
      </c>
      <c r="R191" s="68" t="s">
        <v>638</v>
      </c>
      <c r="S191" s="363"/>
      <c r="T191" s="277"/>
    </row>
    <row r="192" spans="1:20" ht="38.25">
      <c r="A192" s="192" t="s">
        <v>667</v>
      </c>
      <c r="B192" s="68"/>
      <c r="C192" s="214" t="s">
        <v>1256</v>
      </c>
      <c r="D192" s="215">
        <v>44953</v>
      </c>
      <c r="E192" s="192" t="s">
        <v>1744</v>
      </c>
      <c r="F192" s="192" t="s">
        <v>12</v>
      </c>
      <c r="G192" s="192">
        <v>441454</v>
      </c>
      <c r="H192" s="68"/>
      <c r="I192" s="198" t="s">
        <v>1843</v>
      </c>
      <c r="J192" s="68"/>
      <c r="K192" s="68"/>
      <c r="L192" s="68"/>
      <c r="M192" s="68"/>
      <c r="N192" s="362"/>
      <c r="O192" s="362"/>
      <c r="P192" s="216">
        <v>15294.23</v>
      </c>
      <c r="Q192" s="216">
        <v>0</v>
      </c>
      <c r="R192" s="68" t="s">
        <v>638</v>
      </c>
      <c r="S192" s="363"/>
      <c r="T192" s="277"/>
    </row>
    <row r="193" spans="1:20" ht="38.25">
      <c r="A193" s="192" t="s">
        <v>667</v>
      </c>
      <c r="B193" s="68"/>
      <c r="C193" s="214" t="s">
        <v>1256</v>
      </c>
      <c r="D193" s="215">
        <v>44953</v>
      </c>
      <c r="E193" s="192" t="s">
        <v>1745</v>
      </c>
      <c r="F193" s="192" t="s">
        <v>12</v>
      </c>
      <c r="G193" s="192">
        <v>441456</v>
      </c>
      <c r="H193" s="68"/>
      <c r="I193" s="198" t="s">
        <v>1843</v>
      </c>
      <c r="J193" s="68"/>
      <c r="K193" s="68"/>
      <c r="L193" s="68"/>
      <c r="M193" s="68"/>
      <c r="N193" s="362"/>
      <c r="O193" s="362"/>
      <c r="P193" s="216">
        <v>4183.9799999999996</v>
      </c>
      <c r="Q193" s="216">
        <v>0</v>
      </c>
      <c r="R193" s="68" t="s">
        <v>638</v>
      </c>
      <c r="S193" s="363"/>
      <c r="T193" s="277"/>
    </row>
    <row r="194" spans="1:20" ht="38.25">
      <c r="A194" s="192" t="s">
        <v>667</v>
      </c>
      <c r="B194" s="68"/>
      <c r="C194" s="214" t="s">
        <v>1256</v>
      </c>
      <c r="D194" s="215">
        <v>44953</v>
      </c>
      <c r="E194" s="192" t="s">
        <v>1746</v>
      </c>
      <c r="F194" s="192" t="s">
        <v>12</v>
      </c>
      <c r="G194" s="192">
        <v>441458</v>
      </c>
      <c r="H194" s="68"/>
      <c r="I194" s="198" t="s">
        <v>1843</v>
      </c>
      <c r="J194" s="68"/>
      <c r="K194" s="68"/>
      <c r="L194" s="68"/>
      <c r="M194" s="68"/>
      <c r="N194" s="362"/>
      <c r="O194" s="362"/>
      <c r="P194" s="216">
        <v>5405.34</v>
      </c>
      <c r="Q194" s="216">
        <v>0</v>
      </c>
      <c r="R194" s="68" t="s">
        <v>638</v>
      </c>
      <c r="S194" s="363"/>
      <c r="T194" s="277"/>
    </row>
    <row r="195" spans="1:20" ht="38.25">
      <c r="A195" s="192" t="s">
        <v>667</v>
      </c>
      <c r="B195" s="68"/>
      <c r="C195" s="214" t="s">
        <v>1256</v>
      </c>
      <c r="D195" s="215">
        <v>44953</v>
      </c>
      <c r="E195" s="192" t="s">
        <v>1747</v>
      </c>
      <c r="F195" s="192" t="s">
        <v>12</v>
      </c>
      <c r="G195" s="192">
        <v>441460</v>
      </c>
      <c r="H195" s="68"/>
      <c r="I195" s="198" t="s">
        <v>1843</v>
      </c>
      <c r="J195" s="68"/>
      <c r="K195" s="68"/>
      <c r="L195" s="68"/>
      <c r="M195" s="68"/>
      <c r="N195" s="362"/>
      <c r="O195" s="362"/>
      <c r="P195" s="216">
        <v>35266.370000000003</v>
      </c>
      <c r="Q195" s="216">
        <v>0</v>
      </c>
      <c r="R195" s="68" t="s">
        <v>638</v>
      </c>
      <c r="S195" s="363"/>
      <c r="T195" s="277"/>
    </row>
    <row r="196" spans="1:20" ht="38.25">
      <c r="A196" s="192" t="s">
        <v>667</v>
      </c>
      <c r="B196" s="68"/>
      <c r="C196" s="214" t="s">
        <v>1256</v>
      </c>
      <c r="D196" s="215">
        <v>44953</v>
      </c>
      <c r="E196" s="192" t="s">
        <v>1748</v>
      </c>
      <c r="F196" s="192" t="s">
        <v>12</v>
      </c>
      <c r="G196" s="192">
        <v>441462</v>
      </c>
      <c r="H196" s="68"/>
      <c r="I196" s="198" t="s">
        <v>1843</v>
      </c>
      <c r="J196" s="68"/>
      <c r="K196" s="68"/>
      <c r="L196" s="68"/>
      <c r="M196" s="68"/>
      <c r="N196" s="362"/>
      <c r="O196" s="362"/>
      <c r="P196" s="216">
        <v>42007.35</v>
      </c>
      <c r="Q196" s="216">
        <v>0</v>
      </c>
      <c r="R196" s="68" t="s">
        <v>638</v>
      </c>
      <c r="S196" s="363"/>
      <c r="T196" s="277"/>
    </row>
    <row r="197" spans="1:20" ht="38.25">
      <c r="A197" s="192" t="s">
        <v>667</v>
      </c>
      <c r="B197" s="68"/>
      <c r="C197" s="214" t="s">
        <v>1256</v>
      </c>
      <c r="D197" s="215">
        <v>44953</v>
      </c>
      <c r="E197" s="192" t="s">
        <v>1749</v>
      </c>
      <c r="F197" s="192" t="s">
        <v>12</v>
      </c>
      <c r="G197" s="192">
        <v>441464</v>
      </c>
      <c r="H197" s="68"/>
      <c r="I197" s="198" t="s">
        <v>1843</v>
      </c>
      <c r="J197" s="68"/>
      <c r="K197" s="68"/>
      <c r="L197" s="68"/>
      <c r="M197" s="68"/>
      <c r="N197" s="362"/>
      <c r="O197" s="362"/>
      <c r="P197" s="216">
        <v>50165.53</v>
      </c>
      <c r="Q197" s="216">
        <v>0</v>
      </c>
      <c r="R197" s="68" t="s">
        <v>638</v>
      </c>
      <c r="S197" s="363"/>
      <c r="T197" s="277"/>
    </row>
    <row r="198" spans="1:20" ht="38.25">
      <c r="A198" s="192" t="s">
        <v>667</v>
      </c>
      <c r="B198" s="68"/>
      <c r="C198" s="214" t="s">
        <v>1256</v>
      </c>
      <c r="D198" s="215">
        <v>44953</v>
      </c>
      <c r="E198" s="192" t="s">
        <v>1750</v>
      </c>
      <c r="F198" s="192" t="s">
        <v>12</v>
      </c>
      <c r="G198" s="192">
        <v>441466</v>
      </c>
      <c r="H198" s="68"/>
      <c r="I198" s="198" t="s">
        <v>1843</v>
      </c>
      <c r="J198" s="68"/>
      <c r="K198" s="68"/>
      <c r="L198" s="68"/>
      <c r="M198" s="68"/>
      <c r="N198" s="362"/>
      <c r="O198" s="362"/>
      <c r="P198" s="216">
        <v>1221.3499999999999</v>
      </c>
      <c r="Q198" s="216">
        <v>0</v>
      </c>
      <c r="R198" s="68" t="s">
        <v>638</v>
      </c>
      <c r="S198" s="363"/>
      <c r="T198" s="277"/>
    </row>
    <row r="199" spans="1:20" ht="38.25">
      <c r="A199" s="192" t="s">
        <v>667</v>
      </c>
      <c r="B199" s="68"/>
      <c r="C199" s="214" t="s">
        <v>1256</v>
      </c>
      <c r="D199" s="215">
        <v>44953</v>
      </c>
      <c r="E199" s="192" t="s">
        <v>1751</v>
      </c>
      <c r="F199" s="192" t="s">
        <v>12</v>
      </c>
      <c r="G199" s="192">
        <v>441468</v>
      </c>
      <c r="H199" s="68"/>
      <c r="I199" s="198" t="s">
        <v>1843</v>
      </c>
      <c r="J199" s="68"/>
      <c r="K199" s="68"/>
      <c r="L199" s="68"/>
      <c r="M199" s="68"/>
      <c r="N199" s="362"/>
      <c r="O199" s="362"/>
      <c r="P199" s="216">
        <v>9965.25</v>
      </c>
      <c r="Q199" s="216">
        <v>0</v>
      </c>
      <c r="R199" s="68" t="s">
        <v>638</v>
      </c>
      <c r="S199" s="363"/>
      <c r="T199" s="277"/>
    </row>
    <row r="200" spans="1:20" ht="38.25">
      <c r="A200" s="192" t="s">
        <v>667</v>
      </c>
      <c r="B200" s="68"/>
      <c r="C200" s="214" t="s">
        <v>1256</v>
      </c>
      <c r="D200" s="215">
        <v>44953</v>
      </c>
      <c r="E200" s="192" t="s">
        <v>1752</v>
      </c>
      <c r="F200" s="192" t="s">
        <v>12</v>
      </c>
      <c r="G200" s="192">
        <v>441470</v>
      </c>
      <c r="H200" s="68"/>
      <c r="I200" s="198" t="s">
        <v>1843</v>
      </c>
      <c r="J200" s="68"/>
      <c r="K200" s="68"/>
      <c r="L200" s="68"/>
      <c r="M200" s="68"/>
      <c r="N200" s="362"/>
      <c r="O200" s="362"/>
      <c r="P200" s="216">
        <v>27370.71</v>
      </c>
      <c r="Q200" s="216">
        <v>0</v>
      </c>
      <c r="R200" s="68" t="s">
        <v>638</v>
      </c>
      <c r="S200" s="363"/>
      <c r="T200" s="277"/>
    </row>
    <row r="201" spans="1:20" ht="51">
      <c r="A201" s="192" t="s">
        <v>541</v>
      </c>
      <c r="B201" s="68"/>
      <c r="C201" s="214" t="s">
        <v>590</v>
      </c>
      <c r="D201" s="215">
        <v>44957</v>
      </c>
      <c r="E201" s="192" t="s">
        <v>1753</v>
      </c>
      <c r="F201" s="192" t="s">
        <v>639</v>
      </c>
      <c r="G201" s="192">
        <v>5133934</v>
      </c>
      <c r="H201" s="68"/>
      <c r="I201" s="198" t="s">
        <v>1844</v>
      </c>
      <c r="J201" s="68"/>
      <c r="K201" s="68"/>
      <c r="L201" s="68"/>
      <c r="M201" s="68"/>
      <c r="N201" s="362"/>
      <c r="O201" s="362"/>
      <c r="P201" s="216">
        <v>350000000</v>
      </c>
      <c r="Q201" s="216">
        <v>0</v>
      </c>
      <c r="R201" s="68" t="s">
        <v>638</v>
      </c>
      <c r="S201" s="363"/>
      <c r="T201" s="277"/>
    </row>
    <row r="202" spans="1:20" ht="63.75">
      <c r="A202" s="192" t="s">
        <v>542</v>
      </c>
      <c r="B202" s="68"/>
      <c r="C202" s="214" t="s">
        <v>691</v>
      </c>
      <c r="D202" s="215">
        <v>44957</v>
      </c>
      <c r="E202" s="192" t="s">
        <v>1754</v>
      </c>
      <c r="F202" s="192" t="s">
        <v>639</v>
      </c>
      <c r="G202" s="192">
        <v>5133636</v>
      </c>
      <c r="H202" s="68"/>
      <c r="I202" s="198" t="s">
        <v>1845</v>
      </c>
      <c r="J202" s="68"/>
      <c r="K202" s="68"/>
      <c r="L202" s="68"/>
      <c r="M202" s="68"/>
      <c r="N202" s="362"/>
      <c r="O202" s="362"/>
      <c r="P202" s="216">
        <v>0</v>
      </c>
      <c r="Q202" s="216">
        <v>323261.11</v>
      </c>
      <c r="R202" s="68" t="s">
        <v>638</v>
      </c>
      <c r="S202" s="363"/>
      <c r="T202" s="277"/>
    </row>
    <row r="203" spans="1:20" ht="63.75">
      <c r="A203" s="192" t="s">
        <v>542</v>
      </c>
      <c r="B203" s="68"/>
      <c r="C203" s="214" t="s">
        <v>691</v>
      </c>
      <c r="D203" s="215">
        <v>44957</v>
      </c>
      <c r="E203" s="192" t="s">
        <v>1755</v>
      </c>
      <c r="F203" s="192" t="s">
        <v>639</v>
      </c>
      <c r="G203" s="192">
        <v>5133644</v>
      </c>
      <c r="H203" s="68"/>
      <c r="I203" s="198" t="s">
        <v>1846</v>
      </c>
      <c r="J203" s="68"/>
      <c r="K203" s="68"/>
      <c r="L203" s="68"/>
      <c r="M203" s="68"/>
      <c r="N203" s="362"/>
      <c r="O203" s="362"/>
      <c r="P203" s="216">
        <v>0</v>
      </c>
      <c r="Q203" s="216">
        <v>15022145.689999999</v>
      </c>
      <c r="R203" s="68" t="s">
        <v>638</v>
      </c>
      <c r="S203" s="363"/>
      <c r="T203" s="277"/>
    </row>
    <row r="204" spans="1:20" ht="63.75">
      <c r="A204" s="192" t="s">
        <v>542</v>
      </c>
      <c r="B204" s="68"/>
      <c r="C204" s="214" t="s">
        <v>691</v>
      </c>
      <c r="D204" s="215">
        <v>44957</v>
      </c>
      <c r="E204" s="192" t="s">
        <v>1754</v>
      </c>
      <c r="F204" s="192" t="s">
        <v>639</v>
      </c>
      <c r="G204" s="192">
        <v>5133634</v>
      </c>
      <c r="H204" s="68"/>
      <c r="I204" s="198" t="s">
        <v>1847</v>
      </c>
      <c r="J204" s="68"/>
      <c r="K204" s="68"/>
      <c r="L204" s="68"/>
      <c r="M204" s="68"/>
      <c r="N204" s="362"/>
      <c r="O204" s="362"/>
      <c r="P204" s="216">
        <v>0</v>
      </c>
      <c r="Q204" s="216">
        <v>7476173.2599999998</v>
      </c>
      <c r="R204" s="68" t="s">
        <v>638</v>
      </c>
      <c r="S204" s="363"/>
      <c r="T204" s="277"/>
    </row>
    <row r="205" spans="1:20" ht="63.75">
      <c r="A205" s="192" t="s">
        <v>542</v>
      </c>
      <c r="B205" s="68"/>
      <c r="C205" s="214" t="s">
        <v>691</v>
      </c>
      <c r="D205" s="215">
        <v>44957</v>
      </c>
      <c r="E205" s="192" t="s">
        <v>1755</v>
      </c>
      <c r="F205" s="192" t="s">
        <v>639</v>
      </c>
      <c r="G205" s="192">
        <v>5133638</v>
      </c>
      <c r="H205" s="68"/>
      <c r="I205" s="198" t="s">
        <v>1848</v>
      </c>
      <c r="J205" s="68"/>
      <c r="K205" s="68"/>
      <c r="L205" s="68"/>
      <c r="M205" s="68"/>
      <c r="N205" s="362"/>
      <c r="O205" s="362"/>
      <c r="P205" s="216">
        <v>0</v>
      </c>
      <c r="Q205" s="216">
        <v>1748759.19</v>
      </c>
      <c r="R205" s="68" t="s">
        <v>638</v>
      </c>
      <c r="S205" s="363"/>
      <c r="T205" s="277"/>
    </row>
    <row r="206" spans="1:20" ht="63.75">
      <c r="A206" s="192" t="s">
        <v>542</v>
      </c>
      <c r="B206" s="68"/>
      <c r="C206" s="214" t="s">
        <v>691</v>
      </c>
      <c r="D206" s="215">
        <v>44957</v>
      </c>
      <c r="E206" s="192" t="s">
        <v>1755</v>
      </c>
      <c r="F206" s="192" t="s">
        <v>639</v>
      </c>
      <c r="G206" s="192">
        <v>5133640</v>
      </c>
      <c r="H206" s="68"/>
      <c r="I206" s="198" t="s">
        <v>1849</v>
      </c>
      <c r="J206" s="68"/>
      <c r="K206" s="68"/>
      <c r="L206" s="68"/>
      <c r="M206" s="68"/>
      <c r="N206" s="362"/>
      <c r="O206" s="362"/>
      <c r="P206" s="216">
        <v>0</v>
      </c>
      <c r="Q206" s="216">
        <v>4267242.4800000004</v>
      </c>
      <c r="R206" s="68" t="s">
        <v>638</v>
      </c>
      <c r="S206" s="363"/>
      <c r="T206" s="277"/>
    </row>
    <row r="207" spans="1:20" ht="63.75">
      <c r="A207" s="192" t="s">
        <v>542</v>
      </c>
      <c r="B207" s="68"/>
      <c r="C207" s="214" t="s">
        <v>691</v>
      </c>
      <c r="D207" s="215">
        <v>44957</v>
      </c>
      <c r="E207" s="192" t="s">
        <v>1755</v>
      </c>
      <c r="F207" s="192" t="s">
        <v>639</v>
      </c>
      <c r="G207" s="192">
        <v>5133642</v>
      </c>
      <c r="H207" s="68"/>
      <c r="I207" s="198" t="s">
        <v>1849</v>
      </c>
      <c r="J207" s="68"/>
      <c r="K207" s="68"/>
      <c r="L207" s="68"/>
      <c r="M207" s="68"/>
      <c r="N207" s="362"/>
      <c r="O207" s="362"/>
      <c r="P207" s="216">
        <v>0</v>
      </c>
      <c r="Q207" s="216">
        <v>971571.22</v>
      </c>
      <c r="R207" s="68" t="s">
        <v>638</v>
      </c>
      <c r="S207" s="363"/>
      <c r="T207" s="277"/>
    </row>
    <row r="208" spans="1:20" ht="38.25">
      <c r="A208" s="192" t="s">
        <v>550</v>
      </c>
      <c r="B208" s="68"/>
      <c r="C208" s="214" t="s">
        <v>589</v>
      </c>
      <c r="D208" s="215">
        <v>44958</v>
      </c>
      <c r="E208" s="192" t="s">
        <v>1907</v>
      </c>
      <c r="F208" s="192" t="s">
        <v>3</v>
      </c>
      <c r="G208" s="192">
        <v>2089081</v>
      </c>
      <c r="H208" s="68"/>
      <c r="I208" s="198" t="s">
        <v>2086</v>
      </c>
      <c r="J208" s="68"/>
      <c r="K208" s="68"/>
      <c r="L208" s="68"/>
      <c r="M208" s="68"/>
      <c r="N208" s="362"/>
      <c r="O208" s="362"/>
      <c r="P208" s="216">
        <v>0</v>
      </c>
      <c r="Q208" s="216">
        <v>610.4</v>
      </c>
      <c r="R208" s="68" t="s">
        <v>638</v>
      </c>
      <c r="S208" s="363"/>
      <c r="T208" s="277"/>
    </row>
    <row r="209" spans="1:20" ht="51">
      <c r="A209" s="192" t="s">
        <v>550</v>
      </c>
      <c r="B209" s="68"/>
      <c r="C209" s="214" t="s">
        <v>589</v>
      </c>
      <c r="D209" s="215">
        <v>44958</v>
      </c>
      <c r="E209" s="192" t="s">
        <v>1908</v>
      </c>
      <c r="F209" s="192" t="s">
        <v>3</v>
      </c>
      <c r="G209" s="192">
        <v>2089112</v>
      </c>
      <c r="H209" s="68"/>
      <c r="I209" s="198" t="s">
        <v>1756</v>
      </c>
      <c r="J209" s="68"/>
      <c r="K209" s="68"/>
      <c r="L209" s="68"/>
      <c r="M209" s="68"/>
      <c r="N209" s="362"/>
      <c r="O209" s="362"/>
      <c r="P209" s="216">
        <v>0</v>
      </c>
      <c r="Q209" s="216">
        <v>290</v>
      </c>
      <c r="R209" s="68" t="s">
        <v>638</v>
      </c>
      <c r="S209" s="363"/>
      <c r="T209" s="277"/>
    </row>
    <row r="210" spans="1:20" ht="51">
      <c r="A210" s="192" t="s">
        <v>550</v>
      </c>
      <c r="B210" s="68"/>
      <c r="C210" s="214" t="s">
        <v>589</v>
      </c>
      <c r="D210" s="215">
        <v>44959</v>
      </c>
      <c r="E210" s="192" t="s">
        <v>1909</v>
      </c>
      <c r="F210" s="192" t="s">
        <v>3</v>
      </c>
      <c r="G210" s="192">
        <v>2089324</v>
      </c>
      <c r="H210" s="68"/>
      <c r="I210" s="198" t="s">
        <v>2087</v>
      </c>
      <c r="J210" s="68"/>
      <c r="K210" s="68"/>
      <c r="L210" s="68"/>
      <c r="M210" s="68"/>
      <c r="N210" s="362"/>
      <c r="O210" s="362"/>
      <c r="P210" s="216">
        <v>0</v>
      </c>
      <c r="Q210" s="216">
        <v>36</v>
      </c>
      <c r="R210" s="68" t="s">
        <v>638</v>
      </c>
      <c r="S210" s="363"/>
      <c r="T210" s="277"/>
    </row>
    <row r="211" spans="1:20" ht="51">
      <c r="A211" s="192" t="s">
        <v>550</v>
      </c>
      <c r="B211" s="68"/>
      <c r="C211" s="214" t="s">
        <v>589</v>
      </c>
      <c r="D211" s="215">
        <v>44959</v>
      </c>
      <c r="E211" s="192" t="s">
        <v>1910</v>
      </c>
      <c r="F211" s="192" t="s">
        <v>3</v>
      </c>
      <c r="G211" s="192">
        <v>2089332</v>
      </c>
      <c r="H211" s="68"/>
      <c r="I211" s="198" t="s">
        <v>2088</v>
      </c>
      <c r="J211" s="68"/>
      <c r="K211" s="68"/>
      <c r="L211" s="68"/>
      <c r="M211" s="68"/>
      <c r="N211" s="362"/>
      <c r="O211" s="362"/>
      <c r="P211" s="216">
        <v>0</v>
      </c>
      <c r="Q211" s="216">
        <v>7209.27</v>
      </c>
      <c r="R211" s="68" t="s">
        <v>638</v>
      </c>
      <c r="S211" s="363"/>
      <c r="T211" s="277"/>
    </row>
    <row r="212" spans="1:20" ht="38.25">
      <c r="A212" s="192" t="s">
        <v>550</v>
      </c>
      <c r="B212" s="68"/>
      <c r="C212" s="214" t="s">
        <v>589</v>
      </c>
      <c r="D212" s="215">
        <v>44959</v>
      </c>
      <c r="E212" s="192" t="s">
        <v>1911</v>
      </c>
      <c r="F212" s="192" t="s">
        <v>3</v>
      </c>
      <c r="G212" s="192">
        <v>2089336</v>
      </c>
      <c r="H212" s="68"/>
      <c r="I212" s="198" t="s">
        <v>2089</v>
      </c>
      <c r="J212" s="68"/>
      <c r="K212" s="68"/>
      <c r="L212" s="68"/>
      <c r="M212" s="68"/>
      <c r="N212" s="362"/>
      <c r="O212" s="362"/>
      <c r="P212" s="216">
        <v>0</v>
      </c>
      <c r="Q212" s="216">
        <v>1376.5</v>
      </c>
      <c r="R212" s="68" t="s">
        <v>638</v>
      </c>
      <c r="S212" s="363"/>
      <c r="T212" s="277"/>
    </row>
    <row r="213" spans="1:20" ht="38.25">
      <c r="A213" s="192" t="s">
        <v>550</v>
      </c>
      <c r="B213" s="68"/>
      <c r="C213" s="214" t="s">
        <v>589</v>
      </c>
      <c r="D213" s="215">
        <v>44959</v>
      </c>
      <c r="E213" s="192" t="s">
        <v>1912</v>
      </c>
      <c r="F213" s="192" t="s">
        <v>3</v>
      </c>
      <c r="G213" s="192">
        <v>2089397</v>
      </c>
      <c r="H213" s="68"/>
      <c r="I213" s="198" t="s">
        <v>1762</v>
      </c>
      <c r="J213" s="68"/>
      <c r="K213" s="68"/>
      <c r="L213" s="68"/>
      <c r="M213" s="68"/>
      <c r="N213" s="362"/>
      <c r="O213" s="362"/>
      <c r="P213" s="216">
        <v>0</v>
      </c>
      <c r="Q213" s="216">
        <v>1360</v>
      </c>
      <c r="R213" s="68" t="s">
        <v>638</v>
      </c>
      <c r="S213" s="363"/>
      <c r="T213" s="277"/>
    </row>
    <row r="214" spans="1:20" ht="51">
      <c r="A214" s="192" t="s">
        <v>550</v>
      </c>
      <c r="B214" s="68"/>
      <c r="C214" s="214" t="s">
        <v>589</v>
      </c>
      <c r="D214" s="215">
        <v>44959</v>
      </c>
      <c r="E214" s="192" t="s">
        <v>1913</v>
      </c>
      <c r="F214" s="192" t="s">
        <v>3</v>
      </c>
      <c r="G214" s="192">
        <v>2089401</v>
      </c>
      <c r="H214" s="68"/>
      <c r="I214" s="198" t="s">
        <v>2090</v>
      </c>
      <c r="J214" s="68"/>
      <c r="K214" s="68"/>
      <c r="L214" s="68"/>
      <c r="M214" s="68"/>
      <c r="N214" s="362"/>
      <c r="O214" s="362"/>
      <c r="P214" s="216">
        <v>0</v>
      </c>
      <c r="Q214" s="216">
        <v>302.75</v>
      </c>
      <c r="R214" s="68" t="s">
        <v>638</v>
      </c>
      <c r="S214" s="363"/>
      <c r="T214" s="277"/>
    </row>
    <row r="215" spans="1:20" ht="51">
      <c r="A215" s="192" t="s">
        <v>550</v>
      </c>
      <c r="B215" s="68"/>
      <c r="C215" s="214" t="s">
        <v>589</v>
      </c>
      <c r="D215" s="215">
        <v>44959</v>
      </c>
      <c r="E215" s="192" t="s">
        <v>1914</v>
      </c>
      <c r="F215" s="192" t="s">
        <v>3</v>
      </c>
      <c r="G215" s="192">
        <v>2089366</v>
      </c>
      <c r="H215" s="68"/>
      <c r="I215" s="198" t="s">
        <v>2091</v>
      </c>
      <c r="J215" s="68"/>
      <c r="K215" s="68"/>
      <c r="L215" s="68"/>
      <c r="M215" s="68"/>
      <c r="N215" s="362"/>
      <c r="O215" s="362"/>
      <c r="P215" s="216">
        <v>0</v>
      </c>
      <c r="Q215" s="216">
        <v>1500</v>
      </c>
      <c r="R215" s="68" t="s">
        <v>638</v>
      </c>
      <c r="S215" s="363"/>
      <c r="T215" s="277"/>
    </row>
    <row r="216" spans="1:20" ht="51">
      <c r="A216" s="192" t="s">
        <v>550</v>
      </c>
      <c r="B216" s="68"/>
      <c r="C216" s="214" t="s">
        <v>589</v>
      </c>
      <c r="D216" s="215">
        <v>44959</v>
      </c>
      <c r="E216" s="192" t="s">
        <v>1915</v>
      </c>
      <c r="F216" s="192" t="s">
        <v>3</v>
      </c>
      <c r="G216" s="192">
        <v>2089367</v>
      </c>
      <c r="H216" s="68"/>
      <c r="I216" s="198" t="s">
        <v>2092</v>
      </c>
      <c r="J216" s="68"/>
      <c r="K216" s="68"/>
      <c r="L216" s="68"/>
      <c r="M216" s="68"/>
      <c r="N216" s="362"/>
      <c r="O216" s="362"/>
      <c r="P216" s="216">
        <v>0</v>
      </c>
      <c r="Q216" s="216">
        <v>9045.0400000000009</v>
      </c>
      <c r="R216" s="68" t="s">
        <v>638</v>
      </c>
      <c r="S216" s="363"/>
      <c r="T216" s="277"/>
    </row>
    <row r="217" spans="1:20" ht="63.75">
      <c r="A217" s="192" t="s">
        <v>541</v>
      </c>
      <c r="B217" s="68"/>
      <c r="C217" s="214" t="s">
        <v>590</v>
      </c>
      <c r="D217" s="215">
        <v>44959</v>
      </c>
      <c r="E217" s="192" t="s">
        <v>1916</v>
      </c>
      <c r="F217" s="192" t="s">
        <v>3</v>
      </c>
      <c r="G217" s="192">
        <v>2089376</v>
      </c>
      <c r="H217" s="68"/>
      <c r="I217" s="198" t="s">
        <v>2093</v>
      </c>
      <c r="J217" s="68"/>
      <c r="K217" s="68"/>
      <c r="L217" s="68"/>
      <c r="M217" s="68"/>
      <c r="N217" s="362"/>
      <c r="O217" s="362"/>
      <c r="P217" s="216">
        <v>0</v>
      </c>
      <c r="Q217" s="216">
        <v>29627.02</v>
      </c>
      <c r="R217" s="68" t="s">
        <v>638</v>
      </c>
      <c r="S217" s="363"/>
      <c r="T217" s="277"/>
    </row>
    <row r="218" spans="1:20" ht="63.75">
      <c r="A218" s="192" t="s">
        <v>541</v>
      </c>
      <c r="B218" s="68"/>
      <c r="C218" s="214" t="s">
        <v>590</v>
      </c>
      <c r="D218" s="215">
        <v>44959</v>
      </c>
      <c r="E218" s="192" t="s">
        <v>1917</v>
      </c>
      <c r="F218" s="192" t="s">
        <v>3</v>
      </c>
      <c r="G218" s="192">
        <v>2089385</v>
      </c>
      <c r="H218" s="68"/>
      <c r="I218" s="198" t="s">
        <v>2094</v>
      </c>
      <c r="J218" s="68"/>
      <c r="K218" s="68"/>
      <c r="L218" s="68"/>
      <c r="M218" s="68"/>
      <c r="N218" s="362"/>
      <c r="O218" s="362"/>
      <c r="P218" s="216">
        <v>0</v>
      </c>
      <c r="Q218" s="216">
        <v>921.18</v>
      </c>
      <c r="R218" s="68" t="s">
        <v>638</v>
      </c>
      <c r="S218" s="363"/>
      <c r="T218" s="277"/>
    </row>
    <row r="219" spans="1:20" ht="38.25">
      <c r="A219" s="192" t="s">
        <v>550</v>
      </c>
      <c r="B219" s="68"/>
      <c r="C219" s="214" t="s">
        <v>589</v>
      </c>
      <c r="D219" s="215">
        <v>44960</v>
      </c>
      <c r="E219" s="192" t="s">
        <v>1918</v>
      </c>
      <c r="F219" s="192" t="s">
        <v>3</v>
      </c>
      <c r="G219" s="192">
        <v>2089648</v>
      </c>
      <c r="H219" s="68"/>
      <c r="I219" s="198" t="s">
        <v>1763</v>
      </c>
      <c r="J219" s="68"/>
      <c r="K219" s="68"/>
      <c r="L219" s="68"/>
      <c r="M219" s="68"/>
      <c r="N219" s="362"/>
      <c r="O219" s="362"/>
      <c r="P219" s="216">
        <v>0</v>
      </c>
      <c r="Q219" s="216">
        <v>930</v>
      </c>
      <c r="R219" s="68" t="s">
        <v>638</v>
      </c>
      <c r="S219" s="363"/>
      <c r="T219" s="277"/>
    </row>
    <row r="220" spans="1:20" ht="63.75">
      <c r="A220" s="192" t="s">
        <v>541</v>
      </c>
      <c r="B220" s="68"/>
      <c r="C220" s="214" t="s">
        <v>590</v>
      </c>
      <c r="D220" s="215">
        <v>44960</v>
      </c>
      <c r="E220" s="192" t="s">
        <v>1919</v>
      </c>
      <c r="F220" s="192" t="s">
        <v>3</v>
      </c>
      <c r="G220" s="192">
        <v>2089681</v>
      </c>
      <c r="H220" s="68"/>
      <c r="I220" s="198" t="s">
        <v>2095</v>
      </c>
      <c r="J220" s="68"/>
      <c r="K220" s="68"/>
      <c r="L220" s="68"/>
      <c r="M220" s="68"/>
      <c r="N220" s="362"/>
      <c r="O220" s="362"/>
      <c r="P220" s="216">
        <v>0</v>
      </c>
      <c r="Q220" s="216">
        <v>2751.67</v>
      </c>
      <c r="R220" s="68" t="s">
        <v>638</v>
      </c>
      <c r="S220" s="363"/>
      <c r="T220" s="277"/>
    </row>
    <row r="221" spans="1:20" ht="51">
      <c r="A221" s="192">
        <v>1201</v>
      </c>
      <c r="B221" s="68"/>
      <c r="C221" s="214" t="s">
        <v>228</v>
      </c>
      <c r="D221" s="215">
        <v>44963</v>
      </c>
      <c r="E221" s="192" t="s">
        <v>1920</v>
      </c>
      <c r="F221" s="192" t="s">
        <v>3</v>
      </c>
      <c r="G221" s="192">
        <v>2090046</v>
      </c>
      <c r="H221" s="68"/>
      <c r="I221" s="198" t="s">
        <v>2096</v>
      </c>
      <c r="J221" s="68"/>
      <c r="K221" s="68"/>
      <c r="L221" s="68"/>
      <c r="M221" s="68"/>
      <c r="N221" s="362"/>
      <c r="O221" s="362"/>
      <c r="P221" s="216">
        <v>0</v>
      </c>
      <c r="Q221" s="216">
        <v>3503.66</v>
      </c>
      <c r="R221" s="68" t="s">
        <v>638</v>
      </c>
      <c r="S221" s="363"/>
      <c r="T221" s="277"/>
    </row>
    <row r="222" spans="1:20" ht="51">
      <c r="A222" s="192" t="s">
        <v>550</v>
      </c>
      <c r="B222" s="68"/>
      <c r="C222" s="214" t="s">
        <v>589</v>
      </c>
      <c r="D222" s="215">
        <v>44963</v>
      </c>
      <c r="E222" s="192" t="s">
        <v>1921</v>
      </c>
      <c r="F222" s="192" t="s">
        <v>3</v>
      </c>
      <c r="G222" s="192">
        <v>2090109</v>
      </c>
      <c r="H222" s="68"/>
      <c r="I222" s="198" t="s">
        <v>2099</v>
      </c>
      <c r="J222" s="68"/>
      <c r="K222" s="68"/>
      <c r="L222" s="68"/>
      <c r="M222" s="68"/>
      <c r="N222" s="362"/>
      <c r="O222" s="362"/>
      <c r="P222" s="216">
        <v>0</v>
      </c>
      <c r="Q222" s="216">
        <v>1530.98</v>
      </c>
      <c r="R222" s="68" t="s">
        <v>638</v>
      </c>
      <c r="S222" s="363"/>
      <c r="T222" s="277"/>
    </row>
    <row r="223" spans="1:20" ht="51">
      <c r="A223" s="192" t="s">
        <v>550</v>
      </c>
      <c r="B223" s="68"/>
      <c r="C223" s="214" t="s">
        <v>589</v>
      </c>
      <c r="D223" s="215">
        <v>44964</v>
      </c>
      <c r="E223" s="192" t="s">
        <v>1922</v>
      </c>
      <c r="F223" s="192" t="s">
        <v>3</v>
      </c>
      <c r="G223" s="192">
        <v>2090490</v>
      </c>
      <c r="H223" s="68"/>
      <c r="I223" s="198" t="s">
        <v>2100</v>
      </c>
      <c r="J223" s="68"/>
      <c r="K223" s="68"/>
      <c r="L223" s="68"/>
      <c r="M223" s="68"/>
      <c r="N223" s="362"/>
      <c r="O223" s="362"/>
      <c r="P223" s="216">
        <v>0</v>
      </c>
      <c r="Q223" s="216">
        <v>2259.84</v>
      </c>
      <c r="R223" s="68" t="s">
        <v>638</v>
      </c>
      <c r="S223" s="363"/>
      <c r="T223" s="277"/>
    </row>
    <row r="224" spans="1:20" ht="38.25">
      <c r="A224" s="192">
        <v>951</v>
      </c>
      <c r="B224" s="68"/>
      <c r="C224" s="214" t="s">
        <v>199</v>
      </c>
      <c r="D224" s="215">
        <v>44965</v>
      </c>
      <c r="E224" s="192" t="s">
        <v>1923</v>
      </c>
      <c r="F224" s="192" t="s">
        <v>3</v>
      </c>
      <c r="G224" s="192">
        <v>2090835</v>
      </c>
      <c r="H224" s="68"/>
      <c r="I224" s="198" t="s">
        <v>1775</v>
      </c>
      <c r="J224" s="68"/>
      <c r="K224" s="68"/>
      <c r="L224" s="68"/>
      <c r="M224" s="68"/>
      <c r="N224" s="362"/>
      <c r="O224" s="362"/>
      <c r="P224" s="216">
        <v>0</v>
      </c>
      <c r="Q224" s="216">
        <v>485.42</v>
      </c>
      <c r="R224" s="68" t="s">
        <v>638</v>
      </c>
      <c r="S224" s="363"/>
      <c r="T224" s="277"/>
    </row>
    <row r="225" spans="1:20" ht="51">
      <c r="A225" s="192" t="s">
        <v>550</v>
      </c>
      <c r="B225" s="68"/>
      <c r="C225" s="214" t="s">
        <v>589</v>
      </c>
      <c r="D225" s="215">
        <v>44965</v>
      </c>
      <c r="E225" s="192" t="s">
        <v>1924</v>
      </c>
      <c r="F225" s="192" t="s">
        <v>3</v>
      </c>
      <c r="G225" s="192">
        <v>2090882</v>
      </c>
      <c r="H225" s="68"/>
      <c r="I225" s="198" t="s">
        <v>2101</v>
      </c>
      <c r="J225" s="68"/>
      <c r="K225" s="68"/>
      <c r="L225" s="68"/>
      <c r="M225" s="68"/>
      <c r="N225" s="362"/>
      <c r="O225" s="362"/>
      <c r="P225" s="216">
        <v>0</v>
      </c>
      <c r="Q225" s="216">
        <v>766.67</v>
      </c>
      <c r="R225" s="68" t="s">
        <v>638</v>
      </c>
      <c r="S225" s="363"/>
      <c r="T225" s="277"/>
    </row>
    <row r="226" spans="1:20" ht="63.75">
      <c r="A226" s="192" t="s">
        <v>550</v>
      </c>
      <c r="B226" s="68"/>
      <c r="C226" s="214" t="s">
        <v>589</v>
      </c>
      <c r="D226" s="215">
        <v>44966</v>
      </c>
      <c r="E226" s="192" t="s">
        <v>1925</v>
      </c>
      <c r="F226" s="192" t="s">
        <v>3</v>
      </c>
      <c r="G226" s="192">
        <v>2091238</v>
      </c>
      <c r="H226" s="68"/>
      <c r="I226" s="198" t="s">
        <v>2102</v>
      </c>
      <c r="J226" s="68"/>
      <c r="K226" s="68"/>
      <c r="L226" s="68"/>
      <c r="M226" s="68"/>
      <c r="N226" s="362"/>
      <c r="O226" s="362"/>
      <c r="P226" s="216">
        <v>0</v>
      </c>
      <c r="Q226" s="216">
        <v>1501.28</v>
      </c>
      <c r="R226" s="68" t="s">
        <v>638</v>
      </c>
      <c r="S226" s="363"/>
      <c r="T226" s="277"/>
    </row>
    <row r="227" spans="1:20" ht="51">
      <c r="A227" s="192" t="s">
        <v>550</v>
      </c>
      <c r="B227" s="68"/>
      <c r="C227" s="214" t="s">
        <v>589</v>
      </c>
      <c r="D227" s="215">
        <v>44967</v>
      </c>
      <c r="E227" s="192" t="s">
        <v>1926</v>
      </c>
      <c r="F227" s="192" t="s">
        <v>3</v>
      </c>
      <c r="G227" s="192">
        <v>2091571</v>
      </c>
      <c r="H227" s="68"/>
      <c r="I227" s="198" t="s">
        <v>2103</v>
      </c>
      <c r="J227" s="68"/>
      <c r="K227" s="68"/>
      <c r="L227" s="68"/>
      <c r="M227" s="68"/>
      <c r="N227" s="362"/>
      <c r="O227" s="362"/>
      <c r="P227" s="216">
        <v>0</v>
      </c>
      <c r="Q227" s="216">
        <v>1010</v>
      </c>
      <c r="R227" s="68" t="s">
        <v>638</v>
      </c>
      <c r="S227" s="363"/>
      <c r="T227" s="277"/>
    </row>
    <row r="228" spans="1:20" ht="51">
      <c r="A228" s="192">
        <v>417</v>
      </c>
      <c r="B228" s="68"/>
      <c r="C228" s="214" t="s">
        <v>147</v>
      </c>
      <c r="D228" s="215">
        <v>44967</v>
      </c>
      <c r="E228" s="192" t="s">
        <v>1927</v>
      </c>
      <c r="F228" s="192" t="s">
        <v>3</v>
      </c>
      <c r="G228" s="192">
        <v>2091572</v>
      </c>
      <c r="H228" s="68"/>
      <c r="I228" s="198" t="s">
        <v>2104</v>
      </c>
      <c r="J228" s="68"/>
      <c r="K228" s="68"/>
      <c r="L228" s="68"/>
      <c r="M228" s="68"/>
      <c r="N228" s="362"/>
      <c r="O228" s="362"/>
      <c r="P228" s="216">
        <v>0</v>
      </c>
      <c r="Q228" s="216">
        <v>480</v>
      </c>
      <c r="R228" s="68" t="s">
        <v>638</v>
      </c>
      <c r="S228" s="363"/>
      <c r="T228" s="277"/>
    </row>
    <row r="229" spans="1:20" ht="51">
      <c r="A229" s="192" t="s">
        <v>550</v>
      </c>
      <c r="B229" s="68"/>
      <c r="C229" s="214" t="s">
        <v>589</v>
      </c>
      <c r="D229" s="215">
        <v>44967</v>
      </c>
      <c r="E229" s="192" t="s">
        <v>1928</v>
      </c>
      <c r="F229" s="192" t="s">
        <v>3</v>
      </c>
      <c r="G229" s="192">
        <v>2091573</v>
      </c>
      <c r="H229" s="68"/>
      <c r="I229" s="198" t="s">
        <v>2105</v>
      </c>
      <c r="J229" s="68"/>
      <c r="K229" s="68"/>
      <c r="L229" s="68"/>
      <c r="M229" s="68"/>
      <c r="N229" s="362"/>
      <c r="O229" s="362"/>
      <c r="P229" s="216">
        <v>0</v>
      </c>
      <c r="Q229" s="216">
        <v>800</v>
      </c>
      <c r="R229" s="68" t="s">
        <v>638</v>
      </c>
      <c r="S229" s="363"/>
      <c r="T229" s="277"/>
    </row>
    <row r="230" spans="1:20" ht="51">
      <c r="A230" s="192" t="s">
        <v>550</v>
      </c>
      <c r="B230" s="68"/>
      <c r="C230" s="214" t="s">
        <v>589</v>
      </c>
      <c r="D230" s="215">
        <v>44967</v>
      </c>
      <c r="E230" s="192" t="s">
        <v>1929</v>
      </c>
      <c r="F230" s="192" t="s">
        <v>3</v>
      </c>
      <c r="G230" s="192">
        <v>2091693</v>
      </c>
      <c r="H230" s="68"/>
      <c r="I230" s="198" t="s">
        <v>2106</v>
      </c>
      <c r="J230" s="68"/>
      <c r="K230" s="68"/>
      <c r="L230" s="68"/>
      <c r="M230" s="68"/>
      <c r="N230" s="362"/>
      <c r="O230" s="362"/>
      <c r="P230" s="216">
        <v>0</v>
      </c>
      <c r="Q230" s="216">
        <v>3649.58</v>
      </c>
      <c r="R230" s="68" t="s">
        <v>638</v>
      </c>
      <c r="S230" s="363"/>
      <c r="T230" s="277"/>
    </row>
    <row r="231" spans="1:20" ht="51">
      <c r="A231" s="192" t="s">
        <v>550</v>
      </c>
      <c r="B231" s="68"/>
      <c r="C231" s="214" t="s">
        <v>589</v>
      </c>
      <c r="D231" s="215">
        <v>44967</v>
      </c>
      <c r="E231" s="192" t="s">
        <v>1930</v>
      </c>
      <c r="F231" s="192" t="s">
        <v>3</v>
      </c>
      <c r="G231" s="192">
        <v>2091593</v>
      </c>
      <c r="H231" s="68"/>
      <c r="I231" s="198" t="s">
        <v>2107</v>
      </c>
      <c r="J231" s="68"/>
      <c r="K231" s="68"/>
      <c r="L231" s="68"/>
      <c r="M231" s="68"/>
      <c r="N231" s="362"/>
      <c r="O231" s="362"/>
      <c r="P231" s="216">
        <v>0</v>
      </c>
      <c r="Q231" s="216">
        <v>2252.5</v>
      </c>
      <c r="R231" s="68" t="s">
        <v>638</v>
      </c>
      <c r="S231" s="363"/>
      <c r="T231" s="277"/>
    </row>
    <row r="232" spans="1:20" ht="51">
      <c r="A232" s="192">
        <v>520</v>
      </c>
      <c r="B232" s="68"/>
      <c r="C232" s="214" t="s">
        <v>1284</v>
      </c>
      <c r="D232" s="215">
        <v>44970</v>
      </c>
      <c r="E232" s="192" t="s">
        <v>1931</v>
      </c>
      <c r="F232" s="192" t="s">
        <v>3</v>
      </c>
      <c r="G232" s="192">
        <v>2091969</v>
      </c>
      <c r="H232" s="68"/>
      <c r="I232" s="198" t="s">
        <v>2108</v>
      </c>
      <c r="J232" s="68"/>
      <c r="K232" s="68"/>
      <c r="L232" s="68"/>
      <c r="M232" s="68"/>
      <c r="N232" s="362"/>
      <c r="O232" s="362"/>
      <c r="P232" s="216">
        <v>0</v>
      </c>
      <c r="Q232" s="216">
        <v>100</v>
      </c>
      <c r="R232" s="68" t="s">
        <v>638</v>
      </c>
      <c r="S232" s="363"/>
      <c r="T232" s="277"/>
    </row>
    <row r="233" spans="1:20" ht="51">
      <c r="A233" s="192" t="s">
        <v>550</v>
      </c>
      <c r="B233" s="68"/>
      <c r="C233" s="214" t="s">
        <v>589</v>
      </c>
      <c r="D233" s="215">
        <v>44970</v>
      </c>
      <c r="E233" s="192" t="s">
        <v>1932</v>
      </c>
      <c r="F233" s="192" t="s">
        <v>3</v>
      </c>
      <c r="G233" s="192">
        <v>2091992</v>
      </c>
      <c r="H233" s="68"/>
      <c r="I233" s="198" t="s">
        <v>2109</v>
      </c>
      <c r="J233" s="68"/>
      <c r="K233" s="68"/>
      <c r="L233" s="68"/>
      <c r="M233" s="68"/>
      <c r="N233" s="362"/>
      <c r="O233" s="362"/>
      <c r="P233" s="216">
        <v>0</v>
      </c>
      <c r="Q233" s="216">
        <v>500</v>
      </c>
      <c r="R233" s="68" t="s">
        <v>638</v>
      </c>
      <c r="S233" s="363"/>
      <c r="T233" s="277"/>
    </row>
    <row r="234" spans="1:20" ht="63.75">
      <c r="A234" s="192">
        <v>212</v>
      </c>
      <c r="B234" s="68"/>
      <c r="C234" s="214" t="s">
        <v>90</v>
      </c>
      <c r="D234" s="215">
        <v>44970</v>
      </c>
      <c r="E234" s="192" t="s">
        <v>1933</v>
      </c>
      <c r="F234" s="192" t="s">
        <v>3</v>
      </c>
      <c r="G234" s="192">
        <v>2092048</v>
      </c>
      <c r="H234" s="68"/>
      <c r="I234" s="198" t="s">
        <v>2110</v>
      </c>
      <c r="J234" s="68"/>
      <c r="K234" s="68"/>
      <c r="L234" s="68"/>
      <c r="M234" s="68"/>
      <c r="N234" s="362"/>
      <c r="O234" s="362"/>
      <c r="P234" s="216">
        <v>0</v>
      </c>
      <c r="Q234" s="216">
        <v>6073</v>
      </c>
      <c r="R234" s="68" t="s">
        <v>638</v>
      </c>
      <c r="S234" s="363"/>
      <c r="T234" s="277"/>
    </row>
    <row r="235" spans="1:20" ht="76.5">
      <c r="A235" s="192">
        <v>905</v>
      </c>
      <c r="B235" s="68"/>
      <c r="C235" s="214" t="s">
        <v>194</v>
      </c>
      <c r="D235" s="215">
        <v>44970</v>
      </c>
      <c r="E235" s="192" t="s">
        <v>1934</v>
      </c>
      <c r="F235" s="192" t="s">
        <v>3</v>
      </c>
      <c r="G235" s="192">
        <v>2091936</v>
      </c>
      <c r="H235" s="68"/>
      <c r="I235" s="198" t="s">
        <v>2111</v>
      </c>
      <c r="J235" s="68"/>
      <c r="K235" s="68"/>
      <c r="L235" s="68"/>
      <c r="M235" s="68"/>
      <c r="N235" s="362"/>
      <c r="O235" s="362"/>
      <c r="P235" s="216">
        <v>0</v>
      </c>
      <c r="Q235" s="216">
        <v>6755.25</v>
      </c>
      <c r="R235" s="68" t="s">
        <v>1464</v>
      </c>
      <c r="S235" s="363"/>
      <c r="T235" s="277"/>
    </row>
    <row r="236" spans="1:20" ht="76.5">
      <c r="A236" s="192">
        <v>905</v>
      </c>
      <c r="B236" s="68"/>
      <c r="C236" s="214" t="s">
        <v>194</v>
      </c>
      <c r="D236" s="215">
        <v>44970</v>
      </c>
      <c r="E236" s="192" t="s">
        <v>1934</v>
      </c>
      <c r="F236" s="192" t="s">
        <v>3</v>
      </c>
      <c r="G236" s="192">
        <v>2091936</v>
      </c>
      <c r="H236" s="68"/>
      <c r="I236" s="198" t="s">
        <v>2111</v>
      </c>
      <c r="J236" s="68"/>
      <c r="K236" s="68"/>
      <c r="L236" s="68"/>
      <c r="M236" s="68"/>
      <c r="N236" s="362"/>
      <c r="O236" s="362"/>
      <c r="P236" s="216">
        <v>0</v>
      </c>
      <c r="Q236" s="216">
        <v>1438.5</v>
      </c>
      <c r="R236" s="68" t="s">
        <v>1464</v>
      </c>
      <c r="S236" s="363"/>
      <c r="T236" s="277"/>
    </row>
    <row r="237" spans="1:20" ht="76.5">
      <c r="A237" s="192">
        <v>153</v>
      </c>
      <c r="B237" s="68"/>
      <c r="C237" s="214" t="s">
        <v>73</v>
      </c>
      <c r="D237" s="215">
        <v>44970</v>
      </c>
      <c r="E237" s="192" t="s">
        <v>1935</v>
      </c>
      <c r="F237" s="192" t="s">
        <v>3</v>
      </c>
      <c r="G237" s="192">
        <v>2091938</v>
      </c>
      <c r="H237" s="68"/>
      <c r="I237" s="198" t="s">
        <v>2112</v>
      </c>
      <c r="J237" s="68"/>
      <c r="K237" s="68"/>
      <c r="L237" s="68"/>
      <c r="M237" s="68"/>
      <c r="N237" s="362"/>
      <c r="O237" s="362"/>
      <c r="P237" s="216">
        <v>0</v>
      </c>
      <c r="Q237" s="216">
        <v>2058.56</v>
      </c>
      <c r="R237" s="68" t="s">
        <v>1464</v>
      </c>
      <c r="S237" s="363"/>
      <c r="T237" s="277"/>
    </row>
    <row r="238" spans="1:20" ht="76.5">
      <c r="A238" s="192">
        <v>512</v>
      </c>
      <c r="B238" s="68"/>
      <c r="C238" s="214" t="s">
        <v>693</v>
      </c>
      <c r="D238" s="215">
        <v>44970</v>
      </c>
      <c r="E238" s="192" t="s">
        <v>1936</v>
      </c>
      <c r="F238" s="192" t="s">
        <v>3</v>
      </c>
      <c r="G238" s="192">
        <v>2091941</v>
      </c>
      <c r="H238" s="68"/>
      <c r="I238" s="198" t="s">
        <v>2113</v>
      </c>
      <c r="J238" s="68"/>
      <c r="K238" s="68"/>
      <c r="L238" s="68"/>
      <c r="M238" s="68"/>
      <c r="N238" s="362"/>
      <c r="O238" s="362"/>
      <c r="P238" s="216">
        <v>0</v>
      </c>
      <c r="Q238" s="216">
        <v>22499.53</v>
      </c>
      <c r="R238" s="68" t="s">
        <v>1464</v>
      </c>
      <c r="S238" s="363"/>
      <c r="T238" s="277"/>
    </row>
    <row r="239" spans="1:20" ht="76.5">
      <c r="A239" s="192">
        <v>512</v>
      </c>
      <c r="B239" s="68"/>
      <c r="C239" s="214" t="s">
        <v>693</v>
      </c>
      <c r="D239" s="215">
        <v>44970</v>
      </c>
      <c r="E239" s="192" t="s">
        <v>1936</v>
      </c>
      <c r="F239" s="192" t="s">
        <v>3</v>
      </c>
      <c r="G239" s="192">
        <v>2091941</v>
      </c>
      <c r="H239" s="68"/>
      <c r="I239" s="198" t="s">
        <v>2113</v>
      </c>
      <c r="J239" s="68"/>
      <c r="K239" s="68"/>
      <c r="L239" s="68"/>
      <c r="M239" s="68"/>
      <c r="N239" s="362"/>
      <c r="O239" s="362"/>
      <c r="P239" s="216">
        <v>0</v>
      </c>
      <c r="Q239" s="216">
        <v>13651.8</v>
      </c>
      <c r="R239" s="68" t="s">
        <v>1464</v>
      </c>
      <c r="S239" s="363"/>
      <c r="T239" s="277"/>
    </row>
    <row r="240" spans="1:20" ht="51">
      <c r="A240" s="192">
        <v>595</v>
      </c>
      <c r="B240" s="68"/>
      <c r="C240" s="214" t="s">
        <v>611</v>
      </c>
      <c r="D240" s="215">
        <v>44971</v>
      </c>
      <c r="E240" s="192" t="s">
        <v>1937</v>
      </c>
      <c r="F240" s="192" t="s">
        <v>3</v>
      </c>
      <c r="G240" s="192">
        <v>2092346</v>
      </c>
      <c r="H240" s="68"/>
      <c r="I240" s="198" t="s">
        <v>2114</v>
      </c>
      <c r="J240" s="68"/>
      <c r="K240" s="68"/>
      <c r="L240" s="68"/>
      <c r="M240" s="68"/>
      <c r="N240" s="362"/>
      <c r="O240" s="362"/>
      <c r="P240" s="216">
        <v>0</v>
      </c>
      <c r="Q240" s="216">
        <v>232.5</v>
      </c>
      <c r="R240" s="68" t="s">
        <v>638</v>
      </c>
      <c r="S240" s="363"/>
      <c r="T240" s="277"/>
    </row>
    <row r="241" spans="1:20" ht="51">
      <c r="A241" s="192">
        <v>595</v>
      </c>
      <c r="B241" s="68"/>
      <c r="C241" s="214" t="s">
        <v>611</v>
      </c>
      <c r="D241" s="215">
        <v>44971</v>
      </c>
      <c r="E241" s="192" t="s">
        <v>1938</v>
      </c>
      <c r="F241" s="192" t="s">
        <v>3</v>
      </c>
      <c r="G241" s="192">
        <v>2092348</v>
      </c>
      <c r="H241" s="68"/>
      <c r="I241" s="198" t="s">
        <v>2115</v>
      </c>
      <c r="J241" s="68"/>
      <c r="K241" s="68"/>
      <c r="L241" s="68"/>
      <c r="M241" s="68"/>
      <c r="N241" s="362"/>
      <c r="O241" s="362"/>
      <c r="P241" s="216">
        <v>0</v>
      </c>
      <c r="Q241" s="216">
        <v>232.5</v>
      </c>
      <c r="R241" s="68" t="s">
        <v>638</v>
      </c>
      <c r="S241" s="363"/>
      <c r="T241" s="277"/>
    </row>
    <row r="242" spans="1:20" ht="51">
      <c r="A242" s="192" t="s">
        <v>550</v>
      </c>
      <c r="B242" s="68"/>
      <c r="C242" s="214" t="s">
        <v>589</v>
      </c>
      <c r="D242" s="215">
        <v>44971</v>
      </c>
      <c r="E242" s="192" t="s">
        <v>1939</v>
      </c>
      <c r="F242" s="192" t="s">
        <v>3</v>
      </c>
      <c r="G242" s="192">
        <v>2092299</v>
      </c>
      <c r="H242" s="68"/>
      <c r="I242" s="198" t="s">
        <v>2116</v>
      </c>
      <c r="J242" s="68"/>
      <c r="K242" s="68"/>
      <c r="L242" s="68"/>
      <c r="M242" s="68"/>
      <c r="N242" s="362"/>
      <c r="O242" s="362"/>
      <c r="P242" s="216">
        <v>0</v>
      </c>
      <c r="Q242" s="216">
        <v>5531</v>
      </c>
      <c r="R242" s="68" t="s">
        <v>638</v>
      </c>
      <c r="S242" s="363"/>
      <c r="T242" s="277"/>
    </row>
    <row r="243" spans="1:20" ht="51">
      <c r="A243" s="192" t="s">
        <v>550</v>
      </c>
      <c r="B243" s="68"/>
      <c r="C243" s="214" t="s">
        <v>589</v>
      </c>
      <c r="D243" s="215">
        <v>44972</v>
      </c>
      <c r="E243" s="192" t="s">
        <v>1940</v>
      </c>
      <c r="F243" s="192" t="s">
        <v>3</v>
      </c>
      <c r="G243" s="192">
        <v>2092682</v>
      </c>
      <c r="H243" s="68"/>
      <c r="I243" s="198" t="s">
        <v>2117</v>
      </c>
      <c r="J243" s="68"/>
      <c r="K243" s="68"/>
      <c r="L243" s="68"/>
      <c r="M243" s="68"/>
      <c r="N243" s="362"/>
      <c r="O243" s="362"/>
      <c r="P243" s="216">
        <v>0</v>
      </c>
      <c r="Q243" s="216">
        <v>48314.87</v>
      </c>
      <c r="R243" s="68" t="s">
        <v>638</v>
      </c>
      <c r="S243" s="363"/>
      <c r="T243" s="277"/>
    </row>
    <row r="244" spans="1:20" ht="51">
      <c r="A244" s="192" t="s">
        <v>550</v>
      </c>
      <c r="B244" s="68"/>
      <c r="C244" s="214" t="s">
        <v>589</v>
      </c>
      <c r="D244" s="215">
        <v>44972</v>
      </c>
      <c r="E244" s="192" t="s">
        <v>1941</v>
      </c>
      <c r="F244" s="192" t="s">
        <v>3</v>
      </c>
      <c r="G244" s="192">
        <v>2092766</v>
      </c>
      <c r="H244" s="68"/>
      <c r="I244" s="198" t="s">
        <v>2118</v>
      </c>
      <c r="J244" s="68"/>
      <c r="K244" s="68"/>
      <c r="L244" s="68"/>
      <c r="M244" s="68"/>
      <c r="N244" s="362"/>
      <c r="O244" s="362"/>
      <c r="P244" s="216">
        <v>0</v>
      </c>
      <c r="Q244" s="216">
        <v>2589.23</v>
      </c>
      <c r="R244" s="68" t="s">
        <v>638</v>
      </c>
      <c r="S244" s="363"/>
      <c r="T244" s="277"/>
    </row>
    <row r="245" spans="1:20" ht="63.75">
      <c r="A245" s="192" t="s">
        <v>550</v>
      </c>
      <c r="B245" s="68"/>
      <c r="C245" s="214" t="s">
        <v>589</v>
      </c>
      <c r="D245" s="215">
        <v>44972</v>
      </c>
      <c r="E245" s="192" t="s">
        <v>1942</v>
      </c>
      <c r="F245" s="192" t="s">
        <v>3</v>
      </c>
      <c r="G245" s="192">
        <v>2092907</v>
      </c>
      <c r="H245" s="68"/>
      <c r="I245" s="198" t="s">
        <v>2119</v>
      </c>
      <c r="J245" s="68"/>
      <c r="K245" s="68"/>
      <c r="L245" s="68"/>
      <c r="M245" s="68"/>
      <c r="N245" s="362"/>
      <c r="O245" s="362"/>
      <c r="P245" s="216">
        <v>0</v>
      </c>
      <c r="Q245" s="216">
        <v>8660</v>
      </c>
      <c r="R245" s="68" t="s">
        <v>638</v>
      </c>
      <c r="S245" s="363"/>
      <c r="T245" s="277"/>
    </row>
    <row r="246" spans="1:20" ht="51">
      <c r="A246" s="192" t="s">
        <v>550</v>
      </c>
      <c r="B246" s="68"/>
      <c r="C246" s="214" t="s">
        <v>589</v>
      </c>
      <c r="D246" s="215">
        <v>44972</v>
      </c>
      <c r="E246" s="192" t="s">
        <v>1943</v>
      </c>
      <c r="F246" s="192" t="s">
        <v>3</v>
      </c>
      <c r="G246" s="192">
        <v>2092725</v>
      </c>
      <c r="H246" s="68"/>
      <c r="I246" s="198" t="s">
        <v>2120</v>
      </c>
      <c r="J246" s="68"/>
      <c r="K246" s="68"/>
      <c r="L246" s="68"/>
      <c r="M246" s="68"/>
      <c r="N246" s="362"/>
      <c r="O246" s="362"/>
      <c r="P246" s="216">
        <v>0</v>
      </c>
      <c r="Q246" s="216">
        <v>9045.0400000000009</v>
      </c>
      <c r="R246" s="68" t="s">
        <v>638</v>
      </c>
      <c r="S246" s="363"/>
      <c r="T246" s="277"/>
    </row>
    <row r="247" spans="1:20" ht="63.75">
      <c r="A247" s="192" t="s">
        <v>550</v>
      </c>
      <c r="B247" s="68"/>
      <c r="C247" s="214" t="s">
        <v>589</v>
      </c>
      <c r="D247" s="215">
        <v>44973</v>
      </c>
      <c r="E247" s="192" t="s">
        <v>1944</v>
      </c>
      <c r="F247" s="192" t="s">
        <v>3</v>
      </c>
      <c r="G247" s="192">
        <v>2093084</v>
      </c>
      <c r="H247" s="68"/>
      <c r="I247" s="198" t="s">
        <v>2121</v>
      </c>
      <c r="J247" s="68"/>
      <c r="K247" s="68"/>
      <c r="L247" s="68"/>
      <c r="M247" s="68"/>
      <c r="N247" s="362"/>
      <c r="O247" s="362"/>
      <c r="P247" s="216">
        <v>0</v>
      </c>
      <c r="Q247" s="216">
        <v>11629.46</v>
      </c>
      <c r="R247" s="68" t="s">
        <v>638</v>
      </c>
      <c r="S247" s="363"/>
      <c r="T247" s="277"/>
    </row>
    <row r="248" spans="1:20" ht="51">
      <c r="A248" s="192" t="s">
        <v>550</v>
      </c>
      <c r="B248" s="68"/>
      <c r="C248" s="214" t="s">
        <v>589</v>
      </c>
      <c r="D248" s="215">
        <v>44973</v>
      </c>
      <c r="E248" s="192" t="s">
        <v>1945</v>
      </c>
      <c r="F248" s="192" t="s">
        <v>3</v>
      </c>
      <c r="G248" s="192">
        <v>2093178</v>
      </c>
      <c r="H248" s="68"/>
      <c r="I248" s="198" t="s">
        <v>2122</v>
      </c>
      <c r="J248" s="68"/>
      <c r="K248" s="68"/>
      <c r="L248" s="68"/>
      <c r="M248" s="68"/>
      <c r="N248" s="362"/>
      <c r="O248" s="362"/>
      <c r="P248" s="216">
        <v>0</v>
      </c>
      <c r="Q248" s="216">
        <v>30000</v>
      </c>
      <c r="R248" s="68" t="s">
        <v>638</v>
      </c>
      <c r="S248" s="363"/>
      <c r="T248" s="277"/>
    </row>
    <row r="249" spans="1:20" ht="51">
      <c r="A249" s="192" t="s">
        <v>550</v>
      </c>
      <c r="B249" s="68"/>
      <c r="C249" s="214" t="s">
        <v>589</v>
      </c>
      <c r="D249" s="215">
        <v>44973</v>
      </c>
      <c r="E249" s="192" t="s">
        <v>1946</v>
      </c>
      <c r="F249" s="192" t="s">
        <v>3</v>
      </c>
      <c r="G249" s="192">
        <v>2093184</v>
      </c>
      <c r="H249" s="68"/>
      <c r="I249" s="198" t="s">
        <v>2123</v>
      </c>
      <c r="J249" s="68"/>
      <c r="K249" s="68"/>
      <c r="L249" s="68"/>
      <c r="M249" s="68"/>
      <c r="N249" s="362"/>
      <c r="O249" s="362"/>
      <c r="P249" s="216">
        <v>0</v>
      </c>
      <c r="Q249" s="216">
        <v>568.66</v>
      </c>
      <c r="R249" s="68" t="s">
        <v>638</v>
      </c>
      <c r="S249" s="363"/>
      <c r="T249" s="277"/>
    </row>
    <row r="250" spans="1:20" ht="51">
      <c r="A250" s="192" t="s">
        <v>550</v>
      </c>
      <c r="B250" s="68"/>
      <c r="C250" s="214" t="s">
        <v>589</v>
      </c>
      <c r="D250" s="215">
        <v>44974</v>
      </c>
      <c r="E250" s="192" t="s">
        <v>1947</v>
      </c>
      <c r="F250" s="192" t="s">
        <v>3</v>
      </c>
      <c r="G250" s="192">
        <v>2093535</v>
      </c>
      <c r="H250" s="68"/>
      <c r="I250" s="198" t="s">
        <v>2124</v>
      </c>
      <c r="J250" s="68"/>
      <c r="K250" s="68"/>
      <c r="L250" s="68"/>
      <c r="M250" s="68"/>
      <c r="N250" s="362"/>
      <c r="O250" s="362"/>
      <c r="P250" s="216">
        <v>0</v>
      </c>
      <c r="Q250" s="216">
        <v>274.3</v>
      </c>
      <c r="R250" s="68" t="s">
        <v>638</v>
      </c>
      <c r="S250" s="363"/>
      <c r="T250" s="277"/>
    </row>
    <row r="251" spans="1:20" ht="51">
      <c r="A251" s="192">
        <v>423</v>
      </c>
      <c r="B251" s="68"/>
      <c r="C251" s="214" t="s">
        <v>150</v>
      </c>
      <c r="D251" s="215">
        <v>44974</v>
      </c>
      <c r="E251" s="192" t="s">
        <v>1948</v>
      </c>
      <c r="F251" s="192" t="s">
        <v>3</v>
      </c>
      <c r="G251" s="192">
        <v>2093608</v>
      </c>
      <c r="H251" s="68"/>
      <c r="I251" s="198" t="s">
        <v>2125</v>
      </c>
      <c r="J251" s="68"/>
      <c r="K251" s="68"/>
      <c r="L251" s="68"/>
      <c r="M251" s="68"/>
      <c r="N251" s="362"/>
      <c r="O251" s="362"/>
      <c r="P251" s="216">
        <v>0</v>
      </c>
      <c r="Q251" s="216">
        <v>0.99</v>
      </c>
      <c r="R251" s="68" t="s">
        <v>1464</v>
      </c>
      <c r="S251" s="363"/>
      <c r="T251" s="277"/>
    </row>
    <row r="252" spans="1:20" ht="51">
      <c r="A252" s="192" t="s">
        <v>541</v>
      </c>
      <c r="B252" s="68"/>
      <c r="C252" s="214" t="s">
        <v>590</v>
      </c>
      <c r="D252" s="215">
        <v>44974</v>
      </c>
      <c r="E252" s="192" t="s">
        <v>1949</v>
      </c>
      <c r="F252" s="192" t="s">
        <v>3</v>
      </c>
      <c r="G252" s="192">
        <v>2093468</v>
      </c>
      <c r="H252" s="68"/>
      <c r="I252" s="198" t="s">
        <v>2126</v>
      </c>
      <c r="J252" s="68"/>
      <c r="K252" s="68"/>
      <c r="L252" s="68"/>
      <c r="M252" s="68"/>
      <c r="N252" s="362"/>
      <c r="O252" s="362"/>
      <c r="P252" s="216">
        <v>0</v>
      </c>
      <c r="Q252" s="216">
        <v>12091.45</v>
      </c>
      <c r="R252" s="68" t="s">
        <v>638</v>
      </c>
      <c r="S252" s="363"/>
      <c r="T252" s="277"/>
    </row>
    <row r="253" spans="1:20" ht="51">
      <c r="A253" s="192" t="s">
        <v>541</v>
      </c>
      <c r="B253" s="68"/>
      <c r="C253" s="214" t="s">
        <v>590</v>
      </c>
      <c r="D253" s="215">
        <v>44974</v>
      </c>
      <c r="E253" s="192" t="s">
        <v>1950</v>
      </c>
      <c r="F253" s="192" t="s">
        <v>3</v>
      </c>
      <c r="G253" s="192">
        <v>2093470</v>
      </c>
      <c r="H253" s="68"/>
      <c r="I253" s="198" t="s">
        <v>2127</v>
      </c>
      <c r="J253" s="68"/>
      <c r="K253" s="68"/>
      <c r="L253" s="68"/>
      <c r="M253" s="68"/>
      <c r="N253" s="362"/>
      <c r="O253" s="362"/>
      <c r="P253" s="216">
        <v>0</v>
      </c>
      <c r="Q253" s="216">
        <v>402043.43</v>
      </c>
      <c r="R253" s="68" t="s">
        <v>638</v>
      </c>
      <c r="S253" s="363"/>
      <c r="T253" s="277"/>
    </row>
    <row r="254" spans="1:20" ht="63.75">
      <c r="A254" s="192">
        <v>192</v>
      </c>
      <c r="B254" s="68"/>
      <c r="C254" s="214" t="s">
        <v>83</v>
      </c>
      <c r="D254" s="215">
        <v>44979</v>
      </c>
      <c r="E254" s="192" t="s">
        <v>1951</v>
      </c>
      <c r="F254" s="192" t="s">
        <v>3</v>
      </c>
      <c r="G254" s="192">
        <v>2094006</v>
      </c>
      <c r="H254" s="68"/>
      <c r="I254" s="198" t="s">
        <v>2128</v>
      </c>
      <c r="J254" s="68"/>
      <c r="K254" s="68"/>
      <c r="L254" s="68"/>
      <c r="M254" s="68"/>
      <c r="N254" s="362"/>
      <c r="O254" s="362"/>
      <c r="P254" s="216">
        <v>0</v>
      </c>
      <c r="Q254" s="216">
        <v>50</v>
      </c>
      <c r="R254" s="68" t="s">
        <v>638</v>
      </c>
      <c r="S254" s="363"/>
      <c r="T254" s="277"/>
    </row>
    <row r="255" spans="1:20" ht="51">
      <c r="A255" s="192" t="s">
        <v>550</v>
      </c>
      <c r="B255" s="68"/>
      <c r="C255" s="214" t="s">
        <v>589</v>
      </c>
      <c r="D255" s="215">
        <v>44980</v>
      </c>
      <c r="E255" s="192" t="s">
        <v>1952</v>
      </c>
      <c r="F255" s="192" t="s">
        <v>3</v>
      </c>
      <c r="G255" s="192">
        <v>2094275</v>
      </c>
      <c r="H255" s="68"/>
      <c r="I255" s="198" t="s">
        <v>1425</v>
      </c>
      <c r="J255" s="68"/>
      <c r="K255" s="68"/>
      <c r="L255" s="68"/>
      <c r="M255" s="68"/>
      <c r="N255" s="362"/>
      <c r="O255" s="362"/>
      <c r="P255" s="216">
        <v>0</v>
      </c>
      <c r="Q255" s="216">
        <v>200</v>
      </c>
      <c r="R255" s="68" t="s">
        <v>638</v>
      </c>
      <c r="S255" s="363"/>
      <c r="T255" s="277"/>
    </row>
    <row r="256" spans="1:20" ht="51">
      <c r="A256" s="192">
        <v>951</v>
      </c>
      <c r="B256" s="68"/>
      <c r="C256" s="214" t="s">
        <v>199</v>
      </c>
      <c r="D256" s="215">
        <v>44980</v>
      </c>
      <c r="E256" s="192" t="s">
        <v>1953</v>
      </c>
      <c r="F256" s="192" t="s">
        <v>3</v>
      </c>
      <c r="G256" s="192">
        <v>2094393</v>
      </c>
      <c r="H256" s="68"/>
      <c r="I256" s="198" t="s">
        <v>2129</v>
      </c>
      <c r="J256" s="68"/>
      <c r="K256" s="68"/>
      <c r="L256" s="68"/>
      <c r="M256" s="68"/>
      <c r="N256" s="362"/>
      <c r="O256" s="362"/>
      <c r="P256" s="216">
        <v>0</v>
      </c>
      <c r="Q256" s="216">
        <v>18</v>
      </c>
      <c r="R256" s="68" t="s">
        <v>638</v>
      </c>
      <c r="S256" s="363"/>
      <c r="T256" s="277"/>
    </row>
    <row r="257" spans="1:20" ht="51">
      <c r="A257" s="192">
        <v>951</v>
      </c>
      <c r="B257" s="68"/>
      <c r="C257" s="214" t="s">
        <v>199</v>
      </c>
      <c r="D257" s="215">
        <v>44980</v>
      </c>
      <c r="E257" s="192" t="s">
        <v>1954</v>
      </c>
      <c r="F257" s="192" t="s">
        <v>3</v>
      </c>
      <c r="G257" s="192">
        <v>2094395</v>
      </c>
      <c r="H257" s="68"/>
      <c r="I257" s="198" t="s">
        <v>2130</v>
      </c>
      <c r="J257" s="68"/>
      <c r="K257" s="68"/>
      <c r="L257" s="68"/>
      <c r="M257" s="68"/>
      <c r="N257" s="362"/>
      <c r="O257" s="362"/>
      <c r="P257" s="216">
        <v>0</v>
      </c>
      <c r="Q257" s="216">
        <v>153.19999999999999</v>
      </c>
      <c r="R257" s="68" t="s">
        <v>638</v>
      </c>
      <c r="S257" s="363"/>
      <c r="T257" s="277"/>
    </row>
    <row r="258" spans="1:20" ht="51">
      <c r="A258" s="192">
        <v>417</v>
      </c>
      <c r="B258" s="68"/>
      <c r="C258" s="214" t="s">
        <v>147</v>
      </c>
      <c r="D258" s="215">
        <v>44980</v>
      </c>
      <c r="E258" s="192" t="s">
        <v>1955</v>
      </c>
      <c r="F258" s="192" t="s">
        <v>3</v>
      </c>
      <c r="G258" s="192">
        <v>2094184</v>
      </c>
      <c r="H258" s="68"/>
      <c r="I258" s="198" t="s">
        <v>2131</v>
      </c>
      <c r="J258" s="68"/>
      <c r="K258" s="68"/>
      <c r="L258" s="68"/>
      <c r="M258" s="68"/>
      <c r="N258" s="362"/>
      <c r="O258" s="362"/>
      <c r="P258" s="216">
        <v>0</v>
      </c>
      <c r="Q258" s="216">
        <v>12790.75</v>
      </c>
      <c r="R258" s="68" t="s">
        <v>638</v>
      </c>
      <c r="S258" s="363"/>
      <c r="T258" s="277"/>
    </row>
    <row r="259" spans="1:20" ht="51">
      <c r="A259" s="192" t="s">
        <v>550</v>
      </c>
      <c r="B259" s="68"/>
      <c r="C259" s="214" t="s">
        <v>589</v>
      </c>
      <c r="D259" s="215">
        <v>44981</v>
      </c>
      <c r="E259" s="192" t="s">
        <v>1956</v>
      </c>
      <c r="F259" s="192" t="s">
        <v>3</v>
      </c>
      <c r="G259" s="192">
        <v>2094655</v>
      </c>
      <c r="H259" s="68"/>
      <c r="I259" s="198" t="s">
        <v>2132</v>
      </c>
      <c r="J259" s="68"/>
      <c r="K259" s="68"/>
      <c r="L259" s="68"/>
      <c r="M259" s="68"/>
      <c r="N259" s="362"/>
      <c r="O259" s="362"/>
      <c r="P259" s="216">
        <v>0</v>
      </c>
      <c r="Q259" s="216">
        <v>3101.29</v>
      </c>
      <c r="R259" s="68" t="s">
        <v>638</v>
      </c>
      <c r="S259" s="363"/>
      <c r="T259" s="277"/>
    </row>
    <row r="260" spans="1:20" ht="51">
      <c r="A260" s="192" t="s">
        <v>550</v>
      </c>
      <c r="B260" s="68"/>
      <c r="C260" s="214" t="s">
        <v>589</v>
      </c>
      <c r="D260" s="215">
        <v>44981</v>
      </c>
      <c r="E260" s="192" t="s">
        <v>1957</v>
      </c>
      <c r="F260" s="192" t="s">
        <v>3</v>
      </c>
      <c r="G260" s="192">
        <v>2094704</v>
      </c>
      <c r="H260" s="68"/>
      <c r="I260" s="198" t="s">
        <v>2133</v>
      </c>
      <c r="J260" s="68"/>
      <c r="K260" s="68"/>
      <c r="L260" s="68"/>
      <c r="M260" s="68"/>
      <c r="N260" s="362"/>
      <c r="O260" s="362"/>
      <c r="P260" s="216">
        <v>0</v>
      </c>
      <c r="Q260" s="216">
        <v>5261.73</v>
      </c>
      <c r="R260" s="68" t="s">
        <v>638</v>
      </c>
      <c r="S260" s="363"/>
      <c r="T260" s="277"/>
    </row>
    <row r="261" spans="1:20" ht="51">
      <c r="A261" s="192" t="s">
        <v>550</v>
      </c>
      <c r="B261" s="68"/>
      <c r="C261" s="214" t="s">
        <v>589</v>
      </c>
      <c r="D261" s="215">
        <v>44981</v>
      </c>
      <c r="E261" s="192" t="s">
        <v>1958</v>
      </c>
      <c r="F261" s="192" t="s">
        <v>3</v>
      </c>
      <c r="G261" s="192">
        <v>2094738</v>
      </c>
      <c r="H261" s="68"/>
      <c r="I261" s="198" t="s">
        <v>2134</v>
      </c>
      <c r="J261" s="68"/>
      <c r="K261" s="68"/>
      <c r="L261" s="68"/>
      <c r="M261" s="68"/>
      <c r="N261" s="362"/>
      <c r="O261" s="362"/>
      <c r="P261" s="216">
        <v>0</v>
      </c>
      <c r="Q261" s="216">
        <v>100000</v>
      </c>
      <c r="R261" s="68" t="s">
        <v>638</v>
      </c>
      <c r="S261" s="363"/>
      <c r="T261" s="277"/>
    </row>
    <row r="262" spans="1:20" ht="51">
      <c r="A262" s="192" t="s">
        <v>550</v>
      </c>
      <c r="B262" s="68"/>
      <c r="C262" s="214" t="s">
        <v>589</v>
      </c>
      <c r="D262" s="215">
        <v>44984</v>
      </c>
      <c r="E262" s="192" t="s">
        <v>1959</v>
      </c>
      <c r="F262" s="192" t="s">
        <v>3</v>
      </c>
      <c r="G262" s="192">
        <v>2094971</v>
      </c>
      <c r="H262" s="68"/>
      <c r="I262" s="198" t="s">
        <v>2135</v>
      </c>
      <c r="J262" s="68"/>
      <c r="K262" s="68"/>
      <c r="L262" s="68"/>
      <c r="M262" s="68"/>
      <c r="N262" s="362"/>
      <c r="O262" s="362"/>
      <c r="P262" s="216">
        <v>0</v>
      </c>
      <c r="Q262" s="216">
        <v>2.78</v>
      </c>
      <c r="R262" s="68" t="s">
        <v>638</v>
      </c>
      <c r="S262" s="363"/>
      <c r="T262" s="277"/>
    </row>
    <row r="263" spans="1:20" ht="51">
      <c r="A263" s="192">
        <v>650</v>
      </c>
      <c r="B263" s="68"/>
      <c r="C263" s="214" t="s">
        <v>175</v>
      </c>
      <c r="D263" s="215">
        <v>44984</v>
      </c>
      <c r="E263" s="192" t="s">
        <v>1960</v>
      </c>
      <c r="F263" s="192" t="s">
        <v>3</v>
      </c>
      <c r="G263" s="192">
        <v>2095107</v>
      </c>
      <c r="H263" s="68"/>
      <c r="I263" s="198" t="s">
        <v>3390</v>
      </c>
      <c r="J263" s="68"/>
      <c r="K263" s="68"/>
      <c r="L263" s="68"/>
      <c r="M263" s="68"/>
      <c r="N263" s="362"/>
      <c r="O263" s="362"/>
      <c r="P263" s="216">
        <v>0</v>
      </c>
      <c r="Q263" s="216">
        <v>120</v>
      </c>
      <c r="R263" s="68" t="s">
        <v>638</v>
      </c>
      <c r="S263" s="363"/>
      <c r="T263" s="277"/>
    </row>
    <row r="264" spans="1:20" ht="51">
      <c r="A264" s="192">
        <v>526</v>
      </c>
      <c r="B264" s="68"/>
      <c r="C264" s="214" t="s">
        <v>1266</v>
      </c>
      <c r="D264" s="215">
        <v>44985</v>
      </c>
      <c r="E264" s="192" t="s">
        <v>1961</v>
      </c>
      <c r="F264" s="192" t="s">
        <v>3</v>
      </c>
      <c r="G264" s="192">
        <v>2095420</v>
      </c>
      <c r="H264" s="68"/>
      <c r="I264" s="198" t="s">
        <v>2400</v>
      </c>
      <c r="J264" s="68"/>
      <c r="K264" s="68"/>
      <c r="L264" s="68"/>
      <c r="M264" s="68"/>
      <c r="N264" s="362"/>
      <c r="O264" s="362"/>
      <c r="P264" s="216">
        <v>0</v>
      </c>
      <c r="Q264" s="216">
        <v>82.19</v>
      </c>
      <c r="R264" s="68" t="s">
        <v>1464</v>
      </c>
      <c r="S264" s="363"/>
      <c r="T264" s="277"/>
    </row>
    <row r="265" spans="1:20" ht="51">
      <c r="A265" s="192" t="s">
        <v>550</v>
      </c>
      <c r="B265" s="68"/>
      <c r="C265" s="214" t="s">
        <v>589</v>
      </c>
      <c r="D265" s="215">
        <v>44985</v>
      </c>
      <c r="E265" s="192" t="s">
        <v>1962</v>
      </c>
      <c r="F265" s="192" t="s">
        <v>3</v>
      </c>
      <c r="G265" s="192">
        <v>2095492</v>
      </c>
      <c r="H265" s="68"/>
      <c r="I265" s="198" t="s">
        <v>2401</v>
      </c>
      <c r="J265" s="68"/>
      <c r="K265" s="68"/>
      <c r="L265" s="68"/>
      <c r="M265" s="68"/>
      <c r="N265" s="362"/>
      <c r="O265" s="362"/>
      <c r="P265" s="216">
        <v>0</v>
      </c>
      <c r="Q265" s="216">
        <v>672.72</v>
      </c>
      <c r="R265" s="68" t="s">
        <v>638</v>
      </c>
      <c r="S265" s="363"/>
      <c r="T265" s="277"/>
    </row>
    <row r="266" spans="1:20" ht="38.25">
      <c r="A266" s="192" t="s">
        <v>550</v>
      </c>
      <c r="B266" s="68"/>
      <c r="C266" s="214" t="s">
        <v>589</v>
      </c>
      <c r="D266" s="215">
        <v>44985</v>
      </c>
      <c r="E266" s="192" t="s">
        <v>1963</v>
      </c>
      <c r="F266" s="192" t="s">
        <v>3</v>
      </c>
      <c r="G266" s="192">
        <v>2095505</v>
      </c>
      <c r="H266" s="68"/>
      <c r="I266" s="198" t="s">
        <v>2402</v>
      </c>
      <c r="J266" s="68"/>
      <c r="K266" s="68"/>
      <c r="L266" s="68"/>
      <c r="M266" s="68"/>
      <c r="N266" s="362"/>
      <c r="O266" s="362"/>
      <c r="P266" s="216">
        <v>0</v>
      </c>
      <c r="Q266" s="216">
        <v>81303.460000000006</v>
      </c>
      <c r="R266" s="68" t="s">
        <v>638</v>
      </c>
      <c r="S266" s="363"/>
      <c r="T266" s="277"/>
    </row>
    <row r="267" spans="1:20" ht="63.75">
      <c r="A267" s="192" t="s">
        <v>542</v>
      </c>
      <c r="B267" s="68"/>
      <c r="C267" s="214" t="s">
        <v>691</v>
      </c>
      <c r="D267" s="215">
        <v>44963</v>
      </c>
      <c r="E267" s="192" t="s">
        <v>1964</v>
      </c>
      <c r="F267" s="192" t="s">
        <v>639</v>
      </c>
      <c r="G267" s="192">
        <v>5142421</v>
      </c>
      <c r="H267" s="68"/>
      <c r="I267" s="198" t="s">
        <v>2136</v>
      </c>
      <c r="J267" s="68"/>
      <c r="K267" s="68"/>
      <c r="L267" s="68"/>
      <c r="M267" s="68"/>
      <c r="N267" s="362"/>
      <c r="O267" s="362"/>
      <c r="P267" s="216">
        <v>0</v>
      </c>
      <c r="Q267" s="216">
        <v>2168701.7400000002</v>
      </c>
      <c r="R267" s="68" t="s">
        <v>638</v>
      </c>
      <c r="S267" s="363"/>
      <c r="T267" s="277"/>
    </row>
    <row r="268" spans="1:20" ht="63.75">
      <c r="A268" s="192" t="s">
        <v>542</v>
      </c>
      <c r="B268" s="68"/>
      <c r="C268" s="214" t="s">
        <v>691</v>
      </c>
      <c r="D268" s="215">
        <v>44963</v>
      </c>
      <c r="E268" s="192" t="s">
        <v>1964</v>
      </c>
      <c r="F268" s="192" t="s">
        <v>639</v>
      </c>
      <c r="G268" s="192">
        <v>5142417</v>
      </c>
      <c r="H268" s="68"/>
      <c r="I268" s="198" t="s">
        <v>2137</v>
      </c>
      <c r="J268" s="68"/>
      <c r="K268" s="68"/>
      <c r="L268" s="68"/>
      <c r="M268" s="68"/>
      <c r="N268" s="362"/>
      <c r="O268" s="362"/>
      <c r="P268" s="216">
        <v>0</v>
      </c>
      <c r="Q268" s="216">
        <v>12677198.060000001</v>
      </c>
      <c r="R268" s="68" t="s">
        <v>638</v>
      </c>
      <c r="S268" s="363"/>
      <c r="T268" s="277"/>
    </row>
    <row r="269" spans="1:20" ht="63.75">
      <c r="A269" s="192" t="s">
        <v>542</v>
      </c>
      <c r="B269" s="68"/>
      <c r="C269" s="214" t="s">
        <v>691</v>
      </c>
      <c r="D269" s="215">
        <v>44963</v>
      </c>
      <c r="E269" s="192" t="s">
        <v>1964</v>
      </c>
      <c r="F269" s="192" t="s">
        <v>639</v>
      </c>
      <c r="G269" s="192">
        <v>5142414</v>
      </c>
      <c r="H269" s="68"/>
      <c r="I269" s="198" t="s">
        <v>1846</v>
      </c>
      <c r="J269" s="68"/>
      <c r="K269" s="68"/>
      <c r="L269" s="68"/>
      <c r="M269" s="68"/>
      <c r="N269" s="362"/>
      <c r="O269" s="362"/>
      <c r="P269" s="216">
        <v>0</v>
      </c>
      <c r="Q269" s="216">
        <v>11045363.6</v>
      </c>
      <c r="R269" s="68" t="s">
        <v>638</v>
      </c>
      <c r="S269" s="363"/>
      <c r="T269" s="277"/>
    </row>
    <row r="270" spans="1:20" ht="51">
      <c r="A270" s="192" t="s">
        <v>541</v>
      </c>
      <c r="B270" s="68"/>
      <c r="C270" s="214" t="s">
        <v>590</v>
      </c>
      <c r="D270" s="215">
        <v>44967</v>
      </c>
      <c r="E270" s="192" t="s">
        <v>1965</v>
      </c>
      <c r="F270" s="192" t="s">
        <v>639</v>
      </c>
      <c r="G270" s="192">
        <v>5175198</v>
      </c>
      <c r="H270" s="68"/>
      <c r="I270" s="198" t="s">
        <v>2138</v>
      </c>
      <c r="J270" s="68"/>
      <c r="K270" s="68"/>
      <c r="L270" s="68"/>
      <c r="M270" s="68"/>
      <c r="N270" s="362"/>
      <c r="O270" s="362"/>
      <c r="P270" s="216">
        <v>0</v>
      </c>
      <c r="Q270" s="216">
        <v>1074956.48</v>
      </c>
      <c r="R270" s="68" t="s">
        <v>638</v>
      </c>
      <c r="S270" s="363"/>
      <c r="T270" s="277"/>
    </row>
    <row r="271" spans="1:20" ht="51">
      <c r="A271" s="192" t="s">
        <v>541</v>
      </c>
      <c r="B271" s="68"/>
      <c r="C271" s="214" t="s">
        <v>590</v>
      </c>
      <c r="D271" s="215">
        <v>44972</v>
      </c>
      <c r="E271" s="192" t="s">
        <v>1966</v>
      </c>
      <c r="F271" s="192" t="s">
        <v>6</v>
      </c>
      <c r="G271" s="192">
        <v>1763671</v>
      </c>
      <c r="H271" s="68"/>
      <c r="I271" s="198" t="s">
        <v>2139</v>
      </c>
      <c r="J271" s="68"/>
      <c r="K271" s="68"/>
      <c r="L271" s="68"/>
      <c r="M271" s="68"/>
      <c r="N271" s="362"/>
      <c r="O271" s="362"/>
      <c r="P271" s="216">
        <v>0</v>
      </c>
      <c r="Q271" s="216">
        <v>189745.18</v>
      </c>
      <c r="R271" s="68" t="s">
        <v>638</v>
      </c>
      <c r="S271" s="363"/>
      <c r="T271" s="277"/>
    </row>
    <row r="272" spans="1:20" ht="63.75">
      <c r="A272" s="192" t="s">
        <v>542</v>
      </c>
      <c r="B272" s="68"/>
      <c r="C272" s="214" t="s">
        <v>691</v>
      </c>
      <c r="D272" s="215">
        <v>44979</v>
      </c>
      <c r="E272" s="192" t="s">
        <v>1967</v>
      </c>
      <c r="F272" s="192" t="s">
        <v>639</v>
      </c>
      <c r="G272" s="192">
        <v>5194488</v>
      </c>
      <c r="H272" s="68"/>
      <c r="I272" s="198" t="s">
        <v>2140</v>
      </c>
      <c r="J272" s="68"/>
      <c r="K272" s="68"/>
      <c r="L272" s="68"/>
      <c r="M272" s="68"/>
      <c r="N272" s="362"/>
      <c r="O272" s="362"/>
      <c r="P272" s="216">
        <v>0</v>
      </c>
      <c r="Q272" s="216">
        <v>691.31</v>
      </c>
      <c r="R272" s="68" t="s">
        <v>638</v>
      </c>
      <c r="S272" s="363"/>
      <c r="T272" s="277"/>
    </row>
    <row r="273" spans="1:20" ht="76.5">
      <c r="A273" s="192" t="s">
        <v>541</v>
      </c>
      <c r="B273" s="68"/>
      <c r="C273" s="214" t="s">
        <v>590</v>
      </c>
      <c r="D273" s="215">
        <v>44981</v>
      </c>
      <c r="E273" s="192" t="s">
        <v>1968</v>
      </c>
      <c r="F273" s="192" t="s">
        <v>14</v>
      </c>
      <c r="G273" s="192">
        <v>2180583</v>
      </c>
      <c r="H273" s="68"/>
      <c r="I273" s="198" t="s">
        <v>2141</v>
      </c>
      <c r="J273" s="68"/>
      <c r="K273" s="68"/>
      <c r="L273" s="68"/>
      <c r="M273" s="68"/>
      <c r="N273" s="362"/>
      <c r="O273" s="362"/>
      <c r="P273" s="216">
        <v>50</v>
      </c>
      <c r="Q273" s="216">
        <v>0</v>
      </c>
      <c r="R273" s="68" t="s">
        <v>638</v>
      </c>
      <c r="S273" s="363"/>
      <c r="T273" s="277"/>
    </row>
    <row r="274" spans="1:20" ht="38.25">
      <c r="A274" s="192" t="s">
        <v>667</v>
      </c>
      <c r="B274" s="68"/>
      <c r="C274" s="214" t="s">
        <v>1256</v>
      </c>
      <c r="D274" s="215">
        <v>44984</v>
      </c>
      <c r="E274" s="192" t="s">
        <v>1969</v>
      </c>
      <c r="F274" s="192" t="s">
        <v>12</v>
      </c>
      <c r="G274" s="192">
        <v>442235</v>
      </c>
      <c r="H274" s="68"/>
      <c r="I274" s="198" t="s">
        <v>1843</v>
      </c>
      <c r="J274" s="68"/>
      <c r="K274" s="68"/>
      <c r="L274" s="68"/>
      <c r="M274" s="68"/>
      <c r="N274" s="362"/>
      <c r="O274" s="362"/>
      <c r="P274" s="216">
        <v>39824.22</v>
      </c>
      <c r="Q274" s="216">
        <v>0</v>
      </c>
      <c r="R274" s="68" t="s">
        <v>638</v>
      </c>
      <c r="S274" s="363"/>
      <c r="T274" s="277"/>
    </row>
    <row r="275" spans="1:20" ht="38.25">
      <c r="A275" s="192" t="s">
        <v>667</v>
      </c>
      <c r="B275" s="68"/>
      <c r="C275" s="214" t="s">
        <v>1256</v>
      </c>
      <c r="D275" s="215">
        <v>44984</v>
      </c>
      <c r="E275" s="192" t="s">
        <v>1970</v>
      </c>
      <c r="F275" s="192" t="s">
        <v>12</v>
      </c>
      <c r="G275" s="192">
        <v>442237</v>
      </c>
      <c r="H275" s="68"/>
      <c r="I275" s="198" t="s">
        <v>1843</v>
      </c>
      <c r="J275" s="68"/>
      <c r="K275" s="68"/>
      <c r="L275" s="68"/>
      <c r="M275" s="68"/>
      <c r="N275" s="362"/>
      <c r="O275" s="362"/>
      <c r="P275" s="216">
        <v>39824.22</v>
      </c>
      <c r="Q275" s="216">
        <v>0</v>
      </c>
      <c r="R275" s="68" t="s">
        <v>638</v>
      </c>
      <c r="S275" s="363"/>
      <c r="T275" s="277"/>
    </row>
    <row r="276" spans="1:20" ht="38.25">
      <c r="A276" s="192" t="s">
        <v>667</v>
      </c>
      <c r="B276" s="68"/>
      <c r="C276" s="214" t="s">
        <v>1256</v>
      </c>
      <c r="D276" s="215">
        <v>44984</v>
      </c>
      <c r="E276" s="192" t="s">
        <v>1971</v>
      </c>
      <c r="F276" s="192" t="s">
        <v>12</v>
      </c>
      <c r="G276" s="192">
        <v>442239</v>
      </c>
      <c r="H276" s="68"/>
      <c r="I276" s="198" t="s">
        <v>1843</v>
      </c>
      <c r="J276" s="68"/>
      <c r="K276" s="68"/>
      <c r="L276" s="68"/>
      <c r="M276" s="68"/>
      <c r="N276" s="362"/>
      <c r="O276" s="362"/>
      <c r="P276" s="216">
        <v>39824.22</v>
      </c>
      <c r="Q276" s="216">
        <v>0</v>
      </c>
      <c r="R276" s="68" t="s">
        <v>638</v>
      </c>
      <c r="S276" s="363"/>
      <c r="T276" s="277"/>
    </row>
    <row r="277" spans="1:20" ht="38.25">
      <c r="A277" s="192" t="s">
        <v>667</v>
      </c>
      <c r="B277" s="68"/>
      <c r="C277" s="214" t="s">
        <v>1256</v>
      </c>
      <c r="D277" s="215">
        <v>44984</v>
      </c>
      <c r="E277" s="192" t="s">
        <v>1972</v>
      </c>
      <c r="F277" s="192" t="s">
        <v>12</v>
      </c>
      <c r="G277" s="192">
        <v>442241</v>
      </c>
      <c r="H277" s="68"/>
      <c r="I277" s="198" t="s">
        <v>1843</v>
      </c>
      <c r="J277" s="68"/>
      <c r="K277" s="68"/>
      <c r="L277" s="68"/>
      <c r="M277" s="68"/>
      <c r="N277" s="362"/>
      <c r="O277" s="362"/>
      <c r="P277" s="216">
        <v>47558.39</v>
      </c>
      <c r="Q277" s="216">
        <v>0</v>
      </c>
      <c r="R277" s="68" t="s">
        <v>638</v>
      </c>
      <c r="S277" s="363"/>
      <c r="T277" s="277"/>
    </row>
    <row r="278" spans="1:20" ht="38.25">
      <c r="A278" s="192" t="s">
        <v>667</v>
      </c>
      <c r="B278" s="68"/>
      <c r="C278" s="214" t="s">
        <v>1256</v>
      </c>
      <c r="D278" s="215">
        <v>44984</v>
      </c>
      <c r="E278" s="192" t="s">
        <v>1973</v>
      </c>
      <c r="F278" s="192" t="s">
        <v>12</v>
      </c>
      <c r="G278" s="192">
        <v>442243</v>
      </c>
      <c r="H278" s="68"/>
      <c r="I278" s="198" t="s">
        <v>1843</v>
      </c>
      <c r="J278" s="68"/>
      <c r="K278" s="68"/>
      <c r="L278" s="68"/>
      <c r="M278" s="68"/>
      <c r="N278" s="362"/>
      <c r="O278" s="362"/>
      <c r="P278" s="216">
        <v>4932.13</v>
      </c>
      <c r="Q278" s="216">
        <v>0</v>
      </c>
      <c r="R278" s="68" t="s">
        <v>638</v>
      </c>
      <c r="S278" s="363"/>
      <c r="T278" s="277"/>
    </row>
    <row r="279" spans="1:20" ht="38.25">
      <c r="A279" s="192" t="s">
        <v>667</v>
      </c>
      <c r="B279" s="68"/>
      <c r="C279" s="214" t="s">
        <v>1256</v>
      </c>
      <c r="D279" s="215">
        <v>44984</v>
      </c>
      <c r="E279" s="192" t="s">
        <v>1974</v>
      </c>
      <c r="F279" s="192" t="s">
        <v>12</v>
      </c>
      <c r="G279" s="192">
        <v>442245</v>
      </c>
      <c r="H279" s="68"/>
      <c r="I279" s="198" t="s">
        <v>1843</v>
      </c>
      <c r="J279" s="68"/>
      <c r="K279" s="68"/>
      <c r="L279" s="68"/>
      <c r="M279" s="68"/>
      <c r="N279" s="362"/>
      <c r="O279" s="362"/>
      <c r="P279" s="216">
        <v>1268</v>
      </c>
      <c r="Q279" s="216">
        <v>0</v>
      </c>
      <c r="R279" s="68" t="s">
        <v>638</v>
      </c>
      <c r="S279" s="363"/>
      <c r="T279" s="277"/>
    </row>
    <row r="280" spans="1:20" ht="38.25">
      <c r="A280" s="192" t="s">
        <v>667</v>
      </c>
      <c r="B280" s="68"/>
      <c r="C280" s="214" t="s">
        <v>1256</v>
      </c>
      <c r="D280" s="215">
        <v>44984</v>
      </c>
      <c r="E280" s="192" t="s">
        <v>1975</v>
      </c>
      <c r="F280" s="192" t="s">
        <v>12</v>
      </c>
      <c r="G280" s="192">
        <v>442247</v>
      </c>
      <c r="H280" s="68"/>
      <c r="I280" s="198" t="s">
        <v>1843</v>
      </c>
      <c r="J280" s="68"/>
      <c r="K280" s="68"/>
      <c r="L280" s="68"/>
      <c r="M280" s="68"/>
      <c r="N280" s="362"/>
      <c r="O280" s="362"/>
      <c r="P280" s="216">
        <v>13955.3</v>
      </c>
      <c r="Q280" s="216">
        <v>0</v>
      </c>
      <c r="R280" s="68" t="s">
        <v>638</v>
      </c>
      <c r="S280" s="363"/>
      <c r="T280" s="277"/>
    </row>
    <row r="281" spans="1:20" ht="38.25">
      <c r="A281" s="192" t="s">
        <v>667</v>
      </c>
      <c r="B281" s="68"/>
      <c r="C281" s="214" t="s">
        <v>1256</v>
      </c>
      <c r="D281" s="215">
        <v>44984</v>
      </c>
      <c r="E281" s="192" t="s">
        <v>1976</v>
      </c>
      <c r="F281" s="192" t="s">
        <v>12</v>
      </c>
      <c r="G281" s="192">
        <v>442249</v>
      </c>
      <c r="H281" s="68"/>
      <c r="I281" s="198" t="s">
        <v>1843</v>
      </c>
      <c r="J281" s="68"/>
      <c r="K281" s="68"/>
      <c r="L281" s="68"/>
      <c r="M281" s="68"/>
      <c r="N281" s="362"/>
      <c r="O281" s="362"/>
      <c r="P281" s="216">
        <v>13942.2</v>
      </c>
      <c r="Q281" s="216">
        <v>0</v>
      </c>
      <c r="R281" s="68" t="s">
        <v>638</v>
      </c>
      <c r="S281" s="363"/>
      <c r="T281" s="277"/>
    </row>
    <row r="282" spans="1:20" ht="38.25">
      <c r="A282" s="192" t="s">
        <v>667</v>
      </c>
      <c r="B282" s="68"/>
      <c r="C282" s="214" t="s">
        <v>1256</v>
      </c>
      <c r="D282" s="215">
        <v>44984</v>
      </c>
      <c r="E282" s="192" t="s">
        <v>1977</v>
      </c>
      <c r="F282" s="192" t="s">
        <v>12</v>
      </c>
      <c r="G282" s="192">
        <v>442251</v>
      </c>
      <c r="H282" s="68"/>
      <c r="I282" s="198" t="s">
        <v>1843</v>
      </c>
      <c r="J282" s="68"/>
      <c r="K282" s="68"/>
      <c r="L282" s="68"/>
      <c r="M282" s="68"/>
      <c r="N282" s="362"/>
      <c r="O282" s="362"/>
      <c r="P282" s="216">
        <v>9854.32</v>
      </c>
      <c r="Q282" s="216">
        <v>0</v>
      </c>
      <c r="R282" s="68" t="s">
        <v>638</v>
      </c>
      <c r="S282" s="363"/>
      <c r="T282" s="277"/>
    </row>
    <row r="283" spans="1:20" ht="38.25">
      <c r="A283" s="192" t="s">
        <v>667</v>
      </c>
      <c r="B283" s="68"/>
      <c r="C283" s="214" t="s">
        <v>1256</v>
      </c>
      <c r="D283" s="215">
        <v>44984</v>
      </c>
      <c r="E283" s="192" t="s">
        <v>1978</v>
      </c>
      <c r="F283" s="192" t="s">
        <v>12</v>
      </c>
      <c r="G283" s="192">
        <v>442253</v>
      </c>
      <c r="H283" s="68"/>
      <c r="I283" s="198" t="s">
        <v>1843</v>
      </c>
      <c r="J283" s="68"/>
      <c r="K283" s="68"/>
      <c r="L283" s="68"/>
      <c r="M283" s="68"/>
      <c r="N283" s="362"/>
      <c r="O283" s="362"/>
      <c r="P283" s="216">
        <v>38293.89</v>
      </c>
      <c r="Q283" s="216">
        <v>0</v>
      </c>
      <c r="R283" s="68" t="s">
        <v>638</v>
      </c>
      <c r="S283" s="363"/>
      <c r="T283" s="277"/>
    </row>
    <row r="284" spans="1:20" ht="38.25">
      <c r="A284" s="192" t="s">
        <v>667</v>
      </c>
      <c r="B284" s="68"/>
      <c r="C284" s="214" t="s">
        <v>1256</v>
      </c>
      <c r="D284" s="215">
        <v>44984</v>
      </c>
      <c r="E284" s="192" t="s">
        <v>1979</v>
      </c>
      <c r="F284" s="192" t="s">
        <v>12</v>
      </c>
      <c r="G284" s="192">
        <v>442256</v>
      </c>
      <c r="H284" s="68"/>
      <c r="I284" s="198" t="s">
        <v>1843</v>
      </c>
      <c r="J284" s="68"/>
      <c r="K284" s="68"/>
      <c r="L284" s="68"/>
      <c r="M284" s="68"/>
      <c r="N284" s="362"/>
      <c r="O284" s="362"/>
      <c r="P284" s="216">
        <v>521523.89</v>
      </c>
      <c r="Q284" s="216">
        <v>0</v>
      </c>
      <c r="R284" s="68" t="s">
        <v>638</v>
      </c>
      <c r="S284" s="363"/>
      <c r="T284" s="277"/>
    </row>
    <row r="285" spans="1:20" ht="38.25">
      <c r="A285" s="192" t="s">
        <v>667</v>
      </c>
      <c r="B285" s="68"/>
      <c r="C285" s="214" t="s">
        <v>1256</v>
      </c>
      <c r="D285" s="215">
        <v>44984</v>
      </c>
      <c r="E285" s="192" t="s">
        <v>1980</v>
      </c>
      <c r="F285" s="192" t="s">
        <v>12</v>
      </c>
      <c r="G285" s="192">
        <v>442258</v>
      </c>
      <c r="H285" s="68"/>
      <c r="I285" s="198" t="s">
        <v>1843</v>
      </c>
      <c r="J285" s="68"/>
      <c r="K285" s="68"/>
      <c r="L285" s="68"/>
      <c r="M285" s="68"/>
      <c r="N285" s="362"/>
      <c r="O285" s="362"/>
      <c r="P285" s="216">
        <v>16282211.65</v>
      </c>
      <c r="Q285" s="216">
        <v>0</v>
      </c>
      <c r="R285" s="68" t="s">
        <v>638</v>
      </c>
      <c r="S285" s="363"/>
      <c r="T285" s="277"/>
    </row>
    <row r="286" spans="1:20" ht="38.25">
      <c r="A286" s="192" t="s">
        <v>667</v>
      </c>
      <c r="B286" s="68"/>
      <c r="C286" s="214" t="s">
        <v>1256</v>
      </c>
      <c r="D286" s="215">
        <v>44984</v>
      </c>
      <c r="E286" s="192" t="s">
        <v>1981</v>
      </c>
      <c r="F286" s="192" t="s">
        <v>12</v>
      </c>
      <c r="G286" s="192">
        <v>442260</v>
      </c>
      <c r="H286" s="68"/>
      <c r="I286" s="198" t="s">
        <v>1843</v>
      </c>
      <c r="J286" s="68"/>
      <c r="K286" s="68"/>
      <c r="L286" s="68"/>
      <c r="M286" s="68"/>
      <c r="N286" s="362"/>
      <c r="O286" s="362"/>
      <c r="P286" s="216">
        <v>10459479.869999999</v>
      </c>
      <c r="Q286" s="216">
        <v>0</v>
      </c>
      <c r="R286" s="68" t="s">
        <v>638</v>
      </c>
      <c r="S286" s="363"/>
      <c r="T286" s="277"/>
    </row>
    <row r="287" spans="1:20" ht="38.25">
      <c r="A287" s="192" t="s">
        <v>667</v>
      </c>
      <c r="B287" s="68"/>
      <c r="C287" s="214" t="s">
        <v>1256</v>
      </c>
      <c r="D287" s="215">
        <v>44984</v>
      </c>
      <c r="E287" s="192" t="s">
        <v>1982</v>
      </c>
      <c r="F287" s="192" t="s">
        <v>12</v>
      </c>
      <c r="G287" s="192">
        <v>442262</v>
      </c>
      <c r="H287" s="68"/>
      <c r="I287" s="198" t="s">
        <v>1843</v>
      </c>
      <c r="J287" s="68"/>
      <c r="K287" s="68"/>
      <c r="L287" s="68"/>
      <c r="M287" s="68"/>
      <c r="N287" s="362"/>
      <c r="O287" s="362"/>
      <c r="P287" s="216">
        <v>2995613.69</v>
      </c>
      <c r="Q287" s="216">
        <v>0</v>
      </c>
      <c r="R287" s="68" t="s">
        <v>638</v>
      </c>
      <c r="S287" s="363"/>
      <c r="T287" s="277"/>
    </row>
    <row r="288" spans="1:20" ht="38.25">
      <c r="A288" s="192" t="s">
        <v>667</v>
      </c>
      <c r="B288" s="68"/>
      <c r="C288" s="214" t="s">
        <v>1256</v>
      </c>
      <c r="D288" s="215">
        <v>44984</v>
      </c>
      <c r="E288" s="192" t="s">
        <v>1983</v>
      </c>
      <c r="F288" s="192" t="s">
        <v>12</v>
      </c>
      <c r="G288" s="192">
        <v>442264</v>
      </c>
      <c r="H288" s="68"/>
      <c r="I288" s="198" t="s">
        <v>1843</v>
      </c>
      <c r="J288" s="68"/>
      <c r="K288" s="68"/>
      <c r="L288" s="68"/>
      <c r="M288" s="68"/>
      <c r="N288" s="362"/>
      <c r="O288" s="362"/>
      <c r="P288" s="216">
        <v>98258.73</v>
      </c>
      <c r="Q288" s="216">
        <v>0</v>
      </c>
      <c r="R288" s="68" t="s">
        <v>638</v>
      </c>
      <c r="S288" s="363"/>
      <c r="T288" s="277"/>
    </row>
    <row r="289" spans="1:20" ht="38.25">
      <c r="A289" s="192" t="s">
        <v>667</v>
      </c>
      <c r="B289" s="68"/>
      <c r="C289" s="214" t="s">
        <v>1256</v>
      </c>
      <c r="D289" s="215">
        <v>44984</v>
      </c>
      <c r="E289" s="192" t="s">
        <v>1984</v>
      </c>
      <c r="F289" s="192" t="s">
        <v>12</v>
      </c>
      <c r="G289" s="192">
        <v>442266</v>
      </c>
      <c r="H289" s="68"/>
      <c r="I289" s="198" t="s">
        <v>1843</v>
      </c>
      <c r="J289" s="68"/>
      <c r="K289" s="68"/>
      <c r="L289" s="68"/>
      <c r="M289" s="68"/>
      <c r="N289" s="362"/>
      <c r="O289" s="362"/>
      <c r="P289" s="216">
        <v>1924343.05</v>
      </c>
      <c r="Q289" s="216">
        <v>0</v>
      </c>
      <c r="R289" s="68" t="s">
        <v>638</v>
      </c>
      <c r="S289" s="363"/>
      <c r="T289" s="277"/>
    </row>
    <row r="290" spans="1:20" ht="38.25">
      <c r="A290" s="192" t="s">
        <v>667</v>
      </c>
      <c r="B290" s="68"/>
      <c r="C290" s="214" t="s">
        <v>1256</v>
      </c>
      <c r="D290" s="215">
        <v>44984</v>
      </c>
      <c r="E290" s="192" t="s">
        <v>1985</v>
      </c>
      <c r="F290" s="192" t="s">
        <v>12</v>
      </c>
      <c r="G290" s="192">
        <v>442268</v>
      </c>
      <c r="H290" s="68"/>
      <c r="I290" s="198" t="s">
        <v>1843</v>
      </c>
      <c r="J290" s="68"/>
      <c r="K290" s="68"/>
      <c r="L290" s="68"/>
      <c r="M290" s="68"/>
      <c r="N290" s="362"/>
      <c r="O290" s="362"/>
      <c r="P290" s="216">
        <v>2093294.08</v>
      </c>
      <c r="Q290" s="216">
        <v>0</v>
      </c>
      <c r="R290" s="68" t="s">
        <v>638</v>
      </c>
      <c r="S290" s="363"/>
      <c r="T290" s="277"/>
    </row>
    <row r="291" spans="1:20" ht="38.25">
      <c r="A291" s="192" t="s">
        <v>667</v>
      </c>
      <c r="B291" s="68"/>
      <c r="C291" s="214" t="s">
        <v>1256</v>
      </c>
      <c r="D291" s="215">
        <v>44984</v>
      </c>
      <c r="E291" s="192" t="s">
        <v>1986</v>
      </c>
      <c r="F291" s="192" t="s">
        <v>12</v>
      </c>
      <c r="G291" s="192">
        <v>442270</v>
      </c>
      <c r="H291" s="68"/>
      <c r="I291" s="198" t="s">
        <v>1843</v>
      </c>
      <c r="J291" s="68"/>
      <c r="K291" s="68"/>
      <c r="L291" s="68"/>
      <c r="M291" s="68"/>
      <c r="N291" s="362"/>
      <c r="O291" s="362"/>
      <c r="P291" s="216">
        <v>2091330.75</v>
      </c>
      <c r="Q291" s="216">
        <v>0</v>
      </c>
      <c r="R291" s="68" t="s">
        <v>638</v>
      </c>
      <c r="S291" s="363"/>
      <c r="T291" s="277"/>
    </row>
    <row r="292" spans="1:20" ht="38.25">
      <c r="A292" s="192" t="s">
        <v>667</v>
      </c>
      <c r="B292" s="68"/>
      <c r="C292" s="214" t="s">
        <v>1256</v>
      </c>
      <c r="D292" s="215">
        <v>44984</v>
      </c>
      <c r="E292" s="192" t="s">
        <v>1987</v>
      </c>
      <c r="F292" s="192" t="s">
        <v>12</v>
      </c>
      <c r="G292" s="192">
        <v>442272</v>
      </c>
      <c r="H292" s="68"/>
      <c r="I292" s="198" t="s">
        <v>1843</v>
      </c>
      <c r="J292" s="68"/>
      <c r="K292" s="68"/>
      <c r="L292" s="68"/>
      <c r="M292" s="68"/>
      <c r="N292" s="362"/>
      <c r="O292" s="362"/>
      <c r="P292" s="216">
        <v>5744085.5800000001</v>
      </c>
      <c r="Q292" s="216">
        <v>0</v>
      </c>
      <c r="R292" s="68" t="s">
        <v>638</v>
      </c>
      <c r="S292" s="363"/>
      <c r="T292" s="277"/>
    </row>
    <row r="293" spans="1:20" ht="38.25">
      <c r="A293" s="192" t="s">
        <v>667</v>
      </c>
      <c r="B293" s="68"/>
      <c r="C293" s="214" t="s">
        <v>1256</v>
      </c>
      <c r="D293" s="215">
        <v>44984</v>
      </c>
      <c r="E293" s="192" t="s">
        <v>1988</v>
      </c>
      <c r="F293" s="192" t="s">
        <v>12</v>
      </c>
      <c r="G293" s="192">
        <v>442274</v>
      </c>
      <c r="H293" s="68"/>
      <c r="I293" s="198" t="s">
        <v>1843</v>
      </c>
      <c r="J293" s="68"/>
      <c r="K293" s="68"/>
      <c r="L293" s="68"/>
      <c r="M293" s="68"/>
      <c r="N293" s="362"/>
      <c r="O293" s="362"/>
      <c r="P293" s="216">
        <v>1478150.34</v>
      </c>
      <c r="Q293" s="216">
        <v>0</v>
      </c>
      <c r="R293" s="68" t="s">
        <v>638</v>
      </c>
      <c r="S293" s="363"/>
      <c r="T293" s="277"/>
    </row>
    <row r="294" spans="1:20" ht="38.25">
      <c r="A294" s="192" t="s">
        <v>667</v>
      </c>
      <c r="B294" s="68"/>
      <c r="C294" s="214" t="s">
        <v>1256</v>
      </c>
      <c r="D294" s="215">
        <v>44984</v>
      </c>
      <c r="E294" s="192" t="s">
        <v>1989</v>
      </c>
      <c r="F294" s="192" t="s">
        <v>12</v>
      </c>
      <c r="G294" s="192">
        <v>442282</v>
      </c>
      <c r="H294" s="68"/>
      <c r="I294" s="198" t="s">
        <v>1843</v>
      </c>
      <c r="J294" s="68"/>
      <c r="K294" s="68"/>
      <c r="L294" s="68"/>
      <c r="M294" s="68"/>
      <c r="N294" s="362"/>
      <c r="O294" s="362"/>
      <c r="P294" s="216">
        <v>3439163.11</v>
      </c>
      <c r="Q294" s="216">
        <v>0</v>
      </c>
      <c r="R294" s="68" t="s">
        <v>638</v>
      </c>
      <c r="S294" s="363"/>
      <c r="T294" s="277"/>
    </row>
    <row r="295" spans="1:20" ht="38.25">
      <c r="A295" s="192" t="s">
        <v>667</v>
      </c>
      <c r="B295" s="68"/>
      <c r="C295" s="214" t="s">
        <v>1256</v>
      </c>
      <c r="D295" s="215">
        <v>44984</v>
      </c>
      <c r="E295" s="192" t="s">
        <v>1990</v>
      </c>
      <c r="F295" s="192" t="s">
        <v>12</v>
      </c>
      <c r="G295" s="192">
        <v>442276</v>
      </c>
      <c r="H295" s="68"/>
      <c r="I295" s="198" t="s">
        <v>1843</v>
      </c>
      <c r="J295" s="68"/>
      <c r="K295" s="68"/>
      <c r="L295" s="68"/>
      <c r="M295" s="68"/>
      <c r="N295" s="362"/>
      <c r="O295" s="362"/>
      <c r="P295" s="216">
        <v>4865829.5599999996</v>
      </c>
      <c r="Q295" s="216">
        <v>0</v>
      </c>
      <c r="R295" s="68" t="s">
        <v>638</v>
      </c>
      <c r="S295" s="363"/>
      <c r="T295" s="277"/>
    </row>
    <row r="296" spans="1:20" ht="38.25">
      <c r="A296" s="192" t="s">
        <v>667</v>
      </c>
      <c r="B296" s="68"/>
      <c r="C296" s="214" t="s">
        <v>1256</v>
      </c>
      <c r="D296" s="215">
        <v>44984</v>
      </c>
      <c r="E296" s="192" t="s">
        <v>1991</v>
      </c>
      <c r="F296" s="192" t="s">
        <v>12</v>
      </c>
      <c r="G296" s="192">
        <v>442278</v>
      </c>
      <c r="H296" s="68"/>
      <c r="I296" s="198" t="s">
        <v>1843</v>
      </c>
      <c r="J296" s="68"/>
      <c r="K296" s="68"/>
      <c r="L296" s="68"/>
      <c r="M296" s="68"/>
      <c r="N296" s="362"/>
      <c r="O296" s="362"/>
      <c r="P296" s="216">
        <v>4870397.63</v>
      </c>
      <c r="Q296" s="216">
        <v>0</v>
      </c>
      <c r="R296" s="68" t="s">
        <v>638</v>
      </c>
      <c r="S296" s="363"/>
      <c r="T296" s="277"/>
    </row>
    <row r="297" spans="1:20" ht="38.25">
      <c r="A297" s="192" t="s">
        <v>667</v>
      </c>
      <c r="B297" s="68"/>
      <c r="C297" s="214" t="s">
        <v>1256</v>
      </c>
      <c r="D297" s="215">
        <v>44984</v>
      </c>
      <c r="E297" s="192" t="s">
        <v>1992</v>
      </c>
      <c r="F297" s="192" t="s">
        <v>12</v>
      </c>
      <c r="G297" s="192">
        <v>442280</v>
      </c>
      <c r="H297" s="68"/>
      <c r="I297" s="198" t="s">
        <v>1843</v>
      </c>
      <c r="J297" s="68"/>
      <c r="K297" s="68"/>
      <c r="L297" s="68"/>
      <c r="M297" s="68"/>
      <c r="N297" s="362"/>
      <c r="O297" s="362"/>
      <c r="P297" s="216">
        <v>1252144.8899999999</v>
      </c>
      <c r="Q297" s="216">
        <v>0</v>
      </c>
      <c r="R297" s="68" t="s">
        <v>638</v>
      </c>
      <c r="S297" s="363"/>
      <c r="T297" s="277"/>
    </row>
    <row r="298" spans="1:20" ht="38.25">
      <c r="A298" s="192" t="s">
        <v>667</v>
      </c>
      <c r="B298" s="68"/>
      <c r="C298" s="214" t="s">
        <v>1256</v>
      </c>
      <c r="D298" s="215">
        <v>44984</v>
      </c>
      <c r="E298" s="192" t="s">
        <v>1993</v>
      </c>
      <c r="F298" s="192" t="s">
        <v>12</v>
      </c>
      <c r="G298" s="192">
        <v>442284</v>
      </c>
      <c r="H298" s="68"/>
      <c r="I298" s="198" t="s">
        <v>1843</v>
      </c>
      <c r="J298" s="68"/>
      <c r="K298" s="68"/>
      <c r="L298" s="68"/>
      <c r="M298" s="68"/>
      <c r="N298" s="362"/>
      <c r="O298" s="362"/>
      <c r="P298" s="216">
        <v>13364572.42</v>
      </c>
      <c r="Q298" s="216">
        <v>0</v>
      </c>
      <c r="R298" s="68" t="s">
        <v>638</v>
      </c>
      <c r="S298" s="363"/>
      <c r="T298" s="277"/>
    </row>
    <row r="299" spans="1:20" ht="38.25">
      <c r="A299" s="192" t="s">
        <v>667</v>
      </c>
      <c r="B299" s="68"/>
      <c r="C299" s="214" t="s">
        <v>1256</v>
      </c>
      <c r="D299" s="215">
        <v>44984</v>
      </c>
      <c r="E299" s="192" t="s">
        <v>1994</v>
      </c>
      <c r="F299" s="192" t="s">
        <v>12</v>
      </c>
      <c r="G299" s="192">
        <v>442286</v>
      </c>
      <c r="H299" s="68"/>
      <c r="I299" s="198" t="s">
        <v>1843</v>
      </c>
      <c r="J299" s="68"/>
      <c r="K299" s="68"/>
      <c r="L299" s="68"/>
      <c r="M299" s="68"/>
      <c r="N299" s="362"/>
      <c r="O299" s="362"/>
      <c r="P299" s="216">
        <v>2458824.17</v>
      </c>
      <c r="Q299" s="216">
        <v>0</v>
      </c>
      <c r="R299" s="68" t="s">
        <v>638</v>
      </c>
      <c r="S299" s="363"/>
      <c r="T299" s="277"/>
    </row>
    <row r="300" spans="1:20" ht="38.25">
      <c r="A300" s="192" t="s">
        <v>667</v>
      </c>
      <c r="B300" s="68"/>
      <c r="C300" s="214" t="s">
        <v>1256</v>
      </c>
      <c r="D300" s="215">
        <v>44984</v>
      </c>
      <c r="E300" s="192" t="s">
        <v>1995</v>
      </c>
      <c r="F300" s="192" t="s">
        <v>12</v>
      </c>
      <c r="G300" s="192">
        <v>442288</v>
      </c>
      <c r="H300" s="68"/>
      <c r="I300" s="198" t="s">
        <v>1843</v>
      </c>
      <c r="J300" s="68"/>
      <c r="K300" s="68"/>
      <c r="L300" s="68"/>
      <c r="M300" s="68"/>
      <c r="N300" s="362"/>
      <c r="O300" s="362"/>
      <c r="P300" s="216">
        <v>632739.85</v>
      </c>
      <c r="Q300" s="216">
        <v>0</v>
      </c>
      <c r="R300" s="68" t="s">
        <v>638</v>
      </c>
      <c r="S300" s="363"/>
      <c r="T300" s="277"/>
    </row>
    <row r="301" spans="1:20" ht="38.25">
      <c r="A301" s="192" t="s">
        <v>667</v>
      </c>
      <c r="B301" s="68"/>
      <c r="C301" s="214" t="s">
        <v>1256</v>
      </c>
      <c r="D301" s="215">
        <v>44984</v>
      </c>
      <c r="E301" s="192" t="s">
        <v>1996</v>
      </c>
      <c r="F301" s="192" t="s">
        <v>12</v>
      </c>
      <c r="G301" s="192">
        <v>442290</v>
      </c>
      <c r="H301" s="68"/>
      <c r="I301" s="198" t="s">
        <v>1843</v>
      </c>
      <c r="J301" s="68"/>
      <c r="K301" s="68"/>
      <c r="L301" s="68"/>
      <c r="M301" s="68"/>
      <c r="N301" s="362"/>
      <c r="O301" s="362"/>
      <c r="P301" s="216">
        <v>16597871.869999999</v>
      </c>
      <c r="Q301" s="216">
        <v>0</v>
      </c>
      <c r="R301" s="68" t="s">
        <v>638</v>
      </c>
      <c r="S301" s="363"/>
      <c r="T301" s="277"/>
    </row>
    <row r="302" spans="1:20" ht="38.25">
      <c r="A302" s="192" t="s">
        <v>667</v>
      </c>
      <c r="B302" s="68"/>
      <c r="C302" s="214" t="s">
        <v>1256</v>
      </c>
      <c r="D302" s="215">
        <v>44984</v>
      </c>
      <c r="E302" s="192" t="s">
        <v>1997</v>
      </c>
      <c r="F302" s="192" t="s">
        <v>12</v>
      </c>
      <c r="G302" s="192">
        <v>442292</v>
      </c>
      <c r="H302" s="68"/>
      <c r="I302" s="198" t="s">
        <v>1843</v>
      </c>
      <c r="J302" s="68"/>
      <c r="K302" s="68"/>
      <c r="L302" s="68"/>
      <c r="M302" s="68"/>
      <c r="N302" s="362"/>
      <c r="O302" s="362"/>
      <c r="P302" s="216">
        <v>16273999.4</v>
      </c>
      <c r="Q302" s="216">
        <v>0</v>
      </c>
      <c r="R302" s="68" t="s">
        <v>638</v>
      </c>
      <c r="S302" s="363"/>
      <c r="T302" s="277"/>
    </row>
    <row r="303" spans="1:20" ht="38.25">
      <c r="A303" s="192" t="s">
        <v>667</v>
      </c>
      <c r="B303" s="68"/>
      <c r="C303" s="214" t="s">
        <v>1256</v>
      </c>
      <c r="D303" s="215">
        <v>44984</v>
      </c>
      <c r="E303" s="192" t="s">
        <v>1998</v>
      </c>
      <c r="F303" s="192" t="s">
        <v>12</v>
      </c>
      <c r="G303" s="192">
        <v>442294</v>
      </c>
      <c r="H303" s="68"/>
      <c r="I303" s="198" t="s">
        <v>1843</v>
      </c>
      <c r="J303" s="68"/>
      <c r="K303" s="68"/>
      <c r="L303" s="68"/>
      <c r="M303" s="68"/>
      <c r="N303" s="362"/>
      <c r="O303" s="362"/>
      <c r="P303" s="216">
        <v>8037602.6900000004</v>
      </c>
      <c r="Q303" s="216">
        <v>0</v>
      </c>
      <c r="R303" s="68" t="s">
        <v>638</v>
      </c>
      <c r="S303" s="363"/>
      <c r="T303" s="277"/>
    </row>
    <row r="304" spans="1:20" ht="38.25">
      <c r="A304" s="192" t="s">
        <v>667</v>
      </c>
      <c r="B304" s="68"/>
      <c r="C304" s="214" t="s">
        <v>1256</v>
      </c>
      <c r="D304" s="215">
        <v>44984</v>
      </c>
      <c r="E304" s="192" t="s">
        <v>1999</v>
      </c>
      <c r="F304" s="192" t="s">
        <v>12</v>
      </c>
      <c r="G304" s="192">
        <v>442296</v>
      </c>
      <c r="H304" s="68"/>
      <c r="I304" s="198" t="s">
        <v>1843</v>
      </c>
      <c r="J304" s="68"/>
      <c r="K304" s="68"/>
      <c r="L304" s="68"/>
      <c r="M304" s="68"/>
      <c r="N304" s="362"/>
      <c r="O304" s="362"/>
      <c r="P304" s="216">
        <v>93539454.129999995</v>
      </c>
      <c r="Q304" s="216">
        <v>0</v>
      </c>
      <c r="R304" s="68" t="s">
        <v>638</v>
      </c>
      <c r="S304" s="363"/>
      <c r="T304" s="277"/>
    </row>
    <row r="305" spans="1:20" ht="38.25">
      <c r="A305" s="192" t="s">
        <v>667</v>
      </c>
      <c r="B305" s="68"/>
      <c r="C305" s="214" t="s">
        <v>1256</v>
      </c>
      <c r="D305" s="215">
        <v>44984</v>
      </c>
      <c r="E305" s="192" t="s">
        <v>2000</v>
      </c>
      <c r="F305" s="192" t="s">
        <v>12</v>
      </c>
      <c r="G305" s="192">
        <v>442298</v>
      </c>
      <c r="H305" s="68"/>
      <c r="I305" s="198" t="s">
        <v>1843</v>
      </c>
      <c r="J305" s="68"/>
      <c r="K305" s="68"/>
      <c r="L305" s="68"/>
      <c r="M305" s="68"/>
      <c r="N305" s="362"/>
      <c r="O305" s="362"/>
      <c r="P305" s="216">
        <v>40203203.899999999</v>
      </c>
      <c r="Q305" s="216">
        <v>0</v>
      </c>
      <c r="R305" s="68" t="s">
        <v>638</v>
      </c>
      <c r="S305" s="363"/>
      <c r="T305" s="277"/>
    </row>
    <row r="306" spans="1:20" ht="38.25">
      <c r="A306" s="192" t="s">
        <v>667</v>
      </c>
      <c r="B306" s="68"/>
      <c r="C306" s="214" t="s">
        <v>1256</v>
      </c>
      <c r="D306" s="215">
        <v>44984</v>
      </c>
      <c r="E306" s="192" t="s">
        <v>2001</v>
      </c>
      <c r="F306" s="192" t="s">
        <v>12</v>
      </c>
      <c r="G306" s="192">
        <v>442300</v>
      </c>
      <c r="H306" s="68"/>
      <c r="I306" s="198" t="s">
        <v>1843</v>
      </c>
      <c r="J306" s="68"/>
      <c r="K306" s="68"/>
      <c r="L306" s="68"/>
      <c r="M306" s="68"/>
      <c r="N306" s="362"/>
      <c r="O306" s="362"/>
      <c r="P306" s="216">
        <v>7133755.8499999996</v>
      </c>
      <c r="Q306" s="216">
        <v>0</v>
      </c>
      <c r="R306" s="68" t="s">
        <v>638</v>
      </c>
      <c r="S306" s="363"/>
      <c r="T306" s="277"/>
    </row>
    <row r="307" spans="1:20" ht="38.25">
      <c r="A307" s="192" t="s">
        <v>667</v>
      </c>
      <c r="B307" s="68"/>
      <c r="C307" s="214" t="s">
        <v>1256</v>
      </c>
      <c r="D307" s="215">
        <v>44984</v>
      </c>
      <c r="E307" s="192" t="s">
        <v>2002</v>
      </c>
      <c r="F307" s="192" t="s">
        <v>12</v>
      </c>
      <c r="G307" s="192">
        <v>442302</v>
      </c>
      <c r="H307" s="68"/>
      <c r="I307" s="198" t="s">
        <v>1843</v>
      </c>
      <c r="J307" s="68"/>
      <c r="K307" s="68"/>
      <c r="L307" s="68"/>
      <c r="M307" s="68"/>
      <c r="N307" s="362"/>
      <c r="O307" s="362"/>
      <c r="P307" s="216">
        <v>16985.98</v>
      </c>
      <c r="Q307" s="216">
        <v>0</v>
      </c>
      <c r="R307" s="68" t="s">
        <v>638</v>
      </c>
      <c r="S307" s="363"/>
      <c r="T307" s="277"/>
    </row>
    <row r="308" spans="1:20" ht="38.25">
      <c r="A308" s="192" t="s">
        <v>667</v>
      </c>
      <c r="B308" s="68"/>
      <c r="C308" s="214" t="s">
        <v>1256</v>
      </c>
      <c r="D308" s="215">
        <v>44984</v>
      </c>
      <c r="E308" s="192" t="s">
        <v>2003</v>
      </c>
      <c r="F308" s="192" t="s">
        <v>12</v>
      </c>
      <c r="G308" s="192">
        <v>442304</v>
      </c>
      <c r="H308" s="68"/>
      <c r="I308" s="198" t="s">
        <v>1843</v>
      </c>
      <c r="J308" s="68"/>
      <c r="K308" s="68"/>
      <c r="L308" s="68"/>
      <c r="M308" s="68"/>
      <c r="N308" s="362"/>
      <c r="O308" s="362"/>
      <c r="P308" s="216">
        <v>544.07000000000005</v>
      </c>
      <c r="Q308" s="216">
        <v>0</v>
      </c>
      <c r="R308" s="68" t="s">
        <v>638</v>
      </c>
      <c r="S308" s="363"/>
      <c r="T308" s="277"/>
    </row>
    <row r="309" spans="1:20" ht="38.25">
      <c r="A309" s="192" t="s">
        <v>667</v>
      </c>
      <c r="B309" s="68"/>
      <c r="C309" s="214" t="s">
        <v>1256</v>
      </c>
      <c r="D309" s="215">
        <v>44984</v>
      </c>
      <c r="E309" s="192" t="s">
        <v>2004</v>
      </c>
      <c r="F309" s="192" t="s">
        <v>12</v>
      </c>
      <c r="G309" s="192">
        <v>442306</v>
      </c>
      <c r="H309" s="68"/>
      <c r="I309" s="198" t="s">
        <v>1843</v>
      </c>
      <c r="J309" s="68"/>
      <c r="K309" s="68"/>
      <c r="L309" s="68"/>
      <c r="M309" s="68"/>
      <c r="N309" s="362"/>
      <c r="O309" s="362"/>
      <c r="P309" s="216">
        <v>557.16999999999996</v>
      </c>
      <c r="Q309" s="216">
        <v>0</v>
      </c>
      <c r="R309" s="68" t="s">
        <v>638</v>
      </c>
      <c r="S309" s="363"/>
      <c r="T309" s="277"/>
    </row>
    <row r="310" spans="1:20" ht="38.25">
      <c r="A310" s="192" t="s">
        <v>667</v>
      </c>
      <c r="B310" s="68"/>
      <c r="C310" s="214" t="s">
        <v>1256</v>
      </c>
      <c r="D310" s="215">
        <v>44984</v>
      </c>
      <c r="E310" s="192" t="s">
        <v>2005</v>
      </c>
      <c r="F310" s="192" t="s">
        <v>12</v>
      </c>
      <c r="G310" s="192">
        <v>442308</v>
      </c>
      <c r="H310" s="68"/>
      <c r="I310" s="198" t="s">
        <v>1843</v>
      </c>
      <c r="J310" s="68"/>
      <c r="K310" s="68"/>
      <c r="L310" s="68"/>
      <c r="M310" s="68"/>
      <c r="N310" s="362"/>
      <c r="O310" s="362"/>
      <c r="P310" s="216">
        <v>14499.36</v>
      </c>
      <c r="Q310" s="216">
        <v>0</v>
      </c>
      <c r="R310" s="68" t="s">
        <v>638</v>
      </c>
      <c r="S310" s="363"/>
      <c r="T310" s="277"/>
    </row>
    <row r="311" spans="1:20" ht="38.25">
      <c r="A311" s="192" t="s">
        <v>667</v>
      </c>
      <c r="B311" s="68"/>
      <c r="C311" s="214" t="s">
        <v>1256</v>
      </c>
      <c r="D311" s="215">
        <v>44984</v>
      </c>
      <c r="E311" s="192" t="s">
        <v>2006</v>
      </c>
      <c r="F311" s="192" t="s">
        <v>12</v>
      </c>
      <c r="G311" s="192">
        <v>442310</v>
      </c>
      <c r="H311" s="68"/>
      <c r="I311" s="198" t="s">
        <v>1843</v>
      </c>
      <c r="J311" s="68"/>
      <c r="K311" s="68"/>
      <c r="L311" s="68"/>
      <c r="M311" s="68"/>
      <c r="N311" s="362"/>
      <c r="O311" s="362"/>
      <c r="P311" s="216">
        <v>14499.36</v>
      </c>
      <c r="Q311" s="216">
        <v>0</v>
      </c>
      <c r="R311" s="68" t="s">
        <v>638</v>
      </c>
      <c r="S311" s="363"/>
      <c r="T311" s="277"/>
    </row>
    <row r="312" spans="1:20" ht="38.25">
      <c r="A312" s="192" t="s">
        <v>667</v>
      </c>
      <c r="B312" s="68"/>
      <c r="C312" s="214" t="s">
        <v>1256</v>
      </c>
      <c r="D312" s="215">
        <v>44984</v>
      </c>
      <c r="E312" s="192" t="s">
        <v>2007</v>
      </c>
      <c r="F312" s="192" t="s">
        <v>12</v>
      </c>
      <c r="G312" s="192">
        <v>442312</v>
      </c>
      <c r="H312" s="68"/>
      <c r="I312" s="198" t="s">
        <v>1843</v>
      </c>
      <c r="J312" s="68"/>
      <c r="K312" s="68"/>
      <c r="L312" s="68"/>
      <c r="M312" s="68"/>
      <c r="N312" s="362"/>
      <c r="O312" s="362"/>
      <c r="P312" s="216">
        <v>14499.36</v>
      </c>
      <c r="Q312" s="216">
        <v>0</v>
      </c>
      <c r="R312" s="68" t="s">
        <v>638</v>
      </c>
      <c r="S312" s="363"/>
      <c r="T312" s="277"/>
    </row>
    <row r="313" spans="1:20" ht="38.25">
      <c r="A313" s="192" t="s">
        <v>667</v>
      </c>
      <c r="B313" s="68"/>
      <c r="C313" s="214" t="s">
        <v>1256</v>
      </c>
      <c r="D313" s="215">
        <v>44984</v>
      </c>
      <c r="E313" s="192" t="s">
        <v>2008</v>
      </c>
      <c r="F313" s="192" t="s">
        <v>12</v>
      </c>
      <c r="G313" s="192">
        <v>442314</v>
      </c>
      <c r="H313" s="68"/>
      <c r="I313" s="198" t="s">
        <v>1843</v>
      </c>
      <c r="J313" s="68"/>
      <c r="K313" s="68"/>
      <c r="L313" s="68"/>
      <c r="M313" s="68"/>
      <c r="N313" s="362"/>
      <c r="O313" s="362"/>
      <c r="P313" s="216">
        <v>268021.37</v>
      </c>
      <c r="Q313" s="216">
        <v>0</v>
      </c>
      <c r="R313" s="68" t="s">
        <v>638</v>
      </c>
      <c r="S313" s="363"/>
      <c r="T313" s="277"/>
    </row>
    <row r="314" spans="1:20" ht="38.25">
      <c r="A314" s="192" t="s">
        <v>667</v>
      </c>
      <c r="B314" s="68"/>
      <c r="C314" s="214" t="s">
        <v>1256</v>
      </c>
      <c r="D314" s="215">
        <v>44984</v>
      </c>
      <c r="E314" s="192" t="s">
        <v>2009</v>
      </c>
      <c r="F314" s="192" t="s">
        <v>12</v>
      </c>
      <c r="G314" s="192">
        <v>442316</v>
      </c>
      <c r="H314" s="68"/>
      <c r="I314" s="198" t="s">
        <v>1843</v>
      </c>
      <c r="J314" s="68"/>
      <c r="K314" s="68"/>
      <c r="L314" s="68"/>
      <c r="M314" s="68"/>
      <c r="N314" s="362"/>
      <c r="O314" s="362"/>
      <c r="P314" s="216">
        <v>2174903.7999999998</v>
      </c>
      <c r="Q314" s="216">
        <v>0</v>
      </c>
      <c r="R314" s="68" t="s">
        <v>638</v>
      </c>
      <c r="S314" s="363"/>
      <c r="T314" s="277"/>
    </row>
    <row r="315" spans="1:20" ht="38.25">
      <c r="A315" s="192" t="s">
        <v>667</v>
      </c>
      <c r="B315" s="68"/>
      <c r="C315" s="214" t="s">
        <v>1256</v>
      </c>
      <c r="D315" s="215">
        <v>44984</v>
      </c>
      <c r="E315" s="192" t="s">
        <v>2010</v>
      </c>
      <c r="F315" s="192" t="s">
        <v>12</v>
      </c>
      <c r="G315" s="192">
        <v>442318</v>
      </c>
      <c r="H315" s="68"/>
      <c r="I315" s="198" t="s">
        <v>1843</v>
      </c>
      <c r="J315" s="68"/>
      <c r="K315" s="68"/>
      <c r="L315" s="68"/>
      <c r="M315" s="68"/>
      <c r="N315" s="362"/>
      <c r="O315" s="362"/>
      <c r="P315" s="216">
        <v>2174903.7999999998</v>
      </c>
      <c r="Q315" s="216">
        <v>0</v>
      </c>
      <c r="R315" s="68" t="s">
        <v>638</v>
      </c>
      <c r="S315" s="363"/>
      <c r="T315" s="277"/>
    </row>
    <row r="316" spans="1:20" ht="38.25">
      <c r="A316" s="192" t="s">
        <v>667</v>
      </c>
      <c r="B316" s="68"/>
      <c r="C316" s="214" t="s">
        <v>1256</v>
      </c>
      <c r="D316" s="215">
        <v>44984</v>
      </c>
      <c r="E316" s="192" t="s">
        <v>2011</v>
      </c>
      <c r="F316" s="192" t="s">
        <v>12</v>
      </c>
      <c r="G316" s="192">
        <v>442320</v>
      </c>
      <c r="H316" s="68"/>
      <c r="I316" s="198" t="s">
        <v>1843</v>
      </c>
      <c r="J316" s="68"/>
      <c r="K316" s="68"/>
      <c r="L316" s="68"/>
      <c r="M316" s="68"/>
      <c r="N316" s="362"/>
      <c r="O316" s="362"/>
      <c r="P316" s="216">
        <v>2174903.7999999998</v>
      </c>
      <c r="Q316" s="216">
        <v>0</v>
      </c>
      <c r="R316" s="68" t="s">
        <v>638</v>
      </c>
      <c r="S316" s="363"/>
      <c r="T316" s="277"/>
    </row>
    <row r="317" spans="1:20" ht="38.25">
      <c r="A317" s="192" t="s">
        <v>667</v>
      </c>
      <c r="B317" s="68"/>
      <c r="C317" s="214" t="s">
        <v>1256</v>
      </c>
      <c r="D317" s="215">
        <v>44984</v>
      </c>
      <c r="E317" s="192" t="s">
        <v>2012</v>
      </c>
      <c r="F317" s="192" t="s">
        <v>12</v>
      </c>
      <c r="G317" s="192">
        <v>442322</v>
      </c>
      <c r="H317" s="68"/>
      <c r="I317" s="198" t="s">
        <v>1843</v>
      </c>
      <c r="J317" s="68"/>
      <c r="K317" s="68"/>
      <c r="L317" s="68"/>
      <c r="M317" s="68"/>
      <c r="N317" s="362"/>
      <c r="O317" s="362"/>
      <c r="P317" s="216">
        <v>2174903.7999999998</v>
      </c>
      <c r="Q317" s="216">
        <v>0</v>
      </c>
      <c r="R317" s="68" t="s">
        <v>638</v>
      </c>
      <c r="S317" s="363"/>
      <c r="T317" s="277"/>
    </row>
    <row r="318" spans="1:20" ht="38.25">
      <c r="A318" s="192" t="s">
        <v>667</v>
      </c>
      <c r="B318" s="68"/>
      <c r="C318" s="214" t="s">
        <v>1256</v>
      </c>
      <c r="D318" s="215">
        <v>44984</v>
      </c>
      <c r="E318" s="192" t="s">
        <v>2013</v>
      </c>
      <c r="F318" s="192" t="s">
        <v>12</v>
      </c>
      <c r="G318" s="192">
        <v>442324</v>
      </c>
      <c r="H318" s="68"/>
      <c r="I318" s="198" t="s">
        <v>1843</v>
      </c>
      <c r="J318" s="68"/>
      <c r="K318" s="68"/>
      <c r="L318" s="68"/>
      <c r="M318" s="68"/>
      <c r="N318" s="362"/>
      <c r="O318" s="362"/>
      <c r="P318" s="216">
        <v>2174903.7999999998</v>
      </c>
      <c r="Q318" s="216">
        <v>0</v>
      </c>
      <c r="R318" s="68" t="s">
        <v>638</v>
      </c>
      <c r="S318" s="363"/>
      <c r="T318" s="277"/>
    </row>
    <row r="319" spans="1:20" ht="38.25">
      <c r="A319" s="192" t="s">
        <v>667</v>
      </c>
      <c r="B319" s="68"/>
      <c r="C319" s="214" t="s">
        <v>1256</v>
      </c>
      <c r="D319" s="215">
        <v>44984</v>
      </c>
      <c r="E319" s="192" t="s">
        <v>2014</v>
      </c>
      <c r="F319" s="192" t="s">
        <v>12</v>
      </c>
      <c r="G319" s="192">
        <v>442326</v>
      </c>
      <c r="H319" s="68"/>
      <c r="I319" s="198" t="s">
        <v>1843</v>
      </c>
      <c r="J319" s="68"/>
      <c r="K319" s="68"/>
      <c r="L319" s="68"/>
      <c r="M319" s="68"/>
      <c r="N319" s="362"/>
      <c r="O319" s="362"/>
      <c r="P319" s="216">
        <v>6003.25</v>
      </c>
      <c r="Q319" s="216">
        <v>0</v>
      </c>
      <c r="R319" s="68" t="s">
        <v>638</v>
      </c>
      <c r="S319" s="363"/>
      <c r="T319" s="277"/>
    </row>
    <row r="320" spans="1:20" ht="38.25">
      <c r="A320" s="192" t="s">
        <v>667</v>
      </c>
      <c r="B320" s="68"/>
      <c r="C320" s="214" t="s">
        <v>1256</v>
      </c>
      <c r="D320" s="215">
        <v>44984</v>
      </c>
      <c r="E320" s="192" t="s">
        <v>2015</v>
      </c>
      <c r="F320" s="192" t="s">
        <v>12</v>
      </c>
      <c r="G320" s="192">
        <v>442328</v>
      </c>
      <c r="H320" s="68"/>
      <c r="I320" s="198" t="s">
        <v>1843</v>
      </c>
      <c r="J320" s="68"/>
      <c r="K320" s="68"/>
      <c r="L320" s="68"/>
      <c r="M320" s="68"/>
      <c r="N320" s="362"/>
      <c r="O320" s="362"/>
      <c r="P320" s="216">
        <v>3856.42</v>
      </c>
      <c r="Q320" s="216">
        <v>0</v>
      </c>
      <c r="R320" s="68" t="s">
        <v>638</v>
      </c>
      <c r="S320" s="363"/>
      <c r="T320" s="277"/>
    </row>
    <row r="321" spans="1:20" ht="38.25">
      <c r="A321" s="192" t="s">
        <v>667</v>
      </c>
      <c r="B321" s="68"/>
      <c r="C321" s="214" t="s">
        <v>1256</v>
      </c>
      <c r="D321" s="215">
        <v>44984</v>
      </c>
      <c r="E321" s="192" t="s">
        <v>2016</v>
      </c>
      <c r="F321" s="192" t="s">
        <v>12</v>
      </c>
      <c r="G321" s="192">
        <v>442330</v>
      </c>
      <c r="H321" s="68"/>
      <c r="I321" s="198" t="s">
        <v>1843</v>
      </c>
      <c r="J321" s="68"/>
      <c r="K321" s="68"/>
      <c r="L321" s="68"/>
      <c r="M321" s="68"/>
      <c r="N321" s="362"/>
      <c r="O321" s="362"/>
      <c r="P321" s="216">
        <v>196.88</v>
      </c>
      <c r="Q321" s="216">
        <v>0</v>
      </c>
      <c r="R321" s="68" t="s">
        <v>638</v>
      </c>
      <c r="S321" s="363"/>
      <c r="T321" s="277"/>
    </row>
    <row r="322" spans="1:20" ht="38.25">
      <c r="A322" s="192" t="s">
        <v>667</v>
      </c>
      <c r="B322" s="68"/>
      <c r="C322" s="214" t="s">
        <v>1256</v>
      </c>
      <c r="D322" s="215">
        <v>44984</v>
      </c>
      <c r="E322" s="192" t="s">
        <v>2017</v>
      </c>
      <c r="F322" s="192" t="s">
        <v>12</v>
      </c>
      <c r="G322" s="192">
        <v>442332</v>
      </c>
      <c r="H322" s="68"/>
      <c r="I322" s="198" t="s">
        <v>1843</v>
      </c>
      <c r="J322" s="68"/>
      <c r="K322" s="68"/>
      <c r="L322" s="68"/>
      <c r="M322" s="68"/>
      <c r="N322" s="362"/>
      <c r="O322" s="362"/>
      <c r="P322" s="216">
        <v>5124.42</v>
      </c>
      <c r="Q322" s="216">
        <v>0</v>
      </c>
      <c r="R322" s="68" t="s">
        <v>638</v>
      </c>
      <c r="S322" s="363"/>
      <c r="T322" s="277"/>
    </row>
    <row r="323" spans="1:20" ht="38.25">
      <c r="A323" s="192" t="s">
        <v>667</v>
      </c>
      <c r="B323" s="68"/>
      <c r="C323" s="214" t="s">
        <v>1256</v>
      </c>
      <c r="D323" s="215">
        <v>44984</v>
      </c>
      <c r="E323" s="192" t="s">
        <v>2018</v>
      </c>
      <c r="F323" s="192" t="s">
        <v>12</v>
      </c>
      <c r="G323" s="192">
        <v>442334</v>
      </c>
      <c r="H323" s="68"/>
      <c r="I323" s="198" t="s">
        <v>1843</v>
      </c>
      <c r="J323" s="68"/>
      <c r="K323" s="68"/>
      <c r="L323" s="68"/>
      <c r="M323" s="68"/>
      <c r="N323" s="362"/>
      <c r="O323" s="362"/>
      <c r="P323" s="216">
        <v>5973628.7999999998</v>
      </c>
      <c r="Q323" s="216">
        <v>0</v>
      </c>
      <c r="R323" s="68" t="s">
        <v>638</v>
      </c>
      <c r="S323" s="363"/>
      <c r="T323" s="277"/>
    </row>
    <row r="324" spans="1:20" ht="38.25">
      <c r="A324" s="192" t="s">
        <v>667</v>
      </c>
      <c r="B324" s="68"/>
      <c r="C324" s="214" t="s">
        <v>1256</v>
      </c>
      <c r="D324" s="215">
        <v>44984</v>
      </c>
      <c r="E324" s="192" t="s">
        <v>2019</v>
      </c>
      <c r="F324" s="192" t="s">
        <v>12</v>
      </c>
      <c r="G324" s="192">
        <v>442336</v>
      </c>
      <c r="H324" s="68"/>
      <c r="I324" s="198" t="s">
        <v>1843</v>
      </c>
      <c r="J324" s="68"/>
      <c r="K324" s="68"/>
      <c r="L324" s="68"/>
      <c r="M324" s="68"/>
      <c r="N324" s="362"/>
      <c r="O324" s="362"/>
      <c r="P324" s="216">
        <v>5973628.7999999998</v>
      </c>
      <c r="Q324" s="216">
        <v>0</v>
      </c>
      <c r="R324" s="68" t="s">
        <v>638</v>
      </c>
      <c r="S324" s="363"/>
      <c r="T324" s="277"/>
    </row>
    <row r="325" spans="1:20" ht="38.25">
      <c r="A325" s="192" t="s">
        <v>667</v>
      </c>
      <c r="B325" s="68"/>
      <c r="C325" s="214" t="s">
        <v>1256</v>
      </c>
      <c r="D325" s="215">
        <v>44984</v>
      </c>
      <c r="E325" s="192" t="s">
        <v>2020</v>
      </c>
      <c r="F325" s="192" t="s">
        <v>12</v>
      </c>
      <c r="G325" s="192">
        <v>442338</v>
      </c>
      <c r="H325" s="68"/>
      <c r="I325" s="198" t="s">
        <v>1843</v>
      </c>
      <c r="J325" s="68"/>
      <c r="K325" s="68"/>
      <c r="L325" s="68"/>
      <c r="M325" s="68"/>
      <c r="N325" s="362"/>
      <c r="O325" s="362"/>
      <c r="P325" s="216">
        <v>5973628.7999999998</v>
      </c>
      <c r="Q325" s="216">
        <v>0</v>
      </c>
      <c r="R325" s="68" t="s">
        <v>638</v>
      </c>
      <c r="S325" s="363"/>
      <c r="T325" s="277"/>
    </row>
    <row r="326" spans="1:20" ht="38.25">
      <c r="A326" s="192" t="s">
        <v>667</v>
      </c>
      <c r="B326" s="68"/>
      <c r="C326" s="214" t="s">
        <v>1256</v>
      </c>
      <c r="D326" s="215">
        <v>44984</v>
      </c>
      <c r="E326" s="192" t="s">
        <v>2021</v>
      </c>
      <c r="F326" s="192" t="s">
        <v>12</v>
      </c>
      <c r="G326" s="192">
        <v>442340</v>
      </c>
      <c r="H326" s="68"/>
      <c r="I326" s="198" t="s">
        <v>1843</v>
      </c>
      <c r="J326" s="68"/>
      <c r="K326" s="68"/>
      <c r="L326" s="68"/>
      <c r="M326" s="68"/>
      <c r="N326" s="362"/>
      <c r="O326" s="362"/>
      <c r="P326" s="216">
        <v>5973628.7999999998</v>
      </c>
      <c r="Q326" s="216">
        <v>0</v>
      </c>
      <c r="R326" s="68" t="s">
        <v>638</v>
      </c>
      <c r="S326" s="363"/>
      <c r="T326" s="277"/>
    </row>
    <row r="327" spans="1:20" ht="38.25">
      <c r="A327" s="192" t="s">
        <v>667</v>
      </c>
      <c r="B327" s="68"/>
      <c r="C327" s="214" t="s">
        <v>1256</v>
      </c>
      <c r="D327" s="215">
        <v>44984</v>
      </c>
      <c r="E327" s="192" t="s">
        <v>2022</v>
      </c>
      <c r="F327" s="192" t="s">
        <v>12</v>
      </c>
      <c r="G327" s="192">
        <v>442342</v>
      </c>
      <c r="H327" s="68"/>
      <c r="I327" s="198" t="s">
        <v>1843</v>
      </c>
      <c r="J327" s="68"/>
      <c r="K327" s="68"/>
      <c r="L327" s="68"/>
      <c r="M327" s="68"/>
      <c r="N327" s="362"/>
      <c r="O327" s="362"/>
      <c r="P327" s="216">
        <v>5973628.7999999998</v>
      </c>
      <c r="Q327" s="216">
        <v>0</v>
      </c>
      <c r="R327" s="68" t="s">
        <v>638</v>
      </c>
      <c r="S327" s="363"/>
      <c r="T327" s="277"/>
    </row>
    <row r="328" spans="1:20" ht="38.25">
      <c r="A328" s="192" t="s">
        <v>667</v>
      </c>
      <c r="B328" s="68"/>
      <c r="C328" s="214" t="s">
        <v>1256</v>
      </c>
      <c r="D328" s="215">
        <v>44984</v>
      </c>
      <c r="E328" s="192" t="s">
        <v>2023</v>
      </c>
      <c r="F328" s="192" t="s">
        <v>12</v>
      </c>
      <c r="G328" s="192">
        <v>442350</v>
      </c>
      <c r="H328" s="68"/>
      <c r="I328" s="198" t="s">
        <v>1843</v>
      </c>
      <c r="J328" s="68"/>
      <c r="K328" s="68"/>
      <c r="L328" s="68"/>
      <c r="M328" s="68"/>
      <c r="N328" s="362"/>
      <c r="O328" s="362"/>
      <c r="P328" s="216">
        <v>5060276.1900000004</v>
      </c>
      <c r="Q328" s="216">
        <v>0</v>
      </c>
      <c r="R328" s="68" t="s">
        <v>638</v>
      </c>
      <c r="S328" s="363"/>
      <c r="T328" s="277"/>
    </row>
    <row r="329" spans="1:20" ht="38.25">
      <c r="A329" s="192" t="s">
        <v>667</v>
      </c>
      <c r="B329" s="68"/>
      <c r="C329" s="214" t="s">
        <v>1256</v>
      </c>
      <c r="D329" s="215">
        <v>44984</v>
      </c>
      <c r="E329" s="192" t="s">
        <v>2024</v>
      </c>
      <c r="F329" s="192" t="s">
        <v>12</v>
      </c>
      <c r="G329" s="192">
        <v>442344</v>
      </c>
      <c r="H329" s="68"/>
      <c r="I329" s="198" t="s">
        <v>1843</v>
      </c>
      <c r="J329" s="68"/>
      <c r="K329" s="68"/>
      <c r="L329" s="68"/>
      <c r="M329" s="68"/>
      <c r="N329" s="362"/>
      <c r="O329" s="362"/>
      <c r="P329" s="216">
        <v>5060276.1900000004</v>
      </c>
      <c r="Q329" s="216">
        <v>0</v>
      </c>
      <c r="R329" s="68" t="s">
        <v>638</v>
      </c>
      <c r="S329" s="363"/>
      <c r="T329" s="277"/>
    </row>
    <row r="330" spans="1:20" ht="38.25">
      <c r="A330" s="192" t="s">
        <v>667</v>
      </c>
      <c r="B330" s="68"/>
      <c r="C330" s="214" t="s">
        <v>1256</v>
      </c>
      <c r="D330" s="215">
        <v>44984</v>
      </c>
      <c r="E330" s="192" t="s">
        <v>2025</v>
      </c>
      <c r="F330" s="192" t="s">
        <v>12</v>
      </c>
      <c r="G330" s="192">
        <v>442346</v>
      </c>
      <c r="H330" s="68"/>
      <c r="I330" s="198" t="s">
        <v>1843</v>
      </c>
      <c r="J330" s="68"/>
      <c r="K330" s="68"/>
      <c r="L330" s="68"/>
      <c r="M330" s="68"/>
      <c r="N330" s="362"/>
      <c r="O330" s="362"/>
      <c r="P330" s="216">
        <v>5060276.1900000004</v>
      </c>
      <c r="Q330" s="216">
        <v>0</v>
      </c>
      <c r="R330" s="68" t="s">
        <v>638</v>
      </c>
      <c r="S330" s="363"/>
      <c r="T330" s="277"/>
    </row>
    <row r="331" spans="1:20" ht="38.25">
      <c r="A331" s="192" t="s">
        <v>667</v>
      </c>
      <c r="B331" s="68"/>
      <c r="C331" s="214" t="s">
        <v>1256</v>
      </c>
      <c r="D331" s="215">
        <v>44984</v>
      </c>
      <c r="E331" s="192" t="s">
        <v>2026</v>
      </c>
      <c r="F331" s="192" t="s">
        <v>12</v>
      </c>
      <c r="G331" s="192">
        <v>442348</v>
      </c>
      <c r="H331" s="68"/>
      <c r="I331" s="198" t="s">
        <v>1843</v>
      </c>
      <c r="J331" s="68"/>
      <c r="K331" s="68"/>
      <c r="L331" s="68"/>
      <c r="M331" s="68"/>
      <c r="N331" s="362"/>
      <c r="O331" s="362"/>
      <c r="P331" s="216">
        <v>5060276.1900000004</v>
      </c>
      <c r="Q331" s="216">
        <v>0</v>
      </c>
      <c r="R331" s="68" t="s">
        <v>638</v>
      </c>
      <c r="S331" s="363"/>
      <c r="T331" s="277"/>
    </row>
    <row r="332" spans="1:20" ht="38.25">
      <c r="A332" s="192" t="s">
        <v>667</v>
      </c>
      <c r="B332" s="68"/>
      <c r="C332" s="214" t="s">
        <v>1256</v>
      </c>
      <c r="D332" s="215">
        <v>44984</v>
      </c>
      <c r="E332" s="192" t="s">
        <v>2027</v>
      </c>
      <c r="F332" s="192" t="s">
        <v>12</v>
      </c>
      <c r="G332" s="192">
        <v>442352</v>
      </c>
      <c r="H332" s="68"/>
      <c r="I332" s="198" t="s">
        <v>1843</v>
      </c>
      <c r="J332" s="68"/>
      <c r="K332" s="68"/>
      <c r="L332" s="68"/>
      <c r="M332" s="68"/>
      <c r="N332" s="362"/>
      <c r="O332" s="362"/>
      <c r="P332" s="216">
        <v>5060276.1900000004</v>
      </c>
      <c r="Q332" s="216">
        <v>0</v>
      </c>
      <c r="R332" s="68" t="s">
        <v>638</v>
      </c>
      <c r="S332" s="363"/>
      <c r="T332" s="277"/>
    </row>
    <row r="333" spans="1:20" ht="38.25">
      <c r="A333" s="192" t="s">
        <v>667</v>
      </c>
      <c r="B333" s="68"/>
      <c r="C333" s="214" t="s">
        <v>1256</v>
      </c>
      <c r="D333" s="215">
        <v>44984</v>
      </c>
      <c r="E333" s="192" t="s">
        <v>2028</v>
      </c>
      <c r="F333" s="192" t="s">
        <v>12</v>
      </c>
      <c r="G333" s="192">
        <v>442354</v>
      </c>
      <c r="H333" s="68"/>
      <c r="I333" s="198" t="s">
        <v>1843</v>
      </c>
      <c r="J333" s="68"/>
      <c r="K333" s="68"/>
      <c r="L333" s="68"/>
      <c r="M333" s="68"/>
      <c r="N333" s="362"/>
      <c r="O333" s="362"/>
      <c r="P333" s="216">
        <v>13898642.98</v>
      </c>
      <c r="Q333" s="216">
        <v>0</v>
      </c>
      <c r="R333" s="68" t="s">
        <v>638</v>
      </c>
      <c r="S333" s="363"/>
      <c r="T333" s="277"/>
    </row>
    <row r="334" spans="1:20" ht="38.25">
      <c r="A334" s="192" t="s">
        <v>667</v>
      </c>
      <c r="B334" s="68"/>
      <c r="C334" s="214" t="s">
        <v>1256</v>
      </c>
      <c r="D334" s="215">
        <v>44984</v>
      </c>
      <c r="E334" s="192" t="s">
        <v>2029</v>
      </c>
      <c r="F334" s="192" t="s">
        <v>12</v>
      </c>
      <c r="G334" s="192">
        <v>442356</v>
      </c>
      <c r="H334" s="68"/>
      <c r="I334" s="198" t="s">
        <v>1843</v>
      </c>
      <c r="J334" s="68"/>
      <c r="K334" s="68"/>
      <c r="L334" s="68"/>
      <c r="M334" s="68"/>
      <c r="N334" s="362"/>
      <c r="O334" s="362"/>
      <c r="P334" s="216">
        <v>13898642.98</v>
      </c>
      <c r="Q334" s="216">
        <v>0</v>
      </c>
      <c r="R334" s="68" t="s">
        <v>638</v>
      </c>
      <c r="S334" s="363"/>
      <c r="T334" s="277"/>
    </row>
    <row r="335" spans="1:20" ht="38.25">
      <c r="A335" s="192" t="s">
        <v>667</v>
      </c>
      <c r="B335" s="68"/>
      <c r="C335" s="214" t="s">
        <v>1256</v>
      </c>
      <c r="D335" s="215">
        <v>44984</v>
      </c>
      <c r="E335" s="192" t="s">
        <v>2030</v>
      </c>
      <c r="F335" s="192" t="s">
        <v>12</v>
      </c>
      <c r="G335" s="192">
        <v>442358</v>
      </c>
      <c r="H335" s="68"/>
      <c r="I335" s="198" t="s">
        <v>1843</v>
      </c>
      <c r="J335" s="68"/>
      <c r="K335" s="68"/>
      <c r="L335" s="68"/>
      <c r="M335" s="68"/>
      <c r="N335" s="362"/>
      <c r="O335" s="362"/>
      <c r="P335" s="216">
        <v>13898642.98</v>
      </c>
      <c r="Q335" s="216">
        <v>0</v>
      </c>
      <c r="R335" s="68" t="s">
        <v>638</v>
      </c>
      <c r="S335" s="363"/>
      <c r="T335" s="277"/>
    </row>
    <row r="336" spans="1:20" ht="38.25">
      <c r="A336" s="192" t="s">
        <v>667</v>
      </c>
      <c r="B336" s="68"/>
      <c r="C336" s="214" t="s">
        <v>1256</v>
      </c>
      <c r="D336" s="215">
        <v>44984</v>
      </c>
      <c r="E336" s="192" t="s">
        <v>2031</v>
      </c>
      <c r="F336" s="192" t="s">
        <v>12</v>
      </c>
      <c r="G336" s="192">
        <v>442360</v>
      </c>
      <c r="H336" s="68"/>
      <c r="I336" s="198" t="s">
        <v>1843</v>
      </c>
      <c r="J336" s="68"/>
      <c r="K336" s="68"/>
      <c r="L336" s="68"/>
      <c r="M336" s="68"/>
      <c r="N336" s="362"/>
      <c r="O336" s="362"/>
      <c r="P336" s="216">
        <v>13898642.98</v>
      </c>
      <c r="Q336" s="216">
        <v>0</v>
      </c>
      <c r="R336" s="68" t="s">
        <v>638</v>
      </c>
      <c r="S336" s="363"/>
      <c r="T336" s="277"/>
    </row>
    <row r="337" spans="1:20" ht="38.25">
      <c r="A337" s="192" t="s">
        <v>667</v>
      </c>
      <c r="B337" s="68"/>
      <c r="C337" s="214" t="s">
        <v>1256</v>
      </c>
      <c r="D337" s="215">
        <v>44984</v>
      </c>
      <c r="E337" s="192" t="s">
        <v>2032</v>
      </c>
      <c r="F337" s="192" t="s">
        <v>12</v>
      </c>
      <c r="G337" s="192">
        <v>442362</v>
      </c>
      <c r="H337" s="68"/>
      <c r="I337" s="198" t="s">
        <v>1843</v>
      </c>
      <c r="J337" s="68"/>
      <c r="K337" s="68"/>
      <c r="L337" s="68"/>
      <c r="M337" s="68"/>
      <c r="N337" s="362"/>
      <c r="O337" s="362"/>
      <c r="P337" s="216">
        <v>13898642.98</v>
      </c>
      <c r="Q337" s="216">
        <v>0</v>
      </c>
      <c r="R337" s="68" t="s">
        <v>638</v>
      </c>
      <c r="S337" s="363"/>
      <c r="T337" s="277"/>
    </row>
    <row r="338" spans="1:20" ht="38.25">
      <c r="A338" s="192" t="s">
        <v>667</v>
      </c>
      <c r="B338" s="68"/>
      <c r="C338" s="214" t="s">
        <v>1256</v>
      </c>
      <c r="D338" s="215">
        <v>44984</v>
      </c>
      <c r="E338" s="192" t="s">
        <v>2033</v>
      </c>
      <c r="F338" s="192" t="s">
        <v>12</v>
      </c>
      <c r="G338" s="192">
        <v>442364</v>
      </c>
      <c r="H338" s="68"/>
      <c r="I338" s="198" t="s">
        <v>1843</v>
      </c>
      <c r="J338" s="68"/>
      <c r="K338" s="68"/>
      <c r="L338" s="68"/>
      <c r="M338" s="68"/>
      <c r="N338" s="362"/>
      <c r="O338" s="362"/>
      <c r="P338" s="216">
        <v>2557082.9</v>
      </c>
      <c r="Q338" s="216">
        <v>0</v>
      </c>
      <c r="R338" s="68" t="s">
        <v>638</v>
      </c>
      <c r="S338" s="363"/>
      <c r="T338" s="277"/>
    </row>
    <row r="339" spans="1:20" ht="38.25">
      <c r="A339" s="192" t="s">
        <v>667</v>
      </c>
      <c r="B339" s="68"/>
      <c r="C339" s="214" t="s">
        <v>1256</v>
      </c>
      <c r="D339" s="215">
        <v>44984</v>
      </c>
      <c r="E339" s="192" t="s">
        <v>2034</v>
      </c>
      <c r="F339" s="192" t="s">
        <v>12</v>
      </c>
      <c r="G339" s="192">
        <v>442366</v>
      </c>
      <c r="H339" s="68"/>
      <c r="I339" s="198" t="s">
        <v>1843</v>
      </c>
      <c r="J339" s="68"/>
      <c r="K339" s="68"/>
      <c r="L339" s="68"/>
      <c r="M339" s="68"/>
      <c r="N339" s="362"/>
      <c r="O339" s="362"/>
      <c r="P339" s="216">
        <v>2557082.9</v>
      </c>
      <c r="Q339" s="216">
        <v>0</v>
      </c>
      <c r="R339" s="68" t="s">
        <v>638</v>
      </c>
      <c r="S339" s="363"/>
      <c r="T339" s="277"/>
    </row>
    <row r="340" spans="1:20" ht="38.25">
      <c r="A340" s="192" t="s">
        <v>667</v>
      </c>
      <c r="B340" s="68"/>
      <c r="C340" s="214" t="s">
        <v>1256</v>
      </c>
      <c r="D340" s="215">
        <v>44984</v>
      </c>
      <c r="E340" s="192" t="s">
        <v>2035</v>
      </c>
      <c r="F340" s="192" t="s">
        <v>12</v>
      </c>
      <c r="G340" s="192">
        <v>442368</v>
      </c>
      <c r="H340" s="68"/>
      <c r="I340" s="198" t="s">
        <v>1843</v>
      </c>
      <c r="J340" s="68"/>
      <c r="K340" s="68"/>
      <c r="L340" s="68"/>
      <c r="M340" s="68"/>
      <c r="N340" s="362"/>
      <c r="O340" s="362"/>
      <c r="P340" s="216">
        <v>2557082.9</v>
      </c>
      <c r="Q340" s="216">
        <v>0</v>
      </c>
      <c r="R340" s="68" t="s">
        <v>638</v>
      </c>
      <c r="S340" s="363"/>
      <c r="T340" s="277"/>
    </row>
    <row r="341" spans="1:20" ht="38.25">
      <c r="A341" s="192" t="s">
        <v>667</v>
      </c>
      <c r="B341" s="68"/>
      <c r="C341" s="214" t="s">
        <v>1256</v>
      </c>
      <c r="D341" s="215">
        <v>44984</v>
      </c>
      <c r="E341" s="192" t="s">
        <v>2036</v>
      </c>
      <c r="F341" s="192" t="s">
        <v>12</v>
      </c>
      <c r="G341" s="192">
        <v>442370</v>
      </c>
      <c r="H341" s="68"/>
      <c r="I341" s="198" t="s">
        <v>1843</v>
      </c>
      <c r="J341" s="68"/>
      <c r="K341" s="68"/>
      <c r="L341" s="68"/>
      <c r="M341" s="68"/>
      <c r="N341" s="362"/>
      <c r="O341" s="362"/>
      <c r="P341" s="216">
        <v>2557082.9</v>
      </c>
      <c r="Q341" s="216">
        <v>0</v>
      </c>
      <c r="R341" s="68" t="s">
        <v>638</v>
      </c>
      <c r="S341" s="363"/>
      <c r="T341" s="277"/>
    </row>
    <row r="342" spans="1:20" ht="38.25">
      <c r="A342" s="192" t="s">
        <v>667</v>
      </c>
      <c r="B342" s="68"/>
      <c r="C342" s="214" t="s">
        <v>1256</v>
      </c>
      <c r="D342" s="215">
        <v>44984</v>
      </c>
      <c r="E342" s="192" t="s">
        <v>2037</v>
      </c>
      <c r="F342" s="192" t="s">
        <v>12</v>
      </c>
      <c r="G342" s="192">
        <v>442372</v>
      </c>
      <c r="H342" s="68"/>
      <c r="I342" s="198" t="s">
        <v>1843</v>
      </c>
      <c r="J342" s="68"/>
      <c r="K342" s="68"/>
      <c r="L342" s="68"/>
      <c r="M342" s="68"/>
      <c r="N342" s="362"/>
      <c r="O342" s="362"/>
      <c r="P342" s="216">
        <v>2557082.9</v>
      </c>
      <c r="Q342" s="216">
        <v>0</v>
      </c>
      <c r="R342" s="68" t="s">
        <v>638</v>
      </c>
      <c r="S342" s="363"/>
      <c r="T342" s="277"/>
    </row>
    <row r="343" spans="1:20" ht="38.25">
      <c r="A343" s="192" t="s">
        <v>667</v>
      </c>
      <c r="B343" s="68"/>
      <c r="C343" s="214" t="s">
        <v>1256</v>
      </c>
      <c r="D343" s="215">
        <v>44984</v>
      </c>
      <c r="E343" s="192" t="s">
        <v>2038</v>
      </c>
      <c r="F343" s="192" t="s">
        <v>12</v>
      </c>
      <c r="G343" s="192">
        <v>442374</v>
      </c>
      <c r="H343" s="68"/>
      <c r="I343" s="198" t="s">
        <v>1843</v>
      </c>
      <c r="J343" s="68"/>
      <c r="K343" s="68"/>
      <c r="L343" s="68"/>
      <c r="M343" s="68"/>
      <c r="N343" s="362"/>
      <c r="O343" s="362"/>
      <c r="P343" s="216">
        <v>1636732.61</v>
      </c>
      <c r="Q343" s="216">
        <v>0</v>
      </c>
      <c r="R343" s="68" t="s">
        <v>638</v>
      </c>
      <c r="S343" s="363"/>
      <c r="T343" s="277"/>
    </row>
    <row r="344" spans="1:20" ht="38.25">
      <c r="A344" s="192" t="s">
        <v>667</v>
      </c>
      <c r="B344" s="68"/>
      <c r="C344" s="214" t="s">
        <v>1256</v>
      </c>
      <c r="D344" s="215">
        <v>44984</v>
      </c>
      <c r="E344" s="192" t="s">
        <v>2039</v>
      </c>
      <c r="F344" s="192" t="s">
        <v>12</v>
      </c>
      <c r="G344" s="192">
        <v>442376</v>
      </c>
      <c r="H344" s="68"/>
      <c r="I344" s="198" t="s">
        <v>1843</v>
      </c>
      <c r="J344" s="68"/>
      <c r="K344" s="68"/>
      <c r="L344" s="68"/>
      <c r="M344" s="68"/>
      <c r="N344" s="362"/>
      <c r="O344" s="362"/>
      <c r="P344" s="216">
        <v>81609.72</v>
      </c>
      <c r="Q344" s="216">
        <v>0</v>
      </c>
      <c r="R344" s="68" t="s">
        <v>638</v>
      </c>
      <c r="S344" s="363"/>
      <c r="T344" s="277"/>
    </row>
    <row r="345" spans="1:20" ht="38.25">
      <c r="A345" s="192" t="s">
        <v>667</v>
      </c>
      <c r="B345" s="68"/>
      <c r="C345" s="214" t="s">
        <v>1256</v>
      </c>
      <c r="D345" s="215">
        <v>44984</v>
      </c>
      <c r="E345" s="192" t="s">
        <v>2040</v>
      </c>
      <c r="F345" s="192" t="s">
        <v>12</v>
      </c>
      <c r="G345" s="192">
        <v>442378</v>
      </c>
      <c r="H345" s="68"/>
      <c r="I345" s="198" t="s">
        <v>1843</v>
      </c>
      <c r="J345" s="68"/>
      <c r="K345" s="68"/>
      <c r="L345" s="68"/>
      <c r="M345" s="68"/>
      <c r="N345" s="362"/>
      <c r="O345" s="362"/>
      <c r="P345" s="216">
        <v>2547892.2200000002</v>
      </c>
      <c r="Q345" s="216">
        <v>0</v>
      </c>
      <c r="R345" s="68" t="s">
        <v>638</v>
      </c>
      <c r="S345" s="363"/>
      <c r="T345" s="277"/>
    </row>
    <row r="346" spans="1:20" ht="38.25">
      <c r="A346" s="192" t="s">
        <v>667</v>
      </c>
      <c r="B346" s="68"/>
      <c r="C346" s="214" t="s">
        <v>1256</v>
      </c>
      <c r="D346" s="215">
        <v>44984</v>
      </c>
      <c r="E346" s="192" t="s">
        <v>2041</v>
      </c>
      <c r="F346" s="192" t="s">
        <v>12</v>
      </c>
      <c r="G346" s="192">
        <v>442380</v>
      </c>
      <c r="H346" s="68"/>
      <c r="I346" s="198" t="s">
        <v>1843</v>
      </c>
      <c r="J346" s="68"/>
      <c r="K346" s="68"/>
      <c r="L346" s="68"/>
      <c r="M346" s="68"/>
      <c r="N346" s="362"/>
      <c r="O346" s="362"/>
      <c r="P346" s="216">
        <v>83573.05</v>
      </c>
      <c r="Q346" s="216">
        <v>0</v>
      </c>
      <c r="R346" s="68" t="s">
        <v>638</v>
      </c>
      <c r="S346" s="363"/>
      <c r="T346" s="277"/>
    </row>
    <row r="347" spans="1:20" ht="38.25">
      <c r="A347" s="192" t="s">
        <v>667</v>
      </c>
      <c r="B347" s="68"/>
      <c r="C347" s="214" t="s">
        <v>1256</v>
      </c>
      <c r="D347" s="215">
        <v>44984</v>
      </c>
      <c r="E347" s="192" t="s">
        <v>2042</v>
      </c>
      <c r="F347" s="192" t="s">
        <v>12</v>
      </c>
      <c r="G347" s="192">
        <v>442382</v>
      </c>
      <c r="H347" s="68"/>
      <c r="I347" s="198" t="s">
        <v>1843</v>
      </c>
      <c r="J347" s="68"/>
      <c r="K347" s="68"/>
      <c r="L347" s="68"/>
      <c r="M347" s="68"/>
      <c r="N347" s="362"/>
      <c r="O347" s="362"/>
      <c r="P347" s="216">
        <v>4495478.46</v>
      </c>
      <c r="Q347" s="216">
        <v>0</v>
      </c>
      <c r="R347" s="68" t="s">
        <v>638</v>
      </c>
      <c r="S347" s="363"/>
      <c r="T347" s="277"/>
    </row>
    <row r="348" spans="1:20" ht="38.25">
      <c r="A348" s="192" t="s">
        <v>667</v>
      </c>
      <c r="B348" s="68"/>
      <c r="C348" s="214" t="s">
        <v>1256</v>
      </c>
      <c r="D348" s="215">
        <v>44984</v>
      </c>
      <c r="E348" s="192" t="s">
        <v>2043</v>
      </c>
      <c r="F348" s="192" t="s">
        <v>12</v>
      </c>
      <c r="G348" s="192">
        <v>442384</v>
      </c>
      <c r="H348" s="68"/>
      <c r="I348" s="198" t="s">
        <v>1843</v>
      </c>
      <c r="J348" s="68"/>
      <c r="K348" s="68"/>
      <c r="L348" s="68"/>
      <c r="M348" s="68"/>
      <c r="N348" s="362"/>
      <c r="O348" s="362"/>
      <c r="P348" s="216">
        <v>229543.21</v>
      </c>
      <c r="Q348" s="216">
        <v>0</v>
      </c>
      <c r="R348" s="68" t="s">
        <v>638</v>
      </c>
      <c r="S348" s="363"/>
      <c r="T348" s="277"/>
    </row>
    <row r="349" spans="1:20" ht="38.25">
      <c r="A349" s="192" t="s">
        <v>667</v>
      </c>
      <c r="B349" s="68"/>
      <c r="C349" s="214" t="s">
        <v>1256</v>
      </c>
      <c r="D349" s="215">
        <v>44984</v>
      </c>
      <c r="E349" s="192" t="s">
        <v>2044</v>
      </c>
      <c r="F349" s="192" t="s">
        <v>12</v>
      </c>
      <c r="G349" s="192">
        <v>442386</v>
      </c>
      <c r="H349" s="68"/>
      <c r="I349" s="198" t="s">
        <v>1843</v>
      </c>
      <c r="J349" s="68"/>
      <c r="K349" s="68"/>
      <c r="L349" s="68"/>
      <c r="M349" s="68"/>
      <c r="N349" s="362"/>
      <c r="O349" s="362"/>
      <c r="P349" s="216">
        <v>6998085.21</v>
      </c>
      <c r="Q349" s="216">
        <v>0</v>
      </c>
      <c r="R349" s="68" t="s">
        <v>638</v>
      </c>
      <c r="S349" s="363"/>
      <c r="T349" s="277"/>
    </row>
    <row r="350" spans="1:20" ht="38.25">
      <c r="A350" s="192" t="s">
        <v>667</v>
      </c>
      <c r="B350" s="68"/>
      <c r="C350" s="214" t="s">
        <v>1256</v>
      </c>
      <c r="D350" s="215">
        <v>44984</v>
      </c>
      <c r="E350" s="192" t="s">
        <v>2045</v>
      </c>
      <c r="F350" s="192" t="s">
        <v>12</v>
      </c>
      <c r="G350" s="192">
        <v>442388</v>
      </c>
      <c r="H350" s="68"/>
      <c r="I350" s="198" t="s">
        <v>1843</v>
      </c>
      <c r="J350" s="68"/>
      <c r="K350" s="68"/>
      <c r="L350" s="68"/>
      <c r="M350" s="68"/>
      <c r="N350" s="362"/>
      <c r="O350" s="362"/>
      <c r="P350" s="216">
        <v>224150.64</v>
      </c>
      <c r="Q350" s="216">
        <v>0</v>
      </c>
      <c r="R350" s="68" t="s">
        <v>638</v>
      </c>
      <c r="S350" s="363"/>
      <c r="T350" s="277"/>
    </row>
    <row r="351" spans="1:20" ht="38.25">
      <c r="A351" s="192" t="s">
        <v>667</v>
      </c>
      <c r="B351" s="68"/>
      <c r="C351" s="214" t="s">
        <v>1256</v>
      </c>
      <c r="D351" s="215">
        <v>44984</v>
      </c>
      <c r="E351" s="192" t="s">
        <v>2046</v>
      </c>
      <c r="F351" s="192" t="s">
        <v>12</v>
      </c>
      <c r="G351" s="192">
        <v>442390</v>
      </c>
      <c r="H351" s="68"/>
      <c r="I351" s="198" t="s">
        <v>1843</v>
      </c>
      <c r="J351" s="68"/>
      <c r="K351" s="68"/>
      <c r="L351" s="68"/>
      <c r="M351" s="68"/>
      <c r="N351" s="362"/>
      <c r="O351" s="362"/>
      <c r="P351" s="216">
        <v>194446.63</v>
      </c>
      <c r="Q351" s="216">
        <v>0</v>
      </c>
      <c r="R351" s="68" t="s">
        <v>638</v>
      </c>
      <c r="S351" s="363"/>
      <c r="T351" s="277"/>
    </row>
    <row r="352" spans="1:20" ht="38.25">
      <c r="A352" s="192" t="s">
        <v>667</v>
      </c>
      <c r="B352" s="68"/>
      <c r="C352" s="214" t="s">
        <v>1256</v>
      </c>
      <c r="D352" s="215">
        <v>44984</v>
      </c>
      <c r="E352" s="192" t="s">
        <v>2047</v>
      </c>
      <c r="F352" s="192" t="s">
        <v>12</v>
      </c>
      <c r="G352" s="192">
        <v>442392</v>
      </c>
      <c r="H352" s="68"/>
      <c r="I352" s="198" t="s">
        <v>1843</v>
      </c>
      <c r="J352" s="68"/>
      <c r="K352" s="68"/>
      <c r="L352" s="68"/>
      <c r="M352" s="68"/>
      <c r="N352" s="362"/>
      <c r="O352" s="362"/>
      <c r="P352" s="216">
        <v>3808131.29</v>
      </c>
      <c r="Q352" s="216">
        <v>0</v>
      </c>
      <c r="R352" s="68" t="s">
        <v>638</v>
      </c>
      <c r="S352" s="363"/>
      <c r="T352" s="277"/>
    </row>
    <row r="353" spans="1:20" ht="38.25">
      <c r="A353" s="192" t="s">
        <v>667</v>
      </c>
      <c r="B353" s="68"/>
      <c r="C353" s="214" t="s">
        <v>1256</v>
      </c>
      <c r="D353" s="215">
        <v>44984</v>
      </c>
      <c r="E353" s="192" t="s">
        <v>2048</v>
      </c>
      <c r="F353" s="192" t="s">
        <v>12</v>
      </c>
      <c r="G353" s="192">
        <v>442394</v>
      </c>
      <c r="H353" s="68"/>
      <c r="I353" s="198" t="s">
        <v>1843</v>
      </c>
      <c r="J353" s="68"/>
      <c r="K353" s="68"/>
      <c r="L353" s="68"/>
      <c r="M353" s="68"/>
      <c r="N353" s="362"/>
      <c r="O353" s="362"/>
      <c r="P353" s="216">
        <v>5928095.8899999997</v>
      </c>
      <c r="Q353" s="216">
        <v>0</v>
      </c>
      <c r="R353" s="68" t="s">
        <v>638</v>
      </c>
      <c r="S353" s="363"/>
      <c r="T353" s="277"/>
    </row>
    <row r="354" spans="1:20" ht="38.25">
      <c r="A354" s="192" t="s">
        <v>667</v>
      </c>
      <c r="B354" s="68"/>
      <c r="C354" s="214" t="s">
        <v>1256</v>
      </c>
      <c r="D354" s="215">
        <v>44984</v>
      </c>
      <c r="E354" s="192" t="s">
        <v>2049</v>
      </c>
      <c r="F354" s="192" t="s">
        <v>12</v>
      </c>
      <c r="G354" s="192">
        <v>442396</v>
      </c>
      <c r="H354" s="68"/>
      <c r="I354" s="198" t="s">
        <v>1843</v>
      </c>
      <c r="J354" s="68"/>
      <c r="K354" s="68"/>
      <c r="L354" s="68"/>
      <c r="M354" s="68"/>
      <c r="N354" s="362"/>
      <c r="O354" s="362"/>
      <c r="P354" s="216">
        <v>189878.63</v>
      </c>
      <c r="Q354" s="216">
        <v>0</v>
      </c>
      <c r="R354" s="68" t="s">
        <v>638</v>
      </c>
      <c r="S354" s="363"/>
      <c r="T354" s="277"/>
    </row>
    <row r="355" spans="1:20" ht="38.25">
      <c r="A355" s="192" t="s">
        <v>667</v>
      </c>
      <c r="B355" s="68"/>
      <c r="C355" s="214" t="s">
        <v>1256</v>
      </c>
      <c r="D355" s="215">
        <v>44984</v>
      </c>
      <c r="E355" s="192" t="s">
        <v>2050</v>
      </c>
      <c r="F355" s="192" t="s">
        <v>12</v>
      </c>
      <c r="G355" s="192">
        <v>442398</v>
      </c>
      <c r="H355" s="68"/>
      <c r="I355" s="198" t="s">
        <v>1843</v>
      </c>
      <c r="J355" s="68"/>
      <c r="K355" s="68"/>
      <c r="L355" s="68"/>
      <c r="M355" s="68"/>
      <c r="N355" s="362"/>
      <c r="O355" s="362"/>
      <c r="P355" s="216">
        <v>534070.55000000005</v>
      </c>
      <c r="Q355" s="216">
        <v>0</v>
      </c>
      <c r="R355" s="68" t="s">
        <v>638</v>
      </c>
      <c r="S355" s="363"/>
      <c r="T355" s="277"/>
    </row>
    <row r="356" spans="1:20" ht="38.25">
      <c r="A356" s="192" t="s">
        <v>667</v>
      </c>
      <c r="B356" s="68"/>
      <c r="C356" s="214" t="s">
        <v>1256</v>
      </c>
      <c r="D356" s="215">
        <v>44984</v>
      </c>
      <c r="E356" s="192" t="s">
        <v>2051</v>
      </c>
      <c r="F356" s="192" t="s">
        <v>12</v>
      </c>
      <c r="G356" s="192">
        <v>442400</v>
      </c>
      <c r="H356" s="68"/>
      <c r="I356" s="198" t="s">
        <v>1843</v>
      </c>
      <c r="J356" s="68"/>
      <c r="K356" s="68"/>
      <c r="L356" s="68"/>
      <c r="M356" s="68"/>
      <c r="N356" s="362"/>
      <c r="O356" s="362"/>
      <c r="P356" s="216">
        <v>95950.34</v>
      </c>
      <c r="Q356" s="216">
        <v>0</v>
      </c>
      <c r="R356" s="68" t="s">
        <v>638</v>
      </c>
      <c r="S356" s="363"/>
      <c r="T356" s="277"/>
    </row>
    <row r="357" spans="1:20" ht="38.25">
      <c r="A357" s="192" t="s">
        <v>667</v>
      </c>
      <c r="B357" s="68"/>
      <c r="C357" s="214" t="s">
        <v>1256</v>
      </c>
      <c r="D357" s="215">
        <v>44984</v>
      </c>
      <c r="E357" s="192" t="s">
        <v>2052</v>
      </c>
      <c r="F357" s="192" t="s">
        <v>12</v>
      </c>
      <c r="G357" s="192">
        <v>442402</v>
      </c>
      <c r="H357" s="68"/>
      <c r="I357" s="198" t="s">
        <v>1843</v>
      </c>
      <c r="J357" s="68"/>
      <c r="K357" s="68"/>
      <c r="L357" s="68"/>
      <c r="M357" s="68"/>
      <c r="N357" s="362"/>
      <c r="O357" s="362"/>
      <c r="P357" s="216">
        <v>538171.18000000005</v>
      </c>
      <c r="Q357" s="216">
        <v>0</v>
      </c>
      <c r="R357" s="68" t="s">
        <v>638</v>
      </c>
      <c r="S357" s="363"/>
      <c r="T357" s="277"/>
    </row>
    <row r="358" spans="1:20" ht="38.25">
      <c r="A358" s="192" t="s">
        <v>667</v>
      </c>
      <c r="B358" s="68"/>
      <c r="C358" s="214" t="s">
        <v>1256</v>
      </c>
      <c r="D358" s="215">
        <v>44984</v>
      </c>
      <c r="E358" s="192" t="s">
        <v>2053</v>
      </c>
      <c r="F358" s="192" t="s">
        <v>12</v>
      </c>
      <c r="G358" s="192">
        <v>442404</v>
      </c>
      <c r="H358" s="68"/>
      <c r="I358" s="198" t="s">
        <v>1843</v>
      </c>
      <c r="J358" s="68"/>
      <c r="K358" s="68"/>
      <c r="L358" s="68"/>
      <c r="M358" s="68"/>
      <c r="N358" s="362"/>
      <c r="O358" s="362"/>
      <c r="P358" s="216">
        <v>5749478.1600000001</v>
      </c>
      <c r="Q358" s="216">
        <v>0</v>
      </c>
      <c r="R358" s="68" t="s">
        <v>638</v>
      </c>
      <c r="S358" s="363"/>
      <c r="T358" s="277"/>
    </row>
    <row r="359" spans="1:20" ht="38.25">
      <c r="A359" s="192" t="s">
        <v>667</v>
      </c>
      <c r="B359" s="68"/>
      <c r="C359" s="214" t="s">
        <v>1256</v>
      </c>
      <c r="D359" s="215">
        <v>44984</v>
      </c>
      <c r="E359" s="192" t="s">
        <v>2054</v>
      </c>
      <c r="F359" s="192" t="s">
        <v>12</v>
      </c>
      <c r="G359" s="192">
        <v>442406</v>
      </c>
      <c r="H359" s="68"/>
      <c r="I359" s="198" t="s">
        <v>1843</v>
      </c>
      <c r="J359" s="68"/>
      <c r="K359" s="68"/>
      <c r="L359" s="68"/>
      <c r="M359" s="68"/>
      <c r="N359" s="362"/>
      <c r="O359" s="362"/>
      <c r="P359" s="216">
        <v>13377119.16</v>
      </c>
      <c r="Q359" s="216">
        <v>0</v>
      </c>
      <c r="R359" s="68" t="s">
        <v>638</v>
      </c>
      <c r="S359" s="363"/>
      <c r="T359" s="277"/>
    </row>
    <row r="360" spans="1:20" ht="38.25">
      <c r="A360" s="192" t="s">
        <v>667</v>
      </c>
      <c r="B360" s="68"/>
      <c r="C360" s="214" t="s">
        <v>1256</v>
      </c>
      <c r="D360" s="215">
        <v>44984</v>
      </c>
      <c r="E360" s="192" t="s">
        <v>2055</v>
      </c>
      <c r="F360" s="192" t="s">
        <v>12</v>
      </c>
      <c r="G360" s="192">
        <v>442408</v>
      </c>
      <c r="H360" s="68"/>
      <c r="I360" s="198" t="s">
        <v>1843</v>
      </c>
      <c r="J360" s="68"/>
      <c r="K360" s="68"/>
      <c r="L360" s="68"/>
      <c r="M360" s="68"/>
      <c r="N360" s="362"/>
      <c r="O360" s="362"/>
      <c r="P360" s="216">
        <v>2461132.56</v>
      </c>
      <c r="Q360" s="216">
        <v>0</v>
      </c>
      <c r="R360" s="68" t="s">
        <v>638</v>
      </c>
      <c r="S360" s="363"/>
      <c r="T360" s="277"/>
    </row>
    <row r="361" spans="1:20" ht="38.25">
      <c r="A361" s="192" t="s">
        <v>667</v>
      </c>
      <c r="B361" s="68"/>
      <c r="C361" s="214" t="s">
        <v>1256</v>
      </c>
      <c r="D361" s="215">
        <v>44984</v>
      </c>
      <c r="E361" s="192" t="s">
        <v>2056</v>
      </c>
      <c r="F361" s="192" t="s">
        <v>12</v>
      </c>
      <c r="G361" s="192">
        <v>442410</v>
      </c>
      <c r="H361" s="68"/>
      <c r="I361" s="198" t="s">
        <v>1843</v>
      </c>
      <c r="J361" s="68"/>
      <c r="K361" s="68"/>
      <c r="L361" s="68"/>
      <c r="M361" s="68"/>
      <c r="N361" s="362"/>
      <c r="O361" s="362"/>
      <c r="P361" s="216">
        <v>20868851.550000001</v>
      </c>
      <c r="Q361" s="216">
        <v>0</v>
      </c>
      <c r="R361" s="68" t="s">
        <v>638</v>
      </c>
      <c r="S361" s="363"/>
      <c r="T361" s="277"/>
    </row>
    <row r="362" spans="1:20" ht="38.25">
      <c r="A362" s="192" t="s">
        <v>667</v>
      </c>
      <c r="B362" s="68"/>
      <c r="C362" s="214" t="s">
        <v>1256</v>
      </c>
      <c r="D362" s="215">
        <v>44984</v>
      </c>
      <c r="E362" s="192" t="s">
        <v>2057</v>
      </c>
      <c r="F362" s="192" t="s">
        <v>12</v>
      </c>
      <c r="G362" s="192">
        <v>442418</v>
      </c>
      <c r="H362" s="68"/>
      <c r="I362" s="198" t="s">
        <v>1843</v>
      </c>
      <c r="J362" s="68"/>
      <c r="K362" s="68"/>
      <c r="L362" s="68"/>
      <c r="M362" s="68"/>
      <c r="N362" s="362"/>
      <c r="O362" s="362"/>
      <c r="P362" s="216">
        <v>192.29</v>
      </c>
      <c r="Q362" s="216">
        <v>0</v>
      </c>
      <c r="R362" s="68" t="s">
        <v>638</v>
      </c>
      <c r="S362" s="363"/>
      <c r="T362" s="277"/>
    </row>
    <row r="363" spans="1:20" ht="38.25">
      <c r="A363" s="192" t="s">
        <v>667</v>
      </c>
      <c r="B363" s="68"/>
      <c r="C363" s="214" t="s">
        <v>1256</v>
      </c>
      <c r="D363" s="215">
        <v>44984</v>
      </c>
      <c r="E363" s="192" t="s">
        <v>2058</v>
      </c>
      <c r="F363" s="192" t="s">
        <v>12</v>
      </c>
      <c r="G363" s="192">
        <v>442412</v>
      </c>
      <c r="H363" s="68"/>
      <c r="I363" s="198" t="s">
        <v>1843</v>
      </c>
      <c r="J363" s="68"/>
      <c r="K363" s="68"/>
      <c r="L363" s="68"/>
      <c r="M363" s="68"/>
      <c r="N363" s="362"/>
      <c r="O363" s="362"/>
      <c r="P363" s="216">
        <v>10911.58</v>
      </c>
      <c r="Q363" s="216">
        <v>0</v>
      </c>
      <c r="R363" s="68" t="s">
        <v>638</v>
      </c>
      <c r="S363" s="363"/>
      <c r="T363" s="277"/>
    </row>
    <row r="364" spans="1:20" ht="38.25">
      <c r="A364" s="192" t="s">
        <v>667</v>
      </c>
      <c r="B364" s="68"/>
      <c r="C364" s="214" t="s">
        <v>1256</v>
      </c>
      <c r="D364" s="215">
        <v>44984</v>
      </c>
      <c r="E364" s="192" t="s">
        <v>2059</v>
      </c>
      <c r="F364" s="192" t="s">
        <v>12</v>
      </c>
      <c r="G364" s="192">
        <v>442414</v>
      </c>
      <c r="H364" s="68"/>
      <c r="I364" s="198" t="s">
        <v>1843</v>
      </c>
      <c r="J364" s="68"/>
      <c r="K364" s="68"/>
      <c r="L364" s="68"/>
      <c r="M364" s="68"/>
      <c r="N364" s="362"/>
      <c r="O364" s="362"/>
      <c r="P364" s="216">
        <v>14499.36</v>
      </c>
      <c r="Q364" s="216">
        <v>0</v>
      </c>
      <c r="R364" s="68" t="s">
        <v>638</v>
      </c>
      <c r="S364" s="363"/>
      <c r="T364" s="277"/>
    </row>
    <row r="365" spans="1:20" ht="38.25">
      <c r="A365" s="192" t="s">
        <v>667</v>
      </c>
      <c r="B365" s="68"/>
      <c r="C365" s="214" t="s">
        <v>1256</v>
      </c>
      <c r="D365" s="215">
        <v>44984</v>
      </c>
      <c r="E365" s="192" t="s">
        <v>2060</v>
      </c>
      <c r="F365" s="192" t="s">
        <v>12</v>
      </c>
      <c r="G365" s="192">
        <v>442416</v>
      </c>
      <c r="H365" s="68"/>
      <c r="I365" s="198" t="s">
        <v>1843</v>
      </c>
      <c r="J365" s="68"/>
      <c r="K365" s="68"/>
      <c r="L365" s="68"/>
      <c r="M365" s="68"/>
      <c r="N365" s="362"/>
      <c r="O365" s="362"/>
      <c r="P365" s="216">
        <v>14499.36</v>
      </c>
      <c r="Q365" s="216">
        <v>0</v>
      </c>
      <c r="R365" s="68" t="s">
        <v>638</v>
      </c>
      <c r="S365" s="363"/>
      <c r="T365" s="277"/>
    </row>
    <row r="366" spans="1:20" ht="38.25">
      <c r="A366" s="192" t="s">
        <v>667</v>
      </c>
      <c r="B366" s="68"/>
      <c r="C366" s="214" t="s">
        <v>1256</v>
      </c>
      <c r="D366" s="215">
        <v>44984</v>
      </c>
      <c r="E366" s="192" t="s">
        <v>2061</v>
      </c>
      <c r="F366" s="192" t="s">
        <v>12</v>
      </c>
      <c r="G366" s="192">
        <v>442420</v>
      </c>
      <c r="H366" s="68"/>
      <c r="I366" s="198" t="s">
        <v>1843</v>
      </c>
      <c r="J366" s="68"/>
      <c r="K366" s="68"/>
      <c r="L366" s="68"/>
      <c r="M366" s="68"/>
      <c r="N366" s="362"/>
      <c r="O366" s="362"/>
      <c r="P366" s="216">
        <v>5124.42</v>
      </c>
      <c r="Q366" s="216">
        <v>0</v>
      </c>
      <c r="R366" s="68" t="s">
        <v>638</v>
      </c>
      <c r="S366" s="363"/>
      <c r="T366" s="277"/>
    </row>
    <row r="367" spans="1:20" ht="38.25">
      <c r="A367" s="192" t="s">
        <v>667</v>
      </c>
      <c r="B367" s="68"/>
      <c r="C367" s="214" t="s">
        <v>1256</v>
      </c>
      <c r="D367" s="215">
        <v>44984</v>
      </c>
      <c r="E367" s="192" t="s">
        <v>2062</v>
      </c>
      <c r="F367" s="192" t="s">
        <v>12</v>
      </c>
      <c r="G367" s="192">
        <v>442422</v>
      </c>
      <c r="H367" s="68"/>
      <c r="I367" s="198" t="s">
        <v>1843</v>
      </c>
      <c r="J367" s="68"/>
      <c r="K367" s="68"/>
      <c r="L367" s="68"/>
      <c r="M367" s="68"/>
      <c r="N367" s="362"/>
      <c r="O367" s="362"/>
      <c r="P367" s="216">
        <v>1494.31</v>
      </c>
      <c r="Q367" s="216">
        <v>0</v>
      </c>
      <c r="R367" s="68" t="s">
        <v>638</v>
      </c>
      <c r="S367" s="363"/>
      <c r="T367" s="277"/>
    </row>
    <row r="368" spans="1:20" ht="38.25">
      <c r="A368" s="192" t="s">
        <v>667</v>
      </c>
      <c r="B368" s="68"/>
      <c r="C368" s="214" t="s">
        <v>1256</v>
      </c>
      <c r="D368" s="215">
        <v>44984</v>
      </c>
      <c r="E368" s="192" t="s">
        <v>2063</v>
      </c>
      <c r="F368" s="192" t="s">
        <v>12</v>
      </c>
      <c r="G368" s="192">
        <v>442424</v>
      </c>
      <c r="H368" s="68"/>
      <c r="I368" s="198" t="s">
        <v>1843</v>
      </c>
      <c r="J368" s="68"/>
      <c r="K368" s="68"/>
      <c r="L368" s="68"/>
      <c r="M368" s="68"/>
      <c r="N368" s="362"/>
      <c r="O368" s="362"/>
      <c r="P368" s="216">
        <v>39824.22</v>
      </c>
      <c r="Q368" s="216">
        <v>0</v>
      </c>
      <c r="R368" s="68" t="s">
        <v>638</v>
      </c>
      <c r="S368" s="363"/>
      <c r="T368" s="277"/>
    </row>
    <row r="369" spans="1:20" ht="38.25">
      <c r="A369" s="192" t="s">
        <v>667</v>
      </c>
      <c r="B369" s="68"/>
      <c r="C369" s="214" t="s">
        <v>1256</v>
      </c>
      <c r="D369" s="215">
        <v>44984</v>
      </c>
      <c r="E369" s="192" t="s">
        <v>2064</v>
      </c>
      <c r="F369" s="192" t="s">
        <v>12</v>
      </c>
      <c r="G369" s="192">
        <v>442426</v>
      </c>
      <c r="H369" s="68"/>
      <c r="I369" s="198" t="s">
        <v>1843</v>
      </c>
      <c r="J369" s="68"/>
      <c r="K369" s="68"/>
      <c r="L369" s="68"/>
      <c r="M369" s="68"/>
      <c r="N369" s="362"/>
      <c r="O369" s="362"/>
      <c r="P369" s="216">
        <v>4927.47</v>
      </c>
      <c r="Q369" s="216">
        <v>0</v>
      </c>
      <c r="R369" s="68" t="s">
        <v>638</v>
      </c>
      <c r="S369" s="363"/>
      <c r="T369" s="277"/>
    </row>
    <row r="370" spans="1:20" ht="38.25">
      <c r="A370" s="192" t="s">
        <v>667</v>
      </c>
      <c r="B370" s="68"/>
      <c r="C370" s="214" t="s">
        <v>1256</v>
      </c>
      <c r="D370" s="215">
        <v>44984</v>
      </c>
      <c r="E370" s="192" t="s">
        <v>2065</v>
      </c>
      <c r="F370" s="192" t="s">
        <v>12</v>
      </c>
      <c r="G370" s="192">
        <v>442428</v>
      </c>
      <c r="H370" s="68"/>
      <c r="I370" s="198" t="s">
        <v>1843</v>
      </c>
      <c r="J370" s="68"/>
      <c r="K370" s="68"/>
      <c r="L370" s="68"/>
      <c r="M370" s="68"/>
      <c r="N370" s="362"/>
      <c r="O370" s="362"/>
      <c r="P370" s="216">
        <v>3587.78</v>
      </c>
      <c r="Q370" s="216">
        <v>0</v>
      </c>
      <c r="R370" s="68" t="s">
        <v>638</v>
      </c>
      <c r="S370" s="363"/>
      <c r="T370" s="277"/>
    </row>
    <row r="371" spans="1:20" ht="38.25">
      <c r="A371" s="192" t="s">
        <v>667</v>
      </c>
      <c r="B371" s="68"/>
      <c r="C371" s="214" t="s">
        <v>1256</v>
      </c>
      <c r="D371" s="215">
        <v>44984</v>
      </c>
      <c r="E371" s="192" t="s">
        <v>2066</v>
      </c>
      <c r="F371" s="192" t="s">
        <v>12</v>
      </c>
      <c r="G371" s="192">
        <v>442430</v>
      </c>
      <c r="H371" s="68"/>
      <c r="I371" s="198" t="s">
        <v>1843</v>
      </c>
      <c r="J371" s="68"/>
      <c r="K371" s="68"/>
      <c r="L371" s="68"/>
      <c r="M371" s="68"/>
      <c r="N371" s="362"/>
      <c r="O371" s="362"/>
      <c r="P371" s="216">
        <v>38329.839999999997</v>
      </c>
      <c r="Q371" s="216">
        <v>0</v>
      </c>
      <c r="R371" s="68" t="s">
        <v>638</v>
      </c>
      <c r="S371" s="363"/>
      <c r="T371" s="277"/>
    </row>
    <row r="372" spans="1:20" ht="38.25">
      <c r="A372" s="192" t="s">
        <v>667</v>
      </c>
      <c r="B372" s="68"/>
      <c r="C372" s="214" t="s">
        <v>1256</v>
      </c>
      <c r="D372" s="215">
        <v>44984</v>
      </c>
      <c r="E372" s="192" t="s">
        <v>2067</v>
      </c>
      <c r="F372" s="192" t="s">
        <v>12</v>
      </c>
      <c r="G372" s="192">
        <v>442432</v>
      </c>
      <c r="H372" s="68"/>
      <c r="I372" s="198" t="s">
        <v>1843</v>
      </c>
      <c r="J372" s="68"/>
      <c r="K372" s="68"/>
      <c r="L372" s="68"/>
      <c r="M372" s="68"/>
      <c r="N372" s="362"/>
      <c r="O372" s="362"/>
      <c r="P372" s="216">
        <v>5124.42</v>
      </c>
      <c r="Q372" s="216">
        <v>0</v>
      </c>
      <c r="R372" s="68" t="s">
        <v>638</v>
      </c>
      <c r="S372" s="363"/>
      <c r="T372" s="277"/>
    </row>
    <row r="373" spans="1:20" ht="38.25">
      <c r="A373" s="192" t="s">
        <v>667</v>
      </c>
      <c r="B373" s="68"/>
      <c r="C373" s="214" t="s">
        <v>1256</v>
      </c>
      <c r="D373" s="215">
        <v>44984</v>
      </c>
      <c r="E373" s="192" t="s">
        <v>2068</v>
      </c>
      <c r="F373" s="192" t="s">
        <v>12</v>
      </c>
      <c r="G373" s="192">
        <v>442434</v>
      </c>
      <c r="H373" s="68"/>
      <c r="I373" s="198" t="s">
        <v>1843</v>
      </c>
      <c r="J373" s="68"/>
      <c r="K373" s="68"/>
      <c r="L373" s="68"/>
      <c r="M373" s="68"/>
      <c r="N373" s="362"/>
      <c r="O373" s="362"/>
      <c r="P373" s="216">
        <v>5124.42</v>
      </c>
      <c r="Q373" s="216">
        <v>0</v>
      </c>
      <c r="R373" s="68" t="s">
        <v>638</v>
      </c>
      <c r="S373" s="363"/>
      <c r="T373" s="277"/>
    </row>
    <row r="374" spans="1:20" ht="38.25">
      <c r="A374" s="192" t="s">
        <v>667</v>
      </c>
      <c r="B374" s="68"/>
      <c r="C374" s="214" t="s">
        <v>1256</v>
      </c>
      <c r="D374" s="215">
        <v>44984</v>
      </c>
      <c r="E374" s="192" t="s">
        <v>2069</v>
      </c>
      <c r="F374" s="192" t="s">
        <v>12</v>
      </c>
      <c r="G374" s="192">
        <v>442436</v>
      </c>
      <c r="H374" s="68"/>
      <c r="I374" s="198" t="s">
        <v>1843</v>
      </c>
      <c r="J374" s="68"/>
      <c r="K374" s="68"/>
      <c r="L374" s="68"/>
      <c r="M374" s="68"/>
      <c r="N374" s="362"/>
      <c r="O374" s="362"/>
      <c r="P374" s="216">
        <v>5124.42</v>
      </c>
      <c r="Q374" s="216">
        <v>0</v>
      </c>
      <c r="R374" s="68" t="s">
        <v>638</v>
      </c>
      <c r="S374" s="363"/>
      <c r="T374" s="277"/>
    </row>
    <row r="375" spans="1:20" ht="38.25">
      <c r="A375" s="192" t="s">
        <v>667</v>
      </c>
      <c r="B375" s="68"/>
      <c r="C375" s="214" t="s">
        <v>1256</v>
      </c>
      <c r="D375" s="215">
        <v>44984</v>
      </c>
      <c r="E375" s="192" t="s">
        <v>2070</v>
      </c>
      <c r="F375" s="192" t="s">
        <v>12</v>
      </c>
      <c r="G375" s="192">
        <v>442438</v>
      </c>
      <c r="H375" s="68"/>
      <c r="I375" s="198" t="s">
        <v>1843</v>
      </c>
      <c r="J375" s="68"/>
      <c r="K375" s="68"/>
      <c r="L375" s="68"/>
      <c r="M375" s="68"/>
      <c r="N375" s="362"/>
      <c r="O375" s="362"/>
      <c r="P375" s="216">
        <v>46653.9</v>
      </c>
      <c r="Q375" s="216">
        <v>0</v>
      </c>
      <c r="R375" s="68" t="s">
        <v>638</v>
      </c>
      <c r="S375" s="363"/>
      <c r="T375" s="277"/>
    </row>
    <row r="376" spans="1:20" ht="38.25">
      <c r="A376" s="192" t="s">
        <v>667</v>
      </c>
      <c r="B376" s="68"/>
      <c r="C376" s="214" t="s">
        <v>1256</v>
      </c>
      <c r="D376" s="215">
        <v>44984</v>
      </c>
      <c r="E376" s="192" t="s">
        <v>2071</v>
      </c>
      <c r="F376" s="192" t="s">
        <v>12</v>
      </c>
      <c r="G376" s="192">
        <v>442440</v>
      </c>
      <c r="H376" s="68"/>
      <c r="I376" s="198" t="s">
        <v>1843</v>
      </c>
      <c r="J376" s="68"/>
      <c r="K376" s="68"/>
      <c r="L376" s="68"/>
      <c r="M376" s="68"/>
      <c r="N376" s="362"/>
      <c r="O376" s="362"/>
      <c r="P376" s="216">
        <v>29969.83</v>
      </c>
      <c r="Q376" s="216">
        <v>0</v>
      </c>
      <c r="R376" s="68" t="s">
        <v>638</v>
      </c>
      <c r="S376" s="363"/>
      <c r="T376" s="277"/>
    </row>
    <row r="377" spans="1:20" ht="38.25">
      <c r="A377" s="192" t="s">
        <v>667</v>
      </c>
      <c r="B377" s="68"/>
      <c r="C377" s="214" t="s">
        <v>1256</v>
      </c>
      <c r="D377" s="215">
        <v>44984</v>
      </c>
      <c r="E377" s="192" t="s">
        <v>2072</v>
      </c>
      <c r="F377" s="192" t="s">
        <v>12</v>
      </c>
      <c r="G377" s="192">
        <v>442442</v>
      </c>
      <c r="H377" s="68"/>
      <c r="I377" s="198" t="s">
        <v>1843</v>
      </c>
      <c r="J377" s="68"/>
      <c r="K377" s="68"/>
      <c r="L377" s="68"/>
      <c r="M377" s="68"/>
      <c r="N377" s="362"/>
      <c r="O377" s="362"/>
      <c r="P377" s="216">
        <v>1530.26</v>
      </c>
      <c r="Q377" s="216">
        <v>0</v>
      </c>
      <c r="R377" s="68" t="s">
        <v>638</v>
      </c>
      <c r="S377" s="363"/>
      <c r="T377" s="277"/>
    </row>
    <row r="378" spans="1:20" ht="38.25">
      <c r="A378" s="192" t="s">
        <v>667</v>
      </c>
      <c r="B378" s="68"/>
      <c r="C378" s="214" t="s">
        <v>1256</v>
      </c>
      <c r="D378" s="215">
        <v>44984</v>
      </c>
      <c r="E378" s="192" t="s">
        <v>2073</v>
      </c>
      <c r="F378" s="192" t="s">
        <v>12</v>
      </c>
      <c r="G378" s="192">
        <v>442444</v>
      </c>
      <c r="H378" s="68"/>
      <c r="I378" s="198" t="s">
        <v>1843</v>
      </c>
      <c r="J378" s="68"/>
      <c r="K378" s="68"/>
      <c r="L378" s="68"/>
      <c r="M378" s="68"/>
      <c r="N378" s="362"/>
      <c r="O378" s="362"/>
      <c r="P378" s="216">
        <v>39824.22</v>
      </c>
      <c r="Q378" s="216">
        <v>0</v>
      </c>
      <c r="R378" s="68" t="s">
        <v>638</v>
      </c>
      <c r="S378" s="363"/>
      <c r="T378" s="277"/>
    </row>
    <row r="379" spans="1:20" ht="76.5">
      <c r="A379" s="192" t="s">
        <v>544</v>
      </c>
      <c r="B379" s="68"/>
      <c r="C379" s="214" t="s">
        <v>683</v>
      </c>
      <c r="D379" s="215">
        <v>44985</v>
      </c>
      <c r="E379" s="192" t="s">
        <v>2074</v>
      </c>
      <c r="F379" s="192" t="s">
        <v>6</v>
      </c>
      <c r="G379" s="192">
        <v>1769846</v>
      </c>
      <c r="H379" s="68"/>
      <c r="I379" s="198" t="s">
        <v>2142</v>
      </c>
      <c r="J379" s="68"/>
      <c r="K379" s="68"/>
      <c r="L379" s="68"/>
      <c r="M379" s="68"/>
      <c r="N379" s="362"/>
      <c r="O379" s="362"/>
      <c r="P379" s="216">
        <v>0</v>
      </c>
      <c r="Q379" s="216">
        <v>195668.07</v>
      </c>
      <c r="R379" s="68" t="s">
        <v>638</v>
      </c>
      <c r="S379" s="363"/>
      <c r="T379" s="277"/>
    </row>
    <row r="380" spans="1:20" ht="76.5">
      <c r="A380" s="192" t="s">
        <v>544</v>
      </c>
      <c r="B380" s="68"/>
      <c r="C380" s="214" t="s">
        <v>683</v>
      </c>
      <c r="D380" s="215">
        <v>44985</v>
      </c>
      <c r="E380" s="192" t="s">
        <v>2075</v>
      </c>
      <c r="F380" s="192" t="s">
        <v>6</v>
      </c>
      <c r="G380" s="192">
        <v>1769848</v>
      </c>
      <c r="H380" s="68"/>
      <c r="I380" s="198" t="s">
        <v>2143</v>
      </c>
      <c r="J380" s="68"/>
      <c r="K380" s="68"/>
      <c r="L380" s="68"/>
      <c r="M380" s="68"/>
      <c r="N380" s="362"/>
      <c r="O380" s="362"/>
      <c r="P380" s="216">
        <v>0</v>
      </c>
      <c r="Q380" s="216">
        <v>118752.24</v>
      </c>
      <c r="R380" s="68" t="s">
        <v>638</v>
      </c>
      <c r="S380" s="363"/>
      <c r="T380" s="277"/>
    </row>
    <row r="381" spans="1:20" ht="76.5">
      <c r="A381" s="192" t="s">
        <v>544</v>
      </c>
      <c r="B381" s="68"/>
      <c r="C381" s="214" t="s">
        <v>683</v>
      </c>
      <c r="D381" s="215">
        <v>44985</v>
      </c>
      <c r="E381" s="192" t="s">
        <v>2076</v>
      </c>
      <c r="F381" s="192" t="s">
        <v>6</v>
      </c>
      <c r="G381" s="192">
        <v>1769849</v>
      </c>
      <c r="H381" s="68"/>
      <c r="I381" s="198" t="s">
        <v>2144</v>
      </c>
      <c r="J381" s="68"/>
      <c r="K381" s="68"/>
      <c r="L381" s="68"/>
      <c r="M381" s="68"/>
      <c r="N381" s="362"/>
      <c r="O381" s="362"/>
      <c r="P381" s="216">
        <v>0</v>
      </c>
      <c r="Q381" s="216">
        <v>3873.3</v>
      </c>
      <c r="R381" s="68" t="s">
        <v>638</v>
      </c>
      <c r="S381" s="363"/>
      <c r="T381" s="277"/>
    </row>
    <row r="382" spans="1:20" ht="76.5">
      <c r="A382" s="192" t="s">
        <v>544</v>
      </c>
      <c r="B382" s="68"/>
      <c r="C382" s="214" t="s">
        <v>683</v>
      </c>
      <c r="D382" s="215">
        <v>44985</v>
      </c>
      <c r="E382" s="192" t="s">
        <v>2077</v>
      </c>
      <c r="F382" s="192" t="s">
        <v>6</v>
      </c>
      <c r="G382" s="192">
        <v>1769850</v>
      </c>
      <c r="H382" s="68"/>
      <c r="I382" s="198" t="s">
        <v>2145</v>
      </c>
      <c r="J382" s="68"/>
      <c r="K382" s="68"/>
      <c r="L382" s="68"/>
      <c r="M382" s="68"/>
      <c r="N382" s="362"/>
      <c r="O382" s="362"/>
      <c r="P382" s="216">
        <v>0</v>
      </c>
      <c r="Q382" s="216">
        <v>2.8</v>
      </c>
      <c r="R382" s="68" t="s">
        <v>638</v>
      </c>
      <c r="S382" s="363"/>
      <c r="T382" s="277"/>
    </row>
    <row r="383" spans="1:20" ht="76.5">
      <c r="A383" s="192" t="s">
        <v>544</v>
      </c>
      <c r="B383" s="68"/>
      <c r="C383" s="214" t="s">
        <v>683</v>
      </c>
      <c r="D383" s="215">
        <v>44985</v>
      </c>
      <c r="E383" s="192" t="s">
        <v>2078</v>
      </c>
      <c r="F383" s="192" t="s">
        <v>6</v>
      </c>
      <c r="G383" s="192">
        <v>1769851</v>
      </c>
      <c r="H383" s="68"/>
      <c r="I383" s="198" t="s">
        <v>2146</v>
      </c>
      <c r="J383" s="68"/>
      <c r="K383" s="68"/>
      <c r="L383" s="68"/>
      <c r="M383" s="68"/>
      <c r="N383" s="362"/>
      <c r="O383" s="362"/>
      <c r="P383" s="216">
        <v>0</v>
      </c>
      <c r="Q383" s="216">
        <v>52800</v>
      </c>
      <c r="R383" s="68" t="s">
        <v>638</v>
      </c>
      <c r="S383" s="363"/>
      <c r="T383" s="277"/>
    </row>
    <row r="384" spans="1:20" ht="76.5">
      <c r="A384" s="192" t="s">
        <v>544</v>
      </c>
      <c r="B384" s="68"/>
      <c r="C384" s="214" t="s">
        <v>683</v>
      </c>
      <c r="D384" s="215">
        <v>44985</v>
      </c>
      <c r="E384" s="192" t="s">
        <v>2079</v>
      </c>
      <c r="F384" s="192" t="s">
        <v>6</v>
      </c>
      <c r="G384" s="192">
        <v>1769852</v>
      </c>
      <c r="H384" s="68"/>
      <c r="I384" s="198" t="s">
        <v>2147</v>
      </c>
      <c r="J384" s="68"/>
      <c r="K384" s="68"/>
      <c r="L384" s="68"/>
      <c r="M384" s="68"/>
      <c r="N384" s="362"/>
      <c r="O384" s="362"/>
      <c r="P384" s="216">
        <v>0</v>
      </c>
      <c r="Q384" s="216">
        <v>54400</v>
      </c>
      <c r="R384" s="68" t="s">
        <v>638</v>
      </c>
      <c r="S384" s="363"/>
      <c r="T384" s="277"/>
    </row>
    <row r="385" spans="1:20" ht="76.5">
      <c r="A385" s="192" t="s">
        <v>544</v>
      </c>
      <c r="B385" s="68"/>
      <c r="C385" s="214" t="s">
        <v>683</v>
      </c>
      <c r="D385" s="215">
        <v>44985</v>
      </c>
      <c r="E385" s="192" t="s">
        <v>2080</v>
      </c>
      <c r="F385" s="192" t="s">
        <v>6</v>
      </c>
      <c r="G385" s="192">
        <v>1769853</v>
      </c>
      <c r="H385" s="68"/>
      <c r="I385" s="198" t="s">
        <v>2148</v>
      </c>
      <c r="J385" s="68"/>
      <c r="K385" s="68"/>
      <c r="L385" s="68"/>
      <c r="M385" s="68"/>
      <c r="N385" s="362"/>
      <c r="O385" s="362"/>
      <c r="P385" s="216">
        <v>0</v>
      </c>
      <c r="Q385" s="216">
        <v>54400</v>
      </c>
      <c r="R385" s="68" t="s">
        <v>638</v>
      </c>
      <c r="S385" s="363"/>
      <c r="T385" s="277"/>
    </row>
    <row r="386" spans="1:20" ht="76.5">
      <c r="A386" s="192" t="s">
        <v>544</v>
      </c>
      <c r="B386" s="68"/>
      <c r="C386" s="214" t="s">
        <v>683</v>
      </c>
      <c r="D386" s="215">
        <v>44985</v>
      </c>
      <c r="E386" s="192" t="s">
        <v>2081</v>
      </c>
      <c r="F386" s="192" t="s">
        <v>6</v>
      </c>
      <c r="G386" s="192">
        <v>1769854</v>
      </c>
      <c r="H386" s="68"/>
      <c r="I386" s="198" t="s">
        <v>2149</v>
      </c>
      <c r="J386" s="68"/>
      <c r="K386" s="68"/>
      <c r="L386" s="68"/>
      <c r="M386" s="68"/>
      <c r="N386" s="362"/>
      <c r="O386" s="362"/>
      <c r="P386" s="216">
        <v>0</v>
      </c>
      <c r="Q386" s="216">
        <v>54000</v>
      </c>
      <c r="R386" s="68" t="s">
        <v>638</v>
      </c>
      <c r="S386" s="363"/>
      <c r="T386" s="277"/>
    </row>
    <row r="387" spans="1:20" ht="76.5">
      <c r="A387" s="192" t="s">
        <v>544</v>
      </c>
      <c r="B387" s="68"/>
      <c r="C387" s="214" t="s">
        <v>683</v>
      </c>
      <c r="D387" s="215">
        <v>44985</v>
      </c>
      <c r="E387" s="192" t="s">
        <v>2082</v>
      </c>
      <c r="F387" s="192" t="s">
        <v>6</v>
      </c>
      <c r="G387" s="192">
        <v>1769855</v>
      </c>
      <c r="H387" s="68"/>
      <c r="I387" s="198" t="s">
        <v>2150</v>
      </c>
      <c r="J387" s="68"/>
      <c r="K387" s="68"/>
      <c r="L387" s="68"/>
      <c r="M387" s="68"/>
      <c r="N387" s="362"/>
      <c r="O387" s="362"/>
      <c r="P387" s="216">
        <v>0</v>
      </c>
      <c r="Q387" s="216">
        <v>35200</v>
      </c>
      <c r="R387" s="68" t="s">
        <v>638</v>
      </c>
      <c r="S387" s="363"/>
      <c r="T387" s="277"/>
    </row>
    <row r="388" spans="1:20" ht="76.5">
      <c r="A388" s="192" t="s">
        <v>544</v>
      </c>
      <c r="B388" s="68"/>
      <c r="C388" s="214" t="s">
        <v>683</v>
      </c>
      <c r="D388" s="215">
        <v>44985</v>
      </c>
      <c r="E388" s="192" t="s">
        <v>2083</v>
      </c>
      <c r="F388" s="192" t="s">
        <v>6</v>
      </c>
      <c r="G388" s="192">
        <v>1769856</v>
      </c>
      <c r="H388" s="68"/>
      <c r="I388" s="198" t="s">
        <v>2151</v>
      </c>
      <c r="J388" s="68"/>
      <c r="K388" s="68"/>
      <c r="L388" s="68"/>
      <c r="M388" s="68"/>
      <c r="N388" s="362"/>
      <c r="O388" s="362"/>
      <c r="P388" s="216">
        <v>0</v>
      </c>
      <c r="Q388" s="216">
        <v>317909.21000000002</v>
      </c>
      <c r="R388" s="68" t="s">
        <v>638</v>
      </c>
      <c r="S388" s="363"/>
      <c r="T388" s="277"/>
    </row>
    <row r="389" spans="1:20" ht="51">
      <c r="A389" s="192" t="s">
        <v>541</v>
      </c>
      <c r="B389" s="68"/>
      <c r="C389" s="214" t="s">
        <v>590</v>
      </c>
      <c r="D389" s="215">
        <v>44986</v>
      </c>
      <c r="E389" s="192" t="s">
        <v>2158</v>
      </c>
      <c r="F389" s="192" t="s">
        <v>3</v>
      </c>
      <c r="G389" s="192">
        <v>2095784</v>
      </c>
      <c r="H389" s="68"/>
      <c r="I389" s="198" t="s">
        <v>1756</v>
      </c>
      <c r="J389" s="68"/>
      <c r="K389" s="68"/>
      <c r="L389" s="68"/>
      <c r="M389" s="68"/>
      <c r="N389" s="362"/>
      <c r="O389" s="362"/>
      <c r="P389" s="216">
        <v>0</v>
      </c>
      <c r="Q389" s="216">
        <v>290</v>
      </c>
      <c r="R389" s="68" t="s">
        <v>638</v>
      </c>
      <c r="S389" s="363"/>
      <c r="T389" s="277"/>
    </row>
    <row r="390" spans="1:20" ht="51">
      <c r="A390" s="192" t="s">
        <v>541</v>
      </c>
      <c r="B390" s="68"/>
      <c r="C390" s="214" t="s">
        <v>590</v>
      </c>
      <c r="D390" s="215">
        <v>44986</v>
      </c>
      <c r="E390" s="192" t="s">
        <v>2159</v>
      </c>
      <c r="F390" s="192" t="s">
        <v>3</v>
      </c>
      <c r="G390" s="192">
        <v>2095851</v>
      </c>
      <c r="H390" s="68"/>
      <c r="I390" s="198" t="s">
        <v>2403</v>
      </c>
      <c r="J390" s="68"/>
      <c r="K390" s="68"/>
      <c r="L390" s="68"/>
      <c r="M390" s="68"/>
      <c r="N390" s="362"/>
      <c r="O390" s="362"/>
      <c r="P390" s="216">
        <v>0</v>
      </c>
      <c r="Q390" s="216">
        <v>3451.25</v>
      </c>
      <c r="R390" s="68" t="s">
        <v>638</v>
      </c>
      <c r="S390" s="363"/>
      <c r="T390" s="277"/>
    </row>
    <row r="391" spans="1:20" ht="51">
      <c r="A391" s="192" t="s">
        <v>541</v>
      </c>
      <c r="B391" s="68"/>
      <c r="C391" s="214" t="s">
        <v>590</v>
      </c>
      <c r="D391" s="215">
        <v>44986</v>
      </c>
      <c r="E391" s="192" t="s">
        <v>2160</v>
      </c>
      <c r="F391" s="192" t="s">
        <v>3</v>
      </c>
      <c r="G391" s="192">
        <v>2095862</v>
      </c>
      <c r="H391" s="68"/>
      <c r="I391" s="198" t="s">
        <v>2404</v>
      </c>
      <c r="J391" s="68"/>
      <c r="K391" s="68"/>
      <c r="L391" s="68"/>
      <c r="M391" s="68"/>
      <c r="N391" s="362"/>
      <c r="O391" s="362"/>
      <c r="P391" s="216">
        <v>0</v>
      </c>
      <c r="Q391" s="216">
        <v>3451.25</v>
      </c>
      <c r="R391" s="68" t="s">
        <v>638</v>
      </c>
      <c r="S391" s="363"/>
      <c r="T391" s="277"/>
    </row>
    <row r="392" spans="1:20" ht="51">
      <c r="A392" s="192" t="s">
        <v>541</v>
      </c>
      <c r="B392" s="68"/>
      <c r="C392" s="214" t="s">
        <v>590</v>
      </c>
      <c r="D392" s="215">
        <v>44987</v>
      </c>
      <c r="E392" s="192" t="s">
        <v>2161</v>
      </c>
      <c r="F392" s="192" t="s">
        <v>3</v>
      </c>
      <c r="G392" s="192">
        <v>2096150</v>
      </c>
      <c r="H392" s="68"/>
      <c r="I392" s="198" t="s">
        <v>2405</v>
      </c>
      <c r="J392" s="68"/>
      <c r="K392" s="68"/>
      <c r="L392" s="68"/>
      <c r="M392" s="68"/>
      <c r="N392" s="362"/>
      <c r="O392" s="362"/>
      <c r="P392" s="216">
        <v>0</v>
      </c>
      <c r="Q392" s="216">
        <v>1058.8399999999999</v>
      </c>
      <c r="R392" s="68" t="s">
        <v>638</v>
      </c>
      <c r="S392" s="363"/>
      <c r="T392" s="277"/>
    </row>
    <row r="393" spans="1:20" ht="38.25">
      <c r="A393" s="192">
        <v>139</v>
      </c>
      <c r="B393" s="68"/>
      <c r="C393" s="214" t="s">
        <v>64</v>
      </c>
      <c r="D393" s="215">
        <v>44987</v>
      </c>
      <c r="E393" s="192" t="s">
        <v>2162</v>
      </c>
      <c r="F393" s="192" t="s">
        <v>3</v>
      </c>
      <c r="G393" s="192">
        <v>2096161</v>
      </c>
      <c r="H393" s="68"/>
      <c r="I393" s="198" t="s">
        <v>2406</v>
      </c>
      <c r="J393" s="68"/>
      <c r="K393" s="68"/>
      <c r="L393" s="68"/>
      <c r="M393" s="68"/>
      <c r="N393" s="362"/>
      <c r="O393" s="362"/>
      <c r="P393" s="216">
        <v>0</v>
      </c>
      <c r="Q393" s="216">
        <v>47.92</v>
      </c>
      <c r="R393" s="68" t="s">
        <v>638</v>
      </c>
      <c r="S393" s="363"/>
      <c r="T393" s="277"/>
    </row>
    <row r="394" spans="1:20" ht="38.25">
      <c r="A394" s="192">
        <v>140</v>
      </c>
      <c r="B394" s="68"/>
      <c r="C394" s="214" t="s">
        <v>1279</v>
      </c>
      <c r="D394" s="215">
        <v>44987</v>
      </c>
      <c r="E394" s="192" t="s">
        <v>2163</v>
      </c>
      <c r="F394" s="192" t="s">
        <v>3</v>
      </c>
      <c r="G394" s="192">
        <v>2096179</v>
      </c>
      <c r="H394" s="68"/>
      <c r="I394" s="198" t="s">
        <v>2407</v>
      </c>
      <c r="J394" s="68"/>
      <c r="K394" s="68"/>
      <c r="L394" s="68"/>
      <c r="M394" s="68"/>
      <c r="N394" s="362"/>
      <c r="O394" s="362"/>
      <c r="P394" s="216">
        <v>0</v>
      </c>
      <c r="Q394" s="216">
        <v>61.35</v>
      </c>
      <c r="R394" s="68" t="s">
        <v>638</v>
      </c>
      <c r="S394" s="363"/>
      <c r="T394" s="277"/>
    </row>
    <row r="395" spans="1:20" ht="51">
      <c r="A395" s="192">
        <v>902</v>
      </c>
      <c r="B395" s="68"/>
      <c r="C395" s="214" t="s">
        <v>191</v>
      </c>
      <c r="D395" s="215">
        <v>44987</v>
      </c>
      <c r="E395" s="192" t="s">
        <v>2164</v>
      </c>
      <c r="F395" s="192" t="s">
        <v>3</v>
      </c>
      <c r="G395" s="192">
        <v>2096195</v>
      </c>
      <c r="H395" s="68"/>
      <c r="I395" s="198" t="s">
        <v>2408</v>
      </c>
      <c r="J395" s="68"/>
      <c r="K395" s="68"/>
      <c r="L395" s="68"/>
      <c r="M395" s="68"/>
      <c r="N395" s="362"/>
      <c r="O395" s="362"/>
      <c r="P395" s="216">
        <v>0</v>
      </c>
      <c r="Q395" s="216">
        <v>3194.68</v>
      </c>
      <c r="R395" s="68" t="s">
        <v>638</v>
      </c>
      <c r="S395" s="363"/>
      <c r="T395" s="277"/>
    </row>
    <row r="396" spans="1:20" ht="51">
      <c r="A396" s="192" t="s">
        <v>541</v>
      </c>
      <c r="B396" s="68"/>
      <c r="C396" s="214" t="s">
        <v>590</v>
      </c>
      <c r="D396" s="215">
        <v>44987</v>
      </c>
      <c r="E396" s="192" t="s">
        <v>2165</v>
      </c>
      <c r="F396" s="192" t="s">
        <v>3</v>
      </c>
      <c r="G396" s="192">
        <v>2096299</v>
      </c>
      <c r="H396" s="68"/>
      <c r="I396" s="198" t="s">
        <v>2409</v>
      </c>
      <c r="J396" s="68"/>
      <c r="K396" s="68"/>
      <c r="L396" s="68"/>
      <c r="M396" s="68"/>
      <c r="N396" s="362"/>
      <c r="O396" s="362"/>
      <c r="P396" s="216">
        <v>0</v>
      </c>
      <c r="Q396" s="216">
        <v>3116.18</v>
      </c>
      <c r="R396" s="68" t="s">
        <v>638</v>
      </c>
      <c r="S396" s="363"/>
      <c r="T396" s="277"/>
    </row>
    <row r="397" spans="1:20" ht="51">
      <c r="A397" s="192" t="s">
        <v>541</v>
      </c>
      <c r="B397" s="68"/>
      <c r="C397" s="214" t="s">
        <v>590</v>
      </c>
      <c r="D397" s="215">
        <v>44987</v>
      </c>
      <c r="E397" s="192" t="s">
        <v>2166</v>
      </c>
      <c r="F397" s="192" t="s">
        <v>3</v>
      </c>
      <c r="G397" s="192">
        <v>2096321</v>
      </c>
      <c r="H397" s="68"/>
      <c r="I397" s="198" t="s">
        <v>2410</v>
      </c>
      <c r="J397" s="68"/>
      <c r="K397" s="68"/>
      <c r="L397" s="68"/>
      <c r="M397" s="68"/>
      <c r="N397" s="362"/>
      <c r="O397" s="362"/>
      <c r="P397" s="216">
        <v>0</v>
      </c>
      <c r="Q397" s="216">
        <v>10833.66</v>
      </c>
      <c r="R397" s="68" t="s">
        <v>638</v>
      </c>
      <c r="S397" s="363"/>
      <c r="T397" s="277"/>
    </row>
    <row r="398" spans="1:20" ht="51">
      <c r="A398" s="192" t="s">
        <v>541</v>
      </c>
      <c r="B398" s="68"/>
      <c r="C398" s="214" t="s">
        <v>590</v>
      </c>
      <c r="D398" s="215">
        <v>44987</v>
      </c>
      <c r="E398" s="192" t="s">
        <v>2167</v>
      </c>
      <c r="F398" s="192" t="s">
        <v>3</v>
      </c>
      <c r="G398" s="192">
        <v>2096222</v>
      </c>
      <c r="H398" s="68"/>
      <c r="I398" s="198" t="s">
        <v>2411</v>
      </c>
      <c r="J398" s="68"/>
      <c r="K398" s="68"/>
      <c r="L398" s="68"/>
      <c r="M398" s="68"/>
      <c r="N398" s="362"/>
      <c r="O398" s="362"/>
      <c r="P398" s="216">
        <v>0</v>
      </c>
      <c r="Q398" s="216">
        <v>1337.33</v>
      </c>
      <c r="R398" s="68" t="s">
        <v>638</v>
      </c>
      <c r="S398" s="363"/>
      <c r="T398" s="277"/>
    </row>
    <row r="399" spans="1:20" ht="51">
      <c r="A399" s="192" t="s">
        <v>541</v>
      </c>
      <c r="B399" s="68"/>
      <c r="C399" s="214" t="s">
        <v>590</v>
      </c>
      <c r="D399" s="215">
        <v>44988</v>
      </c>
      <c r="E399" s="192" t="s">
        <v>2168</v>
      </c>
      <c r="F399" s="192" t="s">
        <v>3</v>
      </c>
      <c r="G399" s="192">
        <v>2096602</v>
      </c>
      <c r="H399" s="68"/>
      <c r="I399" s="198" t="s">
        <v>1764</v>
      </c>
      <c r="J399" s="68"/>
      <c r="K399" s="68"/>
      <c r="L399" s="68"/>
      <c r="M399" s="68"/>
      <c r="N399" s="362"/>
      <c r="O399" s="362"/>
      <c r="P399" s="216">
        <v>0</v>
      </c>
      <c r="Q399" s="216">
        <v>4310</v>
      </c>
      <c r="R399" s="68" t="s">
        <v>638</v>
      </c>
      <c r="S399" s="363"/>
      <c r="T399" s="277"/>
    </row>
    <row r="400" spans="1:20" ht="51">
      <c r="A400" s="192" t="s">
        <v>541</v>
      </c>
      <c r="B400" s="68"/>
      <c r="C400" s="214" t="s">
        <v>590</v>
      </c>
      <c r="D400" s="215">
        <v>44988</v>
      </c>
      <c r="E400" s="192" t="s">
        <v>2169</v>
      </c>
      <c r="F400" s="192" t="s">
        <v>3</v>
      </c>
      <c r="G400" s="192">
        <v>2096625</v>
      </c>
      <c r="H400" s="68"/>
      <c r="I400" s="198" t="s">
        <v>2412</v>
      </c>
      <c r="J400" s="68"/>
      <c r="K400" s="68"/>
      <c r="L400" s="68"/>
      <c r="M400" s="68"/>
      <c r="N400" s="362"/>
      <c r="O400" s="362"/>
      <c r="P400" s="216">
        <v>0</v>
      </c>
      <c r="Q400" s="216">
        <v>1403</v>
      </c>
      <c r="R400" s="68" t="s">
        <v>638</v>
      </c>
      <c r="S400" s="363"/>
      <c r="T400" s="277"/>
    </row>
    <row r="401" spans="1:20" ht="51">
      <c r="A401" s="192" t="s">
        <v>541</v>
      </c>
      <c r="B401" s="68"/>
      <c r="C401" s="214" t="s">
        <v>590</v>
      </c>
      <c r="D401" s="215">
        <v>44988</v>
      </c>
      <c r="E401" s="192" t="s">
        <v>2170</v>
      </c>
      <c r="F401" s="192" t="s">
        <v>3</v>
      </c>
      <c r="G401" s="192">
        <v>2096658</v>
      </c>
      <c r="H401" s="68"/>
      <c r="I401" s="198" t="s">
        <v>1560</v>
      </c>
      <c r="J401" s="68"/>
      <c r="K401" s="68"/>
      <c r="L401" s="68"/>
      <c r="M401" s="68"/>
      <c r="N401" s="362"/>
      <c r="O401" s="362"/>
      <c r="P401" s="216">
        <v>0</v>
      </c>
      <c r="Q401" s="216">
        <v>810</v>
      </c>
      <c r="R401" s="68" t="s">
        <v>638</v>
      </c>
      <c r="S401" s="363"/>
      <c r="T401" s="277"/>
    </row>
    <row r="402" spans="1:20" ht="51">
      <c r="A402" s="192">
        <v>902</v>
      </c>
      <c r="B402" s="68"/>
      <c r="C402" s="214" t="s">
        <v>191</v>
      </c>
      <c r="D402" s="215">
        <v>44988</v>
      </c>
      <c r="E402" s="192" t="s">
        <v>2171</v>
      </c>
      <c r="F402" s="192" t="s">
        <v>3</v>
      </c>
      <c r="G402" s="192">
        <v>2096679</v>
      </c>
      <c r="H402" s="68"/>
      <c r="I402" s="198" t="s">
        <v>2413</v>
      </c>
      <c r="J402" s="68"/>
      <c r="K402" s="68"/>
      <c r="L402" s="68"/>
      <c r="M402" s="68"/>
      <c r="N402" s="362"/>
      <c r="O402" s="362"/>
      <c r="P402" s="216">
        <v>0</v>
      </c>
      <c r="Q402" s="216">
        <v>10.67</v>
      </c>
      <c r="R402" s="68" t="s">
        <v>638</v>
      </c>
      <c r="S402" s="363"/>
      <c r="T402" s="277"/>
    </row>
    <row r="403" spans="1:20" ht="51">
      <c r="A403" s="192" t="s">
        <v>541</v>
      </c>
      <c r="B403" s="68"/>
      <c r="C403" s="214" t="s">
        <v>590</v>
      </c>
      <c r="D403" s="215">
        <v>44988</v>
      </c>
      <c r="E403" s="192" t="s">
        <v>2172</v>
      </c>
      <c r="F403" s="192" t="s">
        <v>3</v>
      </c>
      <c r="G403" s="192">
        <v>2096733</v>
      </c>
      <c r="H403" s="68"/>
      <c r="I403" s="198" t="s">
        <v>2414</v>
      </c>
      <c r="J403" s="68"/>
      <c r="K403" s="68"/>
      <c r="L403" s="68"/>
      <c r="M403" s="68"/>
      <c r="N403" s="362"/>
      <c r="O403" s="362"/>
      <c r="P403" s="216">
        <v>0</v>
      </c>
      <c r="Q403" s="216">
        <v>2160.96</v>
      </c>
      <c r="R403" s="68" t="s">
        <v>638</v>
      </c>
      <c r="S403" s="363"/>
      <c r="T403" s="277"/>
    </row>
    <row r="404" spans="1:20" ht="51">
      <c r="A404" s="192" t="s">
        <v>541</v>
      </c>
      <c r="B404" s="68"/>
      <c r="C404" s="214" t="s">
        <v>590</v>
      </c>
      <c r="D404" s="215">
        <v>44988</v>
      </c>
      <c r="E404" s="192" t="s">
        <v>2173</v>
      </c>
      <c r="F404" s="192" t="s">
        <v>3</v>
      </c>
      <c r="G404" s="192">
        <v>2096758</v>
      </c>
      <c r="H404" s="68"/>
      <c r="I404" s="198" t="s">
        <v>1762</v>
      </c>
      <c r="J404" s="68"/>
      <c r="K404" s="68"/>
      <c r="L404" s="68"/>
      <c r="M404" s="68"/>
      <c r="N404" s="362"/>
      <c r="O404" s="362"/>
      <c r="P404" s="216">
        <v>0</v>
      </c>
      <c r="Q404" s="216">
        <v>1360</v>
      </c>
      <c r="R404" s="68" t="s">
        <v>638</v>
      </c>
      <c r="S404" s="363"/>
      <c r="T404" s="277"/>
    </row>
    <row r="405" spans="1:20" ht="63.75">
      <c r="A405" s="192" t="s">
        <v>541</v>
      </c>
      <c r="B405" s="68"/>
      <c r="C405" s="214" t="s">
        <v>590</v>
      </c>
      <c r="D405" s="215">
        <v>44988</v>
      </c>
      <c r="E405" s="192" t="s">
        <v>2174</v>
      </c>
      <c r="F405" s="192" t="s">
        <v>3</v>
      </c>
      <c r="G405" s="192">
        <v>2096558</v>
      </c>
      <c r="H405" s="68"/>
      <c r="I405" s="198" t="s">
        <v>2415</v>
      </c>
      <c r="J405" s="68"/>
      <c r="K405" s="68"/>
      <c r="L405" s="68"/>
      <c r="M405" s="68"/>
      <c r="N405" s="362"/>
      <c r="O405" s="362"/>
      <c r="P405" s="216">
        <v>0</v>
      </c>
      <c r="Q405" s="216">
        <v>42587.18</v>
      </c>
      <c r="R405" s="68" t="s">
        <v>638</v>
      </c>
      <c r="S405" s="363"/>
      <c r="T405" s="277"/>
    </row>
    <row r="406" spans="1:20" ht="51">
      <c r="A406" s="192" t="s">
        <v>541</v>
      </c>
      <c r="B406" s="68"/>
      <c r="C406" s="214" t="s">
        <v>590</v>
      </c>
      <c r="D406" s="215">
        <v>44988</v>
      </c>
      <c r="E406" s="192" t="s">
        <v>2175</v>
      </c>
      <c r="F406" s="192" t="s">
        <v>3</v>
      </c>
      <c r="G406" s="192">
        <v>2096615</v>
      </c>
      <c r="H406" s="68"/>
      <c r="I406" s="198" t="s">
        <v>2416</v>
      </c>
      <c r="J406" s="68"/>
      <c r="K406" s="68"/>
      <c r="L406" s="68"/>
      <c r="M406" s="68"/>
      <c r="N406" s="362"/>
      <c r="O406" s="362"/>
      <c r="P406" s="216">
        <v>0</v>
      </c>
      <c r="Q406" s="216">
        <v>8005</v>
      </c>
      <c r="R406" s="68" t="s">
        <v>638</v>
      </c>
      <c r="S406" s="363"/>
      <c r="T406" s="277"/>
    </row>
    <row r="407" spans="1:20" ht="51">
      <c r="A407" s="192" t="s">
        <v>541</v>
      </c>
      <c r="B407" s="68"/>
      <c r="C407" s="214" t="s">
        <v>590</v>
      </c>
      <c r="D407" s="215">
        <v>44988</v>
      </c>
      <c r="E407" s="192" t="s">
        <v>2176</v>
      </c>
      <c r="F407" s="192" t="s">
        <v>3</v>
      </c>
      <c r="G407" s="192">
        <v>2096616</v>
      </c>
      <c r="H407" s="68"/>
      <c r="I407" s="198" t="s">
        <v>2417</v>
      </c>
      <c r="J407" s="68"/>
      <c r="K407" s="68"/>
      <c r="L407" s="68"/>
      <c r="M407" s="68"/>
      <c r="N407" s="362"/>
      <c r="O407" s="362"/>
      <c r="P407" s="216">
        <v>0</v>
      </c>
      <c r="Q407" s="216">
        <v>8005</v>
      </c>
      <c r="R407" s="68" t="s">
        <v>638</v>
      </c>
      <c r="S407" s="363"/>
      <c r="T407" s="277"/>
    </row>
    <row r="408" spans="1:20" ht="51">
      <c r="A408" s="192" t="s">
        <v>541</v>
      </c>
      <c r="B408" s="68"/>
      <c r="C408" s="214" t="s">
        <v>590</v>
      </c>
      <c r="D408" s="215">
        <v>44988</v>
      </c>
      <c r="E408" s="192" t="s">
        <v>2177</v>
      </c>
      <c r="F408" s="192" t="s">
        <v>3</v>
      </c>
      <c r="G408" s="192">
        <v>2096617</v>
      </c>
      <c r="H408" s="68"/>
      <c r="I408" s="198" t="s">
        <v>2418</v>
      </c>
      <c r="J408" s="68"/>
      <c r="K408" s="68"/>
      <c r="L408" s="68"/>
      <c r="M408" s="68"/>
      <c r="N408" s="362"/>
      <c r="O408" s="362"/>
      <c r="P408" s="216">
        <v>0</v>
      </c>
      <c r="Q408" s="216">
        <v>8005</v>
      </c>
      <c r="R408" s="68" t="s">
        <v>638</v>
      </c>
      <c r="S408" s="363"/>
      <c r="T408" s="277"/>
    </row>
    <row r="409" spans="1:20" ht="63.75">
      <c r="A409" s="192" t="s">
        <v>541</v>
      </c>
      <c r="B409" s="68"/>
      <c r="C409" s="214" t="s">
        <v>590</v>
      </c>
      <c r="D409" s="215">
        <v>44988</v>
      </c>
      <c r="E409" s="192" t="s">
        <v>2178</v>
      </c>
      <c r="F409" s="192" t="s">
        <v>3</v>
      </c>
      <c r="G409" s="192">
        <v>2096619</v>
      </c>
      <c r="H409" s="68"/>
      <c r="I409" s="198" t="s">
        <v>2419</v>
      </c>
      <c r="J409" s="68"/>
      <c r="K409" s="68"/>
      <c r="L409" s="68"/>
      <c r="M409" s="68"/>
      <c r="N409" s="362"/>
      <c r="O409" s="362"/>
      <c r="P409" s="216">
        <v>0</v>
      </c>
      <c r="Q409" s="216">
        <v>38803.660000000003</v>
      </c>
      <c r="R409" s="68" t="s">
        <v>638</v>
      </c>
      <c r="S409" s="363"/>
      <c r="T409" s="277"/>
    </row>
    <row r="410" spans="1:20" ht="63.75">
      <c r="A410" s="192" t="s">
        <v>541</v>
      </c>
      <c r="B410" s="68"/>
      <c r="C410" s="214" t="s">
        <v>590</v>
      </c>
      <c r="D410" s="215">
        <v>44988</v>
      </c>
      <c r="E410" s="192" t="s">
        <v>2179</v>
      </c>
      <c r="F410" s="192" t="s">
        <v>3</v>
      </c>
      <c r="G410" s="192">
        <v>2096621</v>
      </c>
      <c r="H410" s="68"/>
      <c r="I410" s="198" t="s">
        <v>2420</v>
      </c>
      <c r="J410" s="68"/>
      <c r="K410" s="68"/>
      <c r="L410" s="68"/>
      <c r="M410" s="68"/>
      <c r="N410" s="362"/>
      <c r="O410" s="362"/>
      <c r="P410" s="216">
        <v>0</v>
      </c>
      <c r="Q410" s="216">
        <v>15053.19</v>
      </c>
      <c r="R410" s="68" t="s">
        <v>638</v>
      </c>
      <c r="S410" s="363"/>
      <c r="T410" s="277"/>
    </row>
    <row r="411" spans="1:20" ht="51">
      <c r="A411" s="192" t="s">
        <v>541</v>
      </c>
      <c r="B411" s="68"/>
      <c r="C411" s="214" t="s">
        <v>590</v>
      </c>
      <c r="D411" s="215">
        <v>44991</v>
      </c>
      <c r="E411" s="192" t="s">
        <v>2180</v>
      </c>
      <c r="F411" s="192" t="s">
        <v>3</v>
      </c>
      <c r="G411" s="192">
        <v>2096914</v>
      </c>
      <c r="H411" s="68"/>
      <c r="I411" s="198" t="s">
        <v>1763</v>
      </c>
      <c r="J411" s="68"/>
      <c r="K411" s="68"/>
      <c r="L411" s="68"/>
      <c r="M411" s="68"/>
      <c r="N411" s="362"/>
      <c r="O411" s="362"/>
      <c r="P411" s="216">
        <v>0</v>
      </c>
      <c r="Q411" s="216">
        <v>930</v>
      </c>
      <c r="R411" s="68" t="s">
        <v>638</v>
      </c>
      <c r="S411" s="363"/>
      <c r="T411" s="277"/>
    </row>
    <row r="412" spans="1:20" ht="51">
      <c r="A412" s="192" t="s">
        <v>541</v>
      </c>
      <c r="B412" s="68"/>
      <c r="C412" s="214" t="s">
        <v>590</v>
      </c>
      <c r="D412" s="215">
        <v>44992</v>
      </c>
      <c r="E412" s="192" t="s">
        <v>2181</v>
      </c>
      <c r="F412" s="192" t="s">
        <v>3</v>
      </c>
      <c r="G412" s="192">
        <v>2097388</v>
      </c>
      <c r="H412" s="68"/>
      <c r="I412" s="198" t="s">
        <v>1761</v>
      </c>
      <c r="J412" s="68"/>
      <c r="K412" s="68"/>
      <c r="L412" s="68"/>
      <c r="M412" s="68"/>
      <c r="N412" s="362"/>
      <c r="O412" s="362"/>
      <c r="P412" s="216">
        <v>0</v>
      </c>
      <c r="Q412" s="216">
        <v>1441</v>
      </c>
      <c r="R412" s="68" t="s">
        <v>638</v>
      </c>
      <c r="S412" s="363"/>
      <c r="T412" s="277"/>
    </row>
    <row r="413" spans="1:20" ht="51">
      <c r="A413" s="192" t="s">
        <v>541</v>
      </c>
      <c r="B413" s="68"/>
      <c r="C413" s="214" t="s">
        <v>590</v>
      </c>
      <c r="D413" s="215">
        <v>44992</v>
      </c>
      <c r="E413" s="192" t="s">
        <v>2182</v>
      </c>
      <c r="F413" s="192" t="s">
        <v>3</v>
      </c>
      <c r="G413" s="192">
        <v>2097473</v>
      </c>
      <c r="H413" s="68"/>
      <c r="I413" s="198" t="s">
        <v>2421</v>
      </c>
      <c r="J413" s="68"/>
      <c r="K413" s="68"/>
      <c r="L413" s="68"/>
      <c r="M413" s="68"/>
      <c r="N413" s="362"/>
      <c r="O413" s="362"/>
      <c r="P413" s="216">
        <v>0</v>
      </c>
      <c r="Q413" s="216">
        <v>1364.9</v>
      </c>
      <c r="R413" s="68" t="s">
        <v>638</v>
      </c>
      <c r="S413" s="363"/>
      <c r="T413" s="277"/>
    </row>
    <row r="414" spans="1:20" ht="63.75">
      <c r="A414" s="192">
        <v>597</v>
      </c>
      <c r="B414" s="68"/>
      <c r="C414" s="214" t="s">
        <v>677</v>
      </c>
      <c r="D414" s="215">
        <v>44992</v>
      </c>
      <c r="E414" s="192" t="s">
        <v>2183</v>
      </c>
      <c r="F414" s="192" t="s">
        <v>3</v>
      </c>
      <c r="G414" s="192">
        <v>2097506</v>
      </c>
      <c r="H414" s="68"/>
      <c r="I414" s="198" t="s">
        <v>2422</v>
      </c>
      <c r="J414" s="68"/>
      <c r="K414" s="68"/>
      <c r="L414" s="68"/>
      <c r="M414" s="68"/>
      <c r="N414" s="362"/>
      <c r="O414" s="362"/>
      <c r="P414" s="216">
        <v>0</v>
      </c>
      <c r="Q414" s="216">
        <v>147000</v>
      </c>
      <c r="R414" s="68" t="s">
        <v>638</v>
      </c>
      <c r="S414" s="363"/>
      <c r="T414" s="277"/>
    </row>
    <row r="415" spans="1:20" ht="51">
      <c r="A415" s="192" t="s">
        <v>541</v>
      </c>
      <c r="B415" s="68"/>
      <c r="C415" s="214" t="s">
        <v>590</v>
      </c>
      <c r="D415" s="215">
        <v>44992</v>
      </c>
      <c r="E415" s="192" t="s">
        <v>2184</v>
      </c>
      <c r="F415" s="192" t="s">
        <v>3</v>
      </c>
      <c r="G415" s="192">
        <v>2097652</v>
      </c>
      <c r="H415" s="68"/>
      <c r="I415" s="198" t="s">
        <v>1766</v>
      </c>
      <c r="J415" s="68"/>
      <c r="K415" s="68"/>
      <c r="L415" s="68"/>
      <c r="M415" s="68"/>
      <c r="N415" s="362"/>
      <c r="O415" s="362"/>
      <c r="P415" s="216">
        <v>0</v>
      </c>
      <c r="Q415" s="216">
        <v>2205</v>
      </c>
      <c r="R415" s="68" t="s">
        <v>638</v>
      </c>
      <c r="S415" s="363"/>
      <c r="T415" s="277"/>
    </row>
    <row r="416" spans="1:20" ht="51">
      <c r="A416" s="192">
        <v>145</v>
      </c>
      <c r="B416" s="68"/>
      <c r="C416" s="214" t="s">
        <v>68</v>
      </c>
      <c r="D416" s="215">
        <v>44992</v>
      </c>
      <c r="E416" s="192" t="s">
        <v>2185</v>
      </c>
      <c r="F416" s="192" t="s">
        <v>3</v>
      </c>
      <c r="G416" s="192">
        <v>2097454</v>
      </c>
      <c r="H416" s="68"/>
      <c r="I416" s="198" t="s">
        <v>2423</v>
      </c>
      <c r="J416" s="68"/>
      <c r="K416" s="68"/>
      <c r="L416" s="68"/>
      <c r="M416" s="68"/>
      <c r="N416" s="362"/>
      <c r="O416" s="362"/>
      <c r="P416" s="216">
        <v>0</v>
      </c>
      <c r="Q416" s="216">
        <v>1530.98</v>
      </c>
      <c r="R416" s="68" t="s">
        <v>638</v>
      </c>
      <c r="S416" s="363"/>
      <c r="T416" s="277"/>
    </row>
    <row r="417" spans="1:20" ht="51">
      <c r="A417" s="192" t="s">
        <v>541</v>
      </c>
      <c r="B417" s="68"/>
      <c r="C417" s="214" t="s">
        <v>590</v>
      </c>
      <c r="D417" s="215">
        <v>44993</v>
      </c>
      <c r="E417" s="192" t="s">
        <v>2186</v>
      </c>
      <c r="F417" s="192" t="s">
        <v>3</v>
      </c>
      <c r="G417" s="192">
        <v>2098312</v>
      </c>
      <c r="H417" s="68"/>
      <c r="I417" s="198" t="s">
        <v>2424</v>
      </c>
      <c r="J417" s="68"/>
      <c r="K417" s="68"/>
      <c r="L417" s="68"/>
      <c r="M417" s="68"/>
      <c r="N417" s="362"/>
      <c r="O417" s="362"/>
      <c r="P417" s="216">
        <v>0</v>
      </c>
      <c r="Q417" s="216">
        <v>5028</v>
      </c>
      <c r="R417" s="68" t="s">
        <v>638</v>
      </c>
      <c r="S417" s="363"/>
      <c r="T417" s="277"/>
    </row>
    <row r="418" spans="1:20" ht="51">
      <c r="A418" s="192" t="s">
        <v>541</v>
      </c>
      <c r="B418" s="68"/>
      <c r="C418" s="214" t="s">
        <v>590</v>
      </c>
      <c r="D418" s="215">
        <v>44993</v>
      </c>
      <c r="E418" s="192" t="s">
        <v>2187</v>
      </c>
      <c r="F418" s="192" t="s">
        <v>3</v>
      </c>
      <c r="G418" s="192">
        <v>2098316</v>
      </c>
      <c r="H418" s="68"/>
      <c r="I418" s="198" t="s">
        <v>2425</v>
      </c>
      <c r="J418" s="68"/>
      <c r="K418" s="68"/>
      <c r="L418" s="68"/>
      <c r="M418" s="68"/>
      <c r="N418" s="362"/>
      <c r="O418" s="362"/>
      <c r="P418" s="216">
        <v>0</v>
      </c>
      <c r="Q418" s="216">
        <v>5028</v>
      </c>
      <c r="R418" s="68" t="s">
        <v>638</v>
      </c>
      <c r="S418" s="363"/>
      <c r="T418" s="277"/>
    </row>
    <row r="419" spans="1:20" ht="51">
      <c r="A419" s="192">
        <v>288</v>
      </c>
      <c r="B419" s="68"/>
      <c r="C419" s="214" t="s">
        <v>117</v>
      </c>
      <c r="D419" s="215">
        <v>44993</v>
      </c>
      <c r="E419" s="192" t="s">
        <v>2188</v>
      </c>
      <c r="F419" s="192" t="s">
        <v>3</v>
      </c>
      <c r="G419" s="192">
        <v>2098349</v>
      </c>
      <c r="H419" s="68"/>
      <c r="I419" s="198" t="s">
        <v>2426</v>
      </c>
      <c r="J419" s="68"/>
      <c r="K419" s="68"/>
      <c r="L419" s="68"/>
      <c r="M419" s="68"/>
      <c r="N419" s="362"/>
      <c r="O419" s="362"/>
      <c r="P419" s="216">
        <v>0</v>
      </c>
      <c r="Q419" s="216">
        <v>361</v>
      </c>
      <c r="R419" s="68" t="s">
        <v>638</v>
      </c>
      <c r="S419" s="363"/>
      <c r="T419" s="277"/>
    </row>
    <row r="420" spans="1:20" ht="51">
      <c r="A420" s="192" t="s">
        <v>541</v>
      </c>
      <c r="B420" s="68"/>
      <c r="C420" s="214" t="s">
        <v>590</v>
      </c>
      <c r="D420" s="215">
        <v>44994</v>
      </c>
      <c r="E420" s="192" t="s">
        <v>2189</v>
      </c>
      <c r="F420" s="192" t="s">
        <v>3</v>
      </c>
      <c r="G420" s="192">
        <v>2099004</v>
      </c>
      <c r="H420" s="68"/>
      <c r="I420" s="198" t="s">
        <v>2427</v>
      </c>
      <c r="J420" s="68"/>
      <c r="K420" s="68"/>
      <c r="L420" s="68"/>
      <c r="M420" s="68"/>
      <c r="N420" s="362"/>
      <c r="O420" s="362"/>
      <c r="P420" s="216">
        <v>0</v>
      </c>
      <c r="Q420" s="216">
        <v>12872.96</v>
      </c>
      <c r="R420" s="68" t="s">
        <v>638</v>
      </c>
      <c r="S420" s="363"/>
      <c r="T420" s="277"/>
    </row>
    <row r="421" spans="1:20" ht="51">
      <c r="A421" s="192" t="s">
        <v>541</v>
      </c>
      <c r="B421" s="68"/>
      <c r="C421" s="214" t="s">
        <v>590</v>
      </c>
      <c r="D421" s="215">
        <v>44994</v>
      </c>
      <c r="E421" s="192" t="s">
        <v>2190</v>
      </c>
      <c r="F421" s="192" t="s">
        <v>3</v>
      </c>
      <c r="G421" s="192">
        <v>2098977</v>
      </c>
      <c r="H421" s="68"/>
      <c r="I421" s="198" t="s">
        <v>2428</v>
      </c>
      <c r="J421" s="68"/>
      <c r="K421" s="68"/>
      <c r="L421" s="68"/>
      <c r="M421" s="68"/>
      <c r="N421" s="362"/>
      <c r="O421" s="362"/>
      <c r="P421" s="216">
        <v>0</v>
      </c>
      <c r="Q421" s="216">
        <v>2782.5</v>
      </c>
      <c r="R421" s="68" t="s">
        <v>638</v>
      </c>
      <c r="S421" s="363"/>
      <c r="T421" s="277"/>
    </row>
    <row r="422" spans="1:20" ht="51">
      <c r="A422" s="192" t="s">
        <v>541</v>
      </c>
      <c r="B422" s="68"/>
      <c r="C422" s="214" t="s">
        <v>590</v>
      </c>
      <c r="D422" s="215">
        <v>44995</v>
      </c>
      <c r="E422" s="192" t="s">
        <v>2191</v>
      </c>
      <c r="F422" s="192" t="s">
        <v>3</v>
      </c>
      <c r="G422" s="192">
        <v>2099196</v>
      </c>
      <c r="H422" s="68"/>
      <c r="I422" s="198" t="s">
        <v>2429</v>
      </c>
      <c r="J422" s="68"/>
      <c r="K422" s="68"/>
      <c r="L422" s="68"/>
      <c r="M422" s="68"/>
      <c r="N422" s="362"/>
      <c r="O422" s="362"/>
      <c r="P422" s="216">
        <v>0</v>
      </c>
      <c r="Q422" s="216">
        <v>800</v>
      </c>
      <c r="R422" s="68" t="s">
        <v>638</v>
      </c>
      <c r="S422" s="363"/>
      <c r="T422" s="277"/>
    </row>
    <row r="423" spans="1:20" ht="51">
      <c r="A423" s="192" t="s">
        <v>541</v>
      </c>
      <c r="B423" s="68"/>
      <c r="C423" s="214" t="s">
        <v>590</v>
      </c>
      <c r="D423" s="215">
        <v>44995</v>
      </c>
      <c r="E423" s="192" t="s">
        <v>2192</v>
      </c>
      <c r="F423" s="192" t="s">
        <v>3</v>
      </c>
      <c r="G423" s="192">
        <v>2099240</v>
      </c>
      <c r="H423" s="68"/>
      <c r="I423" s="198" t="s">
        <v>2430</v>
      </c>
      <c r="J423" s="68"/>
      <c r="K423" s="68"/>
      <c r="L423" s="68"/>
      <c r="M423" s="68"/>
      <c r="N423" s="362"/>
      <c r="O423" s="362"/>
      <c r="P423" s="216">
        <v>0</v>
      </c>
      <c r="Q423" s="216">
        <v>51.43</v>
      </c>
      <c r="R423" s="68" t="s">
        <v>638</v>
      </c>
      <c r="S423" s="363"/>
      <c r="T423" s="277"/>
    </row>
    <row r="424" spans="1:20" ht="51">
      <c r="A424" s="192">
        <v>418</v>
      </c>
      <c r="B424" s="68"/>
      <c r="C424" s="214" t="s">
        <v>148</v>
      </c>
      <c r="D424" s="215">
        <v>44995</v>
      </c>
      <c r="E424" s="192" t="s">
        <v>2193</v>
      </c>
      <c r="F424" s="192" t="s">
        <v>3</v>
      </c>
      <c r="G424" s="192">
        <v>2099314</v>
      </c>
      <c r="H424" s="68"/>
      <c r="I424" s="198" t="s">
        <v>2431</v>
      </c>
      <c r="J424" s="68"/>
      <c r="K424" s="68"/>
      <c r="L424" s="68"/>
      <c r="M424" s="68"/>
      <c r="N424" s="362"/>
      <c r="O424" s="362"/>
      <c r="P424" s="216">
        <v>0</v>
      </c>
      <c r="Q424" s="216">
        <v>400</v>
      </c>
      <c r="R424" s="68" t="s">
        <v>638</v>
      </c>
      <c r="S424" s="363"/>
      <c r="T424" s="277"/>
    </row>
    <row r="425" spans="1:20" ht="63.75">
      <c r="A425" s="192" t="s">
        <v>541</v>
      </c>
      <c r="B425" s="68"/>
      <c r="C425" s="214" t="s">
        <v>590</v>
      </c>
      <c r="D425" s="215">
        <v>44995</v>
      </c>
      <c r="E425" s="192" t="s">
        <v>2194</v>
      </c>
      <c r="F425" s="192" t="s">
        <v>3</v>
      </c>
      <c r="G425" s="192">
        <v>2099322</v>
      </c>
      <c r="H425" s="68"/>
      <c r="I425" s="198" t="s">
        <v>2432</v>
      </c>
      <c r="J425" s="68"/>
      <c r="K425" s="68"/>
      <c r="L425" s="68"/>
      <c r="M425" s="68"/>
      <c r="N425" s="362"/>
      <c r="O425" s="362"/>
      <c r="P425" s="216">
        <v>0</v>
      </c>
      <c r="Q425" s="216">
        <v>13500</v>
      </c>
      <c r="R425" s="68" t="s">
        <v>638</v>
      </c>
      <c r="S425" s="363"/>
      <c r="T425" s="277"/>
    </row>
    <row r="426" spans="1:20" ht="51">
      <c r="A426" s="192" t="s">
        <v>541</v>
      </c>
      <c r="B426" s="68"/>
      <c r="C426" s="214" t="s">
        <v>590</v>
      </c>
      <c r="D426" s="215">
        <v>44995</v>
      </c>
      <c r="E426" s="192" t="s">
        <v>2195</v>
      </c>
      <c r="F426" s="192" t="s">
        <v>3</v>
      </c>
      <c r="G426" s="192">
        <v>2099211</v>
      </c>
      <c r="H426" s="68"/>
      <c r="I426" s="198" t="s">
        <v>2433</v>
      </c>
      <c r="J426" s="68"/>
      <c r="K426" s="68"/>
      <c r="L426" s="68"/>
      <c r="M426" s="68"/>
      <c r="N426" s="362"/>
      <c r="O426" s="362"/>
      <c r="P426" s="216">
        <v>0</v>
      </c>
      <c r="Q426" s="216">
        <v>1200000</v>
      </c>
      <c r="R426" s="68" t="s">
        <v>638</v>
      </c>
      <c r="S426" s="363"/>
      <c r="T426" s="277"/>
    </row>
    <row r="427" spans="1:20" ht="51">
      <c r="A427" s="192" t="s">
        <v>541</v>
      </c>
      <c r="B427" s="68"/>
      <c r="C427" s="214" t="s">
        <v>590</v>
      </c>
      <c r="D427" s="215">
        <v>44995</v>
      </c>
      <c r="E427" s="192" t="s">
        <v>2196</v>
      </c>
      <c r="F427" s="192" t="s">
        <v>3</v>
      </c>
      <c r="G427" s="192">
        <v>2099238</v>
      </c>
      <c r="H427" s="68"/>
      <c r="I427" s="198" t="s">
        <v>2434</v>
      </c>
      <c r="J427" s="68"/>
      <c r="K427" s="68"/>
      <c r="L427" s="68"/>
      <c r="M427" s="68"/>
      <c r="N427" s="362"/>
      <c r="O427" s="362"/>
      <c r="P427" s="216">
        <v>0</v>
      </c>
      <c r="Q427" s="216">
        <v>3221.91</v>
      </c>
      <c r="R427" s="68" t="s">
        <v>638</v>
      </c>
      <c r="S427" s="363"/>
      <c r="T427" s="277"/>
    </row>
    <row r="428" spans="1:20" ht="51">
      <c r="A428" s="192" t="s">
        <v>541</v>
      </c>
      <c r="B428" s="68"/>
      <c r="C428" s="214" t="s">
        <v>590</v>
      </c>
      <c r="D428" s="215">
        <v>44998</v>
      </c>
      <c r="E428" s="192" t="s">
        <v>2197</v>
      </c>
      <c r="F428" s="192" t="s">
        <v>3</v>
      </c>
      <c r="G428" s="192">
        <v>2099601</v>
      </c>
      <c r="H428" s="68"/>
      <c r="I428" s="198" t="s">
        <v>1785</v>
      </c>
      <c r="J428" s="68"/>
      <c r="K428" s="68"/>
      <c r="L428" s="68"/>
      <c r="M428" s="68"/>
      <c r="N428" s="362"/>
      <c r="O428" s="362"/>
      <c r="P428" s="216">
        <v>0</v>
      </c>
      <c r="Q428" s="216">
        <v>5603</v>
      </c>
      <c r="R428" s="68" t="s">
        <v>638</v>
      </c>
      <c r="S428" s="363"/>
      <c r="T428" s="277"/>
    </row>
    <row r="429" spans="1:20" ht="63.75">
      <c r="A429" s="192">
        <v>417</v>
      </c>
      <c r="B429" s="68"/>
      <c r="C429" s="214" t="s">
        <v>147</v>
      </c>
      <c r="D429" s="215">
        <v>44998</v>
      </c>
      <c r="E429" s="192" t="s">
        <v>2198</v>
      </c>
      <c r="F429" s="192" t="s">
        <v>3</v>
      </c>
      <c r="G429" s="192">
        <v>2099602</v>
      </c>
      <c r="H429" s="68"/>
      <c r="I429" s="198" t="s">
        <v>2435</v>
      </c>
      <c r="J429" s="68"/>
      <c r="K429" s="68"/>
      <c r="L429" s="68"/>
      <c r="M429" s="68"/>
      <c r="N429" s="362"/>
      <c r="O429" s="362"/>
      <c r="P429" s="216">
        <v>0</v>
      </c>
      <c r="Q429" s="216">
        <v>2944.24</v>
      </c>
      <c r="R429" s="68" t="s">
        <v>638</v>
      </c>
      <c r="S429" s="363"/>
      <c r="T429" s="277"/>
    </row>
    <row r="430" spans="1:20" ht="63.75">
      <c r="A430" s="192">
        <v>417</v>
      </c>
      <c r="B430" s="68"/>
      <c r="C430" s="214" t="s">
        <v>147</v>
      </c>
      <c r="D430" s="215">
        <v>44998</v>
      </c>
      <c r="E430" s="192" t="s">
        <v>2199</v>
      </c>
      <c r="F430" s="192" t="s">
        <v>3</v>
      </c>
      <c r="G430" s="192">
        <v>2099603</v>
      </c>
      <c r="H430" s="68"/>
      <c r="I430" s="198" t="s">
        <v>2436</v>
      </c>
      <c r="J430" s="68"/>
      <c r="K430" s="68"/>
      <c r="L430" s="68"/>
      <c r="M430" s="68"/>
      <c r="N430" s="362"/>
      <c r="O430" s="362"/>
      <c r="P430" s="216">
        <v>0</v>
      </c>
      <c r="Q430" s="216">
        <v>882.99</v>
      </c>
      <c r="R430" s="68" t="s">
        <v>638</v>
      </c>
      <c r="S430" s="363"/>
      <c r="T430" s="277"/>
    </row>
    <row r="431" spans="1:20" ht="63.75">
      <c r="A431" s="192">
        <v>417</v>
      </c>
      <c r="B431" s="68"/>
      <c r="C431" s="214" t="s">
        <v>147</v>
      </c>
      <c r="D431" s="215">
        <v>44998</v>
      </c>
      <c r="E431" s="192" t="s">
        <v>2200</v>
      </c>
      <c r="F431" s="192" t="s">
        <v>3</v>
      </c>
      <c r="G431" s="192">
        <v>2099604</v>
      </c>
      <c r="H431" s="68"/>
      <c r="I431" s="198" t="s">
        <v>2437</v>
      </c>
      <c r="J431" s="68"/>
      <c r="K431" s="68"/>
      <c r="L431" s="68"/>
      <c r="M431" s="68"/>
      <c r="N431" s="362"/>
      <c r="O431" s="362"/>
      <c r="P431" s="216">
        <v>0</v>
      </c>
      <c r="Q431" s="216">
        <v>3672.76</v>
      </c>
      <c r="R431" s="68" t="s">
        <v>638</v>
      </c>
      <c r="S431" s="363"/>
      <c r="T431" s="277"/>
    </row>
    <row r="432" spans="1:20" ht="63.75">
      <c r="A432" s="192" t="s">
        <v>541</v>
      </c>
      <c r="B432" s="68"/>
      <c r="C432" s="214" t="s">
        <v>590</v>
      </c>
      <c r="D432" s="215">
        <v>44998</v>
      </c>
      <c r="E432" s="192" t="s">
        <v>2201</v>
      </c>
      <c r="F432" s="192" t="s">
        <v>3</v>
      </c>
      <c r="G432" s="192">
        <v>2099606</v>
      </c>
      <c r="H432" s="68"/>
      <c r="I432" s="198" t="s">
        <v>2438</v>
      </c>
      <c r="J432" s="68"/>
      <c r="K432" s="68"/>
      <c r="L432" s="68"/>
      <c r="M432" s="68"/>
      <c r="N432" s="362"/>
      <c r="O432" s="362"/>
      <c r="P432" s="216">
        <v>0</v>
      </c>
      <c r="Q432" s="216">
        <v>2011.18</v>
      </c>
      <c r="R432" s="68" t="s">
        <v>638</v>
      </c>
      <c r="S432" s="363"/>
      <c r="T432" s="277"/>
    </row>
    <row r="433" spans="1:20" ht="63.75">
      <c r="A433" s="192" t="s">
        <v>541</v>
      </c>
      <c r="B433" s="68"/>
      <c r="C433" s="214" t="s">
        <v>590</v>
      </c>
      <c r="D433" s="215">
        <v>44998</v>
      </c>
      <c r="E433" s="192" t="s">
        <v>2202</v>
      </c>
      <c r="F433" s="192" t="s">
        <v>3</v>
      </c>
      <c r="G433" s="192">
        <v>2099608</v>
      </c>
      <c r="H433" s="68"/>
      <c r="I433" s="198" t="s">
        <v>2439</v>
      </c>
      <c r="J433" s="68"/>
      <c r="K433" s="68"/>
      <c r="L433" s="68"/>
      <c r="M433" s="68"/>
      <c r="N433" s="362"/>
      <c r="O433" s="362"/>
      <c r="P433" s="216">
        <v>0</v>
      </c>
      <c r="Q433" s="216">
        <v>2011.18</v>
      </c>
      <c r="R433" s="68" t="s">
        <v>638</v>
      </c>
      <c r="S433" s="363"/>
      <c r="T433" s="277"/>
    </row>
    <row r="434" spans="1:20" ht="63.75">
      <c r="A434" s="192" t="s">
        <v>541</v>
      </c>
      <c r="B434" s="68"/>
      <c r="C434" s="214" t="s">
        <v>590</v>
      </c>
      <c r="D434" s="215">
        <v>44998</v>
      </c>
      <c r="E434" s="192" t="s">
        <v>2203</v>
      </c>
      <c r="F434" s="192" t="s">
        <v>3</v>
      </c>
      <c r="G434" s="192">
        <v>2099667</v>
      </c>
      <c r="H434" s="68"/>
      <c r="I434" s="198" t="s">
        <v>2440</v>
      </c>
      <c r="J434" s="68"/>
      <c r="K434" s="68"/>
      <c r="L434" s="68"/>
      <c r="M434" s="68"/>
      <c r="N434" s="362"/>
      <c r="O434" s="362"/>
      <c r="P434" s="216">
        <v>0</v>
      </c>
      <c r="Q434" s="216">
        <v>920</v>
      </c>
      <c r="R434" s="68" t="s">
        <v>638</v>
      </c>
      <c r="S434" s="363"/>
      <c r="T434" s="277"/>
    </row>
    <row r="435" spans="1:20" ht="63.75">
      <c r="A435" s="192" t="s">
        <v>541</v>
      </c>
      <c r="B435" s="68"/>
      <c r="C435" s="214" t="s">
        <v>590</v>
      </c>
      <c r="D435" s="215">
        <v>44998</v>
      </c>
      <c r="E435" s="192" t="s">
        <v>2204</v>
      </c>
      <c r="F435" s="192" t="s">
        <v>3</v>
      </c>
      <c r="G435" s="192">
        <v>2099669</v>
      </c>
      <c r="H435" s="68"/>
      <c r="I435" s="198" t="s">
        <v>2441</v>
      </c>
      <c r="J435" s="68"/>
      <c r="K435" s="68"/>
      <c r="L435" s="68"/>
      <c r="M435" s="68"/>
      <c r="N435" s="362"/>
      <c r="O435" s="362"/>
      <c r="P435" s="216">
        <v>0</v>
      </c>
      <c r="Q435" s="216">
        <v>705</v>
      </c>
      <c r="R435" s="68" t="s">
        <v>638</v>
      </c>
      <c r="S435" s="363"/>
      <c r="T435" s="277"/>
    </row>
    <row r="436" spans="1:20" ht="63.75">
      <c r="A436" s="192" t="s">
        <v>541</v>
      </c>
      <c r="B436" s="68"/>
      <c r="C436" s="214" t="s">
        <v>590</v>
      </c>
      <c r="D436" s="215">
        <v>44998</v>
      </c>
      <c r="E436" s="192" t="s">
        <v>2205</v>
      </c>
      <c r="F436" s="192" t="s">
        <v>3</v>
      </c>
      <c r="G436" s="192">
        <v>2099672</v>
      </c>
      <c r="H436" s="68"/>
      <c r="I436" s="198" t="s">
        <v>2442</v>
      </c>
      <c r="J436" s="68"/>
      <c r="K436" s="68"/>
      <c r="L436" s="68"/>
      <c r="M436" s="68"/>
      <c r="N436" s="362"/>
      <c r="O436" s="362"/>
      <c r="P436" s="216">
        <v>0</v>
      </c>
      <c r="Q436" s="216">
        <v>920</v>
      </c>
      <c r="R436" s="68" t="s">
        <v>638</v>
      </c>
      <c r="S436" s="363"/>
      <c r="T436" s="277"/>
    </row>
    <row r="437" spans="1:20" ht="51">
      <c r="A437" s="192" t="s">
        <v>541</v>
      </c>
      <c r="B437" s="68"/>
      <c r="C437" s="214" t="s">
        <v>590</v>
      </c>
      <c r="D437" s="215">
        <v>44998</v>
      </c>
      <c r="E437" s="192" t="s">
        <v>2206</v>
      </c>
      <c r="F437" s="192" t="s">
        <v>3</v>
      </c>
      <c r="G437" s="192">
        <v>2099654</v>
      </c>
      <c r="H437" s="68"/>
      <c r="I437" s="198" t="s">
        <v>2443</v>
      </c>
      <c r="J437" s="68"/>
      <c r="K437" s="68"/>
      <c r="L437" s="68"/>
      <c r="M437" s="68"/>
      <c r="N437" s="362"/>
      <c r="O437" s="362"/>
      <c r="P437" s="216">
        <v>0</v>
      </c>
      <c r="Q437" s="216">
        <v>23.31</v>
      </c>
      <c r="R437" s="68" t="s">
        <v>638</v>
      </c>
      <c r="S437" s="363"/>
      <c r="T437" s="277"/>
    </row>
    <row r="438" spans="1:20" ht="51">
      <c r="A438" s="192">
        <v>46</v>
      </c>
      <c r="B438" s="68"/>
      <c r="C438" s="214" t="s">
        <v>1379</v>
      </c>
      <c r="D438" s="215">
        <v>44998</v>
      </c>
      <c r="E438" s="192" t="s">
        <v>2207</v>
      </c>
      <c r="F438" s="192" t="s">
        <v>3</v>
      </c>
      <c r="G438" s="192">
        <v>2099655</v>
      </c>
      <c r="H438" s="68"/>
      <c r="I438" s="198" t="s">
        <v>2444</v>
      </c>
      <c r="J438" s="68"/>
      <c r="K438" s="68"/>
      <c r="L438" s="68"/>
      <c r="M438" s="68"/>
      <c r="N438" s="362"/>
      <c r="O438" s="362"/>
      <c r="P438" s="216">
        <v>0</v>
      </c>
      <c r="Q438" s="216">
        <v>2894</v>
      </c>
      <c r="R438" s="68" t="s">
        <v>638</v>
      </c>
      <c r="S438" s="363"/>
      <c r="T438" s="277"/>
    </row>
    <row r="439" spans="1:20" ht="51">
      <c r="A439" s="192" t="s">
        <v>541</v>
      </c>
      <c r="B439" s="68"/>
      <c r="C439" s="214" t="s">
        <v>590</v>
      </c>
      <c r="D439" s="215">
        <v>44999</v>
      </c>
      <c r="E439" s="192" t="s">
        <v>2208</v>
      </c>
      <c r="F439" s="192" t="s">
        <v>3</v>
      </c>
      <c r="G439" s="192">
        <v>2099997</v>
      </c>
      <c r="H439" s="68"/>
      <c r="I439" s="198" t="s">
        <v>2445</v>
      </c>
      <c r="J439" s="68"/>
      <c r="K439" s="68"/>
      <c r="L439" s="68"/>
      <c r="M439" s="68"/>
      <c r="N439" s="362"/>
      <c r="O439" s="362"/>
      <c r="P439" s="216">
        <v>0</v>
      </c>
      <c r="Q439" s="216">
        <v>700</v>
      </c>
      <c r="R439" s="68" t="s">
        <v>638</v>
      </c>
      <c r="S439" s="363"/>
      <c r="T439" s="277"/>
    </row>
    <row r="440" spans="1:20" ht="63.75">
      <c r="A440" s="192">
        <v>1339</v>
      </c>
      <c r="B440" s="68"/>
      <c r="C440" s="214" t="s">
        <v>353</v>
      </c>
      <c r="D440" s="215">
        <v>44999</v>
      </c>
      <c r="E440" s="192" t="s">
        <v>2209</v>
      </c>
      <c r="F440" s="192" t="s">
        <v>3</v>
      </c>
      <c r="G440" s="192">
        <v>2100000</v>
      </c>
      <c r="H440" s="68"/>
      <c r="I440" s="198" t="s">
        <v>2446</v>
      </c>
      <c r="J440" s="68"/>
      <c r="K440" s="68"/>
      <c r="L440" s="68"/>
      <c r="M440" s="68"/>
      <c r="N440" s="362"/>
      <c r="O440" s="362"/>
      <c r="P440" s="216">
        <v>0</v>
      </c>
      <c r="Q440" s="216">
        <v>6438.66</v>
      </c>
      <c r="R440" s="68" t="s">
        <v>638</v>
      </c>
      <c r="S440" s="363"/>
      <c r="T440" s="277"/>
    </row>
    <row r="441" spans="1:20" ht="51">
      <c r="A441" s="192" t="s">
        <v>541</v>
      </c>
      <c r="B441" s="68"/>
      <c r="C441" s="214" t="s">
        <v>590</v>
      </c>
      <c r="D441" s="215">
        <v>44999</v>
      </c>
      <c r="E441" s="192" t="s">
        <v>2210</v>
      </c>
      <c r="F441" s="192" t="s">
        <v>3</v>
      </c>
      <c r="G441" s="192">
        <v>2100003</v>
      </c>
      <c r="H441" s="68"/>
      <c r="I441" s="198" t="s">
        <v>2447</v>
      </c>
      <c r="J441" s="68"/>
      <c r="K441" s="68"/>
      <c r="L441" s="68"/>
      <c r="M441" s="68"/>
      <c r="N441" s="362"/>
      <c r="O441" s="362"/>
      <c r="P441" s="216">
        <v>0</v>
      </c>
      <c r="Q441" s="216">
        <v>50</v>
      </c>
      <c r="R441" s="68" t="s">
        <v>638</v>
      </c>
      <c r="S441" s="363"/>
      <c r="T441" s="277"/>
    </row>
    <row r="442" spans="1:20" ht="51">
      <c r="A442" s="192" t="s">
        <v>541</v>
      </c>
      <c r="B442" s="68"/>
      <c r="C442" s="214" t="s">
        <v>590</v>
      </c>
      <c r="D442" s="215">
        <v>44999</v>
      </c>
      <c r="E442" s="192" t="s">
        <v>2211</v>
      </c>
      <c r="F442" s="192" t="s">
        <v>3</v>
      </c>
      <c r="G442" s="192">
        <v>2100008</v>
      </c>
      <c r="H442" s="68"/>
      <c r="I442" s="198" t="s">
        <v>2448</v>
      </c>
      <c r="J442" s="68"/>
      <c r="K442" s="68"/>
      <c r="L442" s="68"/>
      <c r="M442" s="68"/>
      <c r="N442" s="362"/>
      <c r="O442" s="362"/>
      <c r="P442" s="216">
        <v>0</v>
      </c>
      <c r="Q442" s="216">
        <v>4947.1899999999996</v>
      </c>
      <c r="R442" s="68" t="s">
        <v>638</v>
      </c>
      <c r="S442" s="363"/>
      <c r="T442" s="277"/>
    </row>
    <row r="443" spans="1:20" ht="51">
      <c r="A443" s="192" t="s">
        <v>541</v>
      </c>
      <c r="B443" s="68"/>
      <c r="C443" s="214" t="s">
        <v>590</v>
      </c>
      <c r="D443" s="215">
        <v>44999</v>
      </c>
      <c r="E443" s="192" t="s">
        <v>2212</v>
      </c>
      <c r="F443" s="192" t="s">
        <v>3</v>
      </c>
      <c r="G443" s="192">
        <v>2100037</v>
      </c>
      <c r="H443" s="68"/>
      <c r="I443" s="198" t="s">
        <v>2449</v>
      </c>
      <c r="J443" s="68"/>
      <c r="K443" s="68"/>
      <c r="L443" s="68"/>
      <c r="M443" s="68"/>
      <c r="N443" s="362"/>
      <c r="O443" s="362"/>
      <c r="P443" s="216">
        <v>0</v>
      </c>
      <c r="Q443" s="216">
        <v>2589.23</v>
      </c>
      <c r="R443" s="68" t="s">
        <v>638</v>
      </c>
      <c r="S443" s="363"/>
      <c r="T443" s="277"/>
    </row>
    <row r="444" spans="1:20" ht="51">
      <c r="A444" s="192">
        <v>417</v>
      </c>
      <c r="B444" s="68"/>
      <c r="C444" s="214" t="s">
        <v>147</v>
      </c>
      <c r="D444" s="215">
        <v>44999</v>
      </c>
      <c r="E444" s="192" t="s">
        <v>2213</v>
      </c>
      <c r="F444" s="192" t="s">
        <v>3</v>
      </c>
      <c r="G444" s="192">
        <v>2099924</v>
      </c>
      <c r="H444" s="68"/>
      <c r="I444" s="198" t="s">
        <v>2450</v>
      </c>
      <c r="J444" s="68"/>
      <c r="K444" s="68"/>
      <c r="L444" s="68"/>
      <c r="M444" s="68"/>
      <c r="N444" s="362"/>
      <c r="O444" s="362"/>
      <c r="P444" s="216">
        <v>0</v>
      </c>
      <c r="Q444" s="216">
        <v>3413.11</v>
      </c>
      <c r="R444" s="68" t="s">
        <v>638</v>
      </c>
      <c r="S444" s="363"/>
      <c r="T444" s="277"/>
    </row>
    <row r="445" spans="1:20" ht="51">
      <c r="A445" s="192">
        <v>417</v>
      </c>
      <c r="B445" s="68"/>
      <c r="C445" s="214" t="s">
        <v>147</v>
      </c>
      <c r="D445" s="215">
        <v>44999</v>
      </c>
      <c r="E445" s="192" t="s">
        <v>2214</v>
      </c>
      <c r="F445" s="192" t="s">
        <v>3</v>
      </c>
      <c r="G445" s="192">
        <v>2099929</v>
      </c>
      <c r="H445" s="68"/>
      <c r="I445" s="198" t="s">
        <v>2451</v>
      </c>
      <c r="J445" s="68"/>
      <c r="K445" s="68"/>
      <c r="L445" s="68"/>
      <c r="M445" s="68"/>
      <c r="N445" s="362"/>
      <c r="O445" s="362"/>
      <c r="P445" s="216">
        <v>0</v>
      </c>
      <c r="Q445" s="216">
        <v>3413.11</v>
      </c>
      <c r="R445" s="68" t="s">
        <v>638</v>
      </c>
      <c r="S445" s="363"/>
      <c r="T445" s="277"/>
    </row>
    <row r="446" spans="1:20" ht="51">
      <c r="A446" s="192">
        <v>417</v>
      </c>
      <c r="B446" s="68"/>
      <c r="C446" s="214" t="s">
        <v>147</v>
      </c>
      <c r="D446" s="215">
        <v>44999</v>
      </c>
      <c r="E446" s="192" t="s">
        <v>2215</v>
      </c>
      <c r="F446" s="192" t="s">
        <v>3</v>
      </c>
      <c r="G446" s="192">
        <v>2099931</v>
      </c>
      <c r="H446" s="68"/>
      <c r="I446" s="198" t="s">
        <v>2452</v>
      </c>
      <c r="J446" s="68"/>
      <c r="K446" s="68"/>
      <c r="L446" s="68"/>
      <c r="M446" s="68"/>
      <c r="N446" s="362"/>
      <c r="O446" s="362"/>
      <c r="P446" s="216">
        <v>0</v>
      </c>
      <c r="Q446" s="216">
        <v>2905.57</v>
      </c>
      <c r="R446" s="68" t="s">
        <v>638</v>
      </c>
      <c r="S446" s="363"/>
      <c r="T446" s="277"/>
    </row>
    <row r="447" spans="1:20" ht="63.75">
      <c r="A447" s="192">
        <v>597</v>
      </c>
      <c r="B447" s="68"/>
      <c r="C447" s="214" t="s">
        <v>677</v>
      </c>
      <c r="D447" s="215">
        <v>44999</v>
      </c>
      <c r="E447" s="192" t="s">
        <v>2216</v>
      </c>
      <c r="F447" s="192" t="s">
        <v>3</v>
      </c>
      <c r="G447" s="192">
        <v>2099990</v>
      </c>
      <c r="H447" s="68"/>
      <c r="I447" s="198" t="s">
        <v>2453</v>
      </c>
      <c r="J447" s="68"/>
      <c r="K447" s="68"/>
      <c r="L447" s="68"/>
      <c r="M447" s="68"/>
      <c r="N447" s="362"/>
      <c r="O447" s="362"/>
      <c r="P447" s="216">
        <v>0</v>
      </c>
      <c r="Q447" s="216">
        <v>0.1</v>
      </c>
      <c r="R447" s="68" t="s">
        <v>1464</v>
      </c>
      <c r="S447" s="363"/>
      <c r="T447" s="277"/>
    </row>
    <row r="448" spans="1:20" ht="51">
      <c r="A448" s="192" t="s">
        <v>541</v>
      </c>
      <c r="B448" s="68"/>
      <c r="C448" s="214" t="s">
        <v>590</v>
      </c>
      <c r="D448" s="215">
        <v>45000</v>
      </c>
      <c r="E448" s="192" t="s">
        <v>2217</v>
      </c>
      <c r="F448" s="192" t="s">
        <v>3</v>
      </c>
      <c r="G448" s="192">
        <v>2100197</v>
      </c>
      <c r="H448" s="68"/>
      <c r="I448" s="198" t="s">
        <v>2454</v>
      </c>
      <c r="J448" s="68"/>
      <c r="K448" s="68"/>
      <c r="L448" s="68"/>
      <c r="M448" s="68"/>
      <c r="N448" s="362"/>
      <c r="O448" s="362"/>
      <c r="P448" s="216">
        <v>0</v>
      </c>
      <c r="Q448" s="216">
        <v>81310.38</v>
      </c>
      <c r="R448" s="68" t="s">
        <v>638</v>
      </c>
      <c r="S448" s="363"/>
      <c r="T448" s="277"/>
    </row>
    <row r="449" spans="1:20" ht="51">
      <c r="A449" s="192" t="s">
        <v>541</v>
      </c>
      <c r="B449" s="68"/>
      <c r="C449" s="214" t="s">
        <v>590</v>
      </c>
      <c r="D449" s="215">
        <v>45000</v>
      </c>
      <c r="E449" s="192" t="s">
        <v>2218</v>
      </c>
      <c r="F449" s="192" t="s">
        <v>3</v>
      </c>
      <c r="G449" s="192">
        <v>2100208</v>
      </c>
      <c r="H449" s="68"/>
      <c r="I449" s="198" t="s">
        <v>2455</v>
      </c>
      <c r="J449" s="68"/>
      <c r="K449" s="68"/>
      <c r="L449" s="68"/>
      <c r="M449" s="68"/>
      <c r="N449" s="362"/>
      <c r="O449" s="362"/>
      <c r="P449" s="216">
        <v>0</v>
      </c>
      <c r="Q449" s="216">
        <v>3558.21</v>
      </c>
      <c r="R449" s="68" t="s">
        <v>638</v>
      </c>
      <c r="S449" s="363"/>
      <c r="T449" s="277"/>
    </row>
    <row r="450" spans="1:20" ht="51">
      <c r="A450" s="192" t="s">
        <v>541</v>
      </c>
      <c r="B450" s="68"/>
      <c r="C450" s="214" t="s">
        <v>590</v>
      </c>
      <c r="D450" s="215">
        <v>45000</v>
      </c>
      <c r="E450" s="192" t="s">
        <v>2219</v>
      </c>
      <c r="F450" s="192" t="s">
        <v>3</v>
      </c>
      <c r="G450" s="192">
        <v>2100209</v>
      </c>
      <c r="H450" s="68"/>
      <c r="I450" s="198" t="s">
        <v>2456</v>
      </c>
      <c r="J450" s="68"/>
      <c r="K450" s="68"/>
      <c r="L450" s="68"/>
      <c r="M450" s="68"/>
      <c r="N450" s="362"/>
      <c r="O450" s="362"/>
      <c r="P450" s="216">
        <v>0</v>
      </c>
      <c r="Q450" s="216">
        <v>3558.21</v>
      </c>
      <c r="R450" s="68" t="s">
        <v>638</v>
      </c>
      <c r="S450" s="363"/>
      <c r="T450" s="277"/>
    </row>
    <row r="451" spans="1:20" ht="51">
      <c r="A451" s="192" t="s">
        <v>541</v>
      </c>
      <c r="B451" s="68"/>
      <c r="C451" s="214" t="s">
        <v>590</v>
      </c>
      <c r="D451" s="215">
        <v>45000</v>
      </c>
      <c r="E451" s="192" t="s">
        <v>2220</v>
      </c>
      <c r="F451" s="192" t="s">
        <v>3</v>
      </c>
      <c r="G451" s="192">
        <v>2100211</v>
      </c>
      <c r="H451" s="68"/>
      <c r="I451" s="198" t="s">
        <v>2457</v>
      </c>
      <c r="J451" s="68"/>
      <c r="K451" s="68"/>
      <c r="L451" s="68"/>
      <c r="M451" s="68"/>
      <c r="N451" s="362"/>
      <c r="O451" s="362"/>
      <c r="P451" s="216">
        <v>0</v>
      </c>
      <c r="Q451" s="216">
        <v>3558.21</v>
      </c>
      <c r="R451" s="68" t="s">
        <v>638</v>
      </c>
      <c r="S451" s="363"/>
      <c r="T451" s="277"/>
    </row>
    <row r="452" spans="1:20" ht="51">
      <c r="A452" s="192" t="s">
        <v>541</v>
      </c>
      <c r="B452" s="68"/>
      <c r="C452" s="214" t="s">
        <v>590</v>
      </c>
      <c r="D452" s="215">
        <v>45000</v>
      </c>
      <c r="E452" s="192" t="s">
        <v>2221</v>
      </c>
      <c r="F452" s="192" t="s">
        <v>3</v>
      </c>
      <c r="G452" s="192">
        <v>2100213</v>
      </c>
      <c r="H452" s="68"/>
      <c r="I452" s="198" t="s">
        <v>2458</v>
      </c>
      <c r="J452" s="68"/>
      <c r="K452" s="68"/>
      <c r="L452" s="68"/>
      <c r="M452" s="68"/>
      <c r="N452" s="362"/>
      <c r="O452" s="362"/>
      <c r="P452" s="216">
        <v>0</v>
      </c>
      <c r="Q452" s="216">
        <v>3558.21</v>
      </c>
      <c r="R452" s="68" t="s">
        <v>638</v>
      </c>
      <c r="S452" s="363"/>
      <c r="T452" s="277"/>
    </row>
    <row r="453" spans="1:20" ht="51">
      <c r="A453" s="192">
        <v>86</v>
      </c>
      <c r="B453" s="68"/>
      <c r="C453" s="214" t="s">
        <v>50</v>
      </c>
      <c r="D453" s="215">
        <v>45000</v>
      </c>
      <c r="E453" s="192" t="s">
        <v>2222</v>
      </c>
      <c r="F453" s="192" t="s">
        <v>3</v>
      </c>
      <c r="G453" s="192">
        <v>2100234</v>
      </c>
      <c r="H453" s="68"/>
      <c r="I453" s="198" t="s">
        <v>2459</v>
      </c>
      <c r="J453" s="68"/>
      <c r="K453" s="68"/>
      <c r="L453" s="68"/>
      <c r="M453" s="68"/>
      <c r="N453" s="362"/>
      <c r="O453" s="362"/>
      <c r="P453" s="216">
        <v>0</v>
      </c>
      <c r="Q453" s="216">
        <v>500</v>
      </c>
      <c r="R453" s="68" t="s">
        <v>638</v>
      </c>
      <c r="S453" s="363"/>
      <c r="T453" s="277"/>
    </row>
    <row r="454" spans="1:20" ht="51">
      <c r="A454" s="192">
        <v>548</v>
      </c>
      <c r="B454" s="68"/>
      <c r="C454" s="214" t="s">
        <v>1285</v>
      </c>
      <c r="D454" s="215">
        <v>45000</v>
      </c>
      <c r="E454" s="192" t="s">
        <v>2223</v>
      </c>
      <c r="F454" s="192" t="s">
        <v>3</v>
      </c>
      <c r="G454" s="192">
        <v>2100278</v>
      </c>
      <c r="H454" s="68"/>
      <c r="I454" s="198" t="s">
        <v>2460</v>
      </c>
      <c r="J454" s="68"/>
      <c r="K454" s="68"/>
      <c r="L454" s="68"/>
      <c r="M454" s="68"/>
      <c r="N454" s="362"/>
      <c r="O454" s="362"/>
      <c r="P454" s="216">
        <v>0</v>
      </c>
      <c r="Q454" s="216">
        <v>28</v>
      </c>
      <c r="R454" s="68" t="s">
        <v>638</v>
      </c>
      <c r="S454" s="363"/>
      <c r="T454" s="277"/>
    </row>
    <row r="455" spans="1:20" ht="51">
      <c r="A455" s="192">
        <v>417</v>
      </c>
      <c r="B455" s="68"/>
      <c r="C455" s="214" t="s">
        <v>147</v>
      </c>
      <c r="D455" s="215">
        <v>45000</v>
      </c>
      <c r="E455" s="192" t="s">
        <v>2224</v>
      </c>
      <c r="F455" s="192" t="s">
        <v>3</v>
      </c>
      <c r="G455" s="192">
        <v>2100325</v>
      </c>
      <c r="H455" s="68"/>
      <c r="I455" s="198" t="s">
        <v>2461</v>
      </c>
      <c r="J455" s="68"/>
      <c r="K455" s="68"/>
      <c r="L455" s="68"/>
      <c r="M455" s="68"/>
      <c r="N455" s="362"/>
      <c r="O455" s="362"/>
      <c r="P455" s="216">
        <v>0</v>
      </c>
      <c r="Q455" s="216">
        <v>1052.23</v>
      </c>
      <c r="R455" s="68" t="s">
        <v>638</v>
      </c>
      <c r="S455" s="363"/>
      <c r="T455" s="277"/>
    </row>
    <row r="456" spans="1:20" ht="51">
      <c r="A456" s="192" t="s">
        <v>541</v>
      </c>
      <c r="B456" s="68"/>
      <c r="C456" s="214" t="s">
        <v>590</v>
      </c>
      <c r="D456" s="215">
        <v>45000</v>
      </c>
      <c r="E456" s="192" t="s">
        <v>2225</v>
      </c>
      <c r="F456" s="192" t="s">
        <v>3</v>
      </c>
      <c r="G456" s="192">
        <v>2100345</v>
      </c>
      <c r="H456" s="68"/>
      <c r="I456" s="198" t="s">
        <v>2462</v>
      </c>
      <c r="J456" s="68"/>
      <c r="K456" s="68"/>
      <c r="L456" s="68"/>
      <c r="M456" s="68"/>
      <c r="N456" s="362"/>
      <c r="O456" s="362"/>
      <c r="P456" s="216">
        <v>0</v>
      </c>
      <c r="Q456" s="216">
        <v>4480</v>
      </c>
      <c r="R456" s="68" t="s">
        <v>638</v>
      </c>
      <c r="S456" s="363"/>
      <c r="T456" s="277"/>
    </row>
    <row r="457" spans="1:20" ht="51">
      <c r="A457" s="192" t="s">
        <v>541</v>
      </c>
      <c r="B457" s="68"/>
      <c r="C457" s="214" t="s">
        <v>590</v>
      </c>
      <c r="D457" s="215">
        <v>45000</v>
      </c>
      <c r="E457" s="192" t="s">
        <v>2226</v>
      </c>
      <c r="F457" s="192" t="s">
        <v>3</v>
      </c>
      <c r="G457" s="192">
        <v>2100347</v>
      </c>
      <c r="H457" s="68"/>
      <c r="I457" s="198" t="s">
        <v>2463</v>
      </c>
      <c r="J457" s="68"/>
      <c r="K457" s="68"/>
      <c r="L457" s="68"/>
      <c r="M457" s="68"/>
      <c r="N457" s="362"/>
      <c r="O457" s="362"/>
      <c r="P457" s="216">
        <v>0</v>
      </c>
      <c r="Q457" s="216">
        <v>4480</v>
      </c>
      <c r="R457" s="68" t="s">
        <v>638</v>
      </c>
      <c r="S457" s="363"/>
      <c r="T457" s="277"/>
    </row>
    <row r="458" spans="1:20" ht="51">
      <c r="A458" s="192" t="s">
        <v>541</v>
      </c>
      <c r="B458" s="68"/>
      <c r="C458" s="214" t="s">
        <v>590</v>
      </c>
      <c r="D458" s="215">
        <v>45000</v>
      </c>
      <c r="E458" s="192" t="s">
        <v>2227</v>
      </c>
      <c r="F458" s="192" t="s">
        <v>3</v>
      </c>
      <c r="G458" s="192">
        <v>2100348</v>
      </c>
      <c r="H458" s="68"/>
      <c r="I458" s="198" t="s">
        <v>2464</v>
      </c>
      <c r="J458" s="68"/>
      <c r="K458" s="68"/>
      <c r="L458" s="68"/>
      <c r="M458" s="68"/>
      <c r="N458" s="362"/>
      <c r="O458" s="362"/>
      <c r="P458" s="216">
        <v>0</v>
      </c>
      <c r="Q458" s="216">
        <v>4480</v>
      </c>
      <c r="R458" s="68" t="s">
        <v>638</v>
      </c>
      <c r="S458" s="363"/>
      <c r="T458" s="277"/>
    </row>
    <row r="459" spans="1:20" ht="51">
      <c r="A459" s="192" t="s">
        <v>541</v>
      </c>
      <c r="B459" s="68"/>
      <c r="C459" s="214" t="s">
        <v>590</v>
      </c>
      <c r="D459" s="215">
        <v>45000</v>
      </c>
      <c r="E459" s="192" t="s">
        <v>2228</v>
      </c>
      <c r="F459" s="192" t="s">
        <v>3</v>
      </c>
      <c r="G459" s="192">
        <v>2100349</v>
      </c>
      <c r="H459" s="68"/>
      <c r="I459" s="198" t="s">
        <v>2465</v>
      </c>
      <c r="J459" s="68"/>
      <c r="K459" s="68"/>
      <c r="L459" s="68"/>
      <c r="M459" s="68"/>
      <c r="N459" s="362"/>
      <c r="O459" s="362"/>
      <c r="P459" s="216">
        <v>0</v>
      </c>
      <c r="Q459" s="216">
        <v>4480</v>
      </c>
      <c r="R459" s="68" t="s">
        <v>638</v>
      </c>
      <c r="S459" s="363"/>
      <c r="T459" s="277"/>
    </row>
    <row r="460" spans="1:20" ht="89.25">
      <c r="A460" s="192">
        <v>905</v>
      </c>
      <c r="B460" s="68"/>
      <c r="C460" s="214" t="s">
        <v>194</v>
      </c>
      <c r="D460" s="215">
        <v>45000</v>
      </c>
      <c r="E460" s="192" t="s">
        <v>2229</v>
      </c>
      <c r="F460" s="192" t="s">
        <v>3</v>
      </c>
      <c r="G460" s="192">
        <v>2100239</v>
      </c>
      <c r="H460" s="68"/>
      <c r="I460" s="198" t="s">
        <v>2903</v>
      </c>
      <c r="J460" s="68"/>
      <c r="K460" s="68"/>
      <c r="L460" s="68"/>
      <c r="M460" s="68"/>
      <c r="N460" s="362"/>
      <c r="O460" s="362"/>
      <c r="P460" s="216">
        <v>0</v>
      </c>
      <c r="Q460" s="216">
        <v>13683.73</v>
      </c>
      <c r="R460" s="68" t="s">
        <v>1464</v>
      </c>
      <c r="S460" s="363"/>
      <c r="T460" s="277"/>
    </row>
    <row r="461" spans="1:20" ht="89.25">
      <c r="A461" s="192">
        <v>905</v>
      </c>
      <c r="B461" s="68"/>
      <c r="C461" s="214" t="s">
        <v>194</v>
      </c>
      <c r="D461" s="215">
        <v>45000</v>
      </c>
      <c r="E461" s="192" t="s">
        <v>2229</v>
      </c>
      <c r="F461" s="192" t="s">
        <v>3</v>
      </c>
      <c r="G461" s="192">
        <v>2100239</v>
      </c>
      <c r="H461" s="68"/>
      <c r="I461" s="198" t="s">
        <v>2903</v>
      </c>
      <c r="J461" s="68"/>
      <c r="K461" s="68"/>
      <c r="L461" s="68"/>
      <c r="M461" s="68"/>
      <c r="N461" s="362"/>
      <c r="O461" s="362"/>
      <c r="P461" s="216">
        <v>0</v>
      </c>
      <c r="Q461" s="216">
        <v>62293.55</v>
      </c>
      <c r="R461" s="68" t="s">
        <v>1464</v>
      </c>
      <c r="S461" s="363"/>
      <c r="T461" s="277"/>
    </row>
    <row r="462" spans="1:20" ht="89.25">
      <c r="A462" s="192">
        <v>905</v>
      </c>
      <c r="B462" s="68"/>
      <c r="C462" s="214" t="s">
        <v>194</v>
      </c>
      <c r="D462" s="215">
        <v>45000</v>
      </c>
      <c r="E462" s="192" t="s">
        <v>2229</v>
      </c>
      <c r="F462" s="192" t="s">
        <v>3</v>
      </c>
      <c r="G462" s="192">
        <v>2100239</v>
      </c>
      <c r="H462" s="68"/>
      <c r="I462" s="198" t="s">
        <v>2903</v>
      </c>
      <c r="J462" s="68"/>
      <c r="K462" s="68"/>
      <c r="L462" s="68"/>
      <c r="M462" s="68"/>
      <c r="N462" s="362"/>
      <c r="O462" s="362"/>
      <c r="P462" s="216">
        <v>0</v>
      </c>
      <c r="Q462" s="216">
        <v>108471.57</v>
      </c>
      <c r="R462" s="68" t="s">
        <v>1464</v>
      </c>
      <c r="S462" s="363"/>
      <c r="T462" s="277"/>
    </row>
    <row r="463" spans="1:20" ht="89.25">
      <c r="A463" s="192">
        <v>905</v>
      </c>
      <c r="B463" s="68"/>
      <c r="C463" s="214" t="s">
        <v>194</v>
      </c>
      <c r="D463" s="215">
        <v>45000</v>
      </c>
      <c r="E463" s="192" t="s">
        <v>2229</v>
      </c>
      <c r="F463" s="192" t="s">
        <v>3</v>
      </c>
      <c r="G463" s="192">
        <v>2100239</v>
      </c>
      <c r="H463" s="68"/>
      <c r="I463" s="198" t="s">
        <v>2903</v>
      </c>
      <c r="J463" s="68"/>
      <c r="K463" s="68"/>
      <c r="L463" s="68"/>
      <c r="M463" s="68"/>
      <c r="N463" s="362"/>
      <c r="O463" s="362"/>
      <c r="P463" s="216">
        <v>0</v>
      </c>
      <c r="Q463" s="216">
        <v>9973.7000000000007</v>
      </c>
      <c r="R463" s="68" t="s">
        <v>1464</v>
      </c>
      <c r="S463" s="363"/>
      <c r="T463" s="277"/>
    </row>
    <row r="464" spans="1:20" ht="89.25">
      <c r="A464" s="192">
        <v>905</v>
      </c>
      <c r="B464" s="68"/>
      <c r="C464" s="214" t="s">
        <v>194</v>
      </c>
      <c r="D464" s="215">
        <v>45000</v>
      </c>
      <c r="E464" s="192" t="s">
        <v>2229</v>
      </c>
      <c r="F464" s="192" t="s">
        <v>3</v>
      </c>
      <c r="G464" s="192">
        <v>2100239</v>
      </c>
      <c r="H464" s="68"/>
      <c r="I464" s="198" t="s">
        <v>2903</v>
      </c>
      <c r="J464" s="68"/>
      <c r="K464" s="68"/>
      <c r="L464" s="68"/>
      <c r="M464" s="68"/>
      <c r="N464" s="362"/>
      <c r="O464" s="362"/>
      <c r="P464" s="216">
        <v>0</v>
      </c>
      <c r="Q464" s="216">
        <v>8613.36</v>
      </c>
      <c r="R464" s="68" t="s">
        <v>1464</v>
      </c>
      <c r="S464" s="363"/>
      <c r="T464" s="277"/>
    </row>
    <row r="465" spans="1:20" ht="51">
      <c r="A465" s="192" t="s">
        <v>541</v>
      </c>
      <c r="B465" s="68"/>
      <c r="C465" s="214" t="s">
        <v>590</v>
      </c>
      <c r="D465" s="215">
        <v>45000</v>
      </c>
      <c r="E465" s="192" t="s">
        <v>2230</v>
      </c>
      <c r="F465" s="192" t="s">
        <v>3</v>
      </c>
      <c r="G465" s="192">
        <v>2100256</v>
      </c>
      <c r="H465" s="68"/>
      <c r="I465" s="198" t="s">
        <v>2466</v>
      </c>
      <c r="J465" s="68"/>
      <c r="K465" s="68"/>
      <c r="L465" s="68"/>
      <c r="M465" s="68"/>
      <c r="N465" s="362"/>
      <c r="O465" s="362"/>
      <c r="P465" s="216">
        <v>0</v>
      </c>
      <c r="Q465" s="216">
        <v>300</v>
      </c>
      <c r="R465" s="68" t="s">
        <v>638</v>
      </c>
      <c r="S465" s="363"/>
      <c r="T465" s="277"/>
    </row>
    <row r="466" spans="1:20" ht="51">
      <c r="A466" s="192">
        <v>140</v>
      </c>
      <c r="B466" s="68"/>
      <c r="C466" s="214" t="s">
        <v>1279</v>
      </c>
      <c r="D466" s="215">
        <v>45001</v>
      </c>
      <c r="E466" s="192" t="s">
        <v>2231</v>
      </c>
      <c r="F466" s="192" t="s">
        <v>3</v>
      </c>
      <c r="G466" s="192">
        <v>2100510</v>
      </c>
      <c r="H466" s="68"/>
      <c r="I466" s="198" t="s">
        <v>2467</v>
      </c>
      <c r="J466" s="68"/>
      <c r="K466" s="68"/>
      <c r="L466" s="68"/>
      <c r="M466" s="68"/>
      <c r="N466" s="362"/>
      <c r="O466" s="362"/>
      <c r="P466" s="216">
        <v>0</v>
      </c>
      <c r="Q466" s="216">
        <v>4738.79</v>
      </c>
      <c r="R466" s="68" t="s">
        <v>638</v>
      </c>
      <c r="S466" s="363"/>
      <c r="T466" s="277"/>
    </row>
    <row r="467" spans="1:20" ht="51">
      <c r="A467" s="192">
        <v>140</v>
      </c>
      <c r="B467" s="68"/>
      <c r="C467" s="214" t="s">
        <v>1279</v>
      </c>
      <c r="D467" s="215">
        <v>45001</v>
      </c>
      <c r="E467" s="192" t="s">
        <v>2232</v>
      </c>
      <c r="F467" s="192" t="s">
        <v>3</v>
      </c>
      <c r="G467" s="192">
        <v>2100512</v>
      </c>
      <c r="H467" s="68"/>
      <c r="I467" s="198" t="s">
        <v>2468</v>
      </c>
      <c r="J467" s="68"/>
      <c r="K467" s="68"/>
      <c r="L467" s="68"/>
      <c r="M467" s="68"/>
      <c r="N467" s="362"/>
      <c r="O467" s="362"/>
      <c r="P467" s="216">
        <v>0</v>
      </c>
      <c r="Q467" s="216">
        <v>4738.79</v>
      </c>
      <c r="R467" s="68" t="s">
        <v>638</v>
      </c>
      <c r="S467" s="363"/>
      <c r="T467" s="277"/>
    </row>
    <row r="468" spans="1:20" ht="51">
      <c r="A468" s="192">
        <v>140</v>
      </c>
      <c r="B468" s="68"/>
      <c r="C468" s="214" t="s">
        <v>1279</v>
      </c>
      <c r="D468" s="215">
        <v>45001</v>
      </c>
      <c r="E468" s="192" t="s">
        <v>2233</v>
      </c>
      <c r="F468" s="192" t="s">
        <v>3</v>
      </c>
      <c r="G468" s="192">
        <v>2100514</v>
      </c>
      <c r="H468" s="68"/>
      <c r="I468" s="198" t="s">
        <v>2469</v>
      </c>
      <c r="J468" s="68"/>
      <c r="K468" s="68"/>
      <c r="L468" s="68"/>
      <c r="M468" s="68"/>
      <c r="N468" s="362"/>
      <c r="O468" s="362"/>
      <c r="P468" s="216">
        <v>0</v>
      </c>
      <c r="Q468" s="216">
        <v>4709.6099999999997</v>
      </c>
      <c r="R468" s="68" t="s">
        <v>638</v>
      </c>
      <c r="S468" s="363"/>
      <c r="T468" s="277"/>
    </row>
    <row r="469" spans="1:20" ht="51">
      <c r="A469" s="192">
        <v>140</v>
      </c>
      <c r="B469" s="68"/>
      <c r="C469" s="214" t="s">
        <v>1279</v>
      </c>
      <c r="D469" s="215">
        <v>45001</v>
      </c>
      <c r="E469" s="192" t="s">
        <v>2234</v>
      </c>
      <c r="F469" s="192" t="s">
        <v>3</v>
      </c>
      <c r="G469" s="192">
        <v>2100516</v>
      </c>
      <c r="H469" s="68"/>
      <c r="I469" s="198" t="s">
        <v>2470</v>
      </c>
      <c r="J469" s="68"/>
      <c r="K469" s="68"/>
      <c r="L469" s="68"/>
      <c r="M469" s="68"/>
      <c r="N469" s="362"/>
      <c r="O469" s="362"/>
      <c r="P469" s="216">
        <v>0</v>
      </c>
      <c r="Q469" s="216">
        <v>4738.79</v>
      </c>
      <c r="R469" s="68" t="s">
        <v>638</v>
      </c>
      <c r="S469" s="363"/>
      <c r="T469" s="277"/>
    </row>
    <row r="470" spans="1:20" ht="51">
      <c r="A470" s="192" t="s">
        <v>541</v>
      </c>
      <c r="B470" s="68"/>
      <c r="C470" s="214" t="s">
        <v>590</v>
      </c>
      <c r="D470" s="215">
        <v>45001</v>
      </c>
      <c r="E470" s="192" t="s">
        <v>2235</v>
      </c>
      <c r="F470" s="192" t="s">
        <v>3</v>
      </c>
      <c r="G470" s="192">
        <v>2100618</v>
      </c>
      <c r="H470" s="68"/>
      <c r="I470" s="198" t="s">
        <v>2471</v>
      </c>
      <c r="J470" s="68"/>
      <c r="K470" s="68"/>
      <c r="L470" s="68"/>
      <c r="M470" s="68"/>
      <c r="N470" s="362"/>
      <c r="O470" s="362"/>
      <c r="P470" s="216">
        <v>0</v>
      </c>
      <c r="Q470" s="216">
        <v>3163.13</v>
      </c>
      <c r="R470" s="68" t="s">
        <v>638</v>
      </c>
      <c r="S470" s="363"/>
      <c r="T470" s="277"/>
    </row>
    <row r="471" spans="1:20" ht="51">
      <c r="A471" s="192">
        <v>203</v>
      </c>
      <c r="B471" s="68"/>
      <c r="C471" s="214" t="s">
        <v>86</v>
      </c>
      <c r="D471" s="215">
        <v>45002</v>
      </c>
      <c r="E471" s="192" t="s">
        <v>2236</v>
      </c>
      <c r="F471" s="192" t="s">
        <v>3</v>
      </c>
      <c r="G471" s="192">
        <v>2100909</v>
      </c>
      <c r="H471" s="68"/>
      <c r="I471" s="198" t="s">
        <v>2472</v>
      </c>
      <c r="J471" s="68"/>
      <c r="K471" s="68"/>
      <c r="L471" s="68"/>
      <c r="M471" s="68"/>
      <c r="N471" s="362"/>
      <c r="O471" s="362"/>
      <c r="P471" s="216">
        <v>0</v>
      </c>
      <c r="Q471" s="216">
        <v>0.01</v>
      </c>
      <c r="R471" s="68" t="s">
        <v>1464</v>
      </c>
      <c r="S471" s="363"/>
      <c r="T471" s="277"/>
    </row>
    <row r="472" spans="1:20" ht="51">
      <c r="A472" s="192">
        <v>203</v>
      </c>
      <c r="B472" s="68"/>
      <c r="C472" s="214" t="s">
        <v>86</v>
      </c>
      <c r="D472" s="215">
        <v>45002</v>
      </c>
      <c r="E472" s="192" t="s">
        <v>2237</v>
      </c>
      <c r="F472" s="192" t="s">
        <v>3</v>
      </c>
      <c r="G472" s="192">
        <v>2100911</v>
      </c>
      <c r="H472" s="68"/>
      <c r="I472" s="198" t="s">
        <v>2473</v>
      </c>
      <c r="J472" s="68"/>
      <c r="K472" s="68"/>
      <c r="L472" s="68"/>
      <c r="M472" s="68"/>
      <c r="N472" s="362"/>
      <c r="O472" s="362"/>
      <c r="P472" s="216">
        <v>0</v>
      </c>
      <c r="Q472" s="216">
        <v>0.01</v>
      </c>
      <c r="R472" s="68" t="s">
        <v>1464</v>
      </c>
      <c r="S472" s="363"/>
      <c r="T472" s="277"/>
    </row>
    <row r="473" spans="1:20" ht="51">
      <c r="A473" s="192">
        <v>203</v>
      </c>
      <c r="B473" s="68"/>
      <c r="C473" s="214" t="s">
        <v>86</v>
      </c>
      <c r="D473" s="215">
        <v>45002</v>
      </c>
      <c r="E473" s="192" t="s">
        <v>2238</v>
      </c>
      <c r="F473" s="192" t="s">
        <v>3</v>
      </c>
      <c r="G473" s="192">
        <v>2100913</v>
      </c>
      <c r="H473" s="68"/>
      <c r="I473" s="198" t="s">
        <v>2474</v>
      </c>
      <c r="J473" s="68"/>
      <c r="K473" s="68"/>
      <c r="L473" s="68"/>
      <c r="M473" s="68"/>
      <c r="N473" s="362"/>
      <c r="O473" s="362"/>
      <c r="P473" s="216">
        <v>0</v>
      </c>
      <c r="Q473" s="216">
        <v>0.01</v>
      </c>
      <c r="R473" s="68" t="s">
        <v>1464</v>
      </c>
      <c r="S473" s="363"/>
      <c r="T473" s="277"/>
    </row>
    <row r="474" spans="1:20" ht="63.75">
      <c r="A474" s="192" t="s">
        <v>541</v>
      </c>
      <c r="B474" s="68"/>
      <c r="C474" s="214" t="s">
        <v>590</v>
      </c>
      <c r="D474" s="215">
        <v>45005</v>
      </c>
      <c r="E474" s="192" t="s">
        <v>2239</v>
      </c>
      <c r="F474" s="192" t="s">
        <v>3</v>
      </c>
      <c r="G474" s="192">
        <v>2101211</v>
      </c>
      <c r="H474" s="68"/>
      <c r="I474" s="198" t="s">
        <v>2475</v>
      </c>
      <c r="J474" s="68"/>
      <c r="K474" s="68"/>
      <c r="L474" s="68"/>
      <c r="M474" s="68"/>
      <c r="N474" s="362"/>
      <c r="O474" s="362"/>
      <c r="P474" s="216">
        <v>0</v>
      </c>
      <c r="Q474" s="216">
        <v>5003.04</v>
      </c>
      <c r="R474" s="68" t="s">
        <v>638</v>
      </c>
      <c r="S474" s="363"/>
      <c r="T474" s="277"/>
    </row>
    <row r="475" spans="1:20" ht="63.75">
      <c r="A475" s="192" t="s">
        <v>541</v>
      </c>
      <c r="B475" s="68"/>
      <c r="C475" s="214" t="s">
        <v>590</v>
      </c>
      <c r="D475" s="215">
        <v>45005</v>
      </c>
      <c r="E475" s="192" t="s">
        <v>2240</v>
      </c>
      <c r="F475" s="192" t="s">
        <v>3</v>
      </c>
      <c r="G475" s="192">
        <v>2101217</v>
      </c>
      <c r="H475" s="68"/>
      <c r="I475" s="198" t="s">
        <v>2476</v>
      </c>
      <c r="J475" s="68"/>
      <c r="K475" s="68"/>
      <c r="L475" s="68"/>
      <c r="M475" s="68"/>
      <c r="N475" s="362"/>
      <c r="O475" s="362"/>
      <c r="P475" s="216">
        <v>0</v>
      </c>
      <c r="Q475" s="216">
        <v>5003.04</v>
      </c>
      <c r="R475" s="68" t="s">
        <v>638</v>
      </c>
      <c r="S475" s="363"/>
      <c r="T475" s="277"/>
    </row>
    <row r="476" spans="1:20" ht="51">
      <c r="A476" s="192" t="s">
        <v>541</v>
      </c>
      <c r="B476" s="68"/>
      <c r="C476" s="214" t="s">
        <v>590</v>
      </c>
      <c r="D476" s="215">
        <v>45005</v>
      </c>
      <c r="E476" s="192" t="s">
        <v>2241</v>
      </c>
      <c r="F476" s="192" t="s">
        <v>3</v>
      </c>
      <c r="G476" s="192">
        <v>2101303</v>
      </c>
      <c r="H476" s="68"/>
      <c r="I476" s="198" t="s">
        <v>1810</v>
      </c>
      <c r="J476" s="68"/>
      <c r="K476" s="68"/>
      <c r="L476" s="68"/>
      <c r="M476" s="68"/>
      <c r="N476" s="362"/>
      <c r="O476" s="362"/>
      <c r="P476" s="216">
        <v>0</v>
      </c>
      <c r="Q476" s="216">
        <v>950</v>
      </c>
      <c r="R476" s="68" t="s">
        <v>638</v>
      </c>
      <c r="S476" s="363"/>
      <c r="T476" s="277"/>
    </row>
    <row r="477" spans="1:20" ht="51">
      <c r="A477" s="192" t="s">
        <v>541</v>
      </c>
      <c r="B477" s="68"/>
      <c r="C477" s="214" t="s">
        <v>590</v>
      </c>
      <c r="D477" s="215">
        <v>45005</v>
      </c>
      <c r="E477" s="192" t="s">
        <v>2242</v>
      </c>
      <c r="F477" s="192" t="s">
        <v>3</v>
      </c>
      <c r="G477" s="192">
        <v>2101337</v>
      </c>
      <c r="H477" s="68"/>
      <c r="I477" s="198" t="s">
        <v>2477</v>
      </c>
      <c r="J477" s="68"/>
      <c r="K477" s="68"/>
      <c r="L477" s="68"/>
      <c r="M477" s="68"/>
      <c r="N477" s="362"/>
      <c r="O477" s="362"/>
      <c r="P477" s="216">
        <v>0</v>
      </c>
      <c r="Q477" s="216">
        <v>720.2</v>
      </c>
      <c r="R477" s="68" t="s">
        <v>638</v>
      </c>
      <c r="S477" s="363"/>
      <c r="T477" s="277"/>
    </row>
    <row r="478" spans="1:20" ht="51">
      <c r="A478" s="192" t="s">
        <v>541</v>
      </c>
      <c r="B478" s="68"/>
      <c r="C478" s="214" t="s">
        <v>590</v>
      </c>
      <c r="D478" s="215">
        <v>45005</v>
      </c>
      <c r="E478" s="192" t="s">
        <v>2243</v>
      </c>
      <c r="F478" s="192" t="s">
        <v>3</v>
      </c>
      <c r="G478" s="192">
        <v>2101273</v>
      </c>
      <c r="H478" s="68"/>
      <c r="I478" s="198" t="s">
        <v>2478</v>
      </c>
      <c r="J478" s="68"/>
      <c r="K478" s="68"/>
      <c r="L478" s="68"/>
      <c r="M478" s="68"/>
      <c r="N478" s="362"/>
      <c r="O478" s="362"/>
      <c r="P478" s="216">
        <v>0</v>
      </c>
      <c r="Q478" s="216">
        <v>4645.8</v>
      </c>
      <c r="R478" s="68" t="s">
        <v>638</v>
      </c>
      <c r="S478" s="363"/>
      <c r="T478" s="277"/>
    </row>
    <row r="479" spans="1:20" ht="51">
      <c r="A479" s="192" t="s">
        <v>541</v>
      </c>
      <c r="B479" s="68"/>
      <c r="C479" s="214" t="s">
        <v>590</v>
      </c>
      <c r="D479" s="215">
        <v>45005</v>
      </c>
      <c r="E479" s="192" t="s">
        <v>2244</v>
      </c>
      <c r="F479" s="192" t="s">
        <v>3</v>
      </c>
      <c r="G479" s="192">
        <v>2101279</v>
      </c>
      <c r="H479" s="68"/>
      <c r="I479" s="198" t="s">
        <v>2479</v>
      </c>
      <c r="J479" s="68"/>
      <c r="K479" s="68"/>
      <c r="L479" s="68"/>
      <c r="M479" s="68"/>
      <c r="N479" s="362"/>
      <c r="O479" s="362"/>
      <c r="P479" s="216">
        <v>0</v>
      </c>
      <c r="Q479" s="216">
        <v>7874.03</v>
      </c>
      <c r="R479" s="68" t="s">
        <v>638</v>
      </c>
      <c r="S479" s="363"/>
      <c r="T479" s="277"/>
    </row>
    <row r="480" spans="1:20" ht="51">
      <c r="A480" s="192" t="s">
        <v>541</v>
      </c>
      <c r="B480" s="68"/>
      <c r="C480" s="214" t="s">
        <v>590</v>
      </c>
      <c r="D480" s="215">
        <v>45006</v>
      </c>
      <c r="E480" s="192" t="s">
        <v>2245</v>
      </c>
      <c r="F480" s="192" t="s">
        <v>3</v>
      </c>
      <c r="G480" s="192">
        <v>2101589</v>
      </c>
      <c r="H480" s="68"/>
      <c r="I480" s="198" t="s">
        <v>2480</v>
      </c>
      <c r="J480" s="68"/>
      <c r="K480" s="68"/>
      <c r="L480" s="68"/>
      <c r="M480" s="68"/>
      <c r="N480" s="362"/>
      <c r="O480" s="362"/>
      <c r="P480" s="216">
        <v>0</v>
      </c>
      <c r="Q480" s="216">
        <v>8831.0300000000007</v>
      </c>
      <c r="R480" s="68" t="s">
        <v>638</v>
      </c>
      <c r="S480" s="363"/>
      <c r="T480" s="277"/>
    </row>
    <row r="481" spans="1:20" ht="51">
      <c r="A481" s="192">
        <v>423</v>
      </c>
      <c r="B481" s="68"/>
      <c r="C481" s="214" t="s">
        <v>150</v>
      </c>
      <c r="D481" s="215">
        <v>45006</v>
      </c>
      <c r="E481" s="192" t="s">
        <v>2246</v>
      </c>
      <c r="F481" s="192" t="s">
        <v>3</v>
      </c>
      <c r="G481" s="192">
        <v>2101489</v>
      </c>
      <c r="H481" s="68"/>
      <c r="I481" s="198" t="s">
        <v>2481</v>
      </c>
      <c r="J481" s="68"/>
      <c r="K481" s="68"/>
      <c r="L481" s="68"/>
      <c r="M481" s="68"/>
      <c r="N481" s="362"/>
      <c r="O481" s="362"/>
      <c r="P481" s="216">
        <v>0</v>
      </c>
      <c r="Q481" s="216">
        <v>1</v>
      </c>
      <c r="R481" s="68" t="s">
        <v>1464</v>
      </c>
      <c r="S481" s="363"/>
      <c r="T481" s="277"/>
    </row>
    <row r="482" spans="1:20" ht="51">
      <c r="A482" s="192" t="s">
        <v>541</v>
      </c>
      <c r="B482" s="68"/>
      <c r="C482" s="214" t="s">
        <v>590</v>
      </c>
      <c r="D482" s="215">
        <v>45007</v>
      </c>
      <c r="E482" s="192" t="s">
        <v>2247</v>
      </c>
      <c r="F482" s="192" t="s">
        <v>3</v>
      </c>
      <c r="G482" s="192">
        <v>2101816</v>
      </c>
      <c r="H482" s="68"/>
      <c r="I482" s="198" t="s">
        <v>1827</v>
      </c>
      <c r="J482" s="68"/>
      <c r="K482" s="68"/>
      <c r="L482" s="68"/>
      <c r="M482" s="68"/>
      <c r="N482" s="362"/>
      <c r="O482" s="362"/>
      <c r="P482" s="216">
        <v>0</v>
      </c>
      <c r="Q482" s="216">
        <v>1500</v>
      </c>
      <c r="R482" s="68" t="s">
        <v>638</v>
      </c>
      <c r="S482" s="363"/>
      <c r="T482" s="277"/>
    </row>
    <row r="483" spans="1:20" ht="51">
      <c r="A483" s="192" t="s">
        <v>541</v>
      </c>
      <c r="B483" s="68"/>
      <c r="C483" s="214" t="s">
        <v>590</v>
      </c>
      <c r="D483" s="215">
        <v>45007</v>
      </c>
      <c r="E483" s="192" t="s">
        <v>2248</v>
      </c>
      <c r="F483" s="192" t="s">
        <v>3</v>
      </c>
      <c r="G483" s="192">
        <v>2101913</v>
      </c>
      <c r="H483" s="68"/>
      <c r="I483" s="198" t="s">
        <v>2482</v>
      </c>
      <c r="J483" s="68"/>
      <c r="K483" s="68"/>
      <c r="L483" s="68"/>
      <c r="M483" s="68"/>
      <c r="N483" s="362"/>
      <c r="O483" s="362"/>
      <c r="P483" s="216">
        <v>0</v>
      </c>
      <c r="Q483" s="216">
        <v>4029.31</v>
      </c>
      <c r="R483" s="68" t="s">
        <v>638</v>
      </c>
      <c r="S483" s="363"/>
      <c r="T483" s="277"/>
    </row>
    <row r="484" spans="1:20" ht="63.75">
      <c r="A484" s="192" t="s">
        <v>541</v>
      </c>
      <c r="B484" s="68"/>
      <c r="C484" s="214" t="s">
        <v>590</v>
      </c>
      <c r="D484" s="215">
        <v>45008</v>
      </c>
      <c r="E484" s="192" t="s">
        <v>2249</v>
      </c>
      <c r="F484" s="192" t="s">
        <v>3</v>
      </c>
      <c r="G484" s="192">
        <v>2102179</v>
      </c>
      <c r="H484" s="68"/>
      <c r="I484" s="198" t="s">
        <v>2483</v>
      </c>
      <c r="J484" s="68"/>
      <c r="K484" s="68"/>
      <c r="L484" s="68"/>
      <c r="M484" s="68"/>
      <c r="N484" s="362"/>
      <c r="O484" s="362"/>
      <c r="P484" s="216">
        <v>0</v>
      </c>
      <c r="Q484" s="216">
        <v>867.06</v>
      </c>
      <c r="R484" s="68" t="s">
        <v>638</v>
      </c>
      <c r="S484" s="363"/>
      <c r="T484" s="277"/>
    </row>
    <row r="485" spans="1:20" ht="51">
      <c r="A485" s="192" t="s">
        <v>541</v>
      </c>
      <c r="B485" s="68"/>
      <c r="C485" s="214" t="s">
        <v>590</v>
      </c>
      <c r="D485" s="215">
        <v>45008</v>
      </c>
      <c r="E485" s="192" t="s">
        <v>2250</v>
      </c>
      <c r="F485" s="192" t="s">
        <v>3</v>
      </c>
      <c r="G485" s="192">
        <v>2102095</v>
      </c>
      <c r="H485" s="68"/>
      <c r="I485" s="198" t="s">
        <v>2484</v>
      </c>
      <c r="J485" s="68"/>
      <c r="K485" s="68"/>
      <c r="L485" s="68"/>
      <c r="M485" s="68"/>
      <c r="N485" s="362"/>
      <c r="O485" s="362"/>
      <c r="P485" s="216">
        <v>0</v>
      </c>
      <c r="Q485" s="216">
        <v>3087.97</v>
      </c>
      <c r="R485" s="68" t="s">
        <v>638</v>
      </c>
      <c r="S485" s="363"/>
      <c r="T485" s="277"/>
    </row>
    <row r="486" spans="1:20" ht="51">
      <c r="A486" s="192" t="s">
        <v>541</v>
      </c>
      <c r="B486" s="68"/>
      <c r="C486" s="214" t="s">
        <v>590</v>
      </c>
      <c r="D486" s="215">
        <v>45008</v>
      </c>
      <c r="E486" s="192" t="s">
        <v>2251</v>
      </c>
      <c r="F486" s="192" t="s">
        <v>3</v>
      </c>
      <c r="G486" s="192">
        <v>2102154</v>
      </c>
      <c r="H486" s="68"/>
      <c r="I486" s="198" t="s">
        <v>2485</v>
      </c>
      <c r="J486" s="68"/>
      <c r="K486" s="68"/>
      <c r="L486" s="68"/>
      <c r="M486" s="68"/>
      <c r="N486" s="362"/>
      <c r="O486" s="362"/>
      <c r="P486" s="216">
        <v>0</v>
      </c>
      <c r="Q486" s="216">
        <v>3177.48</v>
      </c>
      <c r="R486" s="68" t="s">
        <v>638</v>
      </c>
      <c r="S486" s="363"/>
      <c r="T486" s="277"/>
    </row>
    <row r="487" spans="1:20" ht="63.75">
      <c r="A487" s="192">
        <v>382</v>
      </c>
      <c r="B487" s="68"/>
      <c r="C487" s="214" t="s">
        <v>1245</v>
      </c>
      <c r="D487" s="215">
        <v>45009</v>
      </c>
      <c r="E487" s="192" t="s">
        <v>2252</v>
      </c>
      <c r="F487" s="192" t="s">
        <v>3</v>
      </c>
      <c r="G487" s="192">
        <v>2102401</v>
      </c>
      <c r="H487" s="68"/>
      <c r="I487" s="198" t="s">
        <v>2486</v>
      </c>
      <c r="J487" s="68"/>
      <c r="K487" s="68"/>
      <c r="L487" s="68"/>
      <c r="M487" s="68"/>
      <c r="N487" s="362"/>
      <c r="O487" s="362"/>
      <c r="P487" s="216">
        <v>0</v>
      </c>
      <c r="Q487" s="216">
        <v>587.64</v>
      </c>
      <c r="R487" s="68" t="s">
        <v>638</v>
      </c>
      <c r="S487" s="363"/>
      <c r="T487" s="277"/>
    </row>
    <row r="488" spans="1:20" ht="51">
      <c r="A488" s="192" t="s">
        <v>541</v>
      </c>
      <c r="B488" s="68"/>
      <c r="C488" s="214" t="s">
        <v>590</v>
      </c>
      <c r="D488" s="215">
        <v>45009</v>
      </c>
      <c r="E488" s="192" t="s">
        <v>2253</v>
      </c>
      <c r="F488" s="192" t="s">
        <v>3</v>
      </c>
      <c r="G488" s="192">
        <v>2102426</v>
      </c>
      <c r="H488" s="68"/>
      <c r="I488" s="198" t="s">
        <v>2487</v>
      </c>
      <c r="J488" s="68"/>
      <c r="K488" s="68"/>
      <c r="L488" s="68"/>
      <c r="M488" s="68"/>
      <c r="N488" s="362"/>
      <c r="O488" s="362"/>
      <c r="P488" s="216">
        <v>0</v>
      </c>
      <c r="Q488" s="216">
        <v>44.79</v>
      </c>
      <c r="R488" s="68" t="s">
        <v>638</v>
      </c>
      <c r="S488" s="363"/>
      <c r="T488" s="277"/>
    </row>
    <row r="489" spans="1:20" ht="51">
      <c r="A489" s="192" t="s">
        <v>541</v>
      </c>
      <c r="B489" s="68"/>
      <c r="C489" s="214" t="s">
        <v>590</v>
      </c>
      <c r="D489" s="215">
        <v>45009</v>
      </c>
      <c r="E489" s="192" t="s">
        <v>2254</v>
      </c>
      <c r="F489" s="192" t="s">
        <v>3</v>
      </c>
      <c r="G489" s="192">
        <v>2102428</v>
      </c>
      <c r="H489" s="68"/>
      <c r="I489" s="198" t="s">
        <v>2488</v>
      </c>
      <c r="J489" s="68"/>
      <c r="K489" s="68"/>
      <c r="L489" s="68"/>
      <c r="M489" s="68"/>
      <c r="N489" s="362"/>
      <c r="O489" s="362"/>
      <c r="P489" s="216">
        <v>0</v>
      </c>
      <c r="Q489" s="216">
        <v>44.79</v>
      </c>
      <c r="R489" s="68" t="s">
        <v>638</v>
      </c>
      <c r="S489" s="363"/>
      <c r="T489" s="277"/>
    </row>
    <row r="490" spans="1:20" ht="51">
      <c r="A490" s="192" t="s">
        <v>541</v>
      </c>
      <c r="B490" s="68"/>
      <c r="C490" s="214" t="s">
        <v>590</v>
      </c>
      <c r="D490" s="215">
        <v>45009</v>
      </c>
      <c r="E490" s="192" t="s">
        <v>2255</v>
      </c>
      <c r="F490" s="192" t="s">
        <v>3</v>
      </c>
      <c r="G490" s="192">
        <v>2102431</v>
      </c>
      <c r="H490" s="68"/>
      <c r="I490" s="198" t="s">
        <v>2489</v>
      </c>
      <c r="J490" s="68"/>
      <c r="K490" s="68"/>
      <c r="L490" s="68"/>
      <c r="M490" s="68"/>
      <c r="N490" s="362"/>
      <c r="O490" s="362"/>
      <c r="P490" s="216">
        <v>0</v>
      </c>
      <c r="Q490" s="216">
        <v>21.1</v>
      </c>
      <c r="R490" s="68" t="s">
        <v>638</v>
      </c>
      <c r="S490" s="363"/>
      <c r="T490" s="277"/>
    </row>
    <row r="491" spans="1:20" ht="51">
      <c r="A491" s="192" t="s">
        <v>541</v>
      </c>
      <c r="B491" s="68"/>
      <c r="C491" s="214" t="s">
        <v>590</v>
      </c>
      <c r="D491" s="215">
        <v>45009</v>
      </c>
      <c r="E491" s="192" t="s">
        <v>2256</v>
      </c>
      <c r="F491" s="192" t="s">
        <v>3</v>
      </c>
      <c r="G491" s="192">
        <v>2102433</v>
      </c>
      <c r="H491" s="68"/>
      <c r="I491" s="198" t="s">
        <v>2490</v>
      </c>
      <c r="J491" s="68"/>
      <c r="K491" s="68"/>
      <c r="L491" s="68"/>
      <c r="M491" s="68"/>
      <c r="N491" s="362"/>
      <c r="O491" s="362"/>
      <c r="P491" s="216">
        <v>0</v>
      </c>
      <c r="Q491" s="216">
        <v>21.1</v>
      </c>
      <c r="R491" s="68" t="s">
        <v>638</v>
      </c>
      <c r="S491" s="363"/>
      <c r="T491" s="277"/>
    </row>
    <row r="492" spans="1:20" ht="63.75">
      <c r="A492" s="192" t="s">
        <v>541</v>
      </c>
      <c r="B492" s="68"/>
      <c r="C492" s="214" t="s">
        <v>590</v>
      </c>
      <c r="D492" s="215">
        <v>45009</v>
      </c>
      <c r="E492" s="192" t="s">
        <v>2257</v>
      </c>
      <c r="F492" s="192" t="s">
        <v>3</v>
      </c>
      <c r="G492" s="192">
        <v>2102518</v>
      </c>
      <c r="H492" s="68"/>
      <c r="I492" s="198" t="s">
        <v>2491</v>
      </c>
      <c r="J492" s="68"/>
      <c r="K492" s="68"/>
      <c r="L492" s="68"/>
      <c r="M492" s="68"/>
      <c r="N492" s="362"/>
      <c r="O492" s="362"/>
      <c r="P492" s="216">
        <v>0</v>
      </c>
      <c r="Q492" s="216">
        <v>13500</v>
      </c>
      <c r="R492" s="68" t="s">
        <v>638</v>
      </c>
      <c r="S492" s="363"/>
      <c r="T492" s="277"/>
    </row>
    <row r="493" spans="1:20" ht="63.75">
      <c r="A493" s="192" t="s">
        <v>541</v>
      </c>
      <c r="B493" s="68"/>
      <c r="C493" s="214" t="s">
        <v>590</v>
      </c>
      <c r="D493" s="215">
        <v>45009</v>
      </c>
      <c r="E493" s="192" t="s">
        <v>2258</v>
      </c>
      <c r="F493" s="192" t="s">
        <v>3</v>
      </c>
      <c r="G493" s="192">
        <v>2102519</v>
      </c>
      <c r="H493" s="68"/>
      <c r="I493" s="198" t="s">
        <v>2492</v>
      </c>
      <c r="J493" s="68"/>
      <c r="K493" s="68"/>
      <c r="L493" s="68"/>
      <c r="M493" s="68"/>
      <c r="N493" s="362"/>
      <c r="O493" s="362"/>
      <c r="P493" s="216">
        <v>0</v>
      </c>
      <c r="Q493" s="216">
        <v>13500</v>
      </c>
      <c r="R493" s="68" t="s">
        <v>638</v>
      </c>
      <c r="S493" s="363"/>
      <c r="T493" s="277"/>
    </row>
    <row r="494" spans="1:20" ht="51">
      <c r="A494" s="192">
        <v>417</v>
      </c>
      <c r="B494" s="68"/>
      <c r="C494" s="214" t="s">
        <v>147</v>
      </c>
      <c r="D494" s="215">
        <v>45009</v>
      </c>
      <c r="E494" s="192" t="s">
        <v>2259</v>
      </c>
      <c r="F494" s="192" t="s">
        <v>3</v>
      </c>
      <c r="G494" s="192">
        <v>2102403</v>
      </c>
      <c r="H494" s="68"/>
      <c r="I494" s="198" t="s">
        <v>2493</v>
      </c>
      <c r="J494" s="68"/>
      <c r="K494" s="68"/>
      <c r="L494" s="68"/>
      <c r="M494" s="68"/>
      <c r="N494" s="362"/>
      <c r="O494" s="362"/>
      <c r="P494" s="216">
        <v>0</v>
      </c>
      <c r="Q494" s="216">
        <v>12790.75</v>
      </c>
      <c r="R494" s="68" t="s">
        <v>638</v>
      </c>
      <c r="S494" s="363"/>
      <c r="T494" s="277"/>
    </row>
    <row r="495" spans="1:20" ht="51">
      <c r="A495" s="192" t="s">
        <v>541</v>
      </c>
      <c r="B495" s="68"/>
      <c r="C495" s="214" t="s">
        <v>590</v>
      </c>
      <c r="D495" s="215">
        <v>45009</v>
      </c>
      <c r="E495" s="192" t="s">
        <v>2260</v>
      </c>
      <c r="F495" s="192" t="s">
        <v>3</v>
      </c>
      <c r="G495" s="192">
        <v>2102429</v>
      </c>
      <c r="H495" s="68"/>
      <c r="I495" s="198" t="s">
        <v>2494</v>
      </c>
      <c r="J495" s="68"/>
      <c r="K495" s="68"/>
      <c r="L495" s="68"/>
      <c r="M495" s="68"/>
      <c r="N495" s="362"/>
      <c r="O495" s="362"/>
      <c r="P495" s="216">
        <v>0</v>
      </c>
      <c r="Q495" s="216">
        <v>7118</v>
      </c>
      <c r="R495" s="68" t="s">
        <v>638</v>
      </c>
      <c r="S495" s="363"/>
      <c r="T495" s="277"/>
    </row>
    <row r="496" spans="1:20" ht="51">
      <c r="A496" s="192">
        <v>423</v>
      </c>
      <c r="B496" s="68"/>
      <c r="C496" s="214" t="s">
        <v>150</v>
      </c>
      <c r="D496" s="215">
        <v>45012</v>
      </c>
      <c r="E496" s="192" t="s">
        <v>2261</v>
      </c>
      <c r="F496" s="192" t="s">
        <v>3</v>
      </c>
      <c r="G496" s="192">
        <v>2102786</v>
      </c>
      <c r="H496" s="68"/>
      <c r="I496" s="198" t="s">
        <v>2495</v>
      </c>
      <c r="J496" s="68"/>
      <c r="K496" s="68"/>
      <c r="L496" s="68"/>
      <c r="M496" s="68"/>
      <c r="N496" s="362"/>
      <c r="O496" s="362"/>
      <c r="P496" s="216">
        <v>0</v>
      </c>
      <c r="Q496" s="216">
        <v>2332</v>
      </c>
      <c r="R496" s="68" t="s">
        <v>638</v>
      </c>
      <c r="S496" s="363"/>
      <c r="T496" s="277"/>
    </row>
    <row r="497" spans="1:20" ht="51">
      <c r="A497" s="192" t="s">
        <v>541</v>
      </c>
      <c r="B497" s="68"/>
      <c r="C497" s="214" t="s">
        <v>590</v>
      </c>
      <c r="D497" s="215">
        <v>45012</v>
      </c>
      <c r="E497" s="192" t="s">
        <v>2262</v>
      </c>
      <c r="F497" s="192" t="s">
        <v>3</v>
      </c>
      <c r="G497" s="192">
        <v>2102787</v>
      </c>
      <c r="H497" s="68"/>
      <c r="I497" s="198" t="s">
        <v>1425</v>
      </c>
      <c r="J497" s="68"/>
      <c r="K497" s="68"/>
      <c r="L497" s="68"/>
      <c r="M497" s="68"/>
      <c r="N497" s="362"/>
      <c r="O497" s="362"/>
      <c r="P497" s="216">
        <v>0</v>
      </c>
      <c r="Q497" s="216">
        <v>200</v>
      </c>
      <c r="R497" s="68" t="s">
        <v>638</v>
      </c>
      <c r="S497" s="363"/>
      <c r="T497" s="277"/>
    </row>
    <row r="498" spans="1:20" ht="51">
      <c r="A498" s="192" t="s">
        <v>541</v>
      </c>
      <c r="B498" s="68"/>
      <c r="C498" s="214" t="s">
        <v>590</v>
      </c>
      <c r="D498" s="215">
        <v>45012</v>
      </c>
      <c r="E498" s="192" t="s">
        <v>2263</v>
      </c>
      <c r="F498" s="192" t="s">
        <v>3</v>
      </c>
      <c r="G498" s="192">
        <v>2102826</v>
      </c>
      <c r="H498" s="68"/>
      <c r="I498" s="198" t="s">
        <v>2496</v>
      </c>
      <c r="J498" s="68"/>
      <c r="K498" s="68"/>
      <c r="L498" s="68"/>
      <c r="M498" s="68"/>
      <c r="N498" s="362"/>
      <c r="O498" s="362"/>
      <c r="P498" s="216">
        <v>0</v>
      </c>
      <c r="Q498" s="216">
        <v>3000</v>
      </c>
      <c r="R498" s="68" t="s">
        <v>638</v>
      </c>
      <c r="S498" s="363"/>
      <c r="T498" s="277"/>
    </row>
    <row r="499" spans="1:20" ht="51">
      <c r="A499" s="192" t="s">
        <v>541</v>
      </c>
      <c r="B499" s="68"/>
      <c r="C499" s="214" t="s">
        <v>590</v>
      </c>
      <c r="D499" s="215">
        <v>45012</v>
      </c>
      <c r="E499" s="192" t="s">
        <v>2264</v>
      </c>
      <c r="F499" s="192" t="s">
        <v>3</v>
      </c>
      <c r="G499" s="192">
        <v>2102874</v>
      </c>
      <c r="H499" s="68"/>
      <c r="I499" s="198" t="s">
        <v>2497</v>
      </c>
      <c r="J499" s="68"/>
      <c r="K499" s="68"/>
      <c r="L499" s="68"/>
      <c r="M499" s="68"/>
      <c r="N499" s="362"/>
      <c r="O499" s="362"/>
      <c r="P499" s="216">
        <v>0</v>
      </c>
      <c r="Q499" s="216">
        <v>6714.56</v>
      </c>
      <c r="R499" s="68" t="s">
        <v>638</v>
      </c>
      <c r="S499" s="363"/>
      <c r="T499" s="277"/>
    </row>
    <row r="500" spans="1:20" ht="51">
      <c r="A500" s="192" t="s">
        <v>541</v>
      </c>
      <c r="B500" s="68"/>
      <c r="C500" s="214" t="s">
        <v>590</v>
      </c>
      <c r="D500" s="215">
        <v>45012</v>
      </c>
      <c r="E500" s="192" t="s">
        <v>2265</v>
      </c>
      <c r="F500" s="192" t="s">
        <v>3</v>
      </c>
      <c r="G500" s="192">
        <v>2102910</v>
      </c>
      <c r="H500" s="68"/>
      <c r="I500" s="198" t="s">
        <v>2498</v>
      </c>
      <c r="J500" s="68"/>
      <c r="K500" s="68"/>
      <c r="L500" s="68"/>
      <c r="M500" s="68"/>
      <c r="N500" s="362"/>
      <c r="O500" s="362"/>
      <c r="P500" s="216">
        <v>0</v>
      </c>
      <c r="Q500" s="216">
        <v>168.3</v>
      </c>
      <c r="R500" s="68" t="s">
        <v>638</v>
      </c>
      <c r="S500" s="363"/>
      <c r="T500" s="277"/>
    </row>
    <row r="501" spans="1:20" ht="51">
      <c r="A501" s="192" t="s">
        <v>541</v>
      </c>
      <c r="B501" s="68"/>
      <c r="C501" s="214" t="s">
        <v>590</v>
      </c>
      <c r="D501" s="215">
        <v>45012</v>
      </c>
      <c r="E501" s="192" t="s">
        <v>2266</v>
      </c>
      <c r="F501" s="192" t="s">
        <v>3</v>
      </c>
      <c r="G501" s="192">
        <v>2102847</v>
      </c>
      <c r="H501" s="68"/>
      <c r="I501" s="198" t="s">
        <v>2499</v>
      </c>
      <c r="J501" s="68"/>
      <c r="K501" s="68"/>
      <c r="L501" s="68"/>
      <c r="M501" s="68"/>
      <c r="N501" s="362"/>
      <c r="O501" s="362"/>
      <c r="P501" s="216">
        <v>0</v>
      </c>
      <c r="Q501" s="216">
        <v>1900.98</v>
      </c>
      <c r="R501" s="68" t="s">
        <v>638</v>
      </c>
      <c r="S501" s="363"/>
      <c r="T501" s="277"/>
    </row>
    <row r="502" spans="1:20" ht="51">
      <c r="A502" s="192" t="s">
        <v>541</v>
      </c>
      <c r="B502" s="68"/>
      <c r="C502" s="214" t="s">
        <v>590</v>
      </c>
      <c r="D502" s="215">
        <v>45012</v>
      </c>
      <c r="E502" s="192" t="s">
        <v>2267</v>
      </c>
      <c r="F502" s="192" t="s">
        <v>3</v>
      </c>
      <c r="G502" s="192">
        <v>2102848</v>
      </c>
      <c r="H502" s="68"/>
      <c r="I502" s="198" t="s">
        <v>2500</v>
      </c>
      <c r="J502" s="68"/>
      <c r="K502" s="68"/>
      <c r="L502" s="68"/>
      <c r="M502" s="68"/>
      <c r="N502" s="362"/>
      <c r="O502" s="362"/>
      <c r="P502" s="216">
        <v>0</v>
      </c>
      <c r="Q502" s="216">
        <v>1790.8</v>
      </c>
      <c r="R502" s="68" t="s">
        <v>638</v>
      </c>
      <c r="S502" s="363"/>
      <c r="T502" s="277"/>
    </row>
    <row r="503" spans="1:20" ht="51">
      <c r="A503" s="192" t="s">
        <v>541</v>
      </c>
      <c r="B503" s="68"/>
      <c r="C503" s="214" t="s">
        <v>590</v>
      </c>
      <c r="D503" s="215">
        <v>45012</v>
      </c>
      <c r="E503" s="192" t="s">
        <v>2268</v>
      </c>
      <c r="F503" s="192" t="s">
        <v>3</v>
      </c>
      <c r="G503" s="192">
        <v>2102850</v>
      </c>
      <c r="H503" s="68"/>
      <c r="I503" s="198" t="s">
        <v>2501</v>
      </c>
      <c r="J503" s="68"/>
      <c r="K503" s="68"/>
      <c r="L503" s="68"/>
      <c r="M503" s="68"/>
      <c r="N503" s="362"/>
      <c r="O503" s="362"/>
      <c r="P503" s="216">
        <v>0</v>
      </c>
      <c r="Q503" s="216">
        <v>1663.5</v>
      </c>
      <c r="R503" s="68" t="s">
        <v>638</v>
      </c>
      <c r="S503" s="363"/>
      <c r="T503" s="277"/>
    </row>
    <row r="504" spans="1:20" ht="51">
      <c r="A504" s="192" t="s">
        <v>541</v>
      </c>
      <c r="B504" s="68"/>
      <c r="C504" s="214" t="s">
        <v>590</v>
      </c>
      <c r="D504" s="215">
        <v>45012</v>
      </c>
      <c r="E504" s="192" t="s">
        <v>2269</v>
      </c>
      <c r="F504" s="192" t="s">
        <v>3</v>
      </c>
      <c r="G504" s="192">
        <v>2102853</v>
      </c>
      <c r="H504" s="68"/>
      <c r="I504" s="198" t="s">
        <v>2502</v>
      </c>
      <c r="J504" s="68"/>
      <c r="K504" s="68"/>
      <c r="L504" s="68"/>
      <c r="M504" s="68"/>
      <c r="N504" s="362"/>
      <c r="O504" s="362"/>
      <c r="P504" s="216">
        <v>0</v>
      </c>
      <c r="Q504" s="216">
        <v>1663.35</v>
      </c>
      <c r="R504" s="68" t="s">
        <v>638</v>
      </c>
      <c r="S504" s="363"/>
      <c r="T504" s="277"/>
    </row>
    <row r="505" spans="1:20" ht="63.75">
      <c r="A505" s="192" t="s">
        <v>541</v>
      </c>
      <c r="B505" s="68"/>
      <c r="C505" s="214" t="s">
        <v>590</v>
      </c>
      <c r="D505" s="215">
        <v>45013</v>
      </c>
      <c r="E505" s="192" t="s">
        <v>2270</v>
      </c>
      <c r="F505" s="192" t="s">
        <v>3</v>
      </c>
      <c r="G505" s="192">
        <v>2103148</v>
      </c>
      <c r="H505" s="68"/>
      <c r="I505" s="198" t="s">
        <v>2503</v>
      </c>
      <c r="J505" s="68"/>
      <c r="K505" s="68"/>
      <c r="L505" s="68"/>
      <c r="M505" s="68"/>
      <c r="N505" s="362"/>
      <c r="O505" s="362"/>
      <c r="P505" s="216">
        <v>0</v>
      </c>
      <c r="Q505" s="216">
        <v>13500</v>
      </c>
      <c r="R505" s="68" t="s">
        <v>638</v>
      </c>
      <c r="S505" s="363"/>
      <c r="T505" s="277"/>
    </row>
    <row r="506" spans="1:20" ht="51">
      <c r="A506" s="192" t="s">
        <v>541</v>
      </c>
      <c r="B506" s="68"/>
      <c r="C506" s="214" t="s">
        <v>590</v>
      </c>
      <c r="D506" s="215">
        <v>45013</v>
      </c>
      <c r="E506" s="192" t="s">
        <v>2271</v>
      </c>
      <c r="F506" s="192" t="s">
        <v>3</v>
      </c>
      <c r="G506" s="192">
        <v>2103093</v>
      </c>
      <c r="H506" s="68"/>
      <c r="I506" s="198" t="s">
        <v>2504</v>
      </c>
      <c r="J506" s="68"/>
      <c r="K506" s="68"/>
      <c r="L506" s="68"/>
      <c r="M506" s="68"/>
      <c r="N506" s="362"/>
      <c r="O506" s="362"/>
      <c r="P506" s="216">
        <v>0</v>
      </c>
      <c r="Q506" s="216">
        <v>1566.95</v>
      </c>
      <c r="R506" s="68" t="s">
        <v>638</v>
      </c>
      <c r="S506" s="363"/>
      <c r="T506" s="277"/>
    </row>
    <row r="507" spans="1:20" ht="63.75">
      <c r="A507" s="192">
        <v>389</v>
      </c>
      <c r="B507" s="68"/>
      <c r="C507" s="214" t="s">
        <v>1422</v>
      </c>
      <c r="D507" s="215">
        <v>45014</v>
      </c>
      <c r="E507" s="192" t="s">
        <v>2272</v>
      </c>
      <c r="F507" s="192" t="s">
        <v>3</v>
      </c>
      <c r="G507" s="192">
        <v>2103343</v>
      </c>
      <c r="H507" s="68"/>
      <c r="I507" s="198" t="s">
        <v>2505</v>
      </c>
      <c r="J507" s="68"/>
      <c r="K507" s="68"/>
      <c r="L507" s="68"/>
      <c r="M507" s="68"/>
      <c r="N507" s="362"/>
      <c r="O507" s="362"/>
      <c r="P507" s="216">
        <v>0</v>
      </c>
      <c r="Q507" s="216">
        <v>15</v>
      </c>
      <c r="R507" s="68" t="s">
        <v>638</v>
      </c>
      <c r="S507" s="363"/>
      <c r="T507" s="277"/>
    </row>
    <row r="508" spans="1:20" ht="51">
      <c r="A508" s="192" t="s">
        <v>541</v>
      </c>
      <c r="B508" s="68"/>
      <c r="C508" s="214" t="s">
        <v>590</v>
      </c>
      <c r="D508" s="215">
        <v>45014</v>
      </c>
      <c r="E508" s="192" t="s">
        <v>2273</v>
      </c>
      <c r="F508" s="192" t="s">
        <v>3</v>
      </c>
      <c r="G508" s="192">
        <v>2103402</v>
      </c>
      <c r="H508" s="68"/>
      <c r="I508" s="198" t="s">
        <v>2506</v>
      </c>
      <c r="J508" s="68"/>
      <c r="K508" s="68"/>
      <c r="L508" s="68"/>
      <c r="M508" s="68"/>
      <c r="N508" s="362"/>
      <c r="O508" s="362"/>
      <c r="P508" s="216">
        <v>0</v>
      </c>
      <c r="Q508" s="216">
        <v>181</v>
      </c>
      <c r="R508" s="68" t="s">
        <v>638</v>
      </c>
      <c r="S508" s="363"/>
      <c r="T508" s="277"/>
    </row>
    <row r="509" spans="1:20" ht="51">
      <c r="A509" s="192" t="s">
        <v>541</v>
      </c>
      <c r="B509" s="68"/>
      <c r="C509" s="214" t="s">
        <v>590</v>
      </c>
      <c r="D509" s="215">
        <v>45014</v>
      </c>
      <c r="E509" s="192" t="s">
        <v>2274</v>
      </c>
      <c r="F509" s="192" t="s">
        <v>3</v>
      </c>
      <c r="G509" s="192">
        <v>2103370</v>
      </c>
      <c r="H509" s="68"/>
      <c r="I509" s="198" t="s">
        <v>2507</v>
      </c>
      <c r="J509" s="68"/>
      <c r="K509" s="68"/>
      <c r="L509" s="68"/>
      <c r="M509" s="68"/>
      <c r="N509" s="362"/>
      <c r="O509" s="362"/>
      <c r="P509" s="216">
        <v>0</v>
      </c>
      <c r="Q509" s="216">
        <v>3239.73</v>
      </c>
      <c r="R509" s="68" t="s">
        <v>638</v>
      </c>
      <c r="S509" s="363"/>
      <c r="T509" s="277"/>
    </row>
    <row r="510" spans="1:20" ht="51">
      <c r="A510" s="192">
        <v>593</v>
      </c>
      <c r="B510" s="68"/>
      <c r="C510" s="214" t="s">
        <v>1287</v>
      </c>
      <c r="D510" s="215">
        <v>45015</v>
      </c>
      <c r="E510" s="192" t="s">
        <v>2275</v>
      </c>
      <c r="F510" s="192" t="s">
        <v>3</v>
      </c>
      <c r="G510" s="192">
        <v>2103600</v>
      </c>
      <c r="H510" s="68"/>
      <c r="I510" s="198" t="s">
        <v>2508</v>
      </c>
      <c r="J510" s="68"/>
      <c r="K510" s="68"/>
      <c r="L510" s="68"/>
      <c r="M510" s="68"/>
      <c r="N510" s="362"/>
      <c r="O510" s="362"/>
      <c r="P510" s="216">
        <v>0</v>
      </c>
      <c r="Q510" s="216">
        <v>55.3</v>
      </c>
      <c r="R510" s="68" t="s">
        <v>638</v>
      </c>
      <c r="S510" s="363"/>
      <c r="T510" s="277"/>
    </row>
    <row r="511" spans="1:20" ht="63.75">
      <c r="A511" s="192">
        <v>344</v>
      </c>
      <c r="B511" s="68"/>
      <c r="C511" s="214" t="s">
        <v>139</v>
      </c>
      <c r="D511" s="215">
        <v>45015</v>
      </c>
      <c r="E511" s="192" t="s">
        <v>2276</v>
      </c>
      <c r="F511" s="192" t="s">
        <v>3</v>
      </c>
      <c r="G511" s="192">
        <v>2103696</v>
      </c>
      <c r="H511" s="68"/>
      <c r="I511" s="198" t="s">
        <v>2509</v>
      </c>
      <c r="J511" s="68"/>
      <c r="K511" s="68"/>
      <c r="L511" s="68"/>
      <c r="M511" s="68"/>
      <c r="N511" s="362"/>
      <c r="O511" s="362"/>
      <c r="P511" s="216">
        <v>0</v>
      </c>
      <c r="Q511" s="216">
        <v>2232.04</v>
      </c>
      <c r="R511" s="68" t="s">
        <v>638</v>
      </c>
      <c r="S511" s="363"/>
      <c r="T511" s="277"/>
    </row>
    <row r="512" spans="1:20" ht="63.75">
      <c r="A512" s="192" t="s">
        <v>541</v>
      </c>
      <c r="B512" s="68"/>
      <c r="C512" s="214" t="s">
        <v>590</v>
      </c>
      <c r="D512" s="215">
        <v>45015</v>
      </c>
      <c r="E512" s="192" t="s">
        <v>2277</v>
      </c>
      <c r="F512" s="192" t="s">
        <v>3</v>
      </c>
      <c r="G512" s="192">
        <v>2103730</v>
      </c>
      <c r="H512" s="68"/>
      <c r="I512" s="198" t="s">
        <v>2510</v>
      </c>
      <c r="J512" s="68"/>
      <c r="K512" s="68"/>
      <c r="L512" s="68"/>
      <c r="M512" s="68"/>
      <c r="N512" s="362"/>
      <c r="O512" s="362"/>
      <c r="P512" s="216">
        <v>0</v>
      </c>
      <c r="Q512" s="216">
        <v>1767.27</v>
      </c>
      <c r="R512" s="68" t="s">
        <v>638</v>
      </c>
      <c r="S512" s="363"/>
      <c r="T512" s="277"/>
    </row>
    <row r="513" spans="1:20" ht="76.5">
      <c r="A513" s="192">
        <v>513</v>
      </c>
      <c r="B513" s="68"/>
      <c r="C513" s="214" t="s">
        <v>160</v>
      </c>
      <c r="D513" s="215">
        <v>44986</v>
      </c>
      <c r="E513" s="192" t="s">
        <v>2278</v>
      </c>
      <c r="F513" s="192" t="s">
        <v>6</v>
      </c>
      <c r="G513" s="192">
        <v>1771125</v>
      </c>
      <c r="H513" s="68"/>
      <c r="I513" s="198" t="s">
        <v>2511</v>
      </c>
      <c r="J513" s="68"/>
      <c r="K513" s="68"/>
      <c r="L513" s="68"/>
      <c r="M513" s="68"/>
      <c r="N513" s="362"/>
      <c r="O513" s="362"/>
      <c r="P513" s="216">
        <v>0</v>
      </c>
      <c r="Q513" s="216">
        <v>430128</v>
      </c>
      <c r="R513" s="68" t="s">
        <v>638</v>
      </c>
      <c r="S513" s="363"/>
      <c r="T513" s="277"/>
    </row>
    <row r="514" spans="1:20" ht="63.75">
      <c r="A514" s="192">
        <v>46</v>
      </c>
      <c r="B514" s="68"/>
      <c r="C514" s="214" t="s">
        <v>1379</v>
      </c>
      <c r="D514" s="215">
        <v>44987</v>
      </c>
      <c r="E514" s="192" t="s">
        <v>2281</v>
      </c>
      <c r="F514" s="192" t="s">
        <v>6</v>
      </c>
      <c r="G514" s="192">
        <v>1055605</v>
      </c>
      <c r="H514" s="68"/>
      <c r="I514" s="198" t="s">
        <v>2514</v>
      </c>
      <c r="J514" s="68"/>
      <c r="K514" s="68"/>
      <c r="L514" s="68"/>
      <c r="M514" s="68"/>
      <c r="N514" s="362"/>
      <c r="O514" s="362"/>
      <c r="P514" s="216">
        <v>0</v>
      </c>
      <c r="Q514" s="216">
        <v>37131820.359999999</v>
      </c>
      <c r="R514" s="68" t="s">
        <v>638</v>
      </c>
      <c r="S514" s="363"/>
      <c r="T514" s="277"/>
    </row>
    <row r="515" spans="1:20" ht="76.5">
      <c r="A515" s="192" t="s">
        <v>544</v>
      </c>
      <c r="B515" s="68"/>
      <c r="C515" s="214" t="s">
        <v>683</v>
      </c>
      <c r="D515" s="215">
        <v>44988</v>
      </c>
      <c r="E515" s="192" t="s">
        <v>2282</v>
      </c>
      <c r="F515" s="192" t="s">
        <v>6</v>
      </c>
      <c r="G515" s="192">
        <v>1772570</v>
      </c>
      <c r="H515" s="68"/>
      <c r="I515" s="198" t="s">
        <v>2515</v>
      </c>
      <c r="J515" s="68"/>
      <c r="K515" s="68"/>
      <c r="L515" s="68"/>
      <c r="M515" s="68"/>
      <c r="N515" s="362"/>
      <c r="O515" s="362"/>
      <c r="P515" s="216">
        <v>0</v>
      </c>
      <c r="Q515" s="216">
        <v>476662.9</v>
      </c>
      <c r="R515" s="68" t="s">
        <v>638</v>
      </c>
      <c r="S515" s="363"/>
      <c r="T515" s="277"/>
    </row>
    <row r="516" spans="1:20" ht="63.75">
      <c r="A516" s="192">
        <v>303</v>
      </c>
      <c r="B516" s="68"/>
      <c r="C516" s="214" t="s">
        <v>130</v>
      </c>
      <c r="D516" s="215">
        <v>44988</v>
      </c>
      <c r="E516" s="192" t="s">
        <v>2283</v>
      </c>
      <c r="F516" s="192" t="s">
        <v>6</v>
      </c>
      <c r="G516" s="192">
        <v>1772572</v>
      </c>
      <c r="H516" s="68"/>
      <c r="I516" s="198" t="s">
        <v>2516</v>
      </c>
      <c r="J516" s="68"/>
      <c r="K516" s="68"/>
      <c r="L516" s="68"/>
      <c r="M516" s="68"/>
      <c r="N516" s="362"/>
      <c r="O516" s="362"/>
      <c r="P516" s="216">
        <v>0</v>
      </c>
      <c r="Q516" s="216">
        <v>100000</v>
      </c>
      <c r="R516" s="68" t="s">
        <v>638</v>
      </c>
      <c r="S516" s="363"/>
      <c r="T516" s="277"/>
    </row>
    <row r="517" spans="1:20" ht="51">
      <c r="A517" s="192">
        <v>593</v>
      </c>
      <c r="B517" s="68"/>
      <c r="C517" s="214" t="s">
        <v>1287</v>
      </c>
      <c r="D517" s="215">
        <v>44992</v>
      </c>
      <c r="E517" s="192" t="s">
        <v>2284</v>
      </c>
      <c r="F517" s="192" t="s">
        <v>14</v>
      </c>
      <c r="G517" s="192">
        <v>2193746</v>
      </c>
      <c r="H517" s="68"/>
      <c r="I517" s="198" t="s">
        <v>2517</v>
      </c>
      <c r="J517" s="68"/>
      <c r="K517" s="68"/>
      <c r="L517" s="68"/>
      <c r="M517" s="68"/>
      <c r="N517" s="362"/>
      <c r="O517" s="362"/>
      <c r="P517" s="216">
        <v>50</v>
      </c>
      <c r="Q517" s="216">
        <v>0</v>
      </c>
      <c r="R517" s="68" t="s">
        <v>638</v>
      </c>
      <c r="S517" s="363"/>
      <c r="T517" s="277"/>
    </row>
    <row r="518" spans="1:20" ht="76.5">
      <c r="A518" s="192" t="s">
        <v>541</v>
      </c>
      <c r="B518" s="68"/>
      <c r="C518" s="214" t="s">
        <v>590</v>
      </c>
      <c r="D518" s="215">
        <v>44999</v>
      </c>
      <c r="E518" s="192" t="s">
        <v>2285</v>
      </c>
      <c r="F518" s="192" t="s">
        <v>6</v>
      </c>
      <c r="G518" s="192">
        <v>1777740</v>
      </c>
      <c r="H518" s="68"/>
      <c r="I518" s="198" t="s">
        <v>2518</v>
      </c>
      <c r="J518" s="68"/>
      <c r="K518" s="68"/>
      <c r="L518" s="68"/>
      <c r="M518" s="68"/>
      <c r="N518" s="362"/>
      <c r="O518" s="362"/>
      <c r="P518" s="216">
        <v>0</v>
      </c>
      <c r="Q518" s="216">
        <v>7474.05</v>
      </c>
      <c r="R518" s="68" t="s">
        <v>1464</v>
      </c>
      <c r="S518" s="363"/>
      <c r="T518" s="277"/>
    </row>
    <row r="519" spans="1:20" ht="76.5">
      <c r="A519" s="192" t="s">
        <v>544</v>
      </c>
      <c r="B519" s="68"/>
      <c r="C519" s="214" t="s">
        <v>683</v>
      </c>
      <c r="D519" s="215">
        <v>45000</v>
      </c>
      <c r="E519" s="192" t="s">
        <v>2286</v>
      </c>
      <c r="F519" s="192" t="s">
        <v>6</v>
      </c>
      <c r="G519" s="192">
        <v>1778834</v>
      </c>
      <c r="H519" s="68"/>
      <c r="I519" s="198" t="s">
        <v>2519</v>
      </c>
      <c r="J519" s="68"/>
      <c r="K519" s="68"/>
      <c r="L519" s="68"/>
      <c r="M519" s="68"/>
      <c r="N519" s="362"/>
      <c r="O519" s="362"/>
      <c r="P519" s="216">
        <v>0</v>
      </c>
      <c r="Q519" s="216">
        <v>4972.6000000000004</v>
      </c>
      <c r="R519" s="68" t="s">
        <v>638</v>
      </c>
      <c r="S519" s="363"/>
      <c r="T519" s="277"/>
    </row>
    <row r="520" spans="1:20" ht="63.75">
      <c r="A520" s="192" t="s">
        <v>541</v>
      </c>
      <c r="B520" s="68"/>
      <c r="C520" s="214" t="s">
        <v>590</v>
      </c>
      <c r="D520" s="215">
        <v>45001</v>
      </c>
      <c r="E520" s="192" t="s">
        <v>2287</v>
      </c>
      <c r="F520" s="192" t="s">
        <v>639</v>
      </c>
      <c r="G520" s="192">
        <v>5332799</v>
      </c>
      <c r="H520" s="68"/>
      <c r="I520" s="198" t="s">
        <v>2520</v>
      </c>
      <c r="J520" s="68"/>
      <c r="K520" s="68"/>
      <c r="L520" s="68"/>
      <c r="M520" s="68"/>
      <c r="N520" s="362"/>
      <c r="O520" s="362"/>
      <c r="P520" s="216">
        <v>0</v>
      </c>
      <c r="Q520" s="216">
        <v>1018235.89</v>
      </c>
      <c r="R520" s="68" t="s">
        <v>638</v>
      </c>
      <c r="S520" s="363"/>
      <c r="T520" s="277"/>
    </row>
    <row r="521" spans="1:20" ht="76.5">
      <c r="A521" s="192">
        <v>597</v>
      </c>
      <c r="B521" s="68"/>
      <c r="C521" s="214" t="s">
        <v>677</v>
      </c>
      <c r="D521" s="215">
        <v>45007</v>
      </c>
      <c r="E521" s="192" t="s">
        <v>2288</v>
      </c>
      <c r="F521" s="192" t="s">
        <v>6</v>
      </c>
      <c r="G521" s="192">
        <v>2211538</v>
      </c>
      <c r="H521" s="68"/>
      <c r="I521" s="198" t="s">
        <v>2521</v>
      </c>
      <c r="J521" s="68"/>
      <c r="K521" s="68"/>
      <c r="L521" s="68"/>
      <c r="M521" s="68"/>
      <c r="N521" s="362"/>
      <c r="O521" s="362"/>
      <c r="P521" s="216">
        <v>0</v>
      </c>
      <c r="Q521" s="216">
        <v>585295.19999999995</v>
      </c>
      <c r="R521" s="68" t="s">
        <v>638</v>
      </c>
      <c r="S521" s="363"/>
      <c r="T521" s="277"/>
    </row>
    <row r="522" spans="1:20" ht="51">
      <c r="A522" s="192" t="s">
        <v>541</v>
      </c>
      <c r="B522" s="68"/>
      <c r="C522" s="214" t="s">
        <v>590</v>
      </c>
      <c r="D522" s="215">
        <v>45013</v>
      </c>
      <c r="E522" s="192" t="s">
        <v>2290</v>
      </c>
      <c r="F522" s="192" t="s">
        <v>6</v>
      </c>
      <c r="G522" s="192">
        <v>1786171</v>
      </c>
      <c r="H522" s="68"/>
      <c r="I522" s="198" t="s">
        <v>2523</v>
      </c>
      <c r="J522" s="68"/>
      <c r="K522" s="68"/>
      <c r="L522" s="68"/>
      <c r="M522" s="68"/>
      <c r="N522" s="362"/>
      <c r="O522" s="362"/>
      <c r="P522" s="216">
        <v>0</v>
      </c>
      <c r="Q522" s="216">
        <v>1096350.43</v>
      </c>
      <c r="R522" s="68" t="s">
        <v>638</v>
      </c>
      <c r="S522" s="363"/>
      <c r="T522" s="277"/>
    </row>
    <row r="523" spans="1:20" ht="76.5">
      <c r="A523" s="192">
        <v>802</v>
      </c>
      <c r="B523" s="68"/>
      <c r="C523" s="214" t="s">
        <v>184</v>
      </c>
      <c r="D523" s="215">
        <v>45014</v>
      </c>
      <c r="E523" s="192" t="s">
        <v>2291</v>
      </c>
      <c r="F523" s="192" t="s">
        <v>6</v>
      </c>
      <c r="G523" s="192">
        <v>1786736</v>
      </c>
      <c r="H523" s="68"/>
      <c r="I523" s="198" t="s">
        <v>2524</v>
      </c>
      <c r="J523" s="68"/>
      <c r="K523" s="68"/>
      <c r="L523" s="68"/>
      <c r="M523" s="68"/>
      <c r="N523" s="362"/>
      <c r="O523" s="362"/>
      <c r="P523" s="216">
        <v>0</v>
      </c>
      <c r="Q523" s="216">
        <v>28540.3</v>
      </c>
      <c r="R523" s="68" t="s">
        <v>638</v>
      </c>
      <c r="S523" s="363"/>
      <c r="T523" s="277"/>
    </row>
    <row r="524" spans="1:20" ht="76.5">
      <c r="A524" s="192" t="s">
        <v>544</v>
      </c>
      <c r="B524" s="68"/>
      <c r="C524" s="214" t="s">
        <v>683</v>
      </c>
      <c r="D524" s="215">
        <v>45014</v>
      </c>
      <c r="E524" s="192" t="s">
        <v>2292</v>
      </c>
      <c r="F524" s="192" t="s">
        <v>6</v>
      </c>
      <c r="G524" s="192">
        <v>1786737</v>
      </c>
      <c r="H524" s="68"/>
      <c r="I524" s="198" t="s">
        <v>2525</v>
      </c>
      <c r="J524" s="68"/>
      <c r="K524" s="68"/>
      <c r="L524" s="68"/>
      <c r="M524" s="68"/>
      <c r="N524" s="362"/>
      <c r="O524" s="362"/>
      <c r="P524" s="216">
        <v>0</v>
      </c>
      <c r="Q524" s="216">
        <v>118446.68</v>
      </c>
      <c r="R524" s="68" t="s">
        <v>638</v>
      </c>
      <c r="S524" s="363"/>
      <c r="T524" s="277"/>
    </row>
    <row r="525" spans="1:20" ht="76.5">
      <c r="A525" s="192" t="s">
        <v>541</v>
      </c>
      <c r="B525" s="68"/>
      <c r="C525" s="214" t="s">
        <v>590</v>
      </c>
      <c r="D525" s="215">
        <v>45015</v>
      </c>
      <c r="E525" s="192" t="s">
        <v>2293</v>
      </c>
      <c r="F525" s="192" t="s">
        <v>14</v>
      </c>
      <c r="G525" s="192">
        <v>2220328</v>
      </c>
      <c r="H525" s="68"/>
      <c r="I525" s="198" t="s">
        <v>2526</v>
      </c>
      <c r="J525" s="68"/>
      <c r="K525" s="68"/>
      <c r="L525" s="68"/>
      <c r="M525" s="68"/>
      <c r="N525" s="362"/>
      <c r="O525" s="362"/>
      <c r="P525" s="216">
        <v>50</v>
      </c>
      <c r="Q525" s="216">
        <v>0</v>
      </c>
      <c r="R525" s="68" t="s">
        <v>638</v>
      </c>
      <c r="S525" s="363"/>
      <c r="T525" s="277"/>
    </row>
    <row r="526" spans="1:20" ht="51">
      <c r="A526" s="192">
        <v>130</v>
      </c>
      <c r="B526" s="68"/>
      <c r="C526" s="214" t="s">
        <v>58</v>
      </c>
      <c r="D526" s="215">
        <v>45016</v>
      </c>
      <c r="E526" s="192" t="s">
        <v>2294</v>
      </c>
      <c r="F526" s="192" t="s">
        <v>6</v>
      </c>
      <c r="G526" s="192">
        <v>1788614</v>
      </c>
      <c r="H526" s="68"/>
      <c r="I526" s="198" t="s">
        <v>2527</v>
      </c>
      <c r="J526" s="68"/>
      <c r="K526" s="68"/>
      <c r="L526" s="68"/>
      <c r="M526" s="68"/>
      <c r="N526" s="362"/>
      <c r="O526" s="362"/>
      <c r="P526" s="216">
        <v>0</v>
      </c>
      <c r="Q526" s="216">
        <v>27927</v>
      </c>
      <c r="R526" s="68" t="s">
        <v>638</v>
      </c>
      <c r="S526" s="363"/>
      <c r="T526" s="277"/>
    </row>
    <row r="527" spans="1:20" ht="38.25">
      <c r="A527" s="192" t="s">
        <v>667</v>
      </c>
      <c r="B527" s="68"/>
      <c r="C527" s="214" t="s">
        <v>1256</v>
      </c>
      <c r="D527" s="215">
        <v>45016</v>
      </c>
      <c r="E527" s="192" t="s">
        <v>2295</v>
      </c>
      <c r="F527" s="192" t="s">
        <v>12</v>
      </c>
      <c r="G527" s="192">
        <v>443478</v>
      </c>
      <c r="H527" s="68"/>
      <c r="I527" s="198" t="s">
        <v>1843</v>
      </c>
      <c r="J527" s="68"/>
      <c r="K527" s="68"/>
      <c r="L527" s="68"/>
      <c r="M527" s="68"/>
      <c r="N527" s="362"/>
      <c r="O527" s="362"/>
      <c r="P527" s="216">
        <v>4091301.74</v>
      </c>
      <c r="Q527" s="216">
        <v>0</v>
      </c>
      <c r="R527" s="68" t="s">
        <v>638</v>
      </c>
      <c r="S527" s="363"/>
      <c r="T527" s="277"/>
    </row>
    <row r="528" spans="1:20" ht="38.25">
      <c r="A528" s="192" t="s">
        <v>667</v>
      </c>
      <c r="B528" s="68"/>
      <c r="C528" s="214" t="s">
        <v>1256</v>
      </c>
      <c r="D528" s="215">
        <v>45016</v>
      </c>
      <c r="E528" s="192" t="s">
        <v>2296</v>
      </c>
      <c r="F528" s="192" t="s">
        <v>12</v>
      </c>
      <c r="G528" s="192">
        <v>443476</v>
      </c>
      <c r="H528" s="68"/>
      <c r="I528" s="198" t="s">
        <v>1843</v>
      </c>
      <c r="J528" s="68"/>
      <c r="K528" s="68"/>
      <c r="L528" s="68"/>
      <c r="M528" s="68"/>
      <c r="N528" s="362"/>
      <c r="O528" s="362"/>
      <c r="P528" s="216">
        <v>216733.88</v>
      </c>
      <c r="Q528" s="216">
        <v>0</v>
      </c>
      <c r="R528" s="68" t="s">
        <v>638</v>
      </c>
      <c r="S528" s="363"/>
      <c r="T528" s="277"/>
    </row>
    <row r="529" spans="1:20" ht="38.25">
      <c r="A529" s="192" t="s">
        <v>667</v>
      </c>
      <c r="B529" s="68"/>
      <c r="C529" s="214" t="s">
        <v>1256</v>
      </c>
      <c r="D529" s="215">
        <v>45016</v>
      </c>
      <c r="E529" s="192" t="s">
        <v>2297</v>
      </c>
      <c r="F529" s="192" t="s">
        <v>12</v>
      </c>
      <c r="G529" s="192">
        <v>443482</v>
      </c>
      <c r="H529" s="68"/>
      <c r="I529" s="198" t="s">
        <v>1843</v>
      </c>
      <c r="J529" s="68"/>
      <c r="K529" s="68"/>
      <c r="L529" s="68"/>
      <c r="M529" s="68"/>
      <c r="N529" s="362"/>
      <c r="O529" s="362"/>
      <c r="P529" s="216">
        <v>573445.24</v>
      </c>
      <c r="Q529" s="216">
        <v>0</v>
      </c>
      <c r="R529" s="68" t="s">
        <v>638</v>
      </c>
      <c r="S529" s="363"/>
      <c r="T529" s="277"/>
    </row>
    <row r="530" spans="1:20" ht="38.25">
      <c r="A530" s="192" t="s">
        <v>667</v>
      </c>
      <c r="B530" s="68"/>
      <c r="C530" s="214" t="s">
        <v>1256</v>
      </c>
      <c r="D530" s="215">
        <v>45016</v>
      </c>
      <c r="E530" s="192" t="s">
        <v>2298</v>
      </c>
      <c r="F530" s="192" t="s">
        <v>12</v>
      </c>
      <c r="G530" s="192">
        <v>443484</v>
      </c>
      <c r="H530" s="68"/>
      <c r="I530" s="198" t="s">
        <v>1843</v>
      </c>
      <c r="J530" s="68"/>
      <c r="K530" s="68"/>
      <c r="L530" s="68"/>
      <c r="M530" s="68"/>
      <c r="N530" s="362"/>
      <c r="O530" s="362"/>
      <c r="P530" s="216">
        <v>16566966.34</v>
      </c>
      <c r="Q530" s="216">
        <v>0</v>
      </c>
      <c r="R530" s="68" t="s">
        <v>638</v>
      </c>
      <c r="S530" s="363"/>
      <c r="T530" s="277"/>
    </row>
    <row r="531" spans="1:20" ht="38.25">
      <c r="A531" s="192" t="s">
        <v>667</v>
      </c>
      <c r="B531" s="68"/>
      <c r="C531" s="214" t="s">
        <v>1256</v>
      </c>
      <c r="D531" s="215">
        <v>45016</v>
      </c>
      <c r="E531" s="192" t="s">
        <v>2299</v>
      </c>
      <c r="F531" s="192" t="s">
        <v>12</v>
      </c>
      <c r="G531" s="192">
        <v>443486</v>
      </c>
      <c r="H531" s="68"/>
      <c r="I531" s="198" t="s">
        <v>1843</v>
      </c>
      <c r="J531" s="68"/>
      <c r="K531" s="68"/>
      <c r="L531" s="68"/>
      <c r="M531" s="68"/>
      <c r="N531" s="362"/>
      <c r="O531" s="362"/>
      <c r="P531" s="216">
        <v>11237240.810000001</v>
      </c>
      <c r="Q531" s="216">
        <v>0</v>
      </c>
      <c r="R531" s="68" t="s">
        <v>638</v>
      </c>
      <c r="S531" s="363"/>
      <c r="T531" s="277"/>
    </row>
    <row r="532" spans="1:20" ht="38.25">
      <c r="A532" s="192" t="s">
        <v>667</v>
      </c>
      <c r="B532" s="68"/>
      <c r="C532" s="214" t="s">
        <v>1256</v>
      </c>
      <c r="D532" s="215">
        <v>45016</v>
      </c>
      <c r="E532" s="192" t="s">
        <v>2300</v>
      </c>
      <c r="F532" s="192" t="s">
        <v>12</v>
      </c>
      <c r="G532" s="192">
        <v>443488</v>
      </c>
      <c r="H532" s="68"/>
      <c r="I532" s="198" t="s">
        <v>1843</v>
      </c>
      <c r="J532" s="68"/>
      <c r="K532" s="68"/>
      <c r="L532" s="68"/>
      <c r="M532" s="68"/>
      <c r="N532" s="362"/>
      <c r="O532" s="362"/>
      <c r="P532" s="216">
        <v>3048003.03</v>
      </c>
      <c r="Q532" s="216">
        <v>0</v>
      </c>
      <c r="R532" s="68" t="s">
        <v>638</v>
      </c>
      <c r="S532" s="363"/>
      <c r="T532" s="277"/>
    </row>
    <row r="533" spans="1:20" ht="38.25">
      <c r="A533" s="192" t="s">
        <v>667</v>
      </c>
      <c r="B533" s="68"/>
      <c r="C533" s="214" t="s">
        <v>1256</v>
      </c>
      <c r="D533" s="215">
        <v>45016</v>
      </c>
      <c r="E533" s="192" t="s">
        <v>2301</v>
      </c>
      <c r="F533" s="192" t="s">
        <v>12</v>
      </c>
      <c r="G533" s="192">
        <v>443490</v>
      </c>
      <c r="H533" s="68"/>
      <c r="I533" s="198" t="s">
        <v>1843</v>
      </c>
      <c r="J533" s="68"/>
      <c r="K533" s="68"/>
      <c r="L533" s="68"/>
      <c r="M533" s="68"/>
      <c r="N533" s="362"/>
      <c r="O533" s="362"/>
      <c r="P533" s="216">
        <v>109521</v>
      </c>
      <c r="Q533" s="216">
        <v>0</v>
      </c>
      <c r="R533" s="68" t="s">
        <v>638</v>
      </c>
      <c r="S533" s="363"/>
      <c r="T533" s="277"/>
    </row>
    <row r="534" spans="1:20" ht="38.25">
      <c r="A534" s="192" t="s">
        <v>667</v>
      </c>
      <c r="B534" s="68"/>
      <c r="C534" s="214" t="s">
        <v>1256</v>
      </c>
      <c r="D534" s="215">
        <v>45016</v>
      </c>
      <c r="E534" s="192" t="s">
        <v>2302</v>
      </c>
      <c r="F534" s="192" t="s">
        <v>12</v>
      </c>
      <c r="G534" s="192">
        <v>443492</v>
      </c>
      <c r="H534" s="68"/>
      <c r="I534" s="198" t="s">
        <v>1843</v>
      </c>
      <c r="J534" s="68"/>
      <c r="K534" s="68"/>
      <c r="L534" s="68"/>
      <c r="M534" s="68"/>
      <c r="N534" s="362"/>
      <c r="O534" s="362"/>
      <c r="P534" s="216">
        <v>2067436.07</v>
      </c>
      <c r="Q534" s="216">
        <v>0</v>
      </c>
      <c r="R534" s="68" t="s">
        <v>638</v>
      </c>
      <c r="S534" s="363"/>
      <c r="T534" s="277"/>
    </row>
    <row r="535" spans="1:20" ht="38.25">
      <c r="A535" s="192" t="s">
        <v>667</v>
      </c>
      <c r="B535" s="68"/>
      <c r="C535" s="214" t="s">
        <v>1256</v>
      </c>
      <c r="D535" s="215">
        <v>45016</v>
      </c>
      <c r="E535" s="192" t="s">
        <v>2303</v>
      </c>
      <c r="F535" s="192" t="s">
        <v>12</v>
      </c>
      <c r="G535" s="192">
        <v>443494</v>
      </c>
      <c r="H535" s="68"/>
      <c r="I535" s="198" t="s">
        <v>1843</v>
      </c>
      <c r="J535" s="68"/>
      <c r="K535" s="68"/>
      <c r="L535" s="68"/>
      <c r="M535" s="68"/>
      <c r="N535" s="362"/>
      <c r="O535" s="362"/>
      <c r="P535" s="216">
        <v>2177154.15</v>
      </c>
      <c r="Q535" s="216">
        <v>0</v>
      </c>
      <c r="R535" s="68" t="s">
        <v>638</v>
      </c>
      <c r="S535" s="363"/>
      <c r="T535" s="277"/>
    </row>
    <row r="536" spans="1:20" ht="38.25">
      <c r="A536" s="192" t="s">
        <v>667</v>
      </c>
      <c r="B536" s="68"/>
      <c r="C536" s="214" t="s">
        <v>1256</v>
      </c>
      <c r="D536" s="215">
        <v>45016</v>
      </c>
      <c r="E536" s="192" t="s">
        <v>2304</v>
      </c>
      <c r="F536" s="192" t="s">
        <v>12</v>
      </c>
      <c r="G536" s="192">
        <v>443496</v>
      </c>
      <c r="H536" s="68"/>
      <c r="I536" s="198" t="s">
        <v>1843</v>
      </c>
      <c r="J536" s="68"/>
      <c r="K536" s="68"/>
      <c r="L536" s="68"/>
      <c r="M536" s="68"/>
      <c r="N536" s="362"/>
      <c r="O536" s="362"/>
      <c r="P536" s="216">
        <v>508449.48</v>
      </c>
      <c r="Q536" s="216">
        <v>0</v>
      </c>
      <c r="R536" s="68" t="s">
        <v>638</v>
      </c>
      <c r="S536" s="363"/>
      <c r="T536" s="277"/>
    </row>
    <row r="537" spans="1:20" ht="38.25">
      <c r="A537" s="192" t="s">
        <v>667</v>
      </c>
      <c r="B537" s="68"/>
      <c r="C537" s="214" t="s">
        <v>1256</v>
      </c>
      <c r="D537" s="215">
        <v>45016</v>
      </c>
      <c r="E537" s="192" t="s">
        <v>2305</v>
      </c>
      <c r="F537" s="192" t="s">
        <v>12</v>
      </c>
      <c r="G537" s="192">
        <v>443498</v>
      </c>
      <c r="H537" s="68"/>
      <c r="I537" s="198" t="s">
        <v>1843</v>
      </c>
      <c r="J537" s="68"/>
      <c r="K537" s="68"/>
      <c r="L537" s="68"/>
      <c r="M537" s="68"/>
      <c r="N537" s="362"/>
      <c r="O537" s="362"/>
      <c r="P537" s="216">
        <v>5970422.7800000003</v>
      </c>
      <c r="Q537" s="216">
        <v>0</v>
      </c>
      <c r="R537" s="68" t="s">
        <v>638</v>
      </c>
      <c r="S537" s="363"/>
      <c r="T537" s="277"/>
    </row>
    <row r="538" spans="1:20" ht="38.25">
      <c r="A538" s="192" t="s">
        <v>667</v>
      </c>
      <c r="B538" s="68"/>
      <c r="C538" s="214" t="s">
        <v>1256</v>
      </c>
      <c r="D538" s="215">
        <v>45016</v>
      </c>
      <c r="E538" s="192" t="s">
        <v>2306</v>
      </c>
      <c r="F538" s="192" t="s">
        <v>12</v>
      </c>
      <c r="G538" s="192">
        <v>443500</v>
      </c>
      <c r="H538" s="68"/>
      <c r="I538" s="198" t="s">
        <v>1843</v>
      </c>
      <c r="J538" s="68"/>
      <c r="K538" s="68"/>
      <c r="L538" s="68"/>
      <c r="M538" s="68"/>
      <c r="N538" s="362"/>
      <c r="O538" s="362"/>
      <c r="P538" s="216">
        <v>1396516.27</v>
      </c>
      <c r="Q538" s="216">
        <v>0</v>
      </c>
      <c r="R538" s="68" t="s">
        <v>638</v>
      </c>
      <c r="S538" s="363"/>
      <c r="T538" s="277"/>
    </row>
    <row r="539" spans="1:20" ht="38.25">
      <c r="A539" s="192" t="s">
        <v>667</v>
      </c>
      <c r="B539" s="68"/>
      <c r="C539" s="214" t="s">
        <v>1256</v>
      </c>
      <c r="D539" s="215">
        <v>45016</v>
      </c>
      <c r="E539" s="192" t="s">
        <v>2307</v>
      </c>
      <c r="F539" s="192" t="s">
        <v>12</v>
      </c>
      <c r="G539" s="192">
        <v>443456</v>
      </c>
      <c r="H539" s="68"/>
      <c r="I539" s="198" t="s">
        <v>1843</v>
      </c>
      <c r="J539" s="68"/>
      <c r="K539" s="68"/>
      <c r="L539" s="68"/>
      <c r="M539" s="68"/>
      <c r="N539" s="362"/>
      <c r="O539" s="362"/>
      <c r="P539" s="216">
        <v>2266888.65</v>
      </c>
      <c r="Q539" s="216">
        <v>0</v>
      </c>
      <c r="R539" s="68" t="s">
        <v>638</v>
      </c>
      <c r="S539" s="363"/>
      <c r="T539" s="277"/>
    </row>
    <row r="540" spans="1:20" ht="38.25">
      <c r="A540" s="192" t="s">
        <v>667</v>
      </c>
      <c r="B540" s="68"/>
      <c r="C540" s="214" t="s">
        <v>1256</v>
      </c>
      <c r="D540" s="215">
        <v>45016</v>
      </c>
      <c r="E540" s="192" t="s">
        <v>2308</v>
      </c>
      <c r="F540" s="192" t="s">
        <v>12</v>
      </c>
      <c r="G540" s="192">
        <v>443458</v>
      </c>
      <c r="H540" s="68"/>
      <c r="I540" s="198" t="s">
        <v>1843</v>
      </c>
      <c r="J540" s="68"/>
      <c r="K540" s="68"/>
      <c r="L540" s="68"/>
      <c r="M540" s="68"/>
      <c r="N540" s="362"/>
      <c r="O540" s="362"/>
      <c r="P540" s="216">
        <v>2665231.4900000002</v>
      </c>
      <c r="Q540" s="216">
        <v>0</v>
      </c>
      <c r="R540" s="68" t="s">
        <v>638</v>
      </c>
      <c r="S540" s="363"/>
      <c r="T540" s="277"/>
    </row>
    <row r="541" spans="1:20" ht="38.25">
      <c r="A541" s="192" t="s">
        <v>667</v>
      </c>
      <c r="B541" s="68"/>
      <c r="C541" s="214" t="s">
        <v>1256</v>
      </c>
      <c r="D541" s="215">
        <v>45016</v>
      </c>
      <c r="E541" s="192" t="s">
        <v>2309</v>
      </c>
      <c r="F541" s="192" t="s">
        <v>12</v>
      </c>
      <c r="G541" s="192">
        <v>443460</v>
      </c>
      <c r="H541" s="68"/>
      <c r="I541" s="198" t="s">
        <v>1843</v>
      </c>
      <c r="J541" s="68"/>
      <c r="K541" s="68"/>
      <c r="L541" s="68"/>
      <c r="M541" s="68"/>
      <c r="N541" s="362"/>
      <c r="O541" s="362"/>
      <c r="P541" s="216">
        <v>2665231.4900000002</v>
      </c>
      <c r="Q541" s="216">
        <v>0</v>
      </c>
      <c r="R541" s="68" t="s">
        <v>638</v>
      </c>
      <c r="S541" s="363"/>
      <c r="T541" s="277"/>
    </row>
    <row r="542" spans="1:20" ht="38.25">
      <c r="A542" s="192" t="s">
        <v>667</v>
      </c>
      <c r="B542" s="68"/>
      <c r="C542" s="214" t="s">
        <v>1256</v>
      </c>
      <c r="D542" s="215">
        <v>45016</v>
      </c>
      <c r="E542" s="192" t="s">
        <v>2310</v>
      </c>
      <c r="F542" s="192" t="s">
        <v>12</v>
      </c>
      <c r="G542" s="192">
        <v>443462</v>
      </c>
      <c r="H542" s="68"/>
      <c r="I542" s="198" t="s">
        <v>1843</v>
      </c>
      <c r="J542" s="68"/>
      <c r="K542" s="68"/>
      <c r="L542" s="68"/>
      <c r="M542" s="68"/>
      <c r="N542" s="362"/>
      <c r="O542" s="362"/>
      <c r="P542" s="216">
        <v>2665231.4900000002</v>
      </c>
      <c r="Q542" s="216">
        <v>0</v>
      </c>
      <c r="R542" s="68" t="s">
        <v>638</v>
      </c>
      <c r="S542" s="363"/>
      <c r="T542" s="277"/>
    </row>
    <row r="543" spans="1:20" ht="38.25">
      <c r="A543" s="192" t="s">
        <v>667</v>
      </c>
      <c r="B543" s="68"/>
      <c r="C543" s="214" t="s">
        <v>1256</v>
      </c>
      <c r="D543" s="215">
        <v>45016</v>
      </c>
      <c r="E543" s="192" t="s">
        <v>2311</v>
      </c>
      <c r="F543" s="192" t="s">
        <v>12</v>
      </c>
      <c r="G543" s="192">
        <v>443464</v>
      </c>
      <c r="H543" s="68"/>
      <c r="I543" s="198" t="s">
        <v>1843</v>
      </c>
      <c r="J543" s="68"/>
      <c r="K543" s="68"/>
      <c r="L543" s="68"/>
      <c r="M543" s="68"/>
      <c r="N543" s="362"/>
      <c r="O543" s="362"/>
      <c r="P543" s="216">
        <v>1758439.17</v>
      </c>
      <c r="Q543" s="216">
        <v>0</v>
      </c>
      <c r="R543" s="68" t="s">
        <v>638</v>
      </c>
      <c r="S543" s="363"/>
      <c r="T543" s="277"/>
    </row>
    <row r="544" spans="1:20" ht="38.25">
      <c r="A544" s="192" t="s">
        <v>667</v>
      </c>
      <c r="B544" s="68"/>
      <c r="C544" s="214" t="s">
        <v>1256</v>
      </c>
      <c r="D544" s="215">
        <v>45016</v>
      </c>
      <c r="E544" s="192" t="s">
        <v>2312</v>
      </c>
      <c r="F544" s="192" t="s">
        <v>12</v>
      </c>
      <c r="G544" s="192">
        <v>443466</v>
      </c>
      <c r="H544" s="68"/>
      <c r="I544" s="198" t="s">
        <v>1843</v>
      </c>
      <c r="J544" s="68"/>
      <c r="K544" s="68"/>
      <c r="L544" s="68"/>
      <c r="M544" s="68"/>
      <c r="N544" s="362"/>
      <c r="O544" s="362"/>
      <c r="P544" s="216">
        <v>89734.56</v>
      </c>
      <c r="Q544" s="216">
        <v>0</v>
      </c>
      <c r="R544" s="68" t="s">
        <v>638</v>
      </c>
      <c r="S544" s="363"/>
      <c r="T544" s="277"/>
    </row>
    <row r="545" spans="1:20" ht="38.25">
      <c r="A545" s="192" t="s">
        <v>667</v>
      </c>
      <c r="B545" s="68"/>
      <c r="C545" s="214" t="s">
        <v>1256</v>
      </c>
      <c r="D545" s="215">
        <v>45016</v>
      </c>
      <c r="E545" s="192" t="s">
        <v>2313</v>
      </c>
      <c r="F545" s="192" t="s">
        <v>12</v>
      </c>
      <c r="G545" s="192">
        <v>443468</v>
      </c>
      <c r="H545" s="68"/>
      <c r="I545" s="198" t="s">
        <v>1843</v>
      </c>
      <c r="J545" s="68"/>
      <c r="K545" s="68"/>
      <c r="L545" s="68"/>
      <c r="M545" s="68"/>
      <c r="N545" s="362"/>
      <c r="O545" s="362"/>
      <c r="P545" s="216">
        <v>93152.08</v>
      </c>
      <c r="Q545" s="216">
        <v>0</v>
      </c>
      <c r="R545" s="68" t="s">
        <v>638</v>
      </c>
      <c r="S545" s="363"/>
      <c r="T545" s="277"/>
    </row>
    <row r="546" spans="1:20" ht="38.25">
      <c r="A546" s="192" t="s">
        <v>667</v>
      </c>
      <c r="B546" s="68"/>
      <c r="C546" s="214" t="s">
        <v>1256</v>
      </c>
      <c r="D546" s="215">
        <v>45016</v>
      </c>
      <c r="E546" s="192" t="s">
        <v>2314</v>
      </c>
      <c r="F546" s="192" t="s">
        <v>12</v>
      </c>
      <c r="G546" s="192">
        <v>443470</v>
      </c>
      <c r="H546" s="68"/>
      <c r="I546" s="198" t="s">
        <v>1843</v>
      </c>
      <c r="J546" s="68"/>
      <c r="K546" s="68"/>
      <c r="L546" s="68"/>
      <c r="M546" s="68"/>
      <c r="N546" s="362"/>
      <c r="O546" s="362"/>
      <c r="P546" s="216">
        <v>4829759.68</v>
      </c>
      <c r="Q546" s="216">
        <v>0</v>
      </c>
      <c r="R546" s="68" t="s">
        <v>638</v>
      </c>
      <c r="S546" s="363"/>
      <c r="T546" s="277"/>
    </row>
    <row r="547" spans="1:20" ht="38.25">
      <c r="A547" s="192" t="s">
        <v>667</v>
      </c>
      <c r="B547" s="68"/>
      <c r="C547" s="214" t="s">
        <v>1256</v>
      </c>
      <c r="D547" s="215">
        <v>45016</v>
      </c>
      <c r="E547" s="192" t="s">
        <v>2315</v>
      </c>
      <c r="F547" s="192" t="s">
        <v>12</v>
      </c>
      <c r="G547" s="192">
        <v>443472</v>
      </c>
      <c r="H547" s="68"/>
      <c r="I547" s="198" t="s">
        <v>1843</v>
      </c>
      <c r="J547" s="68"/>
      <c r="K547" s="68"/>
      <c r="L547" s="68"/>
      <c r="M547" s="68"/>
      <c r="N547" s="362"/>
      <c r="O547" s="362"/>
      <c r="P547" s="216">
        <v>255853.24</v>
      </c>
      <c r="Q547" s="216">
        <v>0</v>
      </c>
      <c r="R547" s="68" t="s">
        <v>638</v>
      </c>
      <c r="S547" s="363"/>
      <c r="T547" s="277"/>
    </row>
    <row r="548" spans="1:20" ht="38.25">
      <c r="A548" s="192" t="s">
        <v>667</v>
      </c>
      <c r="B548" s="68"/>
      <c r="C548" s="214" t="s">
        <v>1256</v>
      </c>
      <c r="D548" s="215">
        <v>45016</v>
      </c>
      <c r="E548" s="192" t="s">
        <v>2316</v>
      </c>
      <c r="F548" s="192" t="s">
        <v>12</v>
      </c>
      <c r="G548" s="192">
        <v>443474</v>
      </c>
      <c r="H548" s="68"/>
      <c r="I548" s="198" t="s">
        <v>1843</v>
      </c>
      <c r="J548" s="68"/>
      <c r="K548" s="68"/>
      <c r="L548" s="68"/>
      <c r="M548" s="68"/>
      <c r="N548" s="362"/>
      <c r="O548" s="362"/>
      <c r="P548" s="216">
        <v>246466.42</v>
      </c>
      <c r="Q548" s="216">
        <v>0</v>
      </c>
      <c r="R548" s="68" t="s">
        <v>638</v>
      </c>
      <c r="S548" s="363"/>
      <c r="T548" s="277"/>
    </row>
    <row r="549" spans="1:20" ht="38.25">
      <c r="A549" s="192" t="s">
        <v>667</v>
      </c>
      <c r="B549" s="68"/>
      <c r="C549" s="214" t="s">
        <v>1256</v>
      </c>
      <c r="D549" s="215">
        <v>45016</v>
      </c>
      <c r="E549" s="192" t="s">
        <v>2317</v>
      </c>
      <c r="F549" s="192" t="s">
        <v>12</v>
      </c>
      <c r="G549" s="192">
        <v>443480</v>
      </c>
      <c r="H549" s="68"/>
      <c r="I549" s="198" t="s">
        <v>1843</v>
      </c>
      <c r="J549" s="68"/>
      <c r="K549" s="68"/>
      <c r="L549" s="68"/>
      <c r="M549" s="68"/>
      <c r="N549" s="362"/>
      <c r="O549" s="362"/>
      <c r="P549" s="216">
        <v>208782.32</v>
      </c>
      <c r="Q549" s="216">
        <v>0</v>
      </c>
      <c r="R549" s="68" t="s">
        <v>638</v>
      </c>
      <c r="S549" s="363"/>
      <c r="T549" s="277"/>
    </row>
    <row r="550" spans="1:20" ht="38.25">
      <c r="A550" s="192" t="s">
        <v>667</v>
      </c>
      <c r="B550" s="68"/>
      <c r="C550" s="214" t="s">
        <v>1256</v>
      </c>
      <c r="D550" s="215">
        <v>45016</v>
      </c>
      <c r="E550" s="192" t="s">
        <v>2318</v>
      </c>
      <c r="F550" s="192" t="s">
        <v>12</v>
      </c>
      <c r="G550" s="192">
        <v>443524</v>
      </c>
      <c r="H550" s="68"/>
      <c r="I550" s="198" t="s">
        <v>1843</v>
      </c>
      <c r="J550" s="68"/>
      <c r="K550" s="68"/>
      <c r="L550" s="68"/>
      <c r="M550" s="68"/>
      <c r="N550" s="362"/>
      <c r="O550" s="362"/>
      <c r="P550" s="216">
        <v>42162673.240000002</v>
      </c>
      <c r="Q550" s="216">
        <v>0</v>
      </c>
      <c r="R550" s="68" t="s">
        <v>638</v>
      </c>
      <c r="S550" s="363"/>
      <c r="T550" s="277"/>
    </row>
    <row r="551" spans="1:20" ht="38.25">
      <c r="A551" s="192" t="s">
        <v>667</v>
      </c>
      <c r="B551" s="68"/>
      <c r="C551" s="214" t="s">
        <v>1256</v>
      </c>
      <c r="D551" s="215">
        <v>45016</v>
      </c>
      <c r="E551" s="192" t="s">
        <v>2319</v>
      </c>
      <c r="F551" s="192" t="s">
        <v>12</v>
      </c>
      <c r="G551" s="192">
        <v>443526</v>
      </c>
      <c r="H551" s="68"/>
      <c r="I551" s="198" t="s">
        <v>1843</v>
      </c>
      <c r="J551" s="68"/>
      <c r="K551" s="68"/>
      <c r="L551" s="68"/>
      <c r="M551" s="68"/>
      <c r="N551" s="362"/>
      <c r="O551" s="362"/>
      <c r="P551" s="216">
        <v>7435469.1399999997</v>
      </c>
      <c r="Q551" s="216">
        <v>0</v>
      </c>
      <c r="R551" s="68" t="s">
        <v>638</v>
      </c>
      <c r="S551" s="363"/>
      <c r="T551" s="277"/>
    </row>
    <row r="552" spans="1:20" ht="38.25">
      <c r="A552" s="192" t="s">
        <v>667</v>
      </c>
      <c r="B552" s="68"/>
      <c r="C552" s="214" t="s">
        <v>1256</v>
      </c>
      <c r="D552" s="215">
        <v>45016</v>
      </c>
      <c r="E552" s="192" t="s">
        <v>2320</v>
      </c>
      <c r="F552" s="192" t="s">
        <v>12</v>
      </c>
      <c r="G552" s="192">
        <v>443528</v>
      </c>
      <c r="H552" s="68"/>
      <c r="I552" s="198" t="s">
        <v>1843</v>
      </c>
      <c r="J552" s="68"/>
      <c r="K552" s="68"/>
      <c r="L552" s="68"/>
      <c r="M552" s="68"/>
      <c r="N552" s="362"/>
      <c r="O552" s="362"/>
      <c r="P552" s="216">
        <v>17283.02</v>
      </c>
      <c r="Q552" s="216">
        <v>0</v>
      </c>
      <c r="R552" s="68" t="s">
        <v>638</v>
      </c>
      <c r="S552" s="363"/>
      <c r="T552" s="277"/>
    </row>
    <row r="553" spans="1:20" ht="38.25">
      <c r="A553" s="192" t="s">
        <v>667</v>
      </c>
      <c r="B553" s="68"/>
      <c r="C553" s="214" t="s">
        <v>1256</v>
      </c>
      <c r="D553" s="215">
        <v>45016</v>
      </c>
      <c r="E553" s="192" t="s">
        <v>2321</v>
      </c>
      <c r="F553" s="192" t="s">
        <v>12</v>
      </c>
      <c r="G553" s="192">
        <v>443530</v>
      </c>
      <c r="H553" s="68"/>
      <c r="I553" s="198" t="s">
        <v>1843</v>
      </c>
      <c r="J553" s="68"/>
      <c r="K553" s="68"/>
      <c r="L553" s="68"/>
      <c r="M553" s="68"/>
      <c r="N553" s="362"/>
      <c r="O553" s="362"/>
      <c r="P553" s="216">
        <v>598.26</v>
      </c>
      <c r="Q553" s="216">
        <v>0</v>
      </c>
      <c r="R553" s="68" t="s">
        <v>638</v>
      </c>
      <c r="S553" s="363"/>
      <c r="T553" s="277"/>
    </row>
    <row r="554" spans="1:20" ht="38.25">
      <c r="A554" s="192" t="s">
        <v>667</v>
      </c>
      <c r="B554" s="68"/>
      <c r="C554" s="214" t="s">
        <v>1256</v>
      </c>
      <c r="D554" s="215">
        <v>45016</v>
      </c>
      <c r="E554" s="192" t="s">
        <v>2322</v>
      </c>
      <c r="F554" s="192" t="s">
        <v>12</v>
      </c>
      <c r="G554" s="192">
        <v>443532</v>
      </c>
      <c r="H554" s="68"/>
      <c r="I554" s="198" t="s">
        <v>1843</v>
      </c>
      <c r="J554" s="68"/>
      <c r="K554" s="68"/>
      <c r="L554" s="68"/>
      <c r="M554" s="68"/>
      <c r="N554" s="362"/>
      <c r="O554" s="362"/>
      <c r="P554" s="216">
        <v>621.04</v>
      </c>
      <c r="Q554" s="216">
        <v>0</v>
      </c>
      <c r="R554" s="68" t="s">
        <v>638</v>
      </c>
      <c r="S554" s="363"/>
      <c r="T554" s="277"/>
    </row>
    <row r="555" spans="1:20" ht="38.25">
      <c r="A555" s="192" t="s">
        <v>667</v>
      </c>
      <c r="B555" s="68"/>
      <c r="C555" s="214" t="s">
        <v>1256</v>
      </c>
      <c r="D555" s="215">
        <v>45016</v>
      </c>
      <c r="E555" s="192" t="s">
        <v>2323</v>
      </c>
      <c r="F555" s="192" t="s">
        <v>12</v>
      </c>
      <c r="G555" s="192">
        <v>443534</v>
      </c>
      <c r="H555" s="68"/>
      <c r="I555" s="198" t="s">
        <v>1843</v>
      </c>
      <c r="J555" s="68"/>
      <c r="K555" s="68"/>
      <c r="L555" s="68"/>
      <c r="M555" s="68"/>
      <c r="N555" s="362"/>
      <c r="O555" s="362"/>
      <c r="P555" s="216">
        <v>15112.58</v>
      </c>
      <c r="Q555" s="216">
        <v>0</v>
      </c>
      <c r="R555" s="68" t="s">
        <v>638</v>
      </c>
      <c r="S555" s="363"/>
      <c r="T555" s="277"/>
    </row>
    <row r="556" spans="1:20" ht="38.25">
      <c r="A556" s="192" t="s">
        <v>667</v>
      </c>
      <c r="B556" s="68"/>
      <c r="C556" s="214" t="s">
        <v>1256</v>
      </c>
      <c r="D556" s="215">
        <v>45016</v>
      </c>
      <c r="E556" s="192" t="s">
        <v>2324</v>
      </c>
      <c r="F556" s="192" t="s">
        <v>12</v>
      </c>
      <c r="G556" s="192">
        <v>443542</v>
      </c>
      <c r="H556" s="68"/>
      <c r="I556" s="198" t="s">
        <v>1843</v>
      </c>
      <c r="J556" s="68"/>
      <c r="K556" s="68"/>
      <c r="L556" s="68"/>
      <c r="M556" s="68"/>
      <c r="N556" s="362"/>
      <c r="O556" s="362"/>
      <c r="P556" s="216">
        <v>6108.21</v>
      </c>
      <c r="Q556" s="216">
        <v>0</v>
      </c>
      <c r="R556" s="68" t="s">
        <v>638</v>
      </c>
      <c r="S556" s="363"/>
      <c r="T556" s="277"/>
    </row>
    <row r="557" spans="1:20" ht="38.25">
      <c r="A557" s="192" t="s">
        <v>667</v>
      </c>
      <c r="B557" s="68"/>
      <c r="C557" s="214" t="s">
        <v>1256</v>
      </c>
      <c r="D557" s="215">
        <v>45016</v>
      </c>
      <c r="E557" s="192" t="s">
        <v>2325</v>
      </c>
      <c r="F557" s="192" t="s">
        <v>12</v>
      </c>
      <c r="G557" s="192">
        <v>443536</v>
      </c>
      <c r="H557" s="68"/>
      <c r="I557" s="198" t="s">
        <v>1843</v>
      </c>
      <c r="J557" s="68"/>
      <c r="K557" s="68"/>
      <c r="L557" s="68"/>
      <c r="M557" s="68"/>
      <c r="N557" s="362"/>
      <c r="O557" s="362"/>
      <c r="P557" s="216">
        <v>15112.58</v>
      </c>
      <c r="Q557" s="216">
        <v>0</v>
      </c>
      <c r="R557" s="68" t="s">
        <v>638</v>
      </c>
      <c r="S557" s="363"/>
      <c r="T557" s="277"/>
    </row>
    <row r="558" spans="1:20" ht="38.25">
      <c r="A558" s="192" t="s">
        <v>667</v>
      </c>
      <c r="B558" s="68"/>
      <c r="C558" s="214" t="s">
        <v>1256</v>
      </c>
      <c r="D558" s="215">
        <v>45016</v>
      </c>
      <c r="E558" s="192" t="s">
        <v>2326</v>
      </c>
      <c r="F558" s="192" t="s">
        <v>12</v>
      </c>
      <c r="G558" s="192">
        <v>443538</v>
      </c>
      <c r="H558" s="68"/>
      <c r="I558" s="198" t="s">
        <v>1843</v>
      </c>
      <c r="J558" s="68"/>
      <c r="K558" s="68"/>
      <c r="L558" s="68"/>
      <c r="M558" s="68"/>
      <c r="N558" s="362"/>
      <c r="O558" s="362"/>
      <c r="P558" s="216">
        <v>15112.58</v>
      </c>
      <c r="Q558" s="216">
        <v>0</v>
      </c>
      <c r="R558" s="68" t="s">
        <v>638</v>
      </c>
      <c r="S558" s="363"/>
      <c r="T558" s="277"/>
    </row>
    <row r="559" spans="1:20" ht="38.25">
      <c r="A559" s="192" t="s">
        <v>667</v>
      </c>
      <c r="B559" s="68"/>
      <c r="C559" s="214" t="s">
        <v>1256</v>
      </c>
      <c r="D559" s="215">
        <v>45016</v>
      </c>
      <c r="E559" s="192" t="s">
        <v>2327</v>
      </c>
      <c r="F559" s="192" t="s">
        <v>12</v>
      </c>
      <c r="G559" s="192">
        <v>443540</v>
      </c>
      <c r="H559" s="68"/>
      <c r="I559" s="198" t="s">
        <v>1843</v>
      </c>
      <c r="J559" s="68"/>
      <c r="K559" s="68"/>
      <c r="L559" s="68"/>
      <c r="M559" s="68"/>
      <c r="N559" s="362"/>
      <c r="O559" s="362"/>
      <c r="P559" s="216">
        <v>15112.58</v>
      </c>
      <c r="Q559" s="216">
        <v>0</v>
      </c>
      <c r="R559" s="68" t="s">
        <v>638</v>
      </c>
      <c r="S559" s="363"/>
      <c r="T559" s="277"/>
    </row>
    <row r="560" spans="1:20" ht="38.25">
      <c r="A560" s="192" t="s">
        <v>667</v>
      </c>
      <c r="B560" s="68"/>
      <c r="C560" s="214" t="s">
        <v>1256</v>
      </c>
      <c r="D560" s="215">
        <v>45016</v>
      </c>
      <c r="E560" s="192" t="s">
        <v>2328</v>
      </c>
      <c r="F560" s="192" t="s">
        <v>12</v>
      </c>
      <c r="G560" s="192">
        <v>443544</v>
      </c>
      <c r="H560" s="68"/>
      <c r="I560" s="198" t="s">
        <v>1843</v>
      </c>
      <c r="J560" s="68"/>
      <c r="K560" s="68"/>
      <c r="L560" s="68"/>
      <c r="M560" s="68"/>
      <c r="N560" s="362"/>
      <c r="O560" s="362"/>
      <c r="P560" s="216">
        <v>4143.17</v>
      </c>
      <c r="Q560" s="216">
        <v>0</v>
      </c>
      <c r="R560" s="68" t="s">
        <v>638</v>
      </c>
      <c r="S560" s="363"/>
      <c r="T560" s="277"/>
    </row>
    <row r="561" spans="1:20" ht="38.25">
      <c r="A561" s="192" t="s">
        <v>667</v>
      </c>
      <c r="B561" s="68"/>
      <c r="C561" s="214" t="s">
        <v>1256</v>
      </c>
      <c r="D561" s="215">
        <v>45016</v>
      </c>
      <c r="E561" s="192" t="s">
        <v>2329</v>
      </c>
      <c r="F561" s="192" t="s">
        <v>12</v>
      </c>
      <c r="G561" s="192">
        <v>443546</v>
      </c>
      <c r="H561" s="68"/>
      <c r="I561" s="198" t="s">
        <v>1843</v>
      </c>
      <c r="J561" s="68"/>
      <c r="K561" s="68"/>
      <c r="L561" s="68"/>
      <c r="M561" s="68"/>
      <c r="N561" s="362"/>
      <c r="O561" s="362"/>
      <c r="P561" s="216">
        <v>211.43</v>
      </c>
      <c r="Q561" s="216">
        <v>0</v>
      </c>
      <c r="R561" s="68" t="s">
        <v>638</v>
      </c>
      <c r="S561" s="363"/>
      <c r="T561" s="277"/>
    </row>
    <row r="562" spans="1:20" ht="38.25">
      <c r="A562" s="192" t="s">
        <v>667</v>
      </c>
      <c r="B562" s="68"/>
      <c r="C562" s="214" t="s">
        <v>1256</v>
      </c>
      <c r="D562" s="215">
        <v>45016</v>
      </c>
      <c r="E562" s="192" t="s">
        <v>2330</v>
      </c>
      <c r="F562" s="192" t="s">
        <v>12</v>
      </c>
      <c r="G562" s="192">
        <v>443548</v>
      </c>
      <c r="H562" s="68"/>
      <c r="I562" s="198" t="s">
        <v>1843</v>
      </c>
      <c r="J562" s="68"/>
      <c r="K562" s="68"/>
      <c r="L562" s="68"/>
      <c r="M562" s="68"/>
      <c r="N562" s="362"/>
      <c r="O562" s="362"/>
      <c r="P562" s="216">
        <v>5341.13</v>
      </c>
      <c r="Q562" s="216">
        <v>0</v>
      </c>
      <c r="R562" s="68" t="s">
        <v>638</v>
      </c>
      <c r="S562" s="363"/>
      <c r="T562" s="277"/>
    </row>
    <row r="563" spans="1:20" ht="38.25">
      <c r="A563" s="192" t="s">
        <v>667</v>
      </c>
      <c r="B563" s="68"/>
      <c r="C563" s="214" t="s">
        <v>1256</v>
      </c>
      <c r="D563" s="215">
        <v>45016</v>
      </c>
      <c r="E563" s="192" t="s">
        <v>2331</v>
      </c>
      <c r="F563" s="192" t="s">
        <v>12</v>
      </c>
      <c r="G563" s="192">
        <v>443550</v>
      </c>
      <c r="H563" s="68"/>
      <c r="I563" s="198" t="s">
        <v>1843</v>
      </c>
      <c r="J563" s="68"/>
      <c r="K563" s="68"/>
      <c r="L563" s="68"/>
      <c r="M563" s="68"/>
      <c r="N563" s="362"/>
      <c r="O563" s="362"/>
      <c r="P563" s="216">
        <v>5341.13</v>
      </c>
      <c r="Q563" s="216">
        <v>0</v>
      </c>
      <c r="R563" s="68" t="s">
        <v>638</v>
      </c>
      <c r="S563" s="363"/>
      <c r="T563" s="277"/>
    </row>
    <row r="564" spans="1:20" ht="38.25">
      <c r="A564" s="192" t="s">
        <v>667</v>
      </c>
      <c r="B564" s="68"/>
      <c r="C564" s="214" t="s">
        <v>1256</v>
      </c>
      <c r="D564" s="215">
        <v>45016</v>
      </c>
      <c r="E564" s="192" t="s">
        <v>2332</v>
      </c>
      <c r="F564" s="192" t="s">
        <v>12</v>
      </c>
      <c r="G564" s="192">
        <v>443552</v>
      </c>
      <c r="H564" s="68"/>
      <c r="I564" s="198" t="s">
        <v>1843</v>
      </c>
      <c r="J564" s="68"/>
      <c r="K564" s="68"/>
      <c r="L564" s="68"/>
      <c r="M564" s="68"/>
      <c r="N564" s="362"/>
      <c r="O564" s="362"/>
      <c r="P564" s="216">
        <v>5341.13</v>
      </c>
      <c r="Q564" s="216">
        <v>0</v>
      </c>
      <c r="R564" s="68" t="s">
        <v>638</v>
      </c>
      <c r="S564" s="363"/>
      <c r="T564" s="277"/>
    </row>
    <row r="565" spans="1:20" ht="38.25">
      <c r="A565" s="192" t="s">
        <v>667</v>
      </c>
      <c r="B565" s="68"/>
      <c r="C565" s="214" t="s">
        <v>1256</v>
      </c>
      <c r="D565" s="215">
        <v>45016</v>
      </c>
      <c r="E565" s="192" t="s">
        <v>2333</v>
      </c>
      <c r="F565" s="192" t="s">
        <v>12</v>
      </c>
      <c r="G565" s="192">
        <v>443554</v>
      </c>
      <c r="H565" s="68"/>
      <c r="I565" s="198" t="s">
        <v>1843</v>
      </c>
      <c r="J565" s="68"/>
      <c r="K565" s="68"/>
      <c r="L565" s="68"/>
      <c r="M565" s="68"/>
      <c r="N565" s="362"/>
      <c r="O565" s="362"/>
      <c r="P565" s="216">
        <v>5341.13</v>
      </c>
      <c r="Q565" s="216">
        <v>0</v>
      </c>
      <c r="R565" s="68" t="s">
        <v>638</v>
      </c>
      <c r="S565" s="363"/>
      <c r="T565" s="277"/>
    </row>
    <row r="566" spans="1:20" ht="38.25">
      <c r="A566" s="192" t="s">
        <v>667</v>
      </c>
      <c r="B566" s="68"/>
      <c r="C566" s="214" t="s">
        <v>1256</v>
      </c>
      <c r="D566" s="215">
        <v>45016</v>
      </c>
      <c r="E566" s="192" t="s">
        <v>2334</v>
      </c>
      <c r="F566" s="192" t="s">
        <v>12</v>
      </c>
      <c r="G566" s="192">
        <v>443556</v>
      </c>
      <c r="H566" s="68"/>
      <c r="I566" s="198" t="s">
        <v>1843</v>
      </c>
      <c r="J566" s="68"/>
      <c r="K566" s="68"/>
      <c r="L566" s="68"/>
      <c r="M566" s="68"/>
      <c r="N566" s="362"/>
      <c r="O566" s="362"/>
      <c r="P566" s="216">
        <v>47469.83</v>
      </c>
      <c r="Q566" s="216">
        <v>0</v>
      </c>
      <c r="R566" s="68" t="s">
        <v>638</v>
      </c>
      <c r="S566" s="363"/>
      <c r="T566" s="277"/>
    </row>
    <row r="567" spans="1:20" ht="38.25">
      <c r="A567" s="192" t="s">
        <v>667</v>
      </c>
      <c r="B567" s="68"/>
      <c r="C567" s="214" t="s">
        <v>1256</v>
      </c>
      <c r="D567" s="215">
        <v>45016</v>
      </c>
      <c r="E567" s="192" t="s">
        <v>2335</v>
      </c>
      <c r="F567" s="192" t="s">
        <v>12</v>
      </c>
      <c r="G567" s="192">
        <v>443558</v>
      </c>
      <c r="H567" s="68"/>
      <c r="I567" s="198" t="s">
        <v>1843</v>
      </c>
      <c r="J567" s="68"/>
      <c r="K567" s="68"/>
      <c r="L567" s="68"/>
      <c r="M567" s="68"/>
      <c r="N567" s="362"/>
      <c r="O567" s="362"/>
      <c r="P567" s="216">
        <v>32198.37</v>
      </c>
      <c r="Q567" s="216">
        <v>0</v>
      </c>
      <c r="R567" s="68" t="s">
        <v>638</v>
      </c>
      <c r="S567" s="363"/>
      <c r="T567" s="277"/>
    </row>
    <row r="568" spans="1:20" ht="38.25">
      <c r="A568" s="192" t="s">
        <v>667</v>
      </c>
      <c r="B568" s="68"/>
      <c r="C568" s="214" t="s">
        <v>1256</v>
      </c>
      <c r="D568" s="215">
        <v>45016</v>
      </c>
      <c r="E568" s="192" t="s">
        <v>2336</v>
      </c>
      <c r="F568" s="192" t="s">
        <v>12</v>
      </c>
      <c r="G568" s="192">
        <v>443560</v>
      </c>
      <c r="H568" s="68"/>
      <c r="I568" s="198" t="s">
        <v>1843</v>
      </c>
      <c r="J568" s="68"/>
      <c r="K568" s="68"/>
      <c r="L568" s="68"/>
      <c r="M568" s="68"/>
      <c r="N568" s="362"/>
      <c r="O568" s="362"/>
      <c r="P568" s="216">
        <v>1705.67</v>
      </c>
      <c r="Q568" s="216">
        <v>0</v>
      </c>
      <c r="R568" s="68" t="s">
        <v>638</v>
      </c>
      <c r="S568" s="363"/>
      <c r="T568" s="277"/>
    </row>
    <row r="569" spans="1:20" ht="38.25">
      <c r="A569" s="192" t="s">
        <v>667</v>
      </c>
      <c r="B569" s="68"/>
      <c r="C569" s="214" t="s">
        <v>1256</v>
      </c>
      <c r="D569" s="215">
        <v>45016</v>
      </c>
      <c r="E569" s="192" t="s">
        <v>2337</v>
      </c>
      <c r="F569" s="192" t="s">
        <v>12</v>
      </c>
      <c r="G569" s="192">
        <v>443562</v>
      </c>
      <c r="H569" s="68"/>
      <c r="I569" s="198" t="s">
        <v>1843</v>
      </c>
      <c r="J569" s="68"/>
      <c r="K569" s="68"/>
      <c r="L569" s="68"/>
      <c r="M569" s="68"/>
      <c r="N569" s="362"/>
      <c r="O569" s="362"/>
      <c r="P569" s="216">
        <v>41508.49</v>
      </c>
      <c r="Q569" s="216">
        <v>0</v>
      </c>
      <c r="R569" s="68" t="s">
        <v>638</v>
      </c>
      <c r="S569" s="363"/>
      <c r="T569" s="277"/>
    </row>
    <row r="570" spans="1:20" ht="38.25">
      <c r="A570" s="192" t="s">
        <v>667</v>
      </c>
      <c r="B570" s="68"/>
      <c r="C570" s="214" t="s">
        <v>1256</v>
      </c>
      <c r="D570" s="215">
        <v>45016</v>
      </c>
      <c r="E570" s="192" t="s">
        <v>2338</v>
      </c>
      <c r="F570" s="192" t="s">
        <v>12</v>
      </c>
      <c r="G570" s="192">
        <v>443564</v>
      </c>
      <c r="H570" s="68"/>
      <c r="I570" s="198" t="s">
        <v>1843</v>
      </c>
      <c r="J570" s="68"/>
      <c r="K570" s="68"/>
      <c r="L570" s="68"/>
      <c r="M570" s="68"/>
      <c r="N570" s="362"/>
      <c r="O570" s="362"/>
      <c r="P570" s="216">
        <v>41508.49</v>
      </c>
      <c r="Q570" s="216">
        <v>0</v>
      </c>
      <c r="R570" s="68" t="s">
        <v>638</v>
      </c>
      <c r="S570" s="363"/>
      <c r="T570" s="277"/>
    </row>
    <row r="571" spans="1:20" ht="38.25">
      <c r="A571" s="192" t="s">
        <v>667</v>
      </c>
      <c r="B571" s="68"/>
      <c r="C571" s="214" t="s">
        <v>1256</v>
      </c>
      <c r="D571" s="215">
        <v>45016</v>
      </c>
      <c r="E571" s="192" t="s">
        <v>2339</v>
      </c>
      <c r="F571" s="192" t="s">
        <v>12</v>
      </c>
      <c r="G571" s="192">
        <v>443566</v>
      </c>
      <c r="H571" s="68"/>
      <c r="I571" s="198" t="s">
        <v>1843</v>
      </c>
      <c r="J571" s="68"/>
      <c r="K571" s="68"/>
      <c r="L571" s="68"/>
      <c r="M571" s="68"/>
      <c r="N571" s="362"/>
      <c r="O571" s="362"/>
      <c r="P571" s="216">
        <v>41508.49</v>
      </c>
      <c r="Q571" s="216">
        <v>0</v>
      </c>
      <c r="R571" s="68" t="s">
        <v>638</v>
      </c>
      <c r="S571" s="363"/>
      <c r="T571" s="277"/>
    </row>
    <row r="572" spans="1:20" ht="38.25">
      <c r="A572" s="192" t="s">
        <v>667</v>
      </c>
      <c r="B572" s="68"/>
      <c r="C572" s="214" t="s">
        <v>1256</v>
      </c>
      <c r="D572" s="215">
        <v>45016</v>
      </c>
      <c r="E572" s="192" t="s">
        <v>2340</v>
      </c>
      <c r="F572" s="192" t="s">
        <v>12</v>
      </c>
      <c r="G572" s="192">
        <v>443568</v>
      </c>
      <c r="H572" s="68"/>
      <c r="I572" s="198" t="s">
        <v>1843</v>
      </c>
      <c r="J572" s="68"/>
      <c r="K572" s="68"/>
      <c r="L572" s="68"/>
      <c r="M572" s="68"/>
      <c r="N572" s="362"/>
      <c r="O572" s="362"/>
      <c r="P572" s="216">
        <v>41508.49</v>
      </c>
      <c r="Q572" s="216">
        <v>0</v>
      </c>
      <c r="R572" s="68" t="s">
        <v>638</v>
      </c>
      <c r="S572" s="363"/>
      <c r="T572" s="277"/>
    </row>
    <row r="573" spans="1:20" ht="38.25">
      <c r="A573" s="192" t="s">
        <v>667</v>
      </c>
      <c r="B573" s="68"/>
      <c r="C573" s="214" t="s">
        <v>1256</v>
      </c>
      <c r="D573" s="215">
        <v>45016</v>
      </c>
      <c r="E573" s="192" t="s">
        <v>2341</v>
      </c>
      <c r="F573" s="192" t="s">
        <v>12</v>
      </c>
      <c r="G573" s="192">
        <v>443570</v>
      </c>
      <c r="H573" s="68"/>
      <c r="I573" s="198" t="s">
        <v>1843</v>
      </c>
      <c r="J573" s="68"/>
      <c r="K573" s="68"/>
      <c r="L573" s="68"/>
      <c r="M573" s="68"/>
      <c r="N573" s="362"/>
      <c r="O573" s="362"/>
      <c r="P573" s="216">
        <v>49569.81</v>
      </c>
      <c r="Q573" s="216">
        <v>0</v>
      </c>
      <c r="R573" s="68" t="s">
        <v>638</v>
      </c>
      <c r="S573" s="363"/>
      <c r="T573" s="277"/>
    </row>
    <row r="574" spans="1:20" ht="38.25">
      <c r="A574" s="192" t="s">
        <v>667</v>
      </c>
      <c r="B574" s="68"/>
      <c r="C574" s="214" t="s">
        <v>1256</v>
      </c>
      <c r="D574" s="215">
        <v>45016</v>
      </c>
      <c r="E574" s="192" t="s">
        <v>2342</v>
      </c>
      <c r="F574" s="192" t="s">
        <v>12</v>
      </c>
      <c r="G574" s="192">
        <v>443572</v>
      </c>
      <c r="H574" s="68"/>
      <c r="I574" s="198" t="s">
        <v>1843</v>
      </c>
      <c r="J574" s="68"/>
      <c r="K574" s="68"/>
      <c r="L574" s="68"/>
      <c r="M574" s="68"/>
      <c r="N574" s="362"/>
      <c r="O574" s="362"/>
      <c r="P574" s="216">
        <v>5121.68</v>
      </c>
      <c r="Q574" s="216">
        <v>0</v>
      </c>
      <c r="R574" s="68" t="s">
        <v>638</v>
      </c>
      <c r="S574" s="363"/>
      <c r="T574" s="277"/>
    </row>
    <row r="575" spans="1:20" ht="38.25">
      <c r="A575" s="192" t="s">
        <v>667</v>
      </c>
      <c r="B575" s="68"/>
      <c r="C575" s="214" t="s">
        <v>1256</v>
      </c>
      <c r="D575" s="215">
        <v>45016</v>
      </c>
      <c r="E575" s="192" t="s">
        <v>2343</v>
      </c>
      <c r="F575" s="192" t="s">
        <v>12</v>
      </c>
      <c r="G575" s="192">
        <v>443574</v>
      </c>
      <c r="H575" s="68"/>
      <c r="I575" s="198" t="s">
        <v>1843</v>
      </c>
      <c r="J575" s="68"/>
      <c r="K575" s="68"/>
      <c r="L575" s="68"/>
      <c r="M575" s="68"/>
      <c r="N575" s="362"/>
      <c r="O575" s="362"/>
      <c r="P575" s="216">
        <v>1197.96</v>
      </c>
      <c r="Q575" s="216">
        <v>0</v>
      </c>
      <c r="R575" s="68" t="s">
        <v>638</v>
      </c>
      <c r="S575" s="363"/>
      <c r="T575" s="277"/>
    </row>
    <row r="576" spans="1:20" ht="38.25">
      <c r="A576" s="192" t="s">
        <v>667</v>
      </c>
      <c r="B576" s="68"/>
      <c r="C576" s="214" t="s">
        <v>1256</v>
      </c>
      <c r="D576" s="215">
        <v>45016</v>
      </c>
      <c r="E576" s="192" t="s">
        <v>2344</v>
      </c>
      <c r="F576" s="192" t="s">
        <v>12</v>
      </c>
      <c r="G576" s="192">
        <v>443576</v>
      </c>
      <c r="H576" s="68"/>
      <c r="I576" s="198" t="s">
        <v>1843</v>
      </c>
      <c r="J576" s="68"/>
      <c r="K576" s="68"/>
      <c r="L576" s="68"/>
      <c r="M576" s="68"/>
      <c r="N576" s="362"/>
      <c r="O576" s="362"/>
      <c r="P576" s="216">
        <v>14514.39</v>
      </c>
      <c r="Q576" s="216">
        <v>0</v>
      </c>
      <c r="R576" s="68" t="s">
        <v>638</v>
      </c>
      <c r="S576" s="363"/>
      <c r="T576" s="277"/>
    </row>
    <row r="577" spans="1:20" ht="38.25">
      <c r="A577" s="192" t="s">
        <v>667</v>
      </c>
      <c r="B577" s="68"/>
      <c r="C577" s="214" t="s">
        <v>1256</v>
      </c>
      <c r="D577" s="215">
        <v>45016</v>
      </c>
      <c r="E577" s="192" t="s">
        <v>2345</v>
      </c>
      <c r="F577" s="192" t="s">
        <v>12</v>
      </c>
      <c r="G577" s="192">
        <v>443578</v>
      </c>
      <c r="H577" s="68"/>
      <c r="I577" s="198" t="s">
        <v>1843</v>
      </c>
      <c r="J577" s="68"/>
      <c r="K577" s="68"/>
      <c r="L577" s="68"/>
      <c r="M577" s="68"/>
      <c r="N577" s="362"/>
      <c r="O577" s="362"/>
      <c r="P577" s="216">
        <v>3389.66</v>
      </c>
      <c r="Q577" s="216">
        <v>0</v>
      </c>
      <c r="R577" s="68" t="s">
        <v>638</v>
      </c>
      <c r="S577" s="363"/>
      <c r="T577" s="277"/>
    </row>
    <row r="578" spans="1:20" ht="38.25">
      <c r="A578" s="192" t="s">
        <v>667</v>
      </c>
      <c r="B578" s="68"/>
      <c r="C578" s="214" t="s">
        <v>1256</v>
      </c>
      <c r="D578" s="215">
        <v>45016</v>
      </c>
      <c r="E578" s="192" t="s">
        <v>2346</v>
      </c>
      <c r="F578" s="192" t="s">
        <v>12</v>
      </c>
      <c r="G578" s="192">
        <v>443580</v>
      </c>
      <c r="H578" s="68"/>
      <c r="I578" s="198" t="s">
        <v>1843</v>
      </c>
      <c r="J578" s="68"/>
      <c r="K578" s="68"/>
      <c r="L578" s="68"/>
      <c r="M578" s="68"/>
      <c r="N578" s="362"/>
      <c r="O578" s="362"/>
      <c r="P578" s="216">
        <v>9310.1200000000008</v>
      </c>
      <c r="Q578" s="216">
        <v>0</v>
      </c>
      <c r="R578" s="68" t="s">
        <v>638</v>
      </c>
      <c r="S578" s="363"/>
      <c r="T578" s="277"/>
    </row>
    <row r="579" spans="1:20" ht="38.25">
      <c r="A579" s="192" t="s">
        <v>667</v>
      </c>
      <c r="B579" s="68"/>
      <c r="C579" s="214" t="s">
        <v>1256</v>
      </c>
      <c r="D579" s="215">
        <v>45016</v>
      </c>
      <c r="E579" s="192" t="s">
        <v>2347</v>
      </c>
      <c r="F579" s="192" t="s">
        <v>12</v>
      </c>
      <c r="G579" s="192">
        <v>443582</v>
      </c>
      <c r="H579" s="68"/>
      <c r="I579" s="198" t="s">
        <v>1843</v>
      </c>
      <c r="J579" s="68"/>
      <c r="K579" s="68"/>
      <c r="L579" s="68"/>
      <c r="M579" s="68"/>
      <c r="N579" s="362"/>
      <c r="O579" s="362"/>
      <c r="P579" s="216">
        <v>39802.82</v>
      </c>
      <c r="Q579" s="216">
        <v>0</v>
      </c>
      <c r="R579" s="68" t="s">
        <v>638</v>
      </c>
      <c r="S579" s="363"/>
      <c r="T579" s="277"/>
    </row>
    <row r="580" spans="1:20" ht="38.25">
      <c r="A580" s="192" t="s">
        <v>667</v>
      </c>
      <c r="B580" s="68"/>
      <c r="C580" s="214" t="s">
        <v>1256</v>
      </c>
      <c r="D580" s="215">
        <v>45016</v>
      </c>
      <c r="E580" s="192" t="s">
        <v>2348</v>
      </c>
      <c r="F580" s="192" t="s">
        <v>12</v>
      </c>
      <c r="G580" s="192">
        <v>443585</v>
      </c>
      <c r="H580" s="68"/>
      <c r="I580" s="198" t="s">
        <v>1843</v>
      </c>
      <c r="J580" s="68"/>
      <c r="K580" s="68"/>
      <c r="L580" s="68"/>
      <c r="M580" s="68"/>
      <c r="N580" s="362"/>
      <c r="O580" s="362"/>
      <c r="P580" s="216">
        <v>2266888.65</v>
      </c>
      <c r="Q580" s="216">
        <v>0</v>
      </c>
      <c r="R580" s="68" t="s">
        <v>638</v>
      </c>
      <c r="S580" s="363"/>
      <c r="T580" s="277"/>
    </row>
    <row r="581" spans="1:20" ht="38.25">
      <c r="A581" s="192" t="s">
        <v>667</v>
      </c>
      <c r="B581" s="68"/>
      <c r="C581" s="214" t="s">
        <v>1256</v>
      </c>
      <c r="D581" s="215">
        <v>45016</v>
      </c>
      <c r="E581" s="192" t="s">
        <v>2349</v>
      </c>
      <c r="F581" s="192" t="s">
        <v>12</v>
      </c>
      <c r="G581" s="192">
        <v>443587</v>
      </c>
      <c r="H581" s="68"/>
      <c r="I581" s="198" t="s">
        <v>1843</v>
      </c>
      <c r="J581" s="68"/>
      <c r="K581" s="68"/>
      <c r="L581" s="68"/>
      <c r="M581" s="68"/>
      <c r="N581" s="362"/>
      <c r="O581" s="362"/>
      <c r="P581" s="216">
        <v>2266888.65</v>
      </c>
      <c r="Q581" s="216">
        <v>0</v>
      </c>
      <c r="R581" s="68" t="s">
        <v>638</v>
      </c>
      <c r="S581" s="363"/>
      <c r="T581" s="277"/>
    </row>
    <row r="582" spans="1:20" ht="38.25">
      <c r="A582" s="192" t="s">
        <v>667</v>
      </c>
      <c r="B582" s="68"/>
      <c r="C582" s="214" t="s">
        <v>1256</v>
      </c>
      <c r="D582" s="215">
        <v>45016</v>
      </c>
      <c r="E582" s="192" t="s">
        <v>2350</v>
      </c>
      <c r="F582" s="192" t="s">
        <v>12</v>
      </c>
      <c r="G582" s="192">
        <v>443589</v>
      </c>
      <c r="H582" s="68"/>
      <c r="I582" s="198" t="s">
        <v>1843</v>
      </c>
      <c r="J582" s="68"/>
      <c r="K582" s="68"/>
      <c r="L582" s="68"/>
      <c r="M582" s="68"/>
      <c r="N582" s="362"/>
      <c r="O582" s="362"/>
      <c r="P582" s="216">
        <v>2266888.65</v>
      </c>
      <c r="Q582" s="216">
        <v>0</v>
      </c>
      <c r="R582" s="68" t="s">
        <v>638</v>
      </c>
      <c r="S582" s="363"/>
      <c r="T582" s="277"/>
    </row>
    <row r="583" spans="1:20" ht="38.25">
      <c r="A583" s="192" t="s">
        <v>667</v>
      </c>
      <c r="B583" s="68"/>
      <c r="C583" s="214" t="s">
        <v>1256</v>
      </c>
      <c r="D583" s="215">
        <v>45016</v>
      </c>
      <c r="E583" s="192" t="s">
        <v>2351</v>
      </c>
      <c r="F583" s="192" t="s">
        <v>12</v>
      </c>
      <c r="G583" s="192">
        <v>443591</v>
      </c>
      <c r="H583" s="68"/>
      <c r="I583" s="198" t="s">
        <v>1843</v>
      </c>
      <c r="J583" s="68"/>
      <c r="K583" s="68"/>
      <c r="L583" s="68"/>
      <c r="M583" s="68"/>
      <c r="N583" s="362"/>
      <c r="O583" s="362"/>
      <c r="P583" s="216">
        <v>2266888.65</v>
      </c>
      <c r="Q583" s="216">
        <v>0</v>
      </c>
      <c r="R583" s="68" t="s">
        <v>638</v>
      </c>
      <c r="S583" s="363"/>
      <c r="T583" s="277"/>
    </row>
    <row r="584" spans="1:20" ht="38.25">
      <c r="A584" s="192" t="s">
        <v>667</v>
      </c>
      <c r="B584" s="68"/>
      <c r="C584" s="214" t="s">
        <v>1256</v>
      </c>
      <c r="D584" s="215">
        <v>45016</v>
      </c>
      <c r="E584" s="192" t="s">
        <v>2352</v>
      </c>
      <c r="F584" s="192" t="s">
        <v>12</v>
      </c>
      <c r="G584" s="192">
        <v>443593</v>
      </c>
      <c r="H584" s="68"/>
      <c r="I584" s="198" t="s">
        <v>1843</v>
      </c>
      <c r="J584" s="68"/>
      <c r="K584" s="68"/>
      <c r="L584" s="68"/>
      <c r="M584" s="68"/>
      <c r="N584" s="362"/>
      <c r="O584" s="362"/>
      <c r="P584" s="216">
        <v>6226275.9400000004</v>
      </c>
      <c r="Q584" s="216">
        <v>0</v>
      </c>
      <c r="R584" s="68" t="s">
        <v>638</v>
      </c>
      <c r="S584" s="363"/>
      <c r="T584" s="277"/>
    </row>
    <row r="585" spans="1:20" ht="38.25">
      <c r="A585" s="192" t="s">
        <v>667</v>
      </c>
      <c r="B585" s="68"/>
      <c r="C585" s="214" t="s">
        <v>1256</v>
      </c>
      <c r="D585" s="215">
        <v>45016</v>
      </c>
      <c r="E585" s="192" t="s">
        <v>2353</v>
      </c>
      <c r="F585" s="192" t="s">
        <v>12</v>
      </c>
      <c r="G585" s="192">
        <v>443595</v>
      </c>
      <c r="H585" s="68"/>
      <c r="I585" s="198" t="s">
        <v>1843</v>
      </c>
      <c r="J585" s="68"/>
      <c r="K585" s="68"/>
      <c r="L585" s="68"/>
      <c r="M585" s="68"/>
      <c r="N585" s="362"/>
      <c r="O585" s="362"/>
      <c r="P585" s="216">
        <v>6226275.9400000004</v>
      </c>
      <c r="Q585" s="216">
        <v>0</v>
      </c>
      <c r="R585" s="68" t="s">
        <v>638</v>
      </c>
      <c r="S585" s="363"/>
      <c r="T585" s="277"/>
    </row>
    <row r="586" spans="1:20" ht="38.25">
      <c r="A586" s="192" t="s">
        <v>667</v>
      </c>
      <c r="B586" s="68"/>
      <c r="C586" s="214" t="s">
        <v>1256</v>
      </c>
      <c r="D586" s="215">
        <v>45016</v>
      </c>
      <c r="E586" s="192" t="s">
        <v>2354</v>
      </c>
      <c r="F586" s="192" t="s">
        <v>12</v>
      </c>
      <c r="G586" s="192">
        <v>443597</v>
      </c>
      <c r="H586" s="68"/>
      <c r="I586" s="198" t="s">
        <v>1843</v>
      </c>
      <c r="J586" s="68"/>
      <c r="K586" s="68"/>
      <c r="L586" s="68"/>
      <c r="M586" s="68"/>
      <c r="N586" s="362"/>
      <c r="O586" s="362"/>
      <c r="P586" s="216">
        <v>6226275.9400000004</v>
      </c>
      <c r="Q586" s="216">
        <v>0</v>
      </c>
      <c r="R586" s="68" t="s">
        <v>638</v>
      </c>
      <c r="S586" s="363"/>
      <c r="T586" s="277"/>
    </row>
    <row r="587" spans="1:20" ht="38.25">
      <c r="A587" s="192" t="s">
        <v>667</v>
      </c>
      <c r="B587" s="68"/>
      <c r="C587" s="214" t="s">
        <v>1256</v>
      </c>
      <c r="D587" s="215">
        <v>45016</v>
      </c>
      <c r="E587" s="192" t="s">
        <v>2355</v>
      </c>
      <c r="F587" s="192" t="s">
        <v>12</v>
      </c>
      <c r="G587" s="192">
        <v>443599</v>
      </c>
      <c r="H587" s="68"/>
      <c r="I587" s="198" t="s">
        <v>1843</v>
      </c>
      <c r="J587" s="68"/>
      <c r="K587" s="68"/>
      <c r="L587" s="68"/>
      <c r="M587" s="68"/>
      <c r="N587" s="362"/>
      <c r="O587" s="362"/>
      <c r="P587" s="216">
        <v>6226275.9400000004</v>
      </c>
      <c r="Q587" s="216">
        <v>0</v>
      </c>
      <c r="R587" s="68" t="s">
        <v>638</v>
      </c>
      <c r="S587" s="363"/>
      <c r="T587" s="277"/>
    </row>
    <row r="588" spans="1:20" ht="38.25">
      <c r="A588" s="192" t="s">
        <v>667</v>
      </c>
      <c r="B588" s="68"/>
      <c r="C588" s="214" t="s">
        <v>1256</v>
      </c>
      <c r="D588" s="215">
        <v>45016</v>
      </c>
      <c r="E588" s="192" t="s">
        <v>2356</v>
      </c>
      <c r="F588" s="192" t="s">
        <v>12</v>
      </c>
      <c r="G588" s="192">
        <v>443601</v>
      </c>
      <c r="H588" s="68"/>
      <c r="I588" s="198" t="s">
        <v>1843</v>
      </c>
      <c r="J588" s="68"/>
      <c r="K588" s="68"/>
      <c r="L588" s="68"/>
      <c r="M588" s="68"/>
      <c r="N588" s="362"/>
      <c r="O588" s="362"/>
      <c r="P588" s="216">
        <v>6226275.9400000004</v>
      </c>
      <c r="Q588" s="216">
        <v>0</v>
      </c>
      <c r="R588" s="68" t="s">
        <v>638</v>
      </c>
      <c r="S588" s="363"/>
      <c r="T588" s="277"/>
    </row>
    <row r="589" spans="1:20" ht="38.25">
      <c r="A589" s="192" t="s">
        <v>667</v>
      </c>
      <c r="B589" s="68"/>
      <c r="C589" s="214" t="s">
        <v>1256</v>
      </c>
      <c r="D589" s="215">
        <v>45016</v>
      </c>
      <c r="E589" s="192" t="s">
        <v>2357</v>
      </c>
      <c r="F589" s="192" t="s">
        <v>12</v>
      </c>
      <c r="G589" s="192">
        <v>443603</v>
      </c>
      <c r="H589" s="68"/>
      <c r="I589" s="198" t="s">
        <v>1843</v>
      </c>
      <c r="J589" s="68"/>
      <c r="K589" s="68"/>
      <c r="L589" s="68"/>
      <c r="M589" s="68"/>
      <c r="N589" s="362"/>
      <c r="O589" s="362"/>
      <c r="P589" s="216">
        <v>5274294.26</v>
      </c>
      <c r="Q589" s="216">
        <v>0</v>
      </c>
      <c r="R589" s="68" t="s">
        <v>638</v>
      </c>
      <c r="S589" s="363"/>
      <c r="T589" s="277"/>
    </row>
    <row r="590" spans="1:20" ht="38.25">
      <c r="A590" s="192" t="s">
        <v>667</v>
      </c>
      <c r="B590" s="68"/>
      <c r="C590" s="214" t="s">
        <v>1256</v>
      </c>
      <c r="D590" s="215">
        <v>45016</v>
      </c>
      <c r="E590" s="192" t="s">
        <v>2358</v>
      </c>
      <c r="F590" s="192" t="s">
        <v>12</v>
      </c>
      <c r="G590" s="192">
        <v>443611</v>
      </c>
      <c r="H590" s="68"/>
      <c r="I590" s="198" t="s">
        <v>1843</v>
      </c>
      <c r="J590" s="68"/>
      <c r="K590" s="68"/>
      <c r="L590" s="68"/>
      <c r="M590" s="68"/>
      <c r="N590" s="362"/>
      <c r="O590" s="362"/>
      <c r="P590" s="216">
        <v>5274294.26</v>
      </c>
      <c r="Q590" s="216">
        <v>0</v>
      </c>
      <c r="R590" s="68" t="s">
        <v>638</v>
      </c>
      <c r="S590" s="363"/>
      <c r="T590" s="277"/>
    </row>
    <row r="591" spans="1:20" ht="38.25">
      <c r="A591" s="192" t="s">
        <v>667</v>
      </c>
      <c r="B591" s="68"/>
      <c r="C591" s="214" t="s">
        <v>1256</v>
      </c>
      <c r="D591" s="215">
        <v>45016</v>
      </c>
      <c r="E591" s="192" t="s">
        <v>2359</v>
      </c>
      <c r="F591" s="192" t="s">
        <v>12</v>
      </c>
      <c r="G591" s="192">
        <v>443605</v>
      </c>
      <c r="H591" s="68"/>
      <c r="I591" s="198" t="s">
        <v>1843</v>
      </c>
      <c r="J591" s="68"/>
      <c r="K591" s="68"/>
      <c r="L591" s="68"/>
      <c r="M591" s="68"/>
      <c r="N591" s="362"/>
      <c r="O591" s="362"/>
      <c r="P591" s="216">
        <v>5274294.26</v>
      </c>
      <c r="Q591" s="216">
        <v>0</v>
      </c>
      <c r="R591" s="68" t="s">
        <v>638</v>
      </c>
      <c r="S591" s="363"/>
      <c r="T591" s="277"/>
    </row>
    <row r="592" spans="1:20" ht="38.25">
      <c r="A592" s="192" t="s">
        <v>667</v>
      </c>
      <c r="B592" s="68"/>
      <c r="C592" s="214" t="s">
        <v>1256</v>
      </c>
      <c r="D592" s="215">
        <v>45016</v>
      </c>
      <c r="E592" s="192" t="s">
        <v>2360</v>
      </c>
      <c r="F592" s="192" t="s">
        <v>12</v>
      </c>
      <c r="G592" s="192">
        <v>443607</v>
      </c>
      <c r="H592" s="68"/>
      <c r="I592" s="198" t="s">
        <v>1843</v>
      </c>
      <c r="J592" s="68"/>
      <c r="K592" s="68"/>
      <c r="L592" s="68"/>
      <c r="M592" s="68"/>
      <c r="N592" s="362"/>
      <c r="O592" s="362"/>
      <c r="P592" s="216">
        <v>5274294.26</v>
      </c>
      <c r="Q592" s="216">
        <v>0</v>
      </c>
      <c r="R592" s="68" t="s">
        <v>638</v>
      </c>
      <c r="S592" s="363"/>
      <c r="T592" s="277"/>
    </row>
    <row r="593" spans="1:20" ht="38.25">
      <c r="A593" s="192" t="s">
        <v>667</v>
      </c>
      <c r="B593" s="68"/>
      <c r="C593" s="214" t="s">
        <v>1256</v>
      </c>
      <c r="D593" s="215">
        <v>45016</v>
      </c>
      <c r="E593" s="192" t="s">
        <v>2361</v>
      </c>
      <c r="F593" s="192" t="s">
        <v>12</v>
      </c>
      <c r="G593" s="192">
        <v>443609</v>
      </c>
      <c r="H593" s="68"/>
      <c r="I593" s="198" t="s">
        <v>1843</v>
      </c>
      <c r="J593" s="68"/>
      <c r="K593" s="68"/>
      <c r="L593" s="68"/>
      <c r="M593" s="68"/>
      <c r="N593" s="362"/>
      <c r="O593" s="362"/>
      <c r="P593" s="216">
        <v>5274294.26</v>
      </c>
      <c r="Q593" s="216">
        <v>0</v>
      </c>
      <c r="R593" s="68" t="s">
        <v>638</v>
      </c>
      <c r="S593" s="363"/>
      <c r="T593" s="277"/>
    </row>
    <row r="594" spans="1:20" ht="38.25">
      <c r="A594" s="192" t="s">
        <v>667</v>
      </c>
      <c r="B594" s="68"/>
      <c r="C594" s="214" t="s">
        <v>1256</v>
      </c>
      <c r="D594" s="215">
        <v>45016</v>
      </c>
      <c r="E594" s="192" t="s">
        <v>2362</v>
      </c>
      <c r="F594" s="192" t="s">
        <v>12</v>
      </c>
      <c r="G594" s="192">
        <v>443613</v>
      </c>
      <c r="H594" s="68"/>
      <c r="I594" s="198" t="s">
        <v>1843</v>
      </c>
      <c r="J594" s="68"/>
      <c r="K594" s="68"/>
      <c r="L594" s="68"/>
      <c r="M594" s="68"/>
      <c r="N594" s="362"/>
      <c r="O594" s="362"/>
      <c r="P594" s="216">
        <v>14486468.689999999</v>
      </c>
      <c r="Q594" s="216">
        <v>0</v>
      </c>
      <c r="R594" s="68" t="s">
        <v>638</v>
      </c>
      <c r="S594" s="363"/>
      <c r="T594" s="277"/>
    </row>
    <row r="595" spans="1:20" ht="38.25">
      <c r="A595" s="192" t="s">
        <v>667</v>
      </c>
      <c r="B595" s="68"/>
      <c r="C595" s="214" t="s">
        <v>1256</v>
      </c>
      <c r="D595" s="215">
        <v>45016</v>
      </c>
      <c r="E595" s="192" t="s">
        <v>2363</v>
      </c>
      <c r="F595" s="192" t="s">
        <v>12</v>
      </c>
      <c r="G595" s="192">
        <v>443615</v>
      </c>
      <c r="H595" s="68"/>
      <c r="I595" s="198" t="s">
        <v>1843</v>
      </c>
      <c r="J595" s="68"/>
      <c r="K595" s="68"/>
      <c r="L595" s="68"/>
      <c r="M595" s="68"/>
      <c r="N595" s="362"/>
      <c r="O595" s="362"/>
      <c r="P595" s="216">
        <v>14486468.689999999</v>
      </c>
      <c r="Q595" s="216">
        <v>0</v>
      </c>
      <c r="R595" s="68" t="s">
        <v>638</v>
      </c>
      <c r="S595" s="363"/>
      <c r="T595" s="277"/>
    </row>
    <row r="596" spans="1:20" ht="38.25">
      <c r="A596" s="192" t="s">
        <v>667</v>
      </c>
      <c r="B596" s="68"/>
      <c r="C596" s="214" t="s">
        <v>1256</v>
      </c>
      <c r="D596" s="215">
        <v>45016</v>
      </c>
      <c r="E596" s="192" t="s">
        <v>2364</v>
      </c>
      <c r="F596" s="192" t="s">
        <v>12</v>
      </c>
      <c r="G596" s="192">
        <v>443617</v>
      </c>
      <c r="H596" s="68"/>
      <c r="I596" s="198" t="s">
        <v>1843</v>
      </c>
      <c r="J596" s="68"/>
      <c r="K596" s="68"/>
      <c r="L596" s="68"/>
      <c r="M596" s="68"/>
      <c r="N596" s="362"/>
      <c r="O596" s="362"/>
      <c r="P596" s="216">
        <v>14486468.689999999</v>
      </c>
      <c r="Q596" s="216">
        <v>0</v>
      </c>
      <c r="R596" s="68" t="s">
        <v>638</v>
      </c>
      <c r="S596" s="363"/>
      <c r="T596" s="277"/>
    </row>
    <row r="597" spans="1:20" ht="38.25">
      <c r="A597" s="192" t="s">
        <v>667</v>
      </c>
      <c r="B597" s="68"/>
      <c r="C597" s="214" t="s">
        <v>1256</v>
      </c>
      <c r="D597" s="215">
        <v>45016</v>
      </c>
      <c r="E597" s="192" t="s">
        <v>2365</v>
      </c>
      <c r="F597" s="192" t="s">
        <v>12</v>
      </c>
      <c r="G597" s="192">
        <v>443619</v>
      </c>
      <c r="H597" s="68"/>
      <c r="I597" s="198" t="s">
        <v>1843</v>
      </c>
      <c r="J597" s="68"/>
      <c r="K597" s="68"/>
      <c r="L597" s="68"/>
      <c r="M597" s="68"/>
      <c r="N597" s="362"/>
      <c r="O597" s="362"/>
      <c r="P597" s="216">
        <v>14486468.689999999</v>
      </c>
      <c r="Q597" s="216">
        <v>0</v>
      </c>
      <c r="R597" s="68" t="s">
        <v>638</v>
      </c>
      <c r="S597" s="363"/>
      <c r="T597" s="277"/>
    </row>
    <row r="598" spans="1:20" ht="38.25">
      <c r="A598" s="192" t="s">
        <v>667</v>
      </c>
      <c r="B598" s="68"/>
      <c r="C598" s="214" t="s">
        <v>1256</v>
      </c>
      <c r="D598" s="215">
        <v>45016</v>
      </c>
      <c r="E598" s="192" t="s">
        <v>2366</v>
      </c>
      <c r="F598" s="192" t="s">
        <v>12</v>
      </c>
      <c r="G598" s="192">
        <v>443621</v>
      </c>
      <c r="H598" s="68"/>
      <c r="I598" s="198" t="s">
        <v>1843</v>
      </c>
      <c r="J598" s="68"/>
      <c r="K598" s="68"/>
      <c r="L598" s="68"/>
      <c r="M598" s="68"/>
      <c r="N598" s="362"/>
      <c r="O598" s="362"/>
      <c r="P598" s="216">
        <v>14486468.689999999</v>
      </c>
      <c r="Q598" s="216">
        <v>0</v>
      </c>
      <c r="R598" s="68" t="s">
        <v>638</v>
      </c>
      <c r="S598" s="363"/>
      <c r="T598" s="277"/>
    </row>
    <row r="599" spans="1:20" ht="38.25">
      <c r="A599" s="192" t="s">
        <v>667</v>
      </c>
      <c r="B599" s="68"/>
      <c r="C599" s="214" t="s">
        <v>1256</v>
      </c>
      <c r="D599" s="215">
        <v>45016</v>
      </c>
      <c r="E599" s="192" t="s">
        <v>2367</v>
      </c>
      <c r="F599" s="192" t="s">
        <v>12</v>
      </c>
      <c r="G599" s="192">
        <v>443623</v>
      </c>
      <c r="H599" s="68"/>
      <c r="I599" s="198" t="s">
        <v>1843</v>
      </c>
      <c r="J599" s="68"/>
      <c r="K599" s="68"/>
      <c r="L599" s="68"/>
      <c r="M599" s="68"/>
      <c r="N599" s="362"/>
      <c r="O599" s="362"/>
      <c r="P599" s="216">
        <v>2665231.4900000002</v>
      </c>
      <c r="Q599" s="216">
        <v>0</v>
      </c>
      <c r="R599" s="68" t="s">
        <v>638</v>
      </c>
      <c r="S599" s="363"/>
      <c r="T599" s="277"/>
    </row>
    <row r="600" spans="1:20" ht="38.25">
      <c r="A600" s="192" t="s">
        <v>667</v>
      </c>
      <c r="B600" s="68"/>
      <c r="C600" s="214" t="s">
        <v>1256</v>
      </c>
      <c r="D600" s="215">
        <v>45016</v>
      </c>
      <c r="E600" s="192" t="s">
        <v>2368</v>
      </c>
      <c r="F600" s="192" t="s">
        <v>12</v>
      </c>
      <c r="G600" s="192">
        <v>443625</v>
      </c>
      <c r="H600" s="68"/>
      <c r="I600" s="198" t="s">
        <v>1843</v>
      </c>
      <c r="J600" s="68"/>
      <c r="K600" s="68"/>
      <c r="L600" s="68"/>
      <c r="M600" s="68"/>
      <c r="N600" s="362"/>
      <c r="O600" s="362"/>
      <c r="P600" s="216">
        <v>2665231.4900000002</v>
      </c>
      <c r="Q600" s="216">
        <v>0</v>
      </c>
      <c r="R600" s="68" t="s">
        <v>638</v>
      </c>
      <c r="S600" s="363"/>
      <c r="T600" s="277"/>
    </row>
    <row r="601" spans="1:20" ht="38.25">
      <c r="A601" s="192" t="s">
        <v>667</v>
      </c>
      <c r="B601" s="68"/>
      <c r="C601" s="214" t="s">
        <v>1256</v>
      </c>
      <c r="D601" s="215">
        <v>45016</v>
      </c>
      <c r="E601" s="192" t="s">
        <v>2369</v>
      </c>
      <c r="F601" s="192" t="s">
        <v>12</v>
      </c>
      <c r="G601" s="192">
        <v>443627</v>
      </c>
      <c r="H601" s="68"/>
      <c r="I601" s="198" t="s">
        <v>1843</v>
      </c>
      <c r="J601" s="68"/>
      <c r="K601" s="68"/>
      <c r="L601" s="68"/>
      <c r="M601" s="68"/>
      <c r="N601" s="362"/>
      <c r="O601" s="362"/>
      <c r="P601" s="216">
        <v>2592451.56</v>
      </c>
      <c r="Q601" s="216">
        <v>0</v>
      </c>
      <c r="R601" s="68" t="s">
        <v>638</v>
      </c>
      <c r="S601" s="363"/>
      <c r="T601" s="277"/>
    </row>
    <row r="602" spans="1:20" ht="38.25">
      <c r="A602" s="192" t="s">
        <v>667</v>
      </c>
      <c r="B602" s="68"/>
      <c r="C602" s="214" t="s">
        <v>1256</v>
      </c>
      <c r="D602" s="215">
        <v>45016</v>
      </c>
      <c r="E602" s="192" t="s">
        <v>2370</v>
      </c>
      <c r="F602" s="192" t="s">
        <v>12</v>
      </c>
      <c r="G602" s="192">
        <v>443629</v>
      </c>
      <c r="H602" s="68"/>
      <c r="I602" s="198" t="s">
        <v>1843</v>
      </c>
      <c r="J602" s="68"/>
      <c r="K602" s="68"/>
      <c r="L602" s="68"/>
      <c r="M602" s="68"/>
      <c r="N602" s="362"/>
      <c r="O602" s="362"/>
      <c r="P602" s="216">
        <v>7120472.6200000001</v>
      </c>
      <c r="Q602" s="216">
        <v>0</v>
      </c>
      <c r="R602" s="68" t="s">
        <v>638</v>
      </c>
      <c r="S602" s="363"/>
      <c r="T602" s="277"/>
    </row>
    <row r="603" spans="1:20" ht="38.25">
      <c r="A603" s="192" t="s">
        <v>667</v>
      </c>
      <c r="B603" s="68"/>
      <c r="C603" s="214" t="s">
        <v>1256</v>
      </c>
      <c r="D603" s="215">
        <v>45016</v>
      </c>
      <c r="E603" s="192" t="s">
        <v>2371</v>
      </c>
      <c r="F603" s="192" t="s">
        <v>12</v>
      </c>
      <c r="G603" s="192">
        <v>443631</v>
      </c>
      <c r="H603" s="68"/>
      <c r="I603" s="198" t="s">
        <v>1843</v>
      </c>
      <c r="J603" s="68"/>
      <c r="K603" s="68"/>
      <c r="L603" s="68"/>
      <c r="M603" s="68"/>
      <c r="N603" s="362"/>
      <c r="O603" s="362"/>
      <c r="P603" s="216">
        <v>6031770.5199999996</v>
      </c>
      <c r="Q603" s="216">
        <v>0</v>
      </c>
      <c r="R603" s="68" t="s">
        <v>638</v>
      </c>
      <c r="S603" s="363"/>
      <c r="T603" s="277"/>
    </row>
    <row r="604" spans="1:20" ht="38.25">
      <c r="A604" s="192" t="s">
        <v>667</v>
      </c>
      <c r="B604" s="68"/>
      <c r="C604" s="214" t="s">
        <v>1256</v>
      </c>
      <c r="D604" s="215">
        <v>45016</v>
      </c>
      <c r="E604" s="192" t="s">
        <v>2372</v>
      </c>
      <c r="F604" s="192" t="s">
        <v>12</v>
      </c>
      <c r="G604" s="192">
        <v>443633</v>
      </c>
      <c r="H604" s="68"/>
      <c r="I604" s="198" t="s">
        <v>1843</v>
      </c>
      <c r="J604" s="68"/>
      <c r="K604" s="68"/>
      <c r="L604" s="68"/>
      <c r="M604" s="68"/>
      <c r="N604" s="362"/>
      <c r="O604" s="362"/>
      <c r="P604" s="216">
        <v>595285.14</v>
      </c>
      <c r="Q604" s="216">
        <v>0</v>
      </c>
      <c r="R604" s="68" t="s">
        <v>638</v>
      </c>
      <c r="S604" s="363"/>
      <c r="T604" s="277"/>
    </row>
    <row r="605" spans="1:20" ht="38.25">
      <c r="A605" s="192" t="s">
        <v>667</v>
      </c>
      <c r="B605" s="68"/>
      <c r="C605" s="214" t="s">
        <v>1256</v>
      </c>
      <c r="D605" s="215">
        <v>45016</v>
      </c>
      <c r="E605" s="192" t="s">
        <v>2373</v>
      </c>
      <c r="F605" s="192" t="s">
        <v>12</v>
      </c>
      <c r="G605" s="192">
        <v>443635</v>
      </c>
      <c r="H605" s="68"/>
      <c r="I605" s="198" t="s">
        <v>1843</v>
      </c>
      <c r="J605" s="68"/>
      <c r="K605" s="68"/>
      <c r="L605" s="68"/>
      <c r="M605" s="68"/>
      <c r="N605" s="362"/>
      <c r="O605" s="362"/>
      <c r="P605" s="216">
        <v>105502.89</v>
      </c>
      <c r="Q605" s="216">
        <v>0</v>
      </c>
      <c r="R605" s="68" t="s">
        <v>638</v>
      </c>
      <c r="S605" s="363"/>
      <c r="T605" s="277"/>
    </row>
    <row r="606" spans="1:20" ht="38.25">
      <c r="A606" s="192" t="s">
        <v>667</v>
      </c>
      <c r="B606" s="68"/>
      <c r="C606" s="214" t="s">
        <v>1256</v>
      </c>
      <c r="D606" s="215">
        <v>45016</v>
      </c>
      <c r="E606" s="192" t="s">
        <v>2374</v>
      </c>
      <c r="F606" s="192" t="s">
        <v>12</v>
      </c>
      <c r="G606" s="192">
        <v>443637</v>
      </c>
      <c r="H606" s="68"/>
      <c r="I606" s="198" t="s">
        <v>1843</v>
      </c>
      <c r="J606" s="68"/>
      <c r="K606" s="68"/>
      <c r="L606" s="68"/>
      <c r="M606" s="68"/>
      <c r="N606" s="362"/>
      <c r="O606" s="362"/>
      <c r="P606" s="216">
        <v>2173736.5699999998</v>
      </c>
      <c r="Q606" s="216">
        <v>0</v>
      </c>
      <c r="R606" s="68" t="s">
        <v>638</v>
      </c>
      <c r="S606" s="363"/>
      <c r="T606" s="277"/>
    </row>
    <row r="607" spans="1:20" ht="38.25">
      <c r="A607" s="192" t="s">
        <v>667</v>
      </c>
      <c r="B607" s="68"/>
      <c r="C607" s="214" t="s">
        <v>1256</v>
      </c>
      <c r="D607" s="215">
        <v>45016</v>
      </c>
      <c r="E607" s="192" t="s">
        <v>2375</v>
      </c>
      <c r="F607" s="192" t="s">
        <v>12</v>
      </c>
      <c r="G607" s="192">
        <v>443639</v>
      </c>
      <c r="H607" s="68"/>
      <c r="I607" s="198" t="s">
        <v>1843</v>
      </c>
      <c r="J607" s="68"/>
      <c r="K607" s="68"/>
      <c r="L607" s="68"/>
      <c r="M607" s="68"/>
      <c r="N607" s="362"/>
      <c r="O607" s="362"/>
      <c r="P607" s="216">
        <v>5979809.5199999996</v>
      </c>
      <c r="Q607" s="216">
        <v>0</v>
      </c>
      <c r="R607" s="68" t="s">
        <v>638</v>
      </c>
      <c r="S607" s="363"/>
      <c r="T607" s="277"/>
    </row>
    <row r="608" spans="1:20" ht="38.25">
      <c r="A608" s="192" t="s">
        <v>667</v>
      </c>
      <c r="B608" s="68"/>
      <c r="C608" s="214" t="s">
        <v>1256</v>
      </c>
      <c r="D608" s="215">
        <v>45016</v>
      </c>
      <c r="E608" s="192" t="s">
        <v>2376</v>
      </c>
      <c r="F608" s="192" t="s">
        <v>12</v>
      </c>
      <c r="G608" s="192">
        <v>443641</v>
      </c>
      <c r="H608" s="68"/>
      <c r="I608" s="198" t="s">
        <v>1843</v>
      </c>
      <c r="J608" s="68"/>
      <c r="K608" s="68"/>
      <c r="L608" s="68"/>
      <c r="M608" s="68"/>
      <c r="N608" s="362"/>
      <c r="O608" s="362"/>
      <c r="P608" s="216">
        <v>13913023.52</v>
      </c>
      <c r="Q608" s="216">
        <v>0</v>
      </c>
      <c r="R608" s="68" t="s">
        <v>638</v>
      </c>
      <c r="S608" s="363"/>
      <c r="T608" s="277"/>
    </row>
    <row r="609" spans="1:20" ht="38.25">
      <c r="A609" s="192" t="s">
        <v>667</v>
      </c>
      <c r="B609" s="68"/>
      <c r="C609" s="214" t="s">
        <v>1256</v>
      </c>
      <c r="D609" s="215">
        <v>45016</v>
      </c>
      <c r="E609" s="192" t="s">
        <v>2377</v>
      </c>
      <c r="F609" s="192" t="s">
        <v>12</v>
      </c>
      <c r="G609" s="192">
        <v>443643</v>
      </c>
      <c r="H609" s="68"/>
      <c r="I609" s="198" t="s">
        <v>1843</v>
      </c>
      <c r="J609" s="68"/>
      <c r="K609" s="68"/>
      <c r="L609" s="68"/>
      <c r="M609" s="68"/>
      <c r="N609" s="362"/>
      <c r="O609" s="362"/>
      <c r="P609" s="216">
        <v>2559728.6</v>
      </c>
      <c r="Q609" s="216">
        <v>0</v>
      </c>
      <c r="R609" s="68" t="s">
        <v>638</v>
      </c>
      <c r="S609" s="363"/>
      <c r="T609" s="277"/>
    </row>
    <row r="610" spans="1:20" ht="38.25">
      <c r="A610" s="192" t="s">
        <v>667</v>
      </c>
      <c r="B610" s="68"/>
      <c r="C610" s="214" t="s">
        <v>1256</v>
      </c>
      <c r="D610" s="215">
        <v>45016</v>
      </c>
      <c r="E610" s="192" t="s">
        <v>2378</v>
      </c>
      <c r="F610" s="192" t="s">
        <v>12</v>
      </c>
      <c r="G610" s="192">
        <v>443645</v>
      </c>
      <c r="H610" s="68"/>
      <c r="I610" s="198" t="s">
        <v>1843</v>
      </c>
      <c r="J610" s="68"/>
      <c r="K610" s="68"/>
      <c r="L610" s="68"/>
      <c r="M610" s="68"/>
      <c r="N610" s="362"/>
      <c r="O610" s="362"/>
      <c r="P610" s="216">
        <v>8377543.0599999996</v>
      </c>
      <c r="Q610" s="216">
        <v>0</v>
      </c>
      <c r="R610" s="68" t="s">
        <v>638</v>
      </c>
      <c r="S610" s="363"/>
      <c r="T610" s="277"/>
    </row>
    <row r="611" spans="1:20" ht="38.25">
      <c r="A611" s="192" t="s">
        <v>667</v>
      </c>
      <c r="B611" s="68"/>
      <c r="C611" s="214" t="s">
        <v>1256</v>
      </c>
      <c r="D611" s="215">
        <v>45016</v>
      </c>
      <c r="E611" s="192" t="s">
        <v>2379</v>
      </c>
      <c r="F611" s="192" t="s">
        <v>12</v>
      </c>
      <c r="G611" s="192">
        <v>443647</v>
      </c>
      <c r="H611" s="68"/>
      <c r="I611" s="198" t="s">
        <v>1843</v>
      </c>
      <c r="J611" s="68"/>
      <c r="K611" s="68"/>
      <c r="L611" s="68"/>
      <c r="M611" s="68"/>
      <c r="N611" s="362"/>
      <c r="O611" s="362"/>
      <c r="P611" s="216">
        <v>11722.92</v>
      </c>
      <c r="Q611" s="216">
        <v>0</v>
      </c>
      <c r="R611" s="68" t="s">
        <v>638</v>
      </c>
      <c r="S611" s="363"/>
      <c r="T611" s="277"/>
    </row>
    <row r="612" spans="1:20" ht="38.25">
      <c r="A612" s="192" t="s">
        <v>667</v>
      </c>
      <c r="B612" s="68"/>
      <c r="C612" s="214" t="s">
        <v>1256</v>
      </c>
      <c r="D612" s="215">
        <v>45016</v>
      </c>
      <c r="E612" s="192" t="s">
        <v>2380</v>
      </c>
      <c r="F612" s="192" t="s">
        <v>12</v>
      </c>
      <c r="G612" s="192">
        <v>443649</v>
      </c>
      <c r="H612" s="68"/>
      <c r="I612" s="198" t="s">
        <v>1843</v>
      </c>
      <c r="J612" s="68"/>
      <c r="K612" s="68"/>
      <c r="L612" s="68"/>
      <c r="M612" s="68"/>
      <c r="N612" s="362"/>
      <c r="O612" s="362"/>
      <c r="P612" s="216">
        <v>15112.58</v>
      </c>
      <c r="Q612" s="216">
        <v>0</v>
      </c>
      <c r="R612" s="68" t="s">
        <v>638</v>
      </c>
      <c r="S612" s="363"/>
      <c r="T612" s="277"/>
    </row>
    <row r="613" spans="1:20" ht="38.25">
      <c r="A613" s="192" t="s">
        <v>667</v>
      </c>
      <c r="B613" s="68"/>
      <c r="C613" s="214" t="s">
        <v>1256</v>
      </c>
      <c r="D613" s="215">
        <v>45016</v>
      </c>
      <c r="E613" s="192" t="s">
        <v>2381</v>
      </c>
      <c r="F613" s="192" t="s">
        <v>12</v>
      </c>
      <c r="G613" s="192">
        <v>443651</v>
      </c>
      <c r="H613" s="68"/>
      <c r="I613" s="198" t="s">
        <v>1843</v>
      </c>
      <c r="J613" s="68"/>
      <c r="K613" s="68"/>
      <c r="L613" s="68"/>
      <c r="M613" s="68"/>
      <c r="N613" s="362"/>
      <c r="O613" s="362"/>
      <c r="P613" s="216">
        <v>281084.52</v>
      </c>
      <c r="Q613" s="216">
        <v>0</v>
      </c>
      <c r="R613" s="68" t="s">
        <v>638</v>
      </c>
      <c r="S613" s="363"/>
      <c r="T613" s="277"/>
    </row>
    <row r="614" spans="1:20" ht="38.25">
      <c r="A614" s="192" t="s">
        <v>667</v>
      </c>
      <c r="B614" s="68"/>
      <c r="C614" s="214" t="s">
        <v>1256</v>
      </c>
      <c r="D614" s="215">
        <v>45016</v>
      </c>
      <c r="E614" s="192" t="s">
        <v>2382</v>
      </c>
      <c r="F614" s="192" t="s">
        <v>12</v>
      </c>
      <c r="G614" s="192">
        <v>443653</v>
      </c>
      <c r="H614" s="68"/>
      <c r="I614" s="198" t="s">
        <v>1843</v>
      </c>
      <c r="J614" s="68"/>
      <c r="K614" s="68"/>
      <c r="L614" s="68"/>
      <c r="M614" s="68"/>
      <c r="N614" s="362"/>
      <c r="O614" s="362"/>
      <c r="P614" s="216">
        <v>219.45</v>
      </c>
      <c r="Q614" s="216">
        <v>0</v>
      </c>
      <c r="R614" s="68" t="s">
        <v>638</v>
      </c>
      <c r="S614" s="363"/>
      <c r="T614" s="277"/>
    </row>
    <row r="615" spans="1:20" ht="38.25">
      <c r="A615" s="192" t="s">
        <v>667</v>
      </c>
      <c r="B615" s="68"/>
      <c r="C615" s="214" t="s">
        <v>1256</v>
      </c>
      <c r="D615" s="215">
        <v>45016</v>
      </c>
      <c r="E615" s="192" t="s">
        <v>2383</v>
      </c>
      <c r="F615" s="192" t="s">
        <v>12</v>
      </c>
      <c r="G615" s="192">
        <v>443655</v>
      </c>
      <c r="H615" s="68"/>
      <c r="I615" s="198" t="s">
        <v>1843</v>
      </c>
      <c r="J615" s="68"/>
      <c r="K615" s="68"/>
      <c r="L615" s="68"/>
      <c r="M615" s="68"/>
      <c r="N615" s="362"/>
      <c r="O615" s="362"/>
      <c r="P615" s="216">
        <v>5341.13</v>
      </c>
      <c r="Q615" s="216">
        <v>0</v>
      </c>
      <c r="R615" s="68" t="s">
        <v>638</v>
      </c>
      <c r="S615" s="363"/>
      <c r="T615" s="277"/>
    </row>
    <row r="616" spans="1:20" ht="38.25">
      <c r="A616" s="192" t="s">
        <v>667</v>
      </c>
      <c r="B616" s="68"/>
      <c r="C616" s="214" t="s">
        <v>1256</v>
      </c>
      <c r="D616" s="215">
        <v>45016</v>
      </c>
      <c r="E616" s="192" t="s">
        <v>2384</v>
      </c>
      <c r="F616" s="192" t="s">
        <v>12</v>
      </c>
      <c r="G616" s="192">
        <v>443657</v>
      </c>
      <c r="H616" s="68"/>
      <c r="I616" s="198" t="s">
        <v>1843</v>
      </c>
      <c r="J616" s="68"/>
      <c r="K616" s="68"/>
      <c r="L616" s="68"/>
      <c r="M616" s="68"/>
      <c r="N616" s="362"/>
      <c r="O616" s="362"/>
      <c r="P616" s="216">
        <v>1643.11</v>
      </c>
      <c r="Q616" s="216">
        <v>0</v>
      </c>
      <c r="R616" s="68" t="s">
        <v>638</v>
      </c>
      <c r="S616" s="363"/>
      <c r="T616" s="277"/>
    </row>
    <row r="617" spans="1:20" ht="38.25">
      <c r="A617" s="192" t="s">
        <v>667</v>
      </c>
      <c r="B617" s="68"/>
      <c r="C617" s="214" t="s">
        <v>1256</v>
      </c>
      <c r="D617" s="215">
        <v>45016</v>
      </c>
      <c r="E617" s="192" t="s">
        <v>2385</v>
      </c>
      <c r="F617" s="192" t="s">
        <v>12</v>
      </c>
      <c r="G617" s="192">
        <v>443659</v>
      </c>
      <c r="H617" s="68"/>
      <c r="I617" s="198" t="s">
        <v>1843</v>
      </c>
      <c r="J617" s="68"/>
      <c r="K617" s="68"/>
      <c r="L617" s="68"/>
      <c r="M617" s="68"/>
      <c r="N617" s="362"/>
      <c r="O617" s="362"/>
      <c r="P617" s="216">
        <v>41508.49</v>
      </c>
      <c r="Q617" s="216">
        <v>0</v>
      </c>
      <c r="R617" s="68" t="s">
        <v>638</v>
      </c>
      <c r="S617" s="363"/>
      <c r="T617" s="277"/>
    </row>
    <row r="618" spans="1:20" ht="38.25">
      <c r="A618" s="192" t="s">
        <v>667</v>
      </c>
      <c r="B618" s="68"/>
      <c r="C618" s="214" t="s">
        <v>1256</v>
      </c>
      <c r="D618" s="215">
        <v>45016</v>
      </c>
      <c r="E618" s="192" t="s">
        <v>2386</v>
      </c>
      <c r="F618" s="192" t="s">
        <v>12</v>
      </c>
      <c r="G618" s="192">
        <v>443661</v>
      </c>
      <c r="H618" s="68"/>
      <c r="I618" s="198" t="s">
        <v>1843</v>
      </c>
      <c r="J618" s="68"/>
      <c r="K618" s="68"/>
      <c r="L618" s="68"/>
      <c r="M618" s="68"/>
      <c r="N618" s="362"/>
      <c r="O618" s="362"/>
      <c r="P618" s="216">
        <v>5129.7</v>
      </c>
      <c r="Q618" s="216">
        <v>0</v>
      </c>
      <c r="R618" s="68" t="s">
        <v>638</v>
      </c>
      <c r="S618" s="363"/>
      <c r="T618" s="277"/>
    </row>
    <row r="619" spans="1:20" ht="38.25">
      <c r="A619" s="192" t="s">
        <v>667</v>
      </c>
      <c r="B619" s="68"/>
      <c r="C619" s="214" t="s">
        <v>1256</v>
      </c>
      <c r="D619" s="215">
        <v>45016</v>
      </c>
      <c r="E619" s="192" t="s">
        <v>2387</v>
      </c>
      <c r="F619" s="192" t="s">
        <v>12</v>
      </c>
      <c r="G619" s="192">
        <v>443663</v>
      </c>
      <c r="H619" s="68"/>
      <c r="I619" s="198" t="s">
        <v>1843</v>
      </c>
      <c r="J619" s="68"/>
      <c r="K619" s="68"/>
      <c r="L619" s="68"/>
      <c r="M619" s="68"/>
      <c r="N619" s="362"/>
      <c r="O619" s="362"/>
      <c r="P619" s="216">
        <v>14491.54</v>
      </c>
      <c r="Q619" s="216">
        <v>0</v>
      </c>
      <c r="R619" s="68" t="s">
        <v>638</v>
      </c>
      <c r="S619" s="363"/>
      <c r="T619" s="277"/>
    </row>
    <row r="620" spans="1:20" ht="38.25">
      <c r="A620" s="192" t="s">
        <v>667</v>
      </c>
      <c r="B620" s="68"/>
      <c r="C620" s="214" t="s">
        <v>1256</v>
      </c>
      <c r="D620" s="215">
        <v>45016</v>
      </c>
      <c r="E620" s="192" t="s">
        <v>2388</v>
      </c>
      <c r="F620" s="192" t="s">
        <v>12</v>
      </c>
      <c r="G620" s="192">
        <v>443665</v>
      </c>
      <c r="H620" s="68"/>
      <c r="I620" s="198" t="s">
        <v>1843</v>
      </c>
      <c r="J620" s="68"/>
      <c r="K620" s="68"/>
      <c r="L620" s="68"/>
      <c r="M620" s="68"/>
      <c r="N620" s="362"/>
      <c r="O620" s="362"/>
      <c r="P620" s="216">
        <v>39865.379999999997</v>
      </c>
      <c r="Q620" s="216">
        <v>0</v>
      </c>
      <c r="R620" s="68" t="s">
        <v>638</v>
      </c>
      <c r="S620" s="363"/>
      <c r="T620" s="277"/>
    </row>
    <row r="621" spans="1:20" ht="38.25">
      <c r="A621" s="192" t="s">
        <v>667</v>
      </c>
      <c r="B621" s="68"/>
      <c r="C621" s="214" t="s">
        <v>1256</v>
      </c>
      <c r="D621" s="215">
        <v>45016</v>
      </c>
      <c r="E621" s="192" t="s">
        <v>2389</v>
      </c>
      <c r="F621" s="192" t="s">
        <v>12</v>
      </c>
      <c r="G621" s="192">
        <v>443502</v>
      </c>
      <c r="H621" s="68"/>
      <c r="I621" s="198" t="s">
        <v>1843</v>
      </c>
      <c r="J621" s="68"/>
      <c r="K621" s="68"/>
      <c r="L621" s="68"/>
      <c r="M621" s="68"/>
      <c r="N621" s="362"/>
      <c r="O621" s="362"/>
      <c r="P621" s="216">
        <v>5057560.38</v>
      </c>
      <c r="Q621" s="216">
        <v>0</v>
      </c>
      <c r="R621" s="68" t="s">
        <v>638</v>
      </c>
      <c r="S621" s="363"/>
      <c r="T621" s="277"/>
    </row>
    <row r="622" spans="1:20" ht="38.25">
      <c r="A622" s="192" t="s">
        <v>667</v>
      </c>
      <c r="B622" s="68"/>
      <c r="C622" s="214" t="s">
        <v>1256</v>
      </c>
      <c r="D622" s="215">
        <v>45016</v>
      </c>
      <c r="E622" s="192" t="s">
        <v>2390</v>
      </c>
      <c r="F622" s="192" t="s">
        <v>12</v>
      </c>
      <c r="G622" s="192">
        <v>443504</v>
      </c>
      <c r="H622" s="68"/>
      <c r="I622" s="198" t="s">
        <v>1843</v>
      </c>
      <c r="J622" s="68"/>
      <c r="K622" s="68"/>
      <c r="L622" s="68"/>
      <c r="M622" s="68"/>
      <c r="N622" s="362"/>
      <c r="O622" s="362"/>
      <c r="P622" s="216">
        <v>5065511.95</v>
      </c>
      <c r="Q622" s="216">
        <v>0</v>
      </c>
      <c r="R622" s="68" t="s">
        <v>638</v>
      </c>
      <c r="S622" s="363"/>
      <c r="T622" s="277"/>
    </row>
    <row r="623" spans="1:20" ht="38.25">
      <c r="A623" s="192" t="s">
        <v>667</v>
      </c>
      <c r="B623" s="68"/>
      <c r="C623" s="214" t="s">
        <v>1256</v>
      </c>
      <c r="D623" s="215">
        <v>45016</v>
      </c>
      <c r="E623" s="192" t="s">
        <v>2391</v>
      </c>
      <c r="F623" s="192" t="s">
        <v>12</v>
      </c>
      <c r="G623" s="192">
        <v>443506</v>
      </c>
      <c r="H623" s="68"/>
      <c r="I623" s="198" t="s">
        <v>1843</v>
      </c>
      <c r="J623" s="68"/>
      <c r="K623" s="68"/>
      <c r="L623" s="68"/>
      <c r="M623" s="68"/>
      <c r="N623" s="362"/>
      <c r="O623" s="362"/>
      <c r="P623" s="216">
        <v>1182992.53</v>
      </c>
      <c r="Q623" s="216">
        <v>0</v>
      </c>
      <c r="R623" s="68" t="s">
        <v>638</v>
      </c>
      <c r="S623" s="363"/>
      <c r="T623" s="277"/>
    </row>
    <row r="624" spans="1:20" ht="38.25">
      <c r="A624" s="192" t="s">
        <v>667</v>
      </c>
      <c r="B624" s="68"/>
      <c r="C624" s="214" t="s">
        <v>1256</v>
      </c>
      <c r="D624" s="215">
        <v>45016</v>
      </c>
      <c r="E624" s="192" t="s">
        <v>2392</v>
      </c>
      <c r="F624" s="192" t="s">
        <v>12</v>
      </c>
      <c r="G624" s="192">
        <v>443508</v>
      </c>
      <c r="H624" s="68"/>
      <c r="I624" s="198" t="s">
        <v>1843</v>
      </c>
      <c r="J624" s="68"/>
      <c r="K624" s="68"/>
      <c r="L624" s="68"/>
      <c r="M624" s="68"/>
      <c r="N624" s="362"/>
      <c r="O624" s="362"/>
      <c r="P624" s="216">
        <v>3249227.96</v>
      </c>
      <c r="Q624" s="216">
        <v>0</v>
      </c>
      <c r="R624" s="68" t="s">
        <v>638</v>
      </c>
      <c r="S624" s="363"/>
      <c r="T624" s="277"/>
    </row>
    <row r="625" spans="1:20" ht="38.25">
      <c r="A625" s="192" t="s">
        <v>667</v>
      </c>
      <c r="B625" s="68"/>
      <c r="C625" s="214" t="s">
        <v>1256</v>
      </c>
      <c r="D625" s="215">
        <v>45016</v>
      </c>
      <c r="E625" s="192" t="s">
        <v>2393</v>
      </c>
      <c r="F625" s="192" t="s">
        <v>12</v>
      </c>
      <c r="G625" s="192">
        <v>443510</v>
      </c>
      <c r="H625" s="68"/>
      <c r="I625" s="198" t="s">
        <v>1843</v>
      </c>
      <c r="J625" s="68"/>
      <c r="K625" s="68"/>
      <c r="L625" s="68"/>
      <c r="M625" s="68"/>
      <c r="N625" s="362"/>
      <c r="O625" s="362"/>
      <c r="P625" s="216">
        <v>13891183.619999999</v>
      </c>
      <c r="Q625" s="216">
        <v>0</v>
      </c>
      <c r="R625" s="68" t="s">
        <v>638</v>
      </c>
      <c r="S625" s="363"/>
      <c r="T625" s="277"/>
    </row>
    <row r="626" spans="1:20" ht="38.25">
      <c r="A626" s="192" t="s">
        <v>667</v>
      </c>
      <c r="B626" s="68"/>
      <c r="C626" s="214" t="s">
        <v>1256</v>
      </c>
      <c r="D626" s="215">
        <v>45016</v>
      </c>
      <c r="E626" s="192" t="s">
        <v>2394</v>
      </c>
      <c r="F626" s="192" t="s">
        <v>12</v>
      </c>
      <c r="G626" s="192">
        <v>443512</v>
      </c>
      <c r="H626" s="68"/>
      <c r="I626" s="198" t="s">
        <v>1843</v>
      </c>
      <c r="J626" s="68"/>
      <c r="K626" s="68"/>
      <c r="L626" s="68"/>
      <c r="M626" s="68"/>
      <c r="N626" s="362"/>
      <c r="O626" s="362"/>
      <c r="P626" s="216">
        <v>2555710.4900000002</v>
      </c>
      <c r="Q626" s="216">
        <v>0</v>
      </c>
      <c r="R626" s="68" t="s">
        <v>638</v>
      </c>
      <c r="S626" s="363"/>
      <c r="T626" s="277"/>
    </row>
    <row r="627" spans="1:20" ht="38.25">
      <c r="A627" s="192" t="s">
        <v>667</v>
      </c>
      <c r="B627" s="68"/>
      <c r="C627" s="214" t="s">
        <v>1256</v>
      </c>
      <c r="D627" s="215">
        <v>45016</v>
      </c>
      <c r="E627" s="192" t="s">
        <v>2395</v>
      </c>
      <c r="F627" s="192" t="s">
        <v>12</v>
      </c>
      <c r="G627" s="192">
        <v>443514</v>
      </c>
      <c r="H627" s="68"/>
      <c r="I627" s="198" t="s">
        <v>1843</v>
      </c>
      <c r="J627" s="68"/>
      <c r="K627" s="68"/>
      <c r="L627" s="68"/>
      <c r="M627" s="68"/>
      <c r="N627" s="362"/>
      <c r="O627" s="362"/>
      <c r="P627" s="216">
        <v>597795.42000000004</v>
      </c>
      <c r="Q627" s="216">
        <v>0</v>
      </c>
      <c r="R627" s="68" t="s">
        <v>638</v>
      </c>
      <c r="S627" s="363"/>
      <c r="T627" s="277"/>
    </row>
    <row r="628" spans="1:20" ht="38.25">
      <c r="A628" s="192" t="s">
        <v>667</v>
      </c>
      <c r="B628" s="68"/>
      <c r="C628" s="214" t="s">
        <v>1256</v>
      </c>
      <c r="D628" s="215">
        <v>45016</v>
      </c>
      <c r="E628" s="192" t="s">
        <v>2396</v>
      </c>
      <c r="F628" s="192" t="s">
        <v>12</v>
      </c>
      <c r="G628" s="192">
        <v>443516</v>
      </c>
      <c r="H628" s="68"/>
      <c r="I628" s="198" t="s">
        <v>1843</v>
      </c>
      <c r="J628" s="68"/>
      <c r="K628" s="68"/>
      <c r="L628" s="68"/>
      <c r="M628" s="68"/>
      <c r="N628" s="362"/>
      <c r="O628" s="362"/>
      <c r="P628" s="216">
        <v>17299858.140000001</v>
      </c>
      <c r="Q628" s="216">
        <v>0</v>
      </c>
      <c r="R628" s="68" t="s">
        <v>638</v>
      </c>
      <c r="S628" s="363"/>
      <c r="T628" s="277"/>
    </row>
    <row r="629" spans="1:20" ht="38.25">
      <c r="A629" s="192" t="s">
        <v>667</v>
      </c>
      <c r="B629" s="68"/>
      <c r="C629" s="214" t="s">
        <v>1256</v>
      </c>
      <c r="D629" s="215">
        <v>45016</v>
      </c>
      <c r="E629" s="192" t="s">
        <v>2397</v>
      </c>
      <c r="F629" s="192" t="s">
        <v>12</v>
      </c>
      <c r="G629" s="192">
        <v>443518</v>
      </c>
      <c r="H629" s="68"/>
      <c r="I629" s="198" t="s">
        <v>1843</v>
      </c>
      <c r="J629" s="68"/>
      <c r="K629" s="68"/>
      <c r="L629" s="68"/>
      <c r="M629" s="68"/>
      <c r="N629" s="362"/>
      <c r="O629" s="362"/>
      <c r="P629" s="216">
        <v>16962287.829999998</v>
      </c>
      <c r="Q629" s="216">
        <v>0</v>
      </c>
      <c r="R629" s="68" t="s">
        <v>638</v>
      </c>
      <c r="S629" s="363"/>
      <c r="T629" s="277"/>
    </row>
    <row r="630" spans="1:20" ht="38.25">
      <c r="A630" s="192" t="s">
        <v>667</v>
      </c>
      <c r="B630" s="68"/>
      <c r="C630" s="214" t="s">
        <v>1256</v>
      </c>
      <c r="D630" s="215">
        <v>45016</v>
      </c>
      <c r="E630" s="192" t="s">
        <v>2398</v>
      </c>
      <c r="F630" s="192" t="s">
        <v>12</v>
      </c>
      <c r="G630" s="192">
        <v>443520</v>
      </c>
      <c r="H630" s="68"/>
      <c r="I630" s="198" t="s">
        <v>1843</v>
      </c>
      <c r="J630" s="68"/>
      <c r="K630" s="68"/>
      <c r="L630" s="68"/>
      <c r="M630" s="68"/>
      <c r="N630" s="362"/>
      <c r="O630" s="362"/>
      <c r="P630" s="216">
        <v>21751473.489999998</v>
      </c>
      <c r="Q630" s="216">
        <v>0</v>
      </c>
      <c r="R630" s="68" t="s">
        <v>638</v>
      </c>
      <c r="S630" s="363"/>
      <c r="T630" s="277"/>
    </row>
    <row r="631" spans="1:20" ht="38.25">
      <c r="A631" s="192" t="s">
        <v>667</v>
      </c>
      <c r="B631" s="68"/>
      <c r="C631" s="214" t="s">
        <v>1256</v>
      </c>
      <c r="D631" s="215">
        <v>45016</v>
      </c>
      <c r="E631" s="192" t="s">
        <v>2399</v>
      </c>
      <c r="F631" s="192" t="s">
        <v>12</v>
      </c>
      <c r="G631" s="192">
        <v>443522</v>
      </c>
      <c r="H631" s="68"/>
      <c r="I631" s="198" t="s">
        <v>1843</v>
      </c>
      <c r="J631" s="68"/>
      <c r="K631" s="68"/>
      <c r="L631" s="68"/>
      <c r="M631" s="68"/>
      <c r="N631" s="362"/>
      <c r="O631" s="362"/>
      <c r="P631" s="216">
        <v>98098486.719999999</v>
      </c>
      <c r="Q631" s="216">
        <v>0</v>
      </c>
      <c r="R631" s="68" t="s">
        <v>638</v>
      </c>
      <c r="S631" s="363"/>
      <c r="T631" s="277"/>
    </row>
    <row r="632" spans="1:20" ht="51">
      <c r="A632" s="192" t="s">
        <v>541</v>
      </c>
      <c r="B632" s="68"/>
      <c r="C632" s="214" t="s">
        <v>590</v>
      </c>
      <c r="D632" s="215">
        <v>45019</v>
      </c>
      <c r="E632" s="192" t="s">
        <v>2631</v>
      </c>
      <c r="F632" s="192" t="s">
        <v>3</v>
      </c>
      <c r="G632" s="192">
        <v>2104343</v>
      </c>
      <c r="H632" s="68"/>
      <c r="I632" s="198" t="s">
        <v>2904</v>
      </c>
      <c r="J632" s="68"/>
      <c r="K632" s="68"/>
      <c r="L632" s="68"/>
      <c r="M632" s="68"/>
      <c r="N632" s="362"/>
      <c r="O632" s="362"/>
      <c r="P632" s="216">
        <v>0</v>
      </c>
      <c r="Q632" s="216">
        <v>888.81</v>
      </c>
      <c r="R632" s="68" t="s">
        <v>638</v>
      </c>
      <c r="S632" s="363"/>
      <c r="T632" s="277"/>
    </row>
    <row r="633" spans="1:20" ht="51">
      <c r="A633" s="192" t="s">
        <v>541</v>
      </c>
      <c r="B633" s="68"/>
      <c r="C633" s="214" t="s">
        <v>590</v>
      </c>
      <c r="D633" s="215">
        <v>45019</v>
      </c>
      <c r="E633" s="192" t="s">
        <v>2632</v>
      </c>
      <c r="F633" s="192" t="s">
        <v>3</v>
      </c>
      <c r="G633" s="192">
        <v>2104354</v>
      </c>
      <c r="H633" s="68"/>
      <c r="I633" s="198" t="s">
        <v>2905</v>
      </c>
      <c r="J633" s="68"/>
      <c r="K633" s="68"/>
      <c r="L633" s="68"/>
      <c r="M633" s="68"/>
      <c r="N633" s="362"/>
      <c r="O633" s="362"/>
      <c r="P633" s="216">
        <v>0</v>
      </c>
      <c r="Q633" s="216">
        <v>3676.03</v>
      </c>
      <c r="R633" s="68" t="s">
        <v>638</v>
      </c>
      <c r="S633" s="363"/>
      <c r="T633" s="277"/>
    </row>
    <row r="634" spans="1:20" ht="51">
      <c r="A634" s="192" t="s">
        <v>541</v>
      </c>
      <c r="B634" s="68"/>
      <c r="C634" s="214" t="s">
        <v>590</v>
      </c>
      <c r="D634" s="215">
        <v>45019</v>
      </c>
      <c r="E634" s="192" t="s">
        <v>2633</v>
      </c>
      <c r="F634" s="192" t="s">
        <v>3</v>
      </c>
      <c r="G634" s="192">
        <v>2104358</v>
      </c>
      <c r="H634" s="68"/>
      <c r="I634" s="198" t="s">
        <v>1756</v>
      </c>
      <c r="J634" s="68"/>
      <c r="K634" s="68"/>
      <c r="L634" s="68"/>
      <c r="M634" s="68"/>
      <c r="N634" s="362"/>
      <c r="O634" s="362"/>
      <c r="P634" s="216">
        <v>0</v>
      </c>
      <c r="Q634" s="216">
        <v>290</v>
      </c>
      <c r="R634" s="68" t="s">
        <v>638</v>
      </c>
      <c r="S634" s="363"/>
      <c r="T634" s="277"/>
    </row>
    <row r="635" spans="1:20" ht="76.5">
      <c r="A635" s="192" t="s">
        <v>544</v>
      </c>
      <c r="B635" s="68"/>
      <c r="C635" s="214" t="s">
        <v>683</v>
      </c>
      <c r="D635" s="215">
        <v>45019</v>
      </c>
      <c r="E635" s="192" t="s">
        <v>2634</v>
      </c>
      <c r="F635" s="192" t="s">
        <v>6</v>
      </c>
      <c r="G635" s="192">
        <v>1789522</v>
      </c>
      <c r="H635" s="68"/>
      <c r="I635" s="198" t="s">
        <v>2906</v>
      </c>
      <c r="J635" s="68"/>
      <c r="K635" s="68"/>
      <c r="L635" s="68"/>
      <c r="M635" s="68"/>
      <c r="N635" s="362"/>
      <c r="O635" s="362"/>
      <c r="P635" s="216">
        <v>0</v>
      </c>
      <c r="Q635" s="216">
        <v>789.7</v>
      </c>
      <c r="R635" s="68" t="s">
        <v>638</v>
      </c>
      <c r="S635" s="363"/>
      <c r="T635" s="277"/>
    </row>
    <row r="636" spans="1:20" ht="51">
      <c r="A636" s="192">
        <v>548</v>
      </c>
      <c r="B636" s="68"/>
      <c r="C636" s="214" t="s">
        <v>1285</v>
      </c>
      <c r="D636" s="215">
        <v>45019</v>
      </c>
      <c r="E636" s="192" t="s">
        <v>2635</v>
      </c>
      <c r="F636" s="192" t="s">
        <v>3</v>
      </c>
      <c r="G636" s="192">
        <v>2104480</v>
      </c>
      <c r="H636" s="68"/>
      <c r="I636" s="198" t="s">
        <v>2907</v>
      </c>
      <c r="J636" s="68"/>
      <c r="K636" s="68"/>
      <c r="L636" s="68"/>
      <c r="M636" s="68"/>
      <c r="N636" s="362"/>
      <c r="O636" s="362"/>
      <c r="P636" s="216">
        <v>0</v>
      </c>
      <c r="Q636" s="216">
        <v>39</v>
      </c>
      <c r="R636" s="68" t="s">
        <v>638</v>
      </c>
      <c r="S636" s="363"/>
      <c r="T636" s="277"/>
    </row>
    <row r="637" spans="1:20" ht="51">
      <c r="A637" s="192">
        <v>548</v>
      </c>
      <c r="B637" s="68"/>
      <c r="C637" s="214" t="s">
        <v>1285</v>
      </c>
      <c r="D637" s="215">
        <v>45019</v>
      </c>
      <c r="E637" s="192" t="s">
        <v>2636</v>
      </c>
      <c r="F637" s="192" t="s">
        <v>3</v>
      </c>
      <c r="G637" s="192">
        <v>2104484</v>
      </c>
      <c r="H637" s="68"/>
      <c r="I637" s="198" t="s">
        <v>2908</v>
      </c>
      <c r="J637" s="68"/>
      <c r="K637" s="68"/>
      <c r="L637" s="68"/>
      <c r="M637" s="68"/>
      <c r="N637" s="362"/>
      <c r="O637" s="362"/>
      <c r="P637" s="216">
        <v>0</v>
      </c>
      <c r="Q637" s="216">
        <v>39</v>
      </c>
      <c r="R637" s="68" t="s">
        <v>638</v>
      </c>
      <c r="S637" s="363"/>
      <c r="T637" s="277"/>
    </row>
    <row r="638" spans="1:20" ht="51">
      <c r="A638" s="192" t="s">
        <v>541</v>
      </c>
      <c r="B638" s="68"/>
      <c r="C638" s="214" t="s">
        <v>590</v>
      </c>
      <c r="D638" s="215">
        <v>45019</v>
      </c>
      <c r="E638" s="192" t="s">
        <v>2637</v>
      </c>
      <c r="F638" s="192" t="s">
        <v>6</v>
      </c>
      <c r="G638" s="192">
        <v>1789810</v>
      </c>
      <c r="H638" s="68"/>
      <c r="I638" s="198" t="s">
        <v>2909</v>
      </c>
      <c r="J638" s="68"/>
      <c r="K638" s="68"/>
      <c r="L638" s="68"/>
      <c r="M638" s="68"/>
      <c r="N638" s="362"/>
      <c r="O638" s="362"/>
      <c r="P638" s="216">
        <v>0</v>
      </c>
      <c r="Q638" s="216">
        <v>37925.199999999997</v>
      </c>
      <c r="R638" s="68" t="s">
        <v>1464</v>
      </c>
      <c r="S638" s="363"/>
      <c r="T638" s="277"/>
    </row>
    <row r="639" spans="1:20" ht="51">
      <c r="A639" s="192" t="s">
        <v>541</v>
      </c>
      <c r="B639" s="68"/>
      <c r="C639" s="214" t="s">
        <v>590</v>
      </c>
      <c r="D639" s="215">
        <v>45019</v>
      </c>
      <c r="E639" s="192" t="s">
        <v>2638</v>
      </c>
      <c r="F639" s="192" t="s">
        <v>3</v>
      </c>
      <c r="G639" s="192">
        <v>2104357</v>
      </c>
      <c r="H639" s="68"/>
      <c r="I639" s="198" t="s">
        <v>2910</v>
      </c>
      <c r="J639" s="68"/>
      <c r="K639" s="68"/>
      <c r="L639" s="68"/>
      <c r="M639" s="68"/>
      <c r="N639" s="362"/>
      <c r="O639" s="362"/>
      <c r="P639" s="216">
        <v>0</v>
      </c>
      <c r="Q639" s="216">
        <v>14235.59</v>
      </c>
      <c r="R639" s="68" t="s">
        <v>638</v>
      </c>
      <c r="S639" s="363"/>
      <c r="T639" s="277"/>
    </row>
    <row r="640" spans="1:20" ht="51">
      <c r="A640" s="192" t="s">
        <v>541</v>
      </c>
      <c r="B640" s="68"/>
      <c r="C640" s="214" t="s">
        <v>590</v>
      </c>
      <c r="D640" s="215">
        <v>45019</v>
      </c>
      <c r="E640" s="192" t="s">
        <v>2639</v>
      </c>
      <c r="F640" s="192" t="s">
        <v>3</v>
      </c>
      <c r="G640" s="192">
        <v>2104359</v>
      </c>
      <c r="H640" s="68"/>
      <c r="I640" s="198" t="s">
        <v>2911</v>
      </c>
      <c r="J640" s="68"/>
      <c r="K640" s="68"/>
      <c r="L640" s="68"/>
      <c r="M640" s="68"/>
      <c r="N640" s="362"/>
      <c r="O640" s="362"/>
      <c r="P640" s="216">
        <v>0</v>
      </c>
      <c r="Q640" s="216">
        <v>739811.7</v>
      </c>
      <c r="R640" s="68" t="s">
        <v>638</v>
      </c>
      <c r="S640" s="363"/>
      <c r="T640" s="277"/>
    </row>
    <row r="641" spans="1:20" ht="51">
      <c r="A641" s="192">
        <v>35</v>
      </c>
      <c r="B641" s="68"/>
      <c r="C641" s="214" t="s">
        <v>43</v>
      </c>
      <c r="D641" s="215">
        <v>45020</v>
      </c>
      <c r="E641" s="192" t="s">
        <v>2640</v>
      </c>
      <c r="F641" s="192" t="s">
        <v>3</v>
      </c>
      <c r="G641" s="192">
        <v>2104647</v>
      </c>
      <c r="H641" s="68"/>
      <c r="I641" s="198" t="s">
        <v>1760</v>
      </c>
      <c r="J641" s="68"/>
      <c r="K641" s="68"/>
      <c r="L641" s="68"/>
      <c r="M641" s="68"/>
      <c r="N641" s="362"/>
      <c r="O641" s="362"/>
      <c r="P641" s="216">
        <v>0</v>
      </c>
      <c r="Q641" s="216">
        <v>1140</v>
      </c>
      <c r="R641" s="68" t="s">
        <v>638</v>
      </c>
      <c r="S641" s="363"/>
      <c r="T641" s="277"/>
    </row>
    <row r="642" spans="1:20" ht="51">
      <c r="A642" s="192">
        <v>35</v>
      </c>
      <c r="B642" s="68"/>
      <c r="C642" s="214" t="s">
        <v>43</v>
      </c>
      <c r="D642" s="215">
        <v>45020</v>
      </c>
      <c r="E642" s="192" t="s">
        <v>2641</v>
      </c>
      <c r="F642" s="192" t="s">
        <v>3</v>
      </c>
      <c r="G642" s="192">
        <v>2104648</v>
      </c>
      <c r="H642" s="68"/>
      <c r="I642" s="198" t="s">
        <v>2097</v>
      </c>
      <c r="J642" s="68"/>
      <c r="K642" s="68"/>
      <c r="L642" s="68"/>
      <c r="M642" s="68"/>
      <c r="N642" s="362"/>
      <c r="O642" s="362"/>
      <c r="P642" s="216">
        <v>0</v>
      </c>
      <c r="Q642" s="216">
        <v>2945</v>
      </c>
      <c r="R642" s="68" t="s">
        <v>638</v>
      </c>
      <c r="S642" s="363"/>
      <c r="T642" s="277"/>
    </row>
    <row r="643" spans="1:20" ht="51">
      <c r="A643" s="192">
        <v>35</v>
      </c>
      <c r="B643" s="68"/>
      <c r="C643" s="214" t="s">
        <v>43</v>
      </c>
      <c r="D643" s="215">
        <v>45020</v>
      </c>
      <c r="E643" s="192" t="s">
        <v>2642</v>
      </c>
      <c r="F643" s="192" t="s">
        <v>3</v>
      </c>
      <c r="G643" s="192">
        <v>2104664</v>
      </c>
      <c r="H643" s="68"/>
      <c r="I643" s="198" t="s">
        <v>2912</v>
      </c>
      <c r="J643" s="68"/>
      <c r="K643" s="68"/>
      <c r="L643" s="68"/>
      <c r="M643" s="68"/>
      <c r="N643" s="362"/>
      <c r="O643" s="362"/>
      <c r="P643" s="216">
        <v>0</v>
      </c>
      <c r="Q643" s="216">
        <v>1000</v>
      </c>
      <c r="R643" s="68" t="s">
        <v>638</v>
      </c>
      <c r="S643" s="363"/>
      <c r="T643" s="277"/>
    </row>
    <row r="644" spans="1:20" ht="38.25">
      <c r="A644" s="192">
        <v>35</v>
      </c>
      <c r="B644" s="68"/>
      <c r="C644" s="214" t="s">
        <v>43</v>
      </c>
      <c r="D644" s="215">
        <v>45020</v>
      </c>
      <c r="E644" s="192" t="s">
        <v>2643</v>
      </c>
      <c r="F644" s="192" t="s">
        <v>3</v>
      </c>
      <c r="G644" s="192">
        <v>2104703</v>
      </c>
      <c r="H644" s="68"/>
      <c r="I644" s="198" t="s">
        <v>2913</v>
      </c>
      <c r="J644" s="68"/>
      <c r="K644" s="68"/>
      <c r="L644" s="68"/>
      <c r="M644" s="68"/>
      <c r="N644" s="362"/>
      <c r="O644" s="362"/>
      <c r="P644" s="216">
        <v>0</v>
      </c>
      <c r="Q644" s="216">
        <v>622.44000000000005</v>
      </c>
      <c r="R644" s="68" t="s">
        <v>638</v>
      </c>
      <c r="S644" s="363"/>
      <c r="T644" s="277"/>
    </row>
    <row r="645" spans="1:20" ht="51">
      <c r="A645" s="192" t="s">
        <v>541</v>
      </c>
      <c r="B645" s="68"/>
      <c r="C645" s="214" t="s">
        <v>590</v>
      </c>
      <c r="D645" s="215">
        <v>45020</v>
      </c>
      <c r="E645" s="192" t="s">
        <v>2644</v>
      </c>
      <c r="F645" s="192" t="s">
        <v>3</v>
      </c>
      <c r="G645" s="192">
        <v>2104715</v>
      </c>
      <c r="H645" s="68"/>
      <c r="I645" s="198" t="s">
        <v>2914</v>
      </c>
      <c r="J645" s="68"/>
      <c r="K645" s="68"/>
      <c r="L645" s="68"/>
      <c r="M645" s="68"/>
      <c r="N645" s="362"/>
      <c r="O645" s="362"/>
      <c r="P645" s="216">
        <v>0</v>
      </c>
      <c r="Q645" s="216">
        <v>5442.36</v>
      </c>
      <c r="R645" s="68" t="s">
        <v>638</v>
      </c>
      <c r="S645" s="363"/>
      <c r="T645" s="277"/>
    </row>
    <row r="646" spans="1:20" ht="51">
      <c r="A646" s="192" t="s">
        <v>541</v>
      </c>
      <c r="B646" s="68"/>
      <c r="C646" s="214" t="s">
        <v>590</v>
      </c>
      <c r="D646" s="215">
        <v>45020</v>
      </c>
      <c r="E646" s="192" t="s">
        <v>2645</v>
      </c>
      <c r="F646" s="192" t="s">
        <v>3</v>
      </c>
      <c r="G646" s="192">
        <v>2104716</v>
      </c>
      <c r="H646" s="68"/>
      <c r="I646" s="198" t="s">
        <v>2915</v>
      </c>
      <c r="J646" s="68"/>
      <c r="K646" s="68"/>
      <c r="L646" s="68"/>
      <c r="M646" s="68"/>
      <c r="N646" s="362"/>
      <c r="O646" s="362"/>
      <c r="P646" s="216">
        <v>0</v>
      </c>
      <c r="Q646" s="216">
        <v>5442.36</v>
      </c>
      <c r="R646" s="68" t="s">
        <v>638</v>
      </c>
      <c r="S646" s="363"/>
      <c r="T646" s="277"/>
    </row>
    <row r="647" spans="1:20" ht="51">
      <c r="A647" s="192" t="s">
        <v>541</v>
      </c>
      <c r="B647" s="68"/>
      <c r="C647" s="214" t="s">
        <v>590</v>
      </c>
      <c r="D647" s="215">
        <v>45020</v>
      </c>
      <c r="E647" s="192" t="s">
        <v>2646</v>
      </c>
      <c r="F647" s="192" t="s">
        <v>3</v>
      </c>
      <c r="G647" s="192">
        <v>2104717</v>
      </c>
      <c r="H647" s="68"/>
      <c r="I647" s="198" t="s">
        <v>2916</v>
      </c>
      <c r="J647" s="68"/>
      <c r="K647" s="68"/>
      <c r="L647" s="68"/>
      <c r="M647" s="68"/>
      <c r="N647" s="362"/>
      <c r="O647" s="362"/>
      <c r="P647" s="216">
        <v>0</v>
      </c>
      <c r="Q647" s="216">
        <v>5442.36</v>
      </c>
      <c r="R647" s="68" t="s">
        <v>638</v>
      </c>
      <c r="S647" s="363"/>
      <c r="T647" s="277"/>
    </row>
    <row r="648" spans="1:20" ht="51">
      <c r="A648" s="192" t="s">
        <v>541</v>
      </c>
      <c r="B648" s="68"/>
      <c r="C648" s="214" t="s">
        <v>590</v>
      </c>
      <c r="D648" s="215">
        <v>45020</v>
      </c>
      <c r="E648" s="192" t="s">
        <v>2647</v>
      </c>
      <c r="F648" s="192" t="s">
        <v>3</v>
      </c>
      <c r="G648" s="192">
        <v>2104718</v>
      </c>
      <c r="H648" s="68"/>
      <c r="I648" s="198" t="s">
        <v>2917</v>
      </c>
      <c r="J648" s="68"/>
      <c r="K648" s="68"/>
      <c r="L648" s="68"/>
      <c r="M648" s="68"/>
      <c r="N648" s="362"/>
      <c r="O648" s="362"/>
      <c r="P648" s="216">
        <v>0</v>
      </c>
      <c r="Q648" s="216">
        <v>5442.36</v>
      </c>
      <c r="R648" s="68" t="s">
        <v>638</v>
      </c>
      <c r="S648" s="363"/>
      <c r="T648" s="277"/>
    </row>
    <row r="649" spans="1:20" ht="51">
      <c r="A649" s="192">
        <v>1201</v>
      </c>
      <c r="B649" s="68"/>
      <c r="C649" s="214" t="s">
        <v>228</v>
      </c>
      <c r="D649" s="215">
        <v>45020</v>
      </c>
      <c r="E649" s="192" t="s">
        <v>2648</v>
      </c>
      <c r="F649" s="192" t="s">
        <v>3</v>
      </c>
      <c r="G649" s="192">
        <v>2104728</v>
      </c>
      <c r="H649" s="68"/>
      <c r="I649" s="198" t="s">
        <v>2918</v>
      </c>
      <c r="J649" s="68"/>
      <c r="K649" s="68"/>
      <c r="L649" s="68"/>
      <c r="M649" s="68"/>
      <c r="N649" s="362"/>
      <c r="O649" s="362"/>
      <c r="P649" s="216">
        <v>0</v>
      </c>
      <c r="Q649" s="216">
        <v>395.1</v>
      </c>
      <c r="R649" s="68" t="s">
        <v>638</v>
      </c>
      <c r="S649" s="363"/>
      <c r="T649" s="277"/>
    </row>
    <row r="650" spans="1:20" ht="51">
      <c r="A650" s="192" t="s">
        <v>541</v>
      </c>
      <c r="B650" s="68"/>
      <c r="C650" s="214" t="s">
        <v>590</v>
      </c>
      <c r="D650" s="215">
        <v>45020</v>
      </c>
      <c r="E650" s="192" t="s">
        <v>2649</v>
      </c>
      <c r="F650" s="192" t="s">
        <v>3</v>
      </c>
      <c r="G650" s="192">
        <v>2104748</v>
      </c>
      <c r="H650" s="68"/>
      <c r="I650" s="198" t="s">
        <v>1560</v>
      </c>
      <c r="J650" s="68"/>
      <c r="K650" s="68"/>
      <c r="L650" s="68"/>
      <c r="M650" s="68"/>
      <c r="N650" s="362"/>
      <c r="O650" s="362"/>
      <c r="P650" s="216">
        <v>0</v>
      </c>
      <c r="Q650" s="216">
        <v>810</v>
      </c>
      <c r="R650" s="68" t="s">
        <v>638</v>
      </c>
      <c r="S650" s="363"/>
      <c r="T650" s="277"/>
    </row>
    <row r="651" spans="1:20" ht="51">
      <c r="A651" s="192" t="s">
        <v>541</v>
      </c>
      <c r="B651" s="68"/>
      <c r="C651" s="214" t="s">
        <v>590</v>
      </c>
      <c r="D651" s="215">
        <v>45020</v>
      </c>
      <c r="E651" s="192" t="s">
        <v>2650</v>
      </c>
      <c r="F651" s="192" t="s">
        <v>3</v>
      </c>
      <c r="G651" s="192">
        <v>2104768</v>
      </c>
      <c r="H651" s="68"/>
      <c r="I651" s="198" t="s">
        <v>2919</v>
      </c>
      <c r="J651" s="68"/>
      <c r="K651" s="68"/>
      <c r="L651" s="68"/>
      <c r="M651" s="68"/>
      <c r="N651" s="362"/>
      <c r="O651" s="362"/>
      <c r="P651" s="216">
        <v>0</v>
      </c>
      <c r="Q651" s="216">
        <v>249.3</v>
      </c>
      <c r="R651" s="68" t="s">
        <v>638</v>
      </c>
      <c r="S651" s="363"/>
      <c r="T651" s="277"/>
    </row>
    <row r="652" spans="1:20" ht="51">
      <c r="A652" s="192" t="s">
        <v>541</v>
      </c>
      <c r="B652" s="68"/>
      <c r="C652" s="214" t="s">
        <v>590</v>
      </c>
      <c r="D652" s="215">
        <v>45020</v>
      </c>
      <c r="E652" s="192" t="s">
        <v>2651</v>
      </c>
      <c r="F652" s="192" t="s">
        <v>3</v>
      </c>
      <c r="G652" s="192">
        <v>2104676</v>
      </c>
      <c r="H652" s="68"/>
      <c r="I652" s="198" t="s">
        <v>2920</v>
      </c>
      <c r="J652" s="68"/>
      <c r="K652" s="68"/>
      <c r="L652" s="68"/>
      <c r="M652" s="68"/>
      <c r="N652" s="362"/>
      <c r="O652" s="362"/>
      <c r="P652" s="216">
        <v>0</v>
      </c>
      <c r="Q652" s="216">
        <v>1530.98</v>
      </c>
      <c r="R652" s="68" t="s">
        <v>638</v>
      </c>
      <c r="S652" s="363"/>
      <c r="T652" s="277"/>
    </row>
    <row r="653" spans="1:20" ht="51">
      <c r="A653" s="192" t="s">
        <v>541</v>
      </c>
      <c r="B653" s="68"/>
      <c r="C653" s="214" t="s">
        <v>590</v>
      </c>
      <c r="D653" s="215">
        <v>45020</v>
      </c>
      <c r="E653" s="192" t="s">
        <v>2652</v>
      </c>
      <c r="F653" s="192" t="s">
        <v>3</v>
      </c>
      <c r="G653" s="192">
        <v>2104679</v>
      </c>
      <c r="H653" s="68"/>
      <c r="I653" s="198" t="s">
        <v>2921</v>
      </c>
      <c r="J653" s="68"/>
      <c r="K653" s="68"/>
      <c r="L653" s="68"/>
      <c r="M653" s="68"/>
      <c r="N653" s="362"/>
      <c r="O653" s="362"/>
      <c r="P653" s="216">
        <v>0</v>
      </c>
      <c r="Q653" s="216">
        <v>3466.33</v>
      </c>
      <c r="R653" s="68" t="s">
        <v>638</v>
      </c>
      <c r="S653" s="363"/>
      <c r="T653" s="277"/>
    </row>
    <row r="654" spans="1:20" ht="63.75">
      <c r="A654" s="192">
        <v>301</v>
      </c>
      <c r="B654" s="68"/>
      <c r="C654" s="214" t="s">
        <v>128</v>
      </c>
      <c r="D654" s="215">
        <v>45020</v>
      </c>
      <c r="E654" s="192" t="s">
        <v>2653</v>
      </c>
      <c r="F654" s="192" t="s">
        <v>3</v>
      </c>
      <c r="G654" s="192">
        <v>2104683</v>
      </c>
      <c r="H654" s="68"/>
      <c r="I654" s="198" t="s">
        <v>2922</v>
      </c>
      <c r="J654" s="68"/>
      <c r="K654" s="68"/>
      <c r="L654" s="68"/>
      <c r="M654" s="68"/>
      <c r="N654" s="362"/>
      <c r="O654" s="362"/>
      <c r="P654" s="216">
        <v>0</v>
      </c>
      <c r="Q654" s="216">
        <v>298500</v>
      </c>
      <c r="R654" s="68" t="s">
        <v>638</v>
      </c>
      <c r="S654" s="363"/>
      <c r="T654" s="277"/>
    </row>
    <row r="655" spans="1:20" ht="51">
      <c r="A655" s="192" t="s">
        <v>541</v>
      </c>
      <c r="B655" s="68"/>
      <c r="C655" s="214" t="s">
        <v>590</v>
      </c>
      <c r="D655" s="215">
        <v>45021</v>
      </c>
      <c r="E655" s="192" t="s">
        <v>2654</v>
      </c>
      <c r="F655" s="192" t="s">
        <v>3</v>
      </c>
      <c r="G655" s="192">
        <v>2104920</v>
      </c>
      <c r="H655" s="68"/>
      <c r="I655" s="198" t="s">
        <v>1762</v>
      </c>
      <c r="J655" s="68"/>
      <c r="K655" s="68"/>
      <c r="L655" s="68"/>
      <c r="M655" s="68"/>
      <c r="N655" s="362"/>
      <c r="O655" s="362"/>
      <c r="P655" s="216">
        <v>0</v>
      </c>
      <c r="Q655" s="216">
        <v>1360</v>
      </c>
      <c r="R655" s="68" t="s">
        <v>638</v>
      </c>
      <c r="S655" s="363"/>
      <c r="T655" s="277"/>
    </row>
    <row r="656" spans="1:20" ht="51">
      <c r="A656" s="192" t="s">
        <v>541</v>
      </c>
      <c r="B656" s="68"/>
      <c r="C656" s="214" t="s">
        <v>590</v>
      </c>
      <c r="D656" s="215">
        <v>45021</v>
      </c>
      <c r="E656" s="192" t="s">
        <v>2655</v>
      </c>
      <c r="F656" s="192" t="s">
        <v>3</v>
      </c>
      <c r="G656" s="192">
        <v>2104923</v>
      </c>
      <c r="H656" s="68"/>
      <c r="I656" s="198" t="s">
        <v>2923</v>
      </c>
      <c r="J656" s="68"/>
      <c r="K656" s="68"/>
      <c r="L656" s="68"/>
      <c r="M656" s="68"/>
      <c r="N656" s="362"/>
      <c r="O656" s="362"/>
      <c r="P656" s="216">
        <v>0</v>
      </c>
      <c r="Q656" s="216">
        <v>1441</v>
      </c>
      <c r="R656" s="68" t="s">
        <v>638</v>
      </c>
      <c r="S656" s="363"/>
      <c r="T656" s="277"/>
    </row>
    <row r="657" spans="1:20" ht="63.75">
      <c r="A657" s="192" t="s">
        <v>541</v>
      </c>
      <c r="B657" s="68"/>
      <c r="C657" s="214" t="s">
        <v>590</v>
      </c>
      <c r="D657" s="215">
        <v>45021</v>
      </c>
      <c r="E657" s="192" t="s">
        <v>2656</v>
      </c>
      <c r="F657" s="192" t="s">
        <v>3</v>
      </c>
      <c r="G657" s="192">
        <v>2104964</v>
      </c>
      <c r="H657" s="68"/>
      <c r="I657" s="198" t="s">
        <v>2924</v>
      </c>
      <c r="J657" s="68"/>
      <c r="K657" s="68"/>
      <c r="L657" s="68"/>
      <c r="M657" s="68"/>
      <c r="N657" s="362"/>
      <c r="O657" s="362"/>
      <c r="P657" s="216">
        <v>0</v>
      </c>
      <c r="Q657" s="216">
        <v>193</v>
      </c>
      <c r="R657" s="68" t="s">
        <v>638</v>
      </c>
      <c r="S657" s="363"/>
      <c r="T657" s="277"/>
    </row>
    <row r="658" spans="1:20" ht="51">
      <c r="A658" s="192" t="s">
        <v>541</v>
      </c>
      <c r="B658" s="68"/>
      <c r="C658" s="214" t="s">
        <v>590</v>
      </c>
      <c r="D658" s="215">
        <v>45021</v>
      </c>
      <c r="E658" s="192" t="s">
        <v>2657</v>
      </c>
      <c r="F658" s="192" t="s">
        <v>3</v>
      </c>
      <c r="G658" s="192">
        <v>2105004</v>
      </c>
      <c r="H658" s="68"/>
      <c r="I658" s="198" t="s">
        <v>1764</v>
      </c>
      <c r="J658" s="68"/>
      <c r="K658" s="68"/>
      <c r="L658" s="68"/>
      <c r="M658" s="68"/>
      <c r="N658" s="362"/>
      <c r="O658" s="362"/>
      <c r="P658" s="216">
        <v>0</v>
      </c>
      <c r="Q658" s="216">
        <v>4310</v>
      </c>
      <c r="R658" s="68" t="s">
        <v>638</v>
      </c>
      <c r="S658" s="363"/>
      <c r="T658" s="277"/>
    </row>
    <row r="659" spans="1:20" ht="51">
      <c r="A659" s="192" t="s">
        <v>541</v>
      </c>
      <c r="B659" s="68"/>
      <c r="C659" s="214" t="s">
        <v>590</v>
      </c>
      <c r="D659" s="215">
        <v>45021</v>
      </c>
      <c r="E659" s="192" t="s">
        <v>2658</v>
      </c>
      <c r="F659" s="192" t="s">
        <v>3</v>
      </c>
      <c r="G659" s="192">
        <v>2105017</v>
      </c>
      <c r="H659" s="68"/>
      <c r="I659" s="198" t="s">
        <v>2925</v>
      </c>
      <c r="J659" s="68"/>
      <c r="K659" s="68"/>
      <c r="L659" s="68"/>
      <c r="M659" s="68"/>
      <c r="N659" s="362"/>
      <c r="O659" s="362"/>
      <c r="P659" s="216">
        <v>0</v>
      </c>
      <c r="Q659" s="216">
        <v>3166.83</v>
      </c>
      <c r="R659" s="68" t="s">
        <v>638</v>
      </c>
      <c r="S659" s="363"/>
      <c r="T659" s="277"/>
    </row>
    <row r="660" spans="1:20" ht="51">
      <c r="A660" s="192" t="s">
        <v>541</v>
      </c>
      <c r="B660" s="68"/>
      <c r="C660" s="214" t="s">
        <v>590</v>
      </c>
      <c r="D660" s="215">
        <v>45021</v>
      </c>
      <c r="E660" s="192" t="s">
        <v>2659</v>
      </c>
      <c r="F660" s="192" t="s">
        <v>3</v>
      </c>
      <c r="G660" s="192">
        <v>2105023</v>
      </c>
      <c r="H660" s="68"/>
      <c r="I660" s="198" t="s">
        <v>1763</v>
      </c>
      <c r="J660" s="68"/>
      <c r="K660" s="68"/>
      <c r="L660" s="68"/>
      <c r="M660" s="68"/>
      <c r="N660" s="362"/>
      <c r="O660" s="362"/>
      <c r="P660" s="216">
        <v>0</v>
      </c>
      <c r="Q660" s="216">
        <v>930</v>
      </c>
      <c r="R660" s="68" t="s">
        <v>638</v>
      </c>
      <c r="S660" s="363"/>
      <c r="T660" s="277"/>
    </row>
    <row r="661" spans="1:20" ht="51">
      <c r="A661" s="192">
        <v>35</v>
      </c>
      <c r="B661" s="68"/>
      <c r="C661" s="214" t="s">
        <v>43</v>
      </c>
      <c r="D661" s="215">
        <v>45021</v>
      </c>
      <c r="E661" s="192" t="s">
        <v>2660</v>
      </c>
      <c r="F661" s="192" t="s">
        <v>3</v>
      </c>
      <c r="G661" s="192">
        <v>2105032</v>
      </c>
      <c r="H661" s="68"/>
      <c r="I661" s="198" t="s">
        <v>2926</v>
      </c>
      <c r="J661" s="68"/>
      <c r="K661" s="68"/>
      <c r="L661" s="68"/>
      <c r="M661" s="68"/>
      <c r="N661" s="362"/>
      <c r="O661" s="362"/>
      <c r="P661" s="216">
        <v>0</v>
      </c>
      <c r="Q661" s="216">
        <v>400</v>
      </c>
      <c r="R661" s="68" t="s">
        <v>638</v>
      </c>
      <c r="S661" s="363"/>
      <c r="T661" s="277"/>
    </row>
    <row r="662" spans="1:20" ht="51">
      <c r="A662" s="192" t="s">
        <v>541</v>
      </c>
      <c r="B662" s="68"/>
      <c r="C662" s="214" t="s">
        <v>590</v>
      </c>
      <c r="D662" s="215">
        <v>45021</v>
      </c>
      <c r="E662" s="192" t="s">
        <v>2661</v>
      </c>
      <c r="F662" s="192" t="s">
        <v>3</v>
      </c>
      <c r="G662" s="192">
        <v>2105045</v>
      </c>
      <c r="H662" s="68"/>
      <c r="I662" s="198" t="s">
        <v>2927</v>
      </c>
      <c r="J662" s="68"/>
      <c r="K662" s="68"/>
      <c r="L662" s="68"/>
      <c r="M662" s="68"/>
      <c r="N662" s="362"/>
      <c r="O662" s="362"/>
      <c r="P662" s="216">
        <v>0</v>
      </c>
      <c r="Q662" s="216">
        <v>1295.3800000000001</v>
      </c>
      <c r="R662" s="68" t="s">
        <v>638</v>
      </c>
      <c r="S662" s="363"/>
      <c r="T662" s="277"/>
    </row>
    <row r="663" spans="1:20" ht="63.75">
      <c r="A663" s="192">
        <v>597</v>
      </c>
      <c r="B663" s="68"/>
      <c r="C663" s="214" t="s">
        <v>677</v>
      </c>
      <c r="D663" s="215">
        <v>45021</v>
      </c>
      <c r="E663" s="192" t="s">
        <v>2663</v>
      </c>
      <c r="F663" s="192" t="s">
        <v>6</v>
      </c>
      <c r="G663" s="192">
        <v>2227738</v>
      </c>
      <c r="H663" s="68"/>
      <c r="I663" s="198" t="s">
        <v>2929</v>
      </c>
      <c r="J663" s="68"/>
      <c r="K663" s="68"/>
      <c r="L663" s="68"/>
      <c r="M663" s="68"/>
      <c r="N663" s="362"/>
      <c r="O663" s="362"/>
      <c r="P663" s="216">
        <v>0</v>
      </c>
      <c r="Q663" s="216">
        <v>541940</v>
      </c>
      <c r="R663" s="68" t="s">
        <v>638</v>
      </c>
      <c r="S663" s="363"/>
      <c r="T663" s="277"/>
    </row>
    <row r="664" spans="1:20" ht="51">
      <c r="A664" s="192" t="s">
        <v>541</v>
      </c>
      <c r="B664" s="68"/>
      <c r="C664" s="214" t="s">
        <v>590</v>
      </c>
      <c r="D664" s="215">
        <v>45021</v>
      </c>
      <c r="E664" s="192" t="s">
        <v>2664</v>
      </c>
      <c r="F664" s="192" t="s">
        <v>3</v>
      </c>
      <c r="G664" s="192">
        <v>2105084</v>
      </c>
      <c r="H664" s="68"/>
      <c r="I664" s="198" t="s">
        <v>2098</v>
      </c>
      <c r="J664" s="68"/>
      <c r="K664" s="68"/>
      <c r="L664" s="68"/>
      <c r="M664" s="68"/>
      <c r="N664" s="362"/>
      <c r="O664" s="362"/>
      <c r="P664" s="216">
        <v>0</v>
      </c>
      <c r="Q664" s="216">
        <v>2205</v>
      </c>
      <c r="R664" s="68" t="s">
        <v>638</v>
      </c>
      <c r="S664" s="363"/>
      <c r="T664" s="277"/>
    </row>
    <row r="665" spans="1:20" ht="63.75">
      <c r="A665" s="192">
        <v>597</v>
      </c>
      <c r="B665" s="68"/>
      <c r="C665" s="214" t="s">
        <v>677</v>
      </c>
      <c r="D665" s="215">
        <v>45021</v>
      </c>
      <c r="E665" s="192" t="s">
        <v>2665</v>
      </c>
      <c r="F665" s="192" t="s">
        <v>14</v>
      </c>
      <c r="G665" s="192">
        <v>2227739</v>
      </c>
      <c r="H665" s="68"/>
      <c r="I665" s="198" t="s">
        <v>2930</v>
      </c>
      <c r="J665" s="68"/>
      <c r="K665" s="68"/>
      <c r="L665" s="68"/>
      <c r="M665" s="68"/>
      <c r="N665" s="362"/>
      <c r="O665" s="362"/>
      <c r="P665" s="216">
        <v>50</v>
      </c>
      <c r="Q665" s="216">
        <v>0</v>
      </c>
      <c r="R665" s="68" t="s">
        <v>638</v>
      </c>
      <c r="S665" s="363"/>
      <c r="T665" s="277"/>
    </row>
    <row r="666" spans="1:20" ht="63.75">
      <c r="A666" s="192" t="s">
        <v>541</v>
      </c>
      <c r="B666" s="68"/>
      <c r="C666" s="214" t="s">
        <v>590</v>
      </c>
      <c r="D666" s="215">
        <v>45021</v>
      </c>
      <c r="E666" s="192" t="s">
        <v>2666</v>
      </c>
      <c r="F666" s="192" t="s">
        <v>3</v>
      </c>
      <c r="G666" s="192">
        <v>2104977</v>
      </c>
      <c r="H666" s="68"/>
      <c r="I666" s="198" t="s">
        <v>2931</v>
      </c>
      <c r="J666" s="68"/>
      <c r="K666" s="68"/>
      <c r="L666" s="68"/>
      <c r="M666" s="68"/>
      <c r="N666" s="362"/>
      <c r="O666" s="362"/>
      <c r="P666" s="216">
        <v>0</v>
      </c>
      <c r="Q666" s="216">
        <v>10653.21</v>
      </c>
      <c r="R666" s="68" t="s">
        <v>638</v>
      </c>
      <c r="S666" s="363"/>
      <c r="T666" s="277"/>
    </row>
    <row r="667" spans="1:20" ht="51">
      <c r="A667" s="192">
        <v>35</v>
      </c>
      <c r="B667" s="68"/>
      <c r="C667" s="214" t="s">
        <v>43</v>
      </c>
      <c r="D667" s="215">
        <v>45021</v>
      </c>
      <c r="E667" s="192" t="s">
        <v>2667</v>
      </c>
      <c r="F667" s="192" t="s">
        <v>3</v>
      </c>
      <c r="G667" s="192">
        <v>2104995</v>
      </c>
      <c r="H667" s="68"/>
      <c r="I667" s="198" t="s">
        <v>2932</v>
      </c>
      <c r="J667" s="68"/>
      <c r="K667" s="68"/>
      <c r="L667" s="68"/>
      <c r="M667" s="68"/>
      <c r="N667" s="362"/>
      <c r="O667" s="362"/>
      <c r="P667" s="216">
        <v>0</v>
      </c>
      <c r="Q667" s="216">
        <v>696</v>
      </c>
      <c r="R667" s="68" t="s">
        <v>638</v>
      </c>
      <c r="S667" s="363"/>
      <c r="T667" s="277"/>
    </row>
    <row r="668" spans="1:20" ht="51">
      <c r="A668" s="192">
        <v>548</v>
      </c>
      <c r="B668" s="68"/>
      <c r="C668" s="214" t="s">
        <v>1285</v>
      </c>
      <c r="D668" s="215">
        <v>45022</v>
      </c>
      <c r="E668" s="192" t="s">
        <v>2668</v>
      </c>
      <c r="F668" s="192" t="s">
        <v>3</v>
      </c>
      <c r="G668" s="192">
        <v>2105238</v>
      </c>
      <c r="H668" s="68"/>
      <c r="I668" s="198" t="s">
        <v>2933</v>
      </c>
      <c r="J668" s="68"/>
      <c r="K668" s="68"/>
      <c r="L668" s="68"/>
      <c r="M668" s="68"/>
      <c r="N668" s="362"/>
      <c r="O668" s="362"/>
      <c r="P668" s="216">
        <v>0</v>
      </c>
      <c r="Q668" s="216">
        <v>775</v>
      </c>
      <c r="R668" s="68" t="s">
        <v>638</v>
      </c>
      <c r="S668" s="363"/>
      <c r="T668" s="277"/>
    </row>
    <row r="669" spans="1:20" ht="51">
      <c r="A669" s="192">
        <v>548</v>
      </c>
      <c r="B669" s="68"/>
      <c r="C669" s="214" t="s">
        <v>1285</v>
      </c>
      <c r="D669" s="215">
        <v>45022</v>
      </c>
      <c r="E669" s="192" t="s">
        <v>2669</v>
      </c>
      <c r="F669" s="192" t="s">
        <v>3</v>
      </c>
      <c r="G669" s="192">
        <v>2105239</v>
      </c>
      <c r="H669" s="68"/>
      <c r="I669" s="198" t="s">
        <v>2934</v>
      </c>
      <c r="J669" s="68"/>
      <c r="K669" s="68"/>
      <c r="L669" s="68"/>
      <c r="M669" s="68"/>
      <c r="N669" s="362"/>
      <c r="O669" s="362"/>
      <c r="P669" s="216">
        <v>0</v>
      </c>
      <c r="Q669" s="216">
        <v>373</v>
      </c>
      <c r="R669" s="68" t="s">
        <v>638</v>
      </c>
      <c r="S669" s="363"/>
      <c r="T669" s="277"/>
    </row>
    <row r="670" spans="1:20" ht="51">
      <c r="A670" s="192">
        <v>548</v>
      </c>
      <c r="B670" s="68"/>
      <c r="C670" s="214" t="s">
        <v>1285</v>
      </c>
      <c r="D670" s="215">
        <v>45022</v>
      </c>
      <c r="E670" s="192" t="s">
        <v>2670</v>
      </c>
      <c r="F670" s="192" t="s">
        <v>3</v>
      </c>
      <c r="G670" s="192">
        <v>2105241</v>
      </c>
      <c r="H670" s="68"/>
      <c r="I670" s="198" t="s">
        <v>2935</v>
      </c>
      <c r="J670" s="68"/>
      <c r="K670" s="68"/>
      <c r="L670" s="68"/>
      <c r="M670" s="68"/>
      <c r="N670" s="362"/>
      <c r="O670" s="362"/>
      <c r="P670" s="216">
        <v>0</v>
      </c>
      <c r="Q670" s="216">
        <v>250</v>
      </c>
      <c r="R670" s="68" t="s">
        <v>638</v>
      </c>
      <c r="S670" s="363"/>
      <c r="T670" s="277"/>
    </row>
    <row r="671" spans="1:20" ht="51">
      <c r="A671" s="192" t="s">
        <v>541</v>
      </c>
      <c r="B671" s="68"/>
      <c r="C671" s="214" t="s">
        <v>590</v>
      </c>
      <c r="D671" s="215">
        <v>45022</v>
      </c>
      <c r="E671" s="192" t="s">
        <v>2671</v>
      </c>
      <c r="F671" s="192" t="s">
        <v>3</v>
      </c>
      <c r="G671" s="192">
        <v>2105308</v>
      </c>
      <c r="H671" s="68"/>
      <c r="I671" s="198" t="s">
        <v>2936</v>
      </c>
      <c r="J671" s="68"/>
      <c r="K671" s="68"/>
      <c r="L671" s="68"/>
      <c r="M671" s="68"/>
      <c r="N671" s="362"/>
      <c r="O671" s="362"/>
      <c r="P671" s="216">
        <v>0</v>
      </c>
      <c r="Q671" s="216">
        <v>6300.26</v>
      </c>
      <c r="R671" s="68" t="s">
        <v>638</v>
      </c>
      <c r="S671" s="363"/>
      <c r="T671" s="277"/>
    </row>
    <row r="672" spans="1:20" ht="51">
      <c r="A672" s="192">
        <v>86</v>
      </c>
      <c r="B672" s="68"/>
      <c r="C672" s="214" t="s">
        <v>50</v>
      </c>
      <c r="D672" s="215">
        <v>45022</v>
      </c>
      <c r="E672" s="192" t="s">
        <v>2672</v>
      </c>
      <c r="F672" s="192" t="s">
        <v>3</v>
      </c>
      <c r="G672" s="192">
        <v>2105323</v>
      </c>
      <c r="H672" s="68"/>
      <c r="I672" s="198" t="s">
        <v>2937</v>
      </c>
      <c r="J672" s="68"/>
      <c r="K672" s="68"/>
      <c r="L672" s="68"/>
      <c r="M672" s="68"/>
      <c r="N672" s="362"/>
      <c r="O672" s="362"/>
      <c r="P672" s="216">
        <v>0</v>
      </c>
      <c r="Q672" s="216">
        <v>14431</v>
      </c>
      <c r="R672" s="68" t="s">
        <v>638</v>
      </c>
      <c r="S672" s="363"/>
      <c r="T672" s="277"/>
    </row>
    <row r="673" spans="1:20" ht="63.75">
      <c r="A673" s="192">
        <v>597</v>
      </c>
      <c r="B673" s="68"/>
      <c r="C673" s="214" t="s">
        <v>677</v>
      </c>
      <c r="D673" s="215">
        <v>45022</v>
      </c>
      <c r="E673" s="192" t="s">
        <v>2673</v>
      </c>
      <c r="F673" s="192" t="s">
        <v>6</v>
      </c>
      <c r="G673" s="192">
        <v>2229445</v>
      </c>
      <c r="H673" s="68"/>
      <c r="I673" s="198" t="s">
        <v>2938</v>
      </c>
      <c r="J673" s="68"/>
      <c r="K673" s="68"/>
      <c r="L673" s="68"/>
      <c r="M673" s="68"/>
      <c r="N673" s="362"/>
      <c r="O673" s="362"/>
      <c r="P673" s="216">
        <v>0</v>
      </c>
      <c r="Q673" s="216">
        <v>583.1</v>
      </c>
      <c r="R673" s="68" t="s">
        <v>638</v>
      </c>
      <c r="S673" s="363"/>
      <c r="T673" s="277"/>
    </row>
    <row r="674" spans="1:20" ht="63.75">
      <c r="A674" s="192">
        <v>597</v>
      </c>
      <c r="B674" s="68"/>
      <c r="C674" s="214" t="s">
        <v>677</v>
      </c>
      <c r="D674" s="215">
        <v>45022</v>
      </c>
      <c r="E674" s="192" t="s">
        <v>2674</v>
      </c>
      <c r="F674" s="192" t="s">
        <v>14</v>
      </c>
      <c r="G674" s="192">
        <v>2229446</v>
      </c>
      <c r="H674" s="68"/>
      <c r="I674" s="198" t="s">
        <v>2939</v>
      </c>
      <c r="J674" s="68"/>
      <c r="K674" s="68"/>
      <c r="L674" s="68"/>
      <c r="M674" s="68"/>
      <c r="N674" s="362"/>
      <c r="O674" s="362"/>
      <c r="P674" s="216">
        <v>50</v>
      </c>
      <c r="Q674" s="216">
        <v>0</v>
      </c>
      <c r="R674" s="68" t="s">
        <v>638</v>
      </c>
      <c r="S674" s="363"/>
      <c r="T674" s="277"/>
    </row>
    <row r="675" spans="1:20" ht="51">
      <c r="A675" s="192">
        <v>35</v>
      </c>
      <c r="B675" s="68"/>
      <c r="C675" s="214" t="s">
        <v>43</v>
      </c>
      <c r="D675" s="215">
        <v>45026</v>
      </c>
      <c r="E675" s="192" t="s">
        <v>2676</v>
      </c>
      <c r="F675" s="192" t="s">
        <v>3</v>
      </c>
      <c r="G675" s="192">
        <v>2105555</v>
      </c>
      <c r="H675" s="68"/>
      <c r="I675" s="198" t="s">
        <v>2941</v>
      </c>
      <c r="J675" s="68"/>
      <c r="K675" s="68"/>
      <c r="L675" s="68"/>
      <c r="M675" s="68"/>
      <c r="N675" s="362"/>
      <c r="O675" s="362"/>
      <c r="P675" s="216">
        <v>0</v>
      </c>
      <c r="Q675" s="216">
        <v>35.22</v>
      </c>
      <c r="R675" s="68" t="s">
        <v>638</v>
      </c>
      <c r="S675" s="363"/>
      <c r="T675" s="277"/>
    </row>
    <row r="676" spans="1:20" ht="51">
      <c r="A676" s="192" t="s">
        <v>541</v>
      </c>
      <c r="B676" s="68"/>
      <c r="C676" s="214" t="s">
        <v>590</v>
      </c>
      <c r="D676" s="215">
        <v>45026</v>
      </c>
      <c r="E676" s="192" t="s">
        <v>2677</v>
      </c>
      <c r="F676" s="192" t="s">
        <v>3</v>
      </c>
      <c r="G676" s="192">
        <v>2105603</v>
      </c>
      <c r="H676" s="68"/>
      <c r="I676" s="198" t="s">
        <v>2942</v>
      </c>
      <c r="J676" s="68"/>
      <c r="K676" s="68"/>
      <c r="L676" s="68"/>
      <c r="M676" s="68"/>
      <c r="N676" s="362"/>
      <c r="O676" s="362"/>
      <c r="P676" s="216">
        <v>0</v>
      </c>
      <c r="Q676" s="216">
        <v>1364.9</v>
      </c>
      <c r="R676" s="68" t="s">
        <v>638</v>
      </c>
      <c r="S676" s="363"/>
      <c r="T676" s="277"/>
    </row>
    <row r="677" spans="1:20" ht="51">
      <c r="A677" s="192">
        <v>212</v>
      </c>
      <c r="B677" s="68"/>
      <c r="C677" s="214" t="s">
        <v>90</v>
      </c>
      <c r="D677" s="215">
        <v>45026</v>
      </c>
      <c r="E677" s="192" t="s">
        <v>2678</v>
      </c>
      <c r="F677" s="192" t="s">
        <v>3</v>
      </c>
      <c r="G677" s="192">
        <v>2105645</v>
      </c>
      <c r="H677" s="68"/>
      <c r="I677" s="198" t="s">
        <v>2943</v>
      </c>
      <c r="J677" s="68"/>
      <c r="K677" s="68"/>
      <c r="L677" s="68"/>
      <c r="M677" s="68"/>
      <c r="N677" s="362"/>
      <c r="O677" s="362"/>
      <c r="P677" s="216">
        <v>0</v>
      </c>
      <c r="Q677" s="216">
        <v>60</v>
      </c>
      <c r="R677" s="68" t="s">
        <v>638</v>
      </c>
      <c r="S677" s="363"/>
      <c r="T677" s="277"/>
    </row>
    <row r="678" spans="1:20" ht="51">
      <c r="A678" s="192" t="s">
        <v>541</v>
      </c>
      <c r="B678" s="68"/>
      <c r="C678" s="214" t="s">
        <v>590</v>
      </c>
      <c r="D678" s="215">
        <v>45026</v>
      </c>
      <c r="E678" s="192" t="s">
        <v>2679</v>
      </c>
      <c r="F678" s="192" t="s">
        <v>3</v>
      </c>
      <c r="G678" s="192">
        <v>2105593</v>
      </c>
      <c r="H678" s="68"/>
      <c r="I678" s="198" t="s">
        <v>2944</v>
      </c>
      <c r="J678" s="68"/>
      <c r="K678" s="68"/>
      <c r="L678" s="68"/>
      <c r="M678" s="68"/>
      <c r="N678" s="362"/>
      <c r="O678" s="362"/>
      <c r="P678" s="216">
        <v>0</v>
      </c>
      <c r="Q678" s="216">
        <v>700</v>
      </c>
      <c r="R678" s="68" t="s">
        <v>638</v>
      </c>
      <c r="S678" s="363"/>
      <c r="T678" s="277"/>
    </row>
    <row r="679" spans="1:20" ht="51">
      <c r="A679" s="192" t="s">
        <v>541</v>
      </c>
      <c r="B679" s="68"/>
      <c r="C679" s="214" t="s">
        <v>590</v>
      </c>
      <c r="D679" s="215">
        <v>45026</v>
      </c>
      <c r="E679" s="192" t="s">
        <v>2680</v>
      </c>
      <c r="F679" s="192" t="s">
        <v>3</v>
      </c>
      <c r="G679" s="192">
        <v>2105595</v>
      </c>
      <c r="H679" s="68"/>
      <c r="I679" s="198" t="s">
        <v>2945</v>
      </c>
      <c r="J679" s="68"/>
      <c r="K679" s="68"/>
      <c r="L679" s="68"/>
      <c r="M679" s="68"/>
      <c r="N679" s="362"/>
      <c r="O679" s="362"/>
      <c r="P679" s="216">
        <v>0</v>
      </c>
      <c r="Q679" s="216">
        <v>1555.41</v>
      </c>
      <c r="R679" s="68" t="s">
        <v>638</v>
      </c>
      <c r="S679" s="363"/>
      <c r="T679" s="277"/>
    </row>
    <row r="680" spans="1:20" ht="51">
      <c r="A680" s="192" t="s">
        <v>541</v>
      </c>
      <c r="B680" s="68"/>
      <c r="C680" s="214" t="s">
        <v>590</v>
      </c>
      <c r="D680" s="215">
        <v>45026</v>
      </c>
      <c r="E680" s="192" t="s">
        <v>2681</v>
      </c>
      <c r="F680" s="192" t="s">
        <v>3</v>
      </c>
      <c r="G680" s="192">
        <v>2105652</v>
      </c>
      <c r="H680" s="68"/>
      <c r="I680" s="198" t="s">
        <v>2946</v>
      </c>
      <c r="J680" s="68"/>
      <c r="K680" s="68"/>
      <c r="L680" s="68"/>
      <c r="M680" s="68"/>
      <c r="N680" s="362"/>
      <c r="O680" s="362"/>
      <c r="P680" s="216">
        <v>0</v>
      </c>
      <c r="Q680" s="216">
        <v>7859.37</v>
      </c>
      <c r="R680" s="68" t="s">
        <v>638</v>
      </c>
      <c r="S680" s="363"/>
      <c r="T680" s="277"/>
    </row>
    <row r="681" spans="1:20" ht="89.25">
      <c r="A681" s="192">
        <v>513</v>
      </c>
      <c r="B681" s="68"/>
      <c r="C681" s="214" t="s">
        <v>160</v>
      </c>
      <c r="D681" s="215">
        <v>45026</v>
      </c>
      <c r="E681" s="192" t="s">
        <v>2682</v>
      </c>
      <c r="F681" s="192" t="s">
        <v>6</v>
      </c>
      <c r="G681" s="192">
        <v>1058057</v>
      </c>
      <c r="H681" s="68"/>
      <c r="I681" s="198" t="s">
        <v>2947</v>
      </c>
      <c r="J681" s="68"/>
      <c r="K681" s="68"/>
      <c r="L681" s="68"/>
      <c r="M681" s="68"/>
      <c r="N681" s="362"/>
      <c r="O681" s="362"/>
      <c r="P681" s="216">
        <v>0</v>
      </c>
      <c r="Q681" s="216">
        <v>42790679.390000001</v>
      </c>
      <c r="R681" s="68" t="s">
        <v>638</v>
      </c>
      <c r="S681" s="363"/>
      <c r="T681" s="277"/>
    </row>
    <row r="682" spans="1:20" ht="63.75">
      <c r="A682" s="192" t="s">
        <v>541</v>
      </c>
      <c r="B682" s="68"/>
      <c r="C682" s="214" t="s">
        <v>590</v>
      </c>
      <c r="D682" s="215">
        <v>45027</v>
      </c>
      <c r="E682" s="192" t="s">
        <v>2683</v>
      </c>
      <c r="F682" s="192" t="s">
        <v>639</v>
      </c>
      <c r="G682" s="192">
        <v>5445960</v>
      </c>
      <c r="H682" s="68"/>
      <c r="I682" s="198" t="s">
        <v>2948</v>
      </c>
      <c r="J682" s="68"/>
      <c r="K682" s="68"/>
      <c r="L682" s="68"/>
      <c r="M682" s="68"/>
      <c r="N682" s="362"/>
      <c r="O682" s="362"/>
      <c r="P682" s="216">
        <v>0</v>
      </c>
      <c r="Q682" s="216">
        <v>868987.63</v>
      </c>
      <c r="R682" s="68" t="s">
        <v>638</v>
      </c>
      <c r="S682" s="363"/>
      <c r="T682" s="277"/>
    </row>
    <row r="683" spans="1:20" ht="51">
      <c r="A683" s="192" t="s">
        <v>541</v>
      </c>
      <c r="B683" s="68"/>
      <c r="C683" s="214" t="s">
        <v>590</v>
      </c>
      <c r="D683" s="215">
        <v>45027</v>
      </c>
      <c r="E683" s="192" t="s">
        <v>2684</v>
      </c>
      <c r="F683" s="192" t="s">
        <v>3</v>
      </c>
      <c r="G683" s="192">
        <v>2105916</v>
      </c>
      <c r="H683" s="68"/>
      <c r="I683" s="198" t="s">
        <v>2949</v>
      </c>
      <c r="J683" s="68"/>
      <c r="K683" s="68"/>
      <c r="L683" s="68"/>
      <c r="M683" s="68"/>
      <c r="N683" s="362"/>
      <c r="O683" s="362"/>
      <c r="P683" s="216">
        <v>0</v>
      </c>
      <c r="Q683" s="216">
        <v>456.62</v>
      </c>
      <c r="R683" s="68" t="s">
        <v>638</v>
      </c>
      <c r="S683" s="363"/>
      <c r="T683" s="277"/>
    </row>
    <row r="684" spans="1:20" ht="51">
      <c r="A684" s="192">
        <v>35</v>
      </c>
      <c r="B684" s="68"/>
      <c r="C684" s="214" t="s">
        <v>43</v>
      </c>
      <c r="D684" s="215">
        <v>45027</v>
      </c>
      <c r="E684" s="192" t="s">
        <v>2685</v>
      </c>
      <c r="F684" s="192" t="s">
        <v>3</v>
      </c>
      <c r="G684" s="192">
        <v>2105918</v>
      </c>
      <c r="H684" s="68"/>
      <c r="I684" s="198" t="s">
        <v>2950</v>
      </c>
      <c r="J684" s="68"/>
      <c r="K684" s="68"/>
      <c r="L684" s="68"/>
      <c r="M684" s="68"/>
      <c r="N684" s="362"/>
      <c r="O684" s="362"/>
      <c r="P684" s="216">
        <v>0</v>
      </c>
      <c r="Q684" s="216">
        <v>687.12</v>
      </c>
      <c r="R684" s="68" t="s">
        <v>638</v>
      </c>
      <c r="S684" s="363"/>
      <c r="T684" s="277"/>
    </row>
    <row r="685" spans="1:20" ht="51">
      <c r="A685" s="192">
        <v>417</v>
      </c>
      <c r="B685" s="68"/>
      <c r="C685" s="214" t="s">
        <v>147</v>
      </c>
      <c r="D685" s="215">
        <v>45027</v>
      </c>
      <c r="E685" s="192" t="s">
        <v>2686</v>
      </c>
      <c r="F685" s="192" t="s">
        <v>3</v>
      </c>
      <c r="G685" s="192">
        <v>2105926</v>
      </c>
      <c r="H685" s="68"/>
      <c r="I685" s="198" t="s">
        <v>2951</v>
      </c>
      <c r="J685" s="68"/>
      <c r="K685" s="68"/>
      <c r="L685" s="68"/>
      <c r="M685" s="68"/>
      <c r="N685" s="362"/>
      <c r="O685" s="362"/>
      <c r="P685" s="216">
        <v>0</v>
      </c>
      <c r="Q685" s="216">
        <v>63.98</v>
      </c>
      <c r="R685" s="68" t="s">
        <v>638</v>
      </c>
      <c r="S685" s="363"/>
      <c r="T685" s="277"/>
    </row>
    <row r="686" spans="1:20" ht="51">
      <c r="A686" s="192" t="s">
        <v>541</v>
      </c>
      <c r="B686" s="68"/>
      <c r="C686" s="214" t="s">
        <v>590</v>
      </c>
      <c r="D686" s="215">
        <v>45027</v>
      </c>
      <c r="E686" s="192" t="s">
        <v>2687</v>
      </c>
      <c r="F686" s="192" t="s">
        <v>3</v>
      </c>
      <c r="G686" s="192">
        <v>2105812</v>
      </c>
      <c r="H686" s="68"/>
      <c r="I686" s="198" t="s">
        <v>2952</v>
      </c>
      <c r="J686" s="68"/>
      <c r="K686" s="68"/>
      <c r="L686" s="68"/>
      <c r="M686" s="68"/>
      <c r="N686" s="362"/>
      <c r="O686" s="362"/>
      <c r="P686" s="216">
        <v>0</v>
      </c>
      <c r="Q686" s="216">
        <v>27611.15</v>
      </c>
      <c r="R686" s="68" t="s">
        <v>638</v>
      </c>
      <c r="S686" s="363"/>
      <c r="T686" s="277"/>
    </row>
    <row r="687" spans="1:20" ht="51">
      <c r="A687" s="192" t="s">
        <v>541</v>
      </c>
      <c r="B687" s="68"/>
      <c r="C687" s="214" t="s">
        <v>590</v>
      </c>
      <c r="D687" s="215">
        <v>45027</v>
      </c>
      <c r="E687" s="192" t="s">
        <v>2688</v>
      </c>
      <c r="F687" s="192" t="s">
        <v>3</v>
      </c>
      <c r="G687" s="192">
        <v>2105813</v>
      </c>
      <c r="H687" s="68"/>
      <c r="I687" s="198" t="s">
        <v>2953</v>
      </c>
      <c r="J687" s="68"/>
      <c r="K687" s="68"/>
      <c r="L687" s="68"/>
      <c r="M687" s="68"/>
      <c r="N687" s="362"/>
      <c r="O687" s="362"/>
      <c r="P687" s="216">
        <v>0</v>
      </c>
      <c r="Q687" s="216">
        <v>315237.96999999997</v>
      </c>
      <c r="R687" s="68" t="s">
        <v>638</v>
      </c>
      <c r="S687" s="363"/>
      <c r="T687" s="277"/>
    </row>
    <row r="688" spans="1:20" ht="63.75">
      <c r="A688" s="192" t="s">
        <v>541</v>
      </c>
      <c r="B688" s="68"/>
      <c r="C688" s="214" t="s">
        <v>590</v>
      </c>
      <c r="D688" s="215">
        <v>45027</v>
      </c>
      <c r="E688" s="192" t="s">
        <v>2689</v>
      </c>
      <c r="F688" s="192" t="s">
        <v>3</v>
      </c>
      <c r="G688" s="192">
        <v>2105855</v>
      </c>
      <c r="H688" s="68"/>
      <c r="I688" s="198" t="s">
        <v>2954</v>
      </c>
      <c r="J688" s="68"/>
      <c r="K688" s="68"/>
      <c r="L688" s="68"/>
      <c r="M688" s="68"/>
      <c r="N688" s="362"/>
      <c r="O688" s="362"/>
      <c r="P688" s="216">
        <v>0</v>
      </c>
      <c r="Q688" s="216">
        <v>3474.62</v>
      </c>
      <c r="R688" s="68" t="s">
        <v>638</v>
      </c>
      <c r="S688" s="363"/>
      <c r="T688" s="277"/>
    </row>
    <row r="689" spans="1:20" ht="63.75">
      <c r="A689" s="192" t="s">
        <v>541</v>
      </c>
      <c r="B689" s="68"/>
      <c r="C689" s="214" t="s">
        <v>590</v>
      </c>
      <c r="D689" s="215">
        <v>45027</v>
      </c>
      <c r="E689" s="192" t="s">
        <v>2690</v>
      </c>
      <c r="F689" s="192" t="s">
        <v>3</v>
      </c>
      <c r="G689" s="192">
        <v>2105863</v>
      </c>
      <c r="H689" s="68"/>
      <c r="I689" s="198" t="s">
        <v>2955</v>
      </c>
      <c r="J689" s="68"/>
      <c r="K689" s="68"/>
      <c r="L689" s="68"/>
      <c r="M689" s="68"/>
      <c r="N689" s="362"/>
      <c r="O689" s="362"/>
      <c r="P689" s="216">
        <v>0</v>
      </c>
      <c r="Q689" s="216">
        <v>6379.63</v>
      </c>
      <c r="R689" s="68" t="s">
        <v>638</v>
      </c>
      <c r="S689" s="363"/>
      <c r="T689" s="277"/>
    </row>
    <row r="690" spans="1:20" ht="51">
      <c r="A690" s="192" t="s">
        <v>541</v>
      </c>
      <c r="B690" s="68"/>
      <c r="C690" s="214" t="s">
        <v>590</v>
      </c>
      <c r="D690" s="215">
        <v>45027</v>
      </c>
      <c r="E690" s="192" t="s">
        <v>2691</v>
      </c>
      <c r="F690" s="192" t="s">
        <v>639</v>
      </c>
      <c r="G690" s="192">
        <v>5454721</v>
      </c>
      <c r="H690" s="68"/>
      <c r="I690" s="198" t="s">
        <v>2956</v>
      </c>
      <c r="J690" s="68"/>
      <c r="K690" s="68"/>
      <c r="L690" s="68"/>
      <c r="M690" s="68"/>
      <c r="N690" s="362"/>
      <c r="O690" s="362"/>
      <c r="P690" s="216">
        <v>0</v>
      </c>
      <c r="Q690" s="216">
        <v>200000000</v>
      </c>
      <c r="R690" s="68" t="s">
        <v>638</v>
      </c>
      <c r="S690" s="363"/>
      <c r="T690" s="277"/>
    </row>
    <row r="691" spans="1:20" ht="51">
      <c r="A691" s="192" t="s">
        <v>541</v>
      </c>
      <c r="B691" s="68"/>
      <c r="C691" s="214" t="s">
        <v>590</v>
      </c>
      <c r="D691" s="215">
        <v>45028</v>
      </c>
      <c r="E691" s="192" t="s">
        <v>2692</v>
      </c>
      <c r="F691" s="192" t="s">
        <v>3</v>
      </c>
      <c r="G691" s="192">
        <v>2106128</v>
      </c>
      <c r="H691" s="68"/>
      <c r="I691" s="198" t="s">
        <v>2957</v>
      </c>
      <c r="J691" s="68"/>
      <c r="K691" s="68"/>
      <c r="L691" s="68"/>
      <c r="M691" s="68"/>
      <c r="N691" s="362"/>
      <c r="O691" s="362"/>
      <c r="P691" s="216">
        <v>0</v>
      </c>
      <c r="Q691" s="216">
        <v>800</v>
      </c>
      <c r="R691" s="68" t="s">
        <v>638</v>
      </c>
      <c r="S691" s="363"/>
      <c r="T691" s="277"/>
    </row>
    <row r="692" spans="1:20" ht="51">
      <c r="A692" s="192" t="s">
        <v>541</v>
      </c>
      <c r="B692" s="68"/>
      <c r="C692" s="214" t="s">
        <v>590</v>
      </c>
      <c r="D692" s="215">
        <v>45028</v>
      </c>
      <c r="E692" s="192" t="s">
        <v>2693</v>
      </c>
      <c r="F692" s="192" t="s">
        <v>3</v>
      </c>
      <c r="G692" s="192">
        <v>2106187</v>
      </c>
      <c r="H692" s="68"/>
      <c r="I692" s="198" t="s">
        <v>2958</v>
      </c>
      <c r="J692" s="68"/>
      <c r="K692" s="68"/>
      <c r="L692" s="68"/>
      <c r="M692" s="68"/>
      <c r="N692" s="362"/>
      <c r="O692" s="362"/>
      <c r="P692" s="216">
        <v>0</v>
      </c>
      <c r="Q692" s="216">
        <v>700</v>
      </c>
      <c r="R692" s="68" t="s">
        <v>638</v>
      </c>
      <c r="S692" s="363"/>
      <c r="T692" s="277"/>
    </row>
    <row r="693" spans="1:20" ht="51">
      <c r="A693" s="192">
        <v>16</v>
      </c>
      <c r="B693" s="68"/>
      <c r="C693" s="214" t="s">
        <v>40</v>
      </c>
      <c r="D693" s="215">
        <v>45028</v>
      </c>
      <c r="E693" s="192" t="s">
        <v>2694</v>
      </c>
      <c r="F693" s="192" t="s">
        <v>3</v>
      </c>
      <c r="G693" s="192">
        <v>2106190</v>
      </c>
      <c r="H693" s="68"/>
      <c r="I693" s="198" t="s">
        <v>2959</v>
      </c>
      <c r="J693" s="68"/>
      <c r="K693" s="68"/>
      <c r="L693" s="68"/>
      <c r="M693" s="68"/>
      <c r="N693" s="362"/>
      <c r="O693" s="362"/>
      <c r="P693" s="216">
        <v>0</v>
      </c>
      <c r="Q693" s="216">
        <v>0.2</v>
      </c>
      <c r="R693" s="68" t="s">
        <v>638</v>
      </c>
      <c r="S693" s="363"/>
      <c r="T693" s="277"/>
    </row>
    <row r="694" spans="1:20" ht="51">
      <c r="A694" s="192" t="s">
        <v>541</v>
      </c>
      <c r="B694" s="68"/>
      <c r="C694" s="214" t="s">
        <v>590</v>
      </c>
      <c r="D694" s="215">
        <v>45028</v>
      </c>
      <c r="E694" s="192" t="s">
        <v>2695</v>
      </c>
      <c r="F694" s="192" t="s">
        <v>6</v>
      </c>
      <c r="G694" s="192">
        <v>1794900</v>
      </c>
      <c r="H694" s="68"/>
      <c r="I694" s="198" t="s">
        <v>2960</v>
      </c>
      <c r="J694" s="68"/>
      <c r="K694" s="68"/>
      <c r="L694" s="68"/>
      <c r="M694" s="68"/>
      <c r="N694" s="362"/>
      <c r="O694" s="362"/>
      <c r="P694" s="216">
        <v>0</v>
      </c>
      <c r="Q694" s="216">
        <v>108269.89</v>
      </c>
      <c r="R694" s="68" t="s">
        <v>638</v>
      </c>
      <c r="S694" s="363"/>
      <c r="T694" s="277"/>
    </row>
    <row r="695" spans="1:20" ht="63.75">
      <c r="A695" s="192">
        <v>132</v>
      </c>
      <c r="B695" s="68"/>
      <c r="C695" s="214" t="s">
        <v>59</v>
      </c>
      <c r="D695" s="215">
        <v>45028</v>
      </c>
      <c r="E695" s="192" t="s">
        <v>2696</v>
      </c>
      <c r="F695" s="192" t="s">
        <v>6</v>
      </c>
      <c r="G695" s="192">
        <v>1058139</v>
      </c>
      <c r="H695" s="68"/>
      <c r="I695" s="198" t="s">
        <v>2961</v>
      </c>
      <c r="J695" s="68"/>
      <c r="K695" s="68"/>
      <c r="L695" s="68"/>
      <c r="M695" s="68"/>
      <c r="N695" s="362"/>
      <c r="O695" s="362"/>
      <c r="P695" s="216">
        <v>0</v>
      </c>
      <c r="Q695" s="216">
        <v>5.15</v>
      </c>
      <c r="R695" s="68" t="s">
        <v>638</v>
      </c>
      <c r="S695" s="363"/>
      <c r="T695" s="277"/>
    </row>
    <row r="696" spans="1:20" ht="38.25">
      <c r="A696" s="192">
        <v>212</v>
      </c>
      <c r="B696" s="68"/>
      <c r="C696" s="214" t="s">
        <v>90</v>
      </c>
      <c r="D696" s="215">
        <v>45029</v>
      </c>
      <c r="E696" s="192" t="s">
        <v>2697</v>
      </c>
      <c r="F696" s="192" t="s">
        <v>3</v>
      </c>
      <c r="G696" s="192">
        <v>2106419</v>
      </c>
      <c r="H696" s="68"/>
      <c r="I696" s="198" t="s">
        <v>2962</v>
      </c>
      <c r="J696" s="68"/>
      <c r="K696" s="68"/>
      <c r="L696" s="68"/>
      <c r="M696" s="68"/>
      <c r="N696" s="362"/>
      <c r="O696" s="362"/>
      <c r="P696" s="216">
        <v>0</v>
      </c>
      <c r="Q696" s="216">
        <v>246</v>
      </c>
      <c r="R696" s="68" t="s">
        <v>638</v>
      </c>
      <c r="S696" s="363"/>
      <c r="T696" s="277"/>
    </row>
    <row r="697" spans="1:20" ht="51">
      <c r="A697" s="192">
        <v>35</v>
      </c>
      <c r="B697" s="68"/>
      <c r="C697" s="214" t="s">
        <v>43</v>
      </c>
      <c r="D697" s="215">
        <v>45029</v>
      </c>
      <c r="E697" s="192" t="s">
        <v>2698</v>
      </c>
      <c r="F697" s="192" t="s">
        <v>3</v>
      </c>
      <c r="G697" s="192">
        <v>2106478</v>
      </c>
      <c r="H697" s="68"/>
      <c r="I697" s="198" t="s">
        <v>2963</v>
      </c>
      <c r="J697" s="68"/>
      <c r="K697" s="68"/>
      <c r="L697" s="68"/>
      <c r="M697" s="68"/>
      <c r="N697" s="362"/>
      <c r="O697" s="362"/>
      <c r="P697" s="216">
        <v>0</v>
      </c>
      <c r="Q697" s="216">
        <v>1310</v>
      </c>
      <c r="R697" s="68" t="s">
        <v>638</v>
      </c>
      <c r="S697" s="363"/>
      <c r="T697" s="277"/>
    </row>
    <row r="698" spans="1:20" ht="51">
      <c r="A698" s="192">
        <v>266</v>
      </c>
      <c r="B698" s="68"/>
      <c r="C698" s="214" t="s">
        <v>1268</v>
      </c>
      <c r="D698" s="215">
        <v>45029</v>
      </c>
      <c r="E698" s="192" t="s">
        <v>2699</v>
      </c>
      <c r="F698" s="192" t="s">
        <v>3</v>
      </c>
      <c r="G698" s="192">
        <v>2106501</v>
      </c>
      <c r="H698" s="68"/>
      <c r="I698" s="198" t="s">
        <v>2964</v>
      </c>
      <c r="J698" s="68"/>
      <c r="K698" s="68"/>
      <c r="L698" s="68"/>
      <c r="M698" s="68"/>
      <c r="N698" s="362"/>
      <c r="O698" s="362"/>
      <c r="P698" s="216">
        <v>0</v>
      </c>
      <c r="Q698" s="216">
        <v>4757</v>
      </c>
      <c r="R698" s="68" t="s">
        <v>638</v>
      </c>
      <c r="S698" s="363"/>
      <c r="T698" s="277"/>
    </row>
    <row r="699" spans="1:20" ht="51">
      <c r="A699" s="192">
        <v>86</v>
      </c>
      <c r="B699" s="68"/>
      <c r="C699" s="214" t="s">
        <v>50</v>
      </c>
      <c r="D699" s="215">
        <v>45030</v>
      </c>
      <c r="E699" s="192" t="s">
        <v>2700</v>
      </c>
      <c r="F699" s="192" t="s">
        <v>3</v>
      </c>
      <c r="G699" s="192">
        <v>2106711</v>
      </c>
      <c r="H699" s="68"/>
      <c r="I699" s="198" t="s">
        <v>2965</v>
      </c>
      <c r="J699" s="68"/>
      <c r="K699" s="68"/>
      <c r="L699" s="68"/>
      <c r="M699" s="68"/>
      <c r="N699" s="362"/>
      <c r="O699" s="362"/>
      <c r="P699" s="216">
        <v>0</v>
      </c>
      <c r="Q699" s="216">
        <v>700</v>
      </c>
      <c r="R699" s="68" t="s">
        <v>638</v>
      </c>
      <c r="S699" s="363"/>
      <c r="T699" s="277"/>
    </row>
    <row r="700" spans="1:20" ht="51">
      <c r="A700" s="192" t="s">
        <v>541</v>
      </c>
      <c r="B700" s="68"/>
      <c r="C700" s="214" t="s">
        <v>590</v>
      </c>
      <c r="D700" s="215">
        <v>45030</v>
      </c>
      <c r="E700" s="192" t="s">
        <v>2701</v>
      </c>
      <c r="F700" s="192" t="s">
        <v>3</v>
      </c>
      <c r="G700" s="192">
        <v>2106726</v>
      </c>
      <c r="H700" s="68"/>
      <c r="I700" s="198" t="s">
        <v>2966</v>
      </c>
      <c r="J700" s="68"/>
      <c r="K700" s="68"/>
      <c r="L700" s="68"/>
      <c r="M700" s="68"/>
      <c r="N700" s="362"/>
      <c r="O700" s="362"/>
      <c r="P700" s="216">
        <v>0</v>
      </c>
      <c r="Q700" s="216">
        <v>2000</v>
      </c>
      <c r="R700" s="68" t="s">
        <v>638</v>
      </c>
      <c r="S700" s="363"/>
      <c r="T700" s="277"/>
    </row>
    <row r="701" spans="1:20" ht="51">
      <c r="A701" s="192" t="s">
        <v>541</v>
      </c>
      <c r="B701" s="68"/>
      <c r="C701" s="214" t="s">
        <v>590</v>
      </c>
      <c r="D701" s="215">
        <v>45030</v>
      </c>
      <c r="E701" s="192" t="s">
        <v>2702</v>
      </c>
      <c r="F701" s="192" t="s">
        <v>3</v>
      </c>
      <c r="G701" s="192">
        <v>2106744</v>
      </c>
      <c r="H701" s="68"/>
      <c r="I701" s="198" t="s">
        <v>2967</v>
      </c>
      <c r="J701" s="68"/>
      <c r="K701" s="68"/>
      <c r="L701" s="68"/>
      <c r="M701" s="68"/>
      <c r="N701" s="362"/>
      <c r="O701" s="362"/>
      <c r="P701" s="216">
        <v>0</v>
      </c>
      <c r="Q701" s="216">
        <v>4439</v>
      </c>
      <c r="R701" s="68" t="s">
        <v>638</v>
      </c>
      <c r="S701" s="363"/>
      <c r="T701" s="277"/>
    </row>
    <row r="702" spans="1:20" ht="76.5">
      <c r="A702" s="192">
        <v>597</v>
      </c>
      <c r="B702" s="68"/>
      <c r="C702" s="214" t="s">
        <v>677</v>
      </c>
      <c r="D702" s="215">
        <v>45030</v>
      </c>
      <c r="E702" s="192" t="s">
        <v>2703</v>
      </c>
      <c r="F702" s="192" t="s">
        <v>6</v>
      </c>
      <c r="G702" s="192">
        <v>2237335</v>
      </c>
      <c r="H702" s="68"/>
      <c r="I702" s="198" t="s">
        <v>2968</v>
      </c>
      <c r="J702" s="68"/>
      <c r="K702" s="68"/>
      <c r="L702" s="68"/>
      <c r="M702" s="68"/>
      <c r="N702" s="362"/>
      <c r="O702" s="362"/>
      <c r="P702" s="216">
        <v>0</v>
      </c>
      <c r="Q702" s="216">
        <v>55511.12</v>
      </c>
      <c r="R702" s="68" t="s">
        <v>638</v>
      </c>
      <c r="S702" s="363"/>
      <c r="T702" s="277"/>
    </row>
    <row r="703" spans="1:20" ht="63.75">
      <c r="A703" s="192">
        <v>597</v>
      </c>
      <c r="B703" s="68"/>
      <c r="C703" s="214" t="s">
        <v>677</v>
      </c>
      <c r="D703" s="215">
        <v>45030</v>
      </c>
      <c r="E703" s="192" t="s">
        <v>2704</v>
      </c>
      <c r="F703" s="192" t="s">
        <v>14</v>
      </c>
      <c r="G703" s="192">
        <v>2237336</v>
      </c>
      <c r="H703" s="68"/>
      <c r="I703" s="198" t="s">
        <v>2969</v>
      </c>
      <c r="J703" s="68"/>
      <c r="K703" s="68"/>
      <c r="L703" s="68"/>
      <c r="M703" s="68"/>
      <c r="N703" s="362"/>
      <c r="O703" s="362"/>
      <c r="P703" s="216">
        <v>50</v>
      </c>
      <c r="Q703" s="216">
        <v>0</v>
      </c>
      <c r="R703" s="68" t="s">
        <v>638</v>
      </c>
      <c r="S703" s="363"/>
      <c r="T703" s="277"/>
    </row>
    <row r="704" spans="1:20" ht="51">
      <c r="A704" s="192" t="s">
        <v>541</v>
      </c>
      <c r="B704" s="68"/>
      <c r="C704" s="214" t="s">
        <v>590</v>
      </c>
      <c r="D704" s="215">
        <v>45030</v>
      </c>
      <c r="E704" s="192" t="s">
        <v>2705</v>
      </c>
      <c r="F704" s="192" t="s">
        <v>3</v>
      </c>
      <c r="G704" s="192">
        <v>2106724</v>
      </c>
      <c r="H704" s="68"/>
      <c r="I704" s="198" t="s">
        <v>2970</v>
      </c>
      <c r="J704" s="68"/>
      <c r="K704" s="68"/>
      <c r="L704" s="68"/>
      <c r="M704" s="68"/>
      <c r="N704" s="362"/>
      <c r="O704" s="362"/>
      <c r="P704" s="216">
        <v>0</v>
      </c>
      <c r="Q704" s="216">
        <v>545</v>
      </c>
      <c r="R704" s="68" t="s">
        <v>638</v>
      </c>
      <c r="S704" s="363"/>
      <c r="T704" s="277"/>
    </row>
    <row r="705" spans="1:20" ht="51">
      <c r="A705" s="192" t="s">
        <v>542</v>
      </c>
      <c r="B705" s="68"/>
      <c r="C705" s="214" t="s">
        <v>691</v>
      </c>
      <c r="D705" s="215">
        <v>45033</v>
      </c>
      <c r="E705" s="192" t="s">
        <v>2706</v>
      </c>
      <c r="F705" s="192" t="s">
        <v>10</v>
      </c>
      <c r="G705" s="192">
        <v>17236</v>
      </c>
      <c r="H705" s="68"/>
      <c r="I705" s="198" t="s">
        <v>2971</v>
      </c>
      <c r="J705" s="68"/>
      <c r="K705" s="68"/>
      <c r="L705" s="68"/>
      <c r="M705" s="68"/>
      <c r="N705" s="362"/>
      <c r="O705" s="362"/>
      <c r="P705" s="216">
        <v>275.69</v>
      </c>
      <c r="Q705" s="216">
        <v>0</v>
      </c>
      <c r="R705" s="68" t="s">
        <v>638</v>
      </c>
      <c r="S705" s="363"/>
      <c r="T705" s="277"/>
    </row>
    <row r="706" spans="1:20" ht="51">
      <c r="A706" s="192">
        <v>16</v>
      </c>
      <c r="B706" s="68"/>
      <c r="C706" s="214" t="s">
        <v>40</v>
      </c>
      <c r="D706" s="215">
        <v>45033</v>
      </c>
      <c r="E706" s="192" t="s">
        <v>2707</v>
      </c>
      <c r="F706" s="192" t="s">
        <v>3</v>
      </c>
      <c r="G706" s="192">
        <v>2107186</v>
      </c>
      <c r="H706" s="68"/>
      <c r="I706" s="198" t="s">
        <v>2972</v>
      </c>
      <c r="J706" s="68"/>
      <c r="K706" s="68"/>
      <c r="L706" s="68"/>
      <c r="M706" s="68"/>
      <c r="N706" s="362"/>
      <c r="O706" s="362"/>
      <c r="P706" s="216">
        <v>0</v>
      </c>
      <c r="Q706" s="216">
        <v>597.1</v>
      </c>
      <c r="R706" s="68" t="s">
        <v>638</v>
      </c>
      <c r="S706" s="363"/>
      <c r="T706" s="277"/>
    </row>
    <row r="707" spans="1:20" ht="51">
      <c r="A707" s="192" t="s">
        <v>541</v>
      </c>
      <c r="B707" s="68"/>
      <c r="C707" s="214" t="s">
        <v>590</v>
      </c>
      <c r="D707" s="215">
        <v>45033</v>
      </c>
      <c r="E707" s="192" t="s">
        <v>2708</v>
      </c>
      <c r="F707" s="192" t="s">
        <v>3</v>
      </c>
      <c r="G707" s="192">
        <v>2107192</v>
      </c>
      <c r="H707" s="68"/>
      <c r="I707" s="198" t="s">
        <v>2973</v>
      </c>
      <c r="J707" s="68"/>
      <c r="K707" s="68"/>
      <c r="L707" s="68"/>
      <c r="M707" s="68"/>
      <c r="N707" s="362"/>
      <c r="O707" s="362"/>
      <c r="P707" s="216">
        <v>0</v>
      </c>
      <c r="Q707" s="216">
        <v>4490</v>
      </c>
      <c r="R707" s="68" t="s">
        <v>638</v>
      </c>
      <c r="S707" s="363"/>
      <c r="T707" s="277"/>
    </row>
    <row r="708" spans="1:20" ht="51">
      <c r="A708" s="192" t="s">
        <v>541</v>
      </c>
      <c r="B708" s="68"/>
      <c r="C708" s="214" t="s">
        <v>590</v>
      </c>
      <c r="D708" s="215">
        <v>45033</v>
      </c>
      <c r="E708" s="192" t="s">
        <v>2709</v>
      </c>
      <c r="F708" s="192" t="s">
        <v>3</v>
      </c>
      <c r="G708" s="192">
        <v>2107169</v>
      </c>
      <c r="H708" s="68"/>
      <c r="I708" s="198" t="s">
        <v>2974</v>
      </c>
      <c r="J708" s="68"/>
      <c r="K708" s="68"/>
      <c r="L708" s="68"/>
      <c r="M708" s="68"/>
      <c r="N708" s="362"/>
      <c r="O708" s="362"/>
      <c r="P708" s="216">
        <v>0</v>
      </c>
      <c r="Q708" s="216">
        <v>1857.43</v>
      </c>
      <c r="R708" s="68" t="s">
        <v>638</v>
      </c>
      <c r="S708" s="363"/>
      <c r="T708" s="277"/>
    </row>
    <row r="709" spans="1:20" ht="51">
      <c r="A709" s="192" t="s">
        <v>541</v>
      </c>
      <c r="B709" s="68"/>
      <c r="C709" s="214" t="s">
        <v>590</v>
      </c>
      <c r="D709" s="215">
        <v>45034</v>
      </c>
      <c r="E709" s="192" t="s">
        <v>2710</v>
      </c>
      <c r="F709" s="192" t="s">
        <v>3</v>
      </c>
      <c r="G709" s="192">
        <v>2107407</v>
      </c>
      <c r="H709" s="68"/>
      <c r="I709" s="198" t="s">
        <v>2975</v>
      </c>
      <c r="J709" s="68"/>
      <c r="K709" s="68"/>
      <c r="L709" s="68"/>
      <c r="M709" s="68"/>
      <c r="N709" s="362"/>
      <c r="O709" s="362"/>
      <c r="P709" s="216">
        <v>0</v>
      </c>
      <c r="Q709" s="216">
        <v>512.05999999999995</v>
      </c>
      <c r="R709" s="68" t="s">
        <v>638</v>
      </c>
      <c r="S709" s="363"/>
      <c r="T709" s="277"/>
    </row>
    <row r="710" spans="1:20" ht="51">
      <c r="A710" s="192">
        <v>35</v>
      </c>
      <c r="B710" s="68"/>
      <c r="C710" s="214" t="s">
        <v>43</v>
      </c>
      <c r="D710" s="215">
        <v>45034</v>
      </c>
      <c r="E710" s="192" t="s">
        <v>2711</v>
      </c>
      <c r="F710" s="192" t="s">
        <v>3</v>
      </c>
      <c r="G710" s="192">
        <v>2107427</v>
      </c>
      <c r="H710" s="68"/>
      <c r="I710" s="198" t="s">
        <v>2976</v>
      </c>
      <c r="J710" s="68"/>
      <c r="K710" s="68"/>
      <c r="L710" s="68"/>
      <c r="M710" s="68"/>
      <c r="N710" s="362"/>
      <c r="O710" s="362"/>
      <c r="P710" s="216">
        <v>0</v>
      </c>
      <c r="Q710" s="216">
        <v>3513.93</v>
      </c>
      <c r="R710" s="68" t="s">
        <v>638</v>
      </c>
      <c r="S710" s="363"/>
      <c r="T710" s="277"/>
    </row>
    <row r="711" spans="1:20" ht="51">
      <c r="A711" s="192">
        <v>423</v>
      </c>
      <c r="B711" s="68"/>
      <c r="C711" s="214" t="s">
        <v>150</v>
      </c>
      <c r="D711" s="215">
        <v>45034</v>
      </c>
      <c r="E711" s="192" t="s">
        <v>2712</v>
      </c>
      <c r="F711" s="192" t="s">
        <v>3</v>
      </c>
      <c r="G711" s="192">
        <v>2107503</v>
      </c>
      <c r="H711" s="68"/>
      <c r="I711" s="198" t="s">
        <v>2977</v>
      </c>
      <c r="J711" s="68"/>
      <c r="K711" s="68"/>
      <c r="L711" s="68"/>
      <c r="M711" s="68"/>
      <c r="N711" s="362"/>
      <c r="O711" s="362"/>
      <c r="P711" s="216">
        <v>0</v>
      </c>
      <c r="Q711" s="216">
        <v>3584.58</v>
      </c>
      <c r="R711" s="68" t="s">
        <v>638</v>
      </c>
      <c r="S711" s="363"/>
      <c r="T711" s="277"/>
    </row>
    <row r="712" spans="1:20" ht="63.75">
      <c r="A712" s="192">
        <v>597</v>
      </c>
      <c r="B712" s="68"/>
      <c r="C712" s="214" t="s">
        <v>677</v>
      </c>
      <c r="D712" s="215">
        <v>45034</v>
      </c>
      <c r="E712" s="192" t="s">
        <v>2713</v>
      </c>
      <c r="F712" s="192" t="s">
        <v>6</v>
      </c>
      <c r="G712" s="192">
        <v>2240906</v>
      </c>
      <c r="H712" s="68"/>
      <c r="I712" s="198" t="s">
        <v>2978</v>
      </c>
      <c r="J712" s="68"/>
      <c r="K712" s="68"/>
      <c r="L712" s="68"/>
      <c r="M712" s="68"/>
      <c r="N712" s="362"/>
      <c r="O712" s="362"/>
      <c r="P712" s="216">
        <v>0</v>
      </c>
      <c r="Q712" s="216">
        <v>528220</v>
      </c>
      <c r="R712" s="68" t="s">
        <v>638</v>
      </c>
      <c r="S712" s="363"/>
      <c r="T712" s="277"/>
    </row>
    <row r="713" spans="1:20" ht="63.75">
      <c r="A713" s="192">
        <v>597</v>
      </c>
      <c r="B713" s="68"/>
      <c r="C713" s="214" t="s">
        <v>677</v>
      </c>
      <c r="D713" s="215">
        <v>45034</v>
      </c>
      <c r="E713" s="192" t="s">
        <v>2714</v>
      </c>
      <c r="F713" s="192" t="s">
        <v>6</v>
      </c>
      <c r="G713" s="192">
        <v>1797812</v>
      </c>
      <c r="H713" s="68"/>
      <c r="I713" s="198" t="s">
        <v>2979</v>
      </c>
      <c r="J713" s="68"/>
      <c r="K713" s="68"/>
      <c r="L713" s="68"/>
      <c r="M713" s="68"/>
      <c r="N713" s="362"/>
      <c r="O713" s="362"/>
      <c r="P713" s="216">
        <v>0</v>
      </c>
      <c r="Q713" s="216">
        <v>270</v>
      </c>
      <c r="R713" s="68" t="s">
        <v>638</v>
      </c>
      <c r="S713" s="363"/>
      <c r="T713" s="277"/>
    </row>
    <row r="714" spans="1:20" ht="63.75">
      <c r="A714" s="192">
        <v>597</v>
      </c>
      <c r="B714" s="68"/>
      <c r="C714" s="214" t="s">
        <v>677</v>
      </c>
      <c r="D714" s="215">
        <v>45034</v>
      </c>
      <c r="E714" s="192" t="s">
        <v>2715</v>
      </c>
      <c r="F714" s="192" t="s">
        <v>6</v>
      </c>
      <c r="G714" s="192">
        <v>1797813</v>
      </c>
      <c r="H714" s="68"/>
      <c r="I714" s="198" t="s">
        <v>2979</v>
      </c>
      <c r="J714" s="68"/>
      <c r="K714" s="68"/>
      <c r="L714" s="68"/>
      <c r="M714" s="68"/>
      <c r="N714" s="362"/>
      <c r="O714" s="362"/>
      <c r="P714" s="216">
        <v>0</v>
      </c>
      <c r="Q714" s="216">
        <v>24961.06</v>
      </c>
      <c r="R714" s="68" t="s">
        <v>638</v>
      </c>
      <c r="S714" s="363"/>
      <c r="T714" s="277"/>
    </row>
    <row r="715" spans="1:20" ht="63.75">
      <c r="A715" s="192">
        <v>597</v>
      </c>
      <c r="B715" s="68"/>
      <c r="C715" s="214" t="s">
        <v>677</v>
      </c>
      <c r="D715" s="215">
        <v>45034</v>
      </c>
      <c r="E715" s="192" t="s">
        <v>2716</v>
      </c>
      <c r="F715" s="192" t="s">
        <v>6</v>
      </c>
      <c r="G715" s="192">
        <v>1797814</v>
      </c>
      <c r="H715" s="68"/>
      <c r="I715" s="198" t="s">
        <v>2979</v>
      </c>
      <c r="J715" s="68"/>
      <c r="K715" s="68"/>
      <c r="L715" s="68"/>
      <c r="M715" s="68"/>
      <c r="N715" s="362"/>
      <c r="O715" s="362"/>
      <c r="P715" s="216">
        <v>0</v>
      </c>
      <c r="Q715" s="216">
        <v>270</v>
      </c>
      <c r="R715" s="68" t="s">
        <v>638</v>
      </c>
      <c r="S715" s="363"/>
      <c r="T715" s="277"/>
    </row>
    <row r="716" spans="1:20" ht="63.75">
      <c r="A716" s="192">
        <v>597</v>
      </c>
      <c r="B716" s="68"/>
      <c r="C716" s="214" t="s">
        <v>677</v>
      </c>
      <c r="D716" s="215">
        <v>45034</v>
      </c>
      <c r="E716" s="192" t="s">
        <v>2717</v>
      </c>
      <c r="F716" s="192" t="s">
        <v>6</v>
      </c>
      <c r="G716" s="192">
        <v>1797815</v>
      </c>
      <c r="H716" s="68"/>
      <c r="I716" s="198" t="s">
        <v>2979</v>
      </c>
      <c r="J716" s="68"/>
      <c r="K716" s="68"/>
      <c r="L716" s="68"/>
      <c r="M716" s="68"/>
      <c r="N716" s="362"/>
      <c r="O716" s="362"/>
      <c r="P716" s="216">
        <v>0</v>
      </c>
      <c r="Q716" s="216">
        <v>21189.71</v>
      </c>
      <c r="R716" s="68" t="s">
        <v>638</v>
      </c>
      <c r="S716" s="363"/>
      <c r="T716" s="277"/>
    </row>
    <row r="717" spans="1:20" ht="63.75">
      <c r="A717" s="192">
        <v>597</v>
      </c>
      <c r="B717" s="68"/>
      <c r="C717" s="214" t="s">
        <v>677</v>
      </c>
      <c r="D717" s="215">
        <v>45034</v>
      </c>
      <c r="E717" s="192" t="s">
        <v>2718</v>
      </c>
      <c r="F717" s="192" t="s">
        <v>6</v>
      </c>
      <c r="G717" s="192">
        <v>1797816</v>
      </c>
      <c r="H717" s="68"/>
      <c r="I717" s="198" t="s">
        <v>2979</v>
      </c>
      <c r="J717" s="68"/>
      <c r="K717" s="68"/>
      <c r="L717" s="68"/>
      <c r="M717" s="68"/>
      <c r="N717" s="362"/>
      <c r="O717" s="362"/>
      <c r="P717" s="216">
        <v>0</v>
      </c>
      <c r="Q717" s="216">
        <v>3909.57</v>
      </c>
      <c r="R717" s="68" t="s">
        <v>638</v>
      </c>
      <c r="S717" s="363"/>
      <c r="T717" s="277"/>
    </row>
    <row r="718" spans="1:20" ht="63.75">
      <c r="A718" s="192">
        <v>597</v>
      </c>
      <c r="B718" s="68"/>
      <c r="C718" s="214" t="s">
        <v>677</v>
      </c>
      <c r="D718" s="215">
        <v>45034</v>
      </c>
      <c r="E718" s="192" t="s">
        <v>2719</v>
      </c>
      <c r="F718" s="192" t="s">
        <v>6</v>
      </c>
      <c r="G718" s="192">
        <v>1797817</v>
      </c>
      <c r="H718" s="68"/>
      <c r="I718" s="198" t="s">
        <v>2979</v>
      </c>
      <c r="J718" s="68"/>
      <c r="K718" s="68"/>
      <c r="L718" s="68"/>
      <c r="M718" s="68"/>
      <c r="N718" s="362"/>
      <c r="O718" s="362"/>
      <c r="P718" s="216">
        <v>0</v>
      </c>
      <c r="Q718" s="216">
        <v>2048.1799999999998</v>
      </c>
      <c r="R718" s="68" t="s">
        <v>638</v>
      </c>
      <c r="S718" s="363"/>
      <c r="T718" s="277"/>
    </row>
    <row r="719" spans="1:20" ht="63.75">
      <c r="A719" s="192">
        <v>597</v>
      </c>
      <c r="B719" s="68"/>
      <c r="C719" s="214" t="s">
        <v>677</v>
      </c>
      <c r="D719" s="215">
        <v>45034</v>
      </c>
      <c r="E719" s="192" t="s">
        <v>2720</v>
      </c>
      <c r="F719" s="192" t="s">
        <v>6</v>
      </c>
      <c r="G719" s="192">
        <v>1797818</v>
      </c>
      <c r="H719" s="68"/>
      <c r="I719" s="198" t="s">
        <v>2979</v>
      </c>
      <c r="J719" s="68"/>
      <c r="K719" s="68"/>
      <c r="L719" s="68"/>
      <c r="M719" s="68"/>
      <c r="N719" s="362"/>
      <c r="O719" s="362"/>
      <c r="P719" s="216">
        <v>0</v>
      </c>
      <c r="Q719" s="216">
        <v>503113.97</v>
      </c>
      <c r="R719" s="68" t="s">
        <v>638</v>
      </c>
      <c r="S719" s="363"/>
      <c r="T719" s="277"/>
    </row>
    <row r="720" spans="1:20" ht="63.75">
      <c r="A720" s="192">
        <v>597</v>
      </c>
      <c r="B720" s="68"/>
      <c r="C720" s="214" t="s">
        <v>677</v>
      </c>
      <c r="D720" s="215">
        <v>45034</v>
      </c>
      <c r="E720" s="192" t="s">
        <v>2721</v>
      </c>
      <c r="F720" s="192" t="s">
        <v>14</v>
      </c>
      <c r="G720" s="192">
        <v>2240907</v>
      </c>
      <c r="H720" s="68"/>
      <c r="I720" s="198" t="s">
        <v>2980</v>
      </c>
      <c r="J720" s="68"/>
      <c r="K720" s="68"/>
      <c r="L720" s="68"/>
      <c r="M720" s="68"/>
      <c r="N720" s="362"/>
      <c r="O720" s="362"/>
      <c r="P720" s="216">
        <v>50</v>
      </c>
      <c r="Q720" s="216">
        <v>0</v>
      </c>
      <c r="R720" s="68" t="s">
        <v>638</v>
      </c>
      <c r="S720" s="363"/>
      <c r="T720" s="277"/>
    </row>
    <row r="721" spans="1:20" ht="51">
      <c r="A721" s="192" t="s">
        <v>541</v>
      </c>
      <c r="B721" s="68"/>
      <c r="C721" s="214" t="s">
        <v>590</v>
      </c>
      <c r="D721" s="215">
        <v>45034</v>
      </c>
      <c r="E721" s="192" t="s">
        <v>2722</v>
      </c>
      <c r="F721" s="192" t="s">
        <v>6</v>
      </c>
      <c r="G721" s="192">
        <v>1797830</v>
      </c>
      <c r="H721" s="68"/>
      <c r="I721" s="198" t="s">
        <v>2981</v>
      </c>
      <c r="J721" s="68"/>
      <c r="K721" s="68"/>
      <c r="L721" s="68"/>
      <c r="M721" s="68"/>
      <c r="N721" s="362"/>
      <c r="O721" s="362"/>
      <c r="P721" s="216">
        <v>0</v>
      </c>
      <c r="Q721" s="216">
        <v>180934.63</v>
      </c>
      <c r="R721" s="68" t="s">
        <v>638</v>
      </c>
      <c r="S721" s="363"/>
      <c r="T721" s="277"/>
    </row>
    <row r="722" spans="1:20" ht="63.75">
      <c r="A722" s="192">
        <v>597</v>
      </c>
      <c r="B722" s="68"/>
      <c r="C722" s="214" t="s">
        <v>677</v>
      </c>
      <c r="D722" s="215">
        <v>45034</v>
      </c>
      <c r="E722" s="192" t="s">
        <v>2723</v>
      </c>
      <c r="F722" s="192" t="s">
        <v>6</v>
      </c>
      <c r="G722" s="192">
        <v>2241065</v>
      </c>
      <c r="H722" s="68"/>
      <c r="I722" s="198" t="s">
        <v>2982</v>
      </c>
      <c r="J722" s="68"/>
      <c r="K722" s="68"/>
      <c r="L722" s="68"/>
      <c r="M722" s="68"/>
      <c r="N722" s="362"/>
      <c r="O722" s="362"/>
      <c r="P722" s="216">
        <v>0</v>
      </c>
      <c r="Q722" s="216">
        <v>456382.08</v>
      </c>
      <c r="R722" s="68" t="s">
        <v>638</v>
      </c>
      <c r="S722" s="363"/>
      <c r="T722" s="277"/>
    </row>
    <row r="723" spans="1:20" ht="63.75">
      <c r="A723" s="192">
        <v>597</v>
      </c>
      <c r="B723" s="68"/>
      <c r="C723" s="214" t="s">
        <v>677</v>
      </c>
      <c r="D723" s="215">
        <v>45034</v>
      </c>
      <c r="E723" s="192" t="s">
        <v>2724</v>
      </c>
      <c r="F723" s="192" t="s">
        <v>14</v>
      </c>
      <c r="G723" s="192">
        <v>2241066</v>
      </c>
      <c r="H723" s="68"/>
      <c r="I723" s="198" t="s">
        <v>2983</v>
      </c>
      <c r="J723" s="68"/>
      <c r="K723" s="68"/>
      <c r="L723" s="68"/>
      <c r="M723" s="68"/>
      <c r="N723" s="362"/>
      <c r="O723" s="362"/>
      <c r="P723" s="216">
        <v>50</v>
      </c>
      <c r="Q723" s="216">
        <v>0</v>
      </c>
      <c r="R723" s="68" t="s">
        <v>638</v>
      </c>
      <c r="S723" s="363"/>
      <c r="T723" s="277"/>
    </row>
    <row r="724" spans="1:20" ht="63.75">
      <c r="A724" s="192" t="s">
        <v>541</v>
      </c>
      <c r="B724" s="68"/>
      <c r="C724" s="214" t="s">
        <v>590</v>
      </c>
      <c r="D724" s="215">
        <v>45034</v>
      </c>
      <c r="E724" s="192" t="s">
        <v>2725</v>
      </c>
      <c r="F724" s="192" t="s">
        <v>3</v>
      </c>
      <c r="G724" s="192">
        <v>2107393</v>
      </c>
      <c r="H724" s="68"/>
      <c r="I724" s="198" t="s">
        <v>2984</v>
      </c>
      <c r="J724" s="68"/>
      <c r="K724" s="68"/>
      <c r="L724" s="68"/>
      <c r="M724" s="68"/>
      <c r="N724" s="362"/>
      <c r="O724" s="362"/>
      <c r="P724" s="216">
        <v>0</v>
      </c>
      <c r="Q724" s="216">
        <v>1282.43</v>
      </c>
      <c r="R724" s="68" t="s">
        <v>638</v>
      </c>
      <c r="S724" s="363"/>
      <c r="T724" s="277"/>
    </row>
    <row r="725" spans="1:20" ht="63.75">
      <c r="A725" s="192" t="s">
        <v>541</v>
      </c>
      <c r="B725" s="68"/>
      <c r="C725" s="214" t="s">
        <v>590</v>
      </c>
      <c r="D725" s="215">
        <v>45034</v>
      </c>
      <c r="E725" s="192" t="s">
        <v>2726</v>
      </c>
      <c r="F725" s="192" t="s">
        <v>3</v>
      </c>
      <c r="G725" s="192">
        <v>2107394</v>
      </c>
      <c r="H725" s="68"/>
      <c r="I725" s="198" t="s">
        <v>2985</v>
      </c>
      <c r="J725" s="68"/>
      <c r="K725" s="68"/>
      <c r="L725" s="68"/>
      <c r="M725" s="68"/>
      <c r="N725" s="362"/>
      <c r="O725" s="362"/>
      <c r="P725" s="216">
        <v>0</v>
      </c>
      <c r="Q725" s="216">
        <v>1507.69</v>
      </c>
      <c r="R725" s="68" t="s">
        <v>638</v>
      </c>
      <c r="S725" s="363"/>
      <c r="T725" s="277"/>
    </row>
    <row r="726" spans="1:20" ht="63.75">
      <c r="A726" s="192" t="s">
        <v>541</v>
      </c>
      <c r="B726" s="68"/>
      <c r="C726" s="214" t="s">
        <v>590</v>
      </c>
      <c r="D726" s="215">
        <v>45034</v>
      </c>
      <c r="E726" s="192" t="s">
        <v>2727</v>
      </c>
      <c r="F726" s="192" t="s">
        <v>3</v>
      </c>
      <c r="G726" s="192">
        <v>2107400</v>
      </c>
      <c r="H726" s="68"/>
      <c r="I726" s="198" t="s">
        <v>2986</v>
      </c>
      <c r="J726" s="68"/>
      <c r="K726" s="68"/>
      <c r="L726" s="68"/>
      <c r="M726" s="68"/>
      <c r="N726" s="362"/>
      <c r="O726" s="362"/>
      <c r="P726" s="216">
        <v>0</v>
      </c>
      <c r="Q726" s="216">
        <v>26916.46</v>
      </c>
      <c r="R726" s="68" t="s">
        <v>638</v>
      </c>
      <c r="S726" s="363"/>
      <c r="T726" s="277"/>
    </row>
    <row r="727" spans="1:20" ht="63.75">
      <c r="A727" s="192">
        <v>6</v>
      </c>
      <c r="B727" s="68"/>
      <c r="C727" s="214" t="s">
        <v>37</v>
      </c>
      <c r="D727" s="215">
        <v>45034</v>
      </c>
      <c r="E727" s="192" t="s">
        <v>2728</v>
      </c>
      <c r="F727" s="192" t="s">
        <v>3</v>
      </c>
      <c r="G727" s="192">
        <v>2107440</v>
      </c>
      <c r="H727" s="68"/>
      <c r="I727" s="198" t="s">
        <v>2987</v>
      </c>
      <c r="J727" s="68"/>
      <c r="K727" s="68"/>
      <c r="L727" s="68"/>
      <c r="M727" s="68"/>
      <c r="N727" s="362"/>
      <c r="O727" s="362"/>
      <c r="P727" s="216">
        <v>0</v>
      </c>
      <c r="Q727" s="216">
        <v>954</v>
      </c>
      <c r="R727" s="68" t="s">
        <v>638</v>
      </c>
      <c r="S727" s="363"/>
      <c r="T727" s="277"/>
    </row>
    <row r="728" spans="1:20" ht="63.75">
      <c r="A728" s="192">
        <v>597</v>
      </c>
      <c r="B728" s="68"/>
      <c r="C728" s="214" t="s">
        <v>677</v>
      </c>
      <c r="D728" s="215">
        <v>45035</v>
      </c>
      <c r="E728" s="192" t="s">
        <v>2729</v>
      </c>
      <c r="F728" s="192" t="s">
        <v>6</v>
      </c>
      <c r="G728" s="192">
        <v>2242762</v>
      </c>
      <c r="H728" s="68"/>
      <c r="I728" s="198" t="s">
        <v>2988</v>
      </c>
      <c r="J728" s="68"/>
      <c r="K728" s="68"/>
      <c r="L728" s="68"/>
      <c r="M728" s="68"/>
      <c r="N728" s="362"/>
      <c r="O728" s="362"/>
      <c r="P728" s="216">
        <v>0</v>
      </c>
      <c r="Q728" s="216">
        <v>514115.84000000003</v>
      </c>
      <c r="R728" s="68" t="s">
        <v>638</v>
      </c>
      <c r="S728" s="363"/>
      <c r="T728" s="277"/>
    </row>
    <row r="729" spans="1:20" ht="89.25">
      <c r="A729" s="192">
        <v>597</v>
      </c>
      <c r="B729" s="68"/>
      <c r="C729" s="214" t="s">
        <v>677</v>
      </c>
      <c r="D729" s="215">
        <v>45035</v>
      </c>
      <c r="E729" s="192" t="s">
        <v>2730</v>
      </c>
      <c r="F729" s="192" t="s">
        <v>10</v>
      </c>
      <c r="G729" s="192">
        <v>1058392</v>
      </c>
      <c r="H729" s="68"/>
      <c r="I729" s="198" t="s">
        <v>2989</v>
      </c>
      <c r="J729" s="68"/>
      <c r="K729" s="68"/>
      <c r="L729" s="68"/>
      <c r="M729" s="68"/>
      <c r="N729" s="362"/>
      <c r="O729" s="362"/>
      <c r="P729" s="216">
        <v>2181.61</v>
      </c>
      <c r="Q729" s="216">
        <v>0</v>
      </c>
      <c r="R729" s="68" t="s">
        <v>638</v>
      </c>
      <c r="S729" s="363"/>
      <c r="T729" s="277"/>
    </row>
    <row r="730" spans="1:20" ht="63.75">
      <c r="A730" s="192">
        <v>597</v>
      </c>
      <c r="B730" s="68"/>
      <c r="C730" s="214" t="s">
        <v>677</v>
      </c>
      <c r="D730" s="215">
        <v>45035</v>
      </c>
      <c r="E730" s="192" t="s">
        <v>2731</v>
      </c>
      <c r="F730" s="192" t="s">
        <v>14</v>
      </c>
      <c r="G730" s="192">
        <v>2242763</v>
      </c>
      <c r="H730" s="68"/>
      <c r="I730" s="198" t="s">
        <v>2990</v>
      </c>
      <c r="J730" s="68"/>
      <c r="K730" s="68"/>
      <c r="L730" s="68"/>
      <c r="M730" s="68"/>
      <c r="N730" s="362"/>
      <c r="O730" s="362"/>
      <c r="P730" s="216">
        <v>50</v>
      </c>
      <c r="Q730" s="216">
        <v>0</v>
      </c>
      <c r="R730" s="68" t="s">
        <v>638</v>
      </c>
      <c r="S730" s="363"/>
      <c r="T730" s="277"/>
    </row>
    <row r="731" spans="1:20" ht="51">
      <c r="A731" s="192">
        <v>212</v>
      </c>
      <c r="B731" s="68"/>
      <c r="C731" s="214" t="s">
        <v>90</v>
      </c>
      <c r="D731" s="215">
        <v>45036</v>
      </c>
      <c r="E731" s="192" t="s">
        <v>2732</v>
      </c>
      <c r="F731" s="192" t="s">
        <v>3</v>
      </c>
      <c r="G731" s="192">
        <v>2108015</v>
      </c>
      <c r="H731" s="68"/>
      <c r="I731" s="198" t="s">
        <v>2991</v>
      </c>
      <c r="J731" s="68"/>
      <c r="K731" s="68"/>
      <c r="L731" s="68"/>
      <c r="M731" s="68"/>
      <c r="N731" s="362"/>
      <c r="O731" s="362"/>
      <c r="P731" s="216">
        <v>0</v>
      </c>
      <c r="Q731" s="216">
        <v>60</v>
      </c>
      <c r="R731" s="68" t="s">
        <v>638</v>
      </c>
      <c r="S731" s="363"/>
      <c r="T731" s="277"/>
    </row>
    <row r="732" spans="1:20" ht="51">
      <c r="A732" s="192" t="s">
        <v>541</v>
      </c>
      <c r="B732" s="68"/>
      <c r="C732" s="214" t="s">
        <v>590</v>
      </c>
      <c r="D732" s="215">
        <v>45036</v>
      </c>
      <c r="E732" s="192" t="s">
        <v>2733</v>
      </c>
      <c r="F732" s="192" t="s">
        <v>3</v>
      </c>
      <c r="G732" s="192">
        <v>2108040</v>
      </c>
      <c r="H732" s="68"/>
      <c r="I732" s="198" t="s">
        <v>2992</v>
      </c>
      <c r="J732" s="68"/>
      <c r="K732" s="68"/>
      <c r="L732" s="68"/>
      <c r="M732" s="68"/>
      <c r="N732" s="362"/>
      <c r="O732" s="362"/>
      <c r="P732" s="216">
        <v>0</v>
      </c>
      <c r="Q732" s="216">
        <v>313.26</v>
      </c>
      <c r="R732" s="68" t="s">
        <v>638</v>
      </c>
      <c r="S732" s="363"/>
      <c r="T732" s="277"/>
    </row>
    <row r="733" spans="1:20" ht="51">
      <c r="A733" s="192" t="s">
        <v>541</v>
      </c>
      <c r="B733" s="68"/>
      <c r="C733" s="214" t="s">
        <v>590</v>
      </c>
      <c r="D733" s="215">
        <v>45036</v>
      </c>
      <c r="E733" s="192" t="s">
        <v>2734</v>
      </c>
      <c r="F733" s="192" t="s">
        <v>3</v>
      </c>
      <c r="G733" s="192">
        <v>2108102</v>
      </c>
      <c r="H733" s="68"/>
      <c r="I733" s="198" t="s">
        <v>1810</v>
      </c>
      <c r="J733" s="68"/>
      <c r="K733" s="68"/>
      <c r="L733" s="68"/>
      <c r="M733" s="68"/>
      <c r="N733" s="362"/>
      <c r="O733" s="362"/>
      <c r="P733" s="216">
        <v>0</v>
      </c>
      <c r="Q733" s="216">
        <v>950</v>
      </c>
      <c r="R733" s="68" t="s">
        <v>638</v>
      </c>
      <c r="S733" s="363"/>
      <c r="T733" s="277"/>
    </row>
    <row r="734" spans="1:20" ht="51">
      <c r="A734" s="192" t="s">
        <v>541</v>
      </c>
      <c r="B734" s="68"/>
      <c r="C734" s="214" t="s">
        <v>590</v>
      </c>
      <c r="D734" s="215">
        <v>45036</v>
      </c>
      <c r="E734" s="192" t="s">
        <v>2735</v>
      </c>
      <c r="F734" s="192" t="s">
        <v>3</v>
      </c>
      <c r="G734" s="192">
        <v>2108114</v>
      </c>
      <c r="H734" s="68"/>
      <c r="I734" s="198" t="s">
        <v>2993</v>
      </c>
      <c r="J734" s="68"/>
      <c r="K734" s="68"/>
      <c r="L734" s="68"/>
      <c r="M734" s="68"/>
      <c r="N734" s="362"/>
      <c r="O734" s="362"/>
      <c r="P734" s="216">
        <v>0</v>
      </c>
      <c r="Q734" s="216">
        <v>300</v>
      </c>
      <c r="R734" s="68" t="s">
        <v>638</v>
      </c>
      <c r="S734" s="363"/>
      <c r="T734" s="277"/>
    </row>
    <row r="735" spans="1:20" ht="51">
      <c r="A735" s="192" t="s">
        <v>541</v>
      </c>
      <c r="B735" s="68"/>
      <c r="C735" s="214" t="s">
        <v>590</v>
      </c>
      <c r="D735" s="215">
        <v>45036</v>
      </c>
      <c r="E735" s="192" t="s">
        <v>2736</v>
      </c>
      <c r="F735" s="192" t="s">
        <v>3</v>
      </c>
      <c r="G735" s="192">
        <v>2108115</v>
      </c>
      <c r="H735" s="68"/>
      <c r="I735" s="198" t="s">
        <v>2994</v>
      </c>
      <c r="J735" s="68"/>
      <c r="K735" s="68"/>
      <c r="L735" s="68"/>
      <c r="M735" s="68"/>
      <c r="N735" s="362"/>
      <c r="O735" s="362"/>
      <c r="P735" s="216">
        <v>0</v>
      </c>
      <c r="Q735" s="216">
        <v>278</v>
      </c>
      <c r="R735" s="68" t="s">
        <v>638</v>
      </c>
      <c r="S735" s="363"/>
      <c r="T735" s="277"/>
    </row>
    <row r="736" spans="1:20" ht="51">
      <c r="A736" s="192">
        <v>86</v>
      </c>
      <c r="B736" s="68"/>
      <c r="C736" s="214" t="s">
        <v>50</v>
      </c>
      <c r="D736" s="215">
        <v>45036</v>
      </c>
      <c r="E736" s="192" t="s">
        <v>2737</v>
      </c>
      <c r="F736" s="192" t="s">
        <v>6</v>
      </c>
      <c r="G736" s="192">
        <v>1799508</v>
      </c>
      <c r="H736" s="68"/>
      <c r="I736" s="198" t="s">
        <v>2995</v>
      </c>
      <c r="J736" s="68"/>
      <c r="K736" s="68"/>
      <c r="L736" s="68"/>
      <c r="M736" s="68"/>
      <c r="N736" s="362"/>
      <c r="O736" s="362"/>
      <c r="P736" s="216">
        <v>0</v>
      </c>
      <c r="Q736" s="216">
        <v>500</v>
      </c>
      <c r="R736" s="68" t="s">
        <v>638</v>
      </c>
      <c r="S736" s="363"/>
      <c r="T736" s="277"/>
    </row>
    <row r="737" spans="1:20" ht="63.75">
      <c r="A737" s="192">
        <v>597</v>
      </c>
      <c r="B737" s="68"/>
      <c r="C737" s="214" t="s">
        <v>677</v>
      </c>
      <c r="D737" s="215">
        <v>45036</v>
      </c>
      <c r="E737" s="192" t="s">
        <v>2738</v>
      </c>
      <c r="F737" s="192" t="s">
        <v>6</v>
      </c>
      <c r="G737" s="192">
        <v>2244325</v>
      </c>
      <c r="H737" s="68"/>
      <c r="I737" s="198" t="s">
        <v>2996</v>
      </c>
      <c r="J737" s="68"/>
      <c r="K737" s="68"/>
      <c r="L737" s="68"/>
      <c r="M737" s="68"/>
      <c r="N737" s="362"/>
      <c r="O737" s="362"/>
      <c r="P737" s="216">
        <v>0</v>
      </c>
      <c r="Q737" s="216">
        <v>975492</v>
      </c>
      <c r="R737" s="68" t="s">
        <v>638</v>
      </c>
      <c r="S737" s="363"/>
      <c r="T737" s="277"/>
    </row>
    <row r="738" spans="1:20" ht="63.75">
      <c r="A738" s="192">
        <v>597</v>
      </c>
      <c r="B738" s="68"/>
      <c r="C738" s="214" t="s">
        <v>677</v>
      </c>
      <c r="D738" s="215">
        <v>45036</v>
      </c>
      <c r="E738" s="192" t="s">
        <v>2739</v>
      </c>
      <c r="F738" s="192" t="s">
        <v>14</v>
      </c>
      <c r="G738" s="192">
        <v>2244326</v>
      </c>
      <c r="H738" s="68"/>
      <c r="I738" s="198" t="s">
        <v>2997</v>
      </c>
      <c r="J738" s="68"/>
      <c r="K738" s="68"/>
      <c r="L738" s="68"/>
      <c r="M738" s="68"/>
      <c r="N738" s="362"/>
      <c r="O738" s="362"/>
      <c r="P738" s="216">
        <v>50</v>
      </c>
      <c r="Q738" s="216">
        <v>0</v>
      </c>
      <c r="R738" s="68" t="s">
        <v>638</v>
      </c>
      <c r="S738" s="363"/>
      <c r="T738" s="277"/>
    </row>
    <row r="739" spans="1:20" ht="51">
      <c r="A739" s="192" t="s">
        <v>541</v>
      </c>
      <c r="B739" s="68"/>
      <c r="C739" s="214" t="s">
        <v>590</v>
      </c>
      <c r="D739" s="215">
        <v>45036</v>
      </c>
      <c r="E739" s="192" t="s">
        <v>2740</v>
      </c>
      <c r="F739" s="192" t="s">
        <v>3</v>
      </c>
      <c r="G739" s="192">
        <v>2108021</v>
      </c>
      <c r="H739" s="68"/>
      <c r="I739" s="198" t="s">
        <v>2998</v>
      </c>
      <c r="J739" s="68"/>
      <c r="K739" s="68"/>
      <c r="L739" s="68"/>
      <c r="M739" s="68"/>
      <c r="N739" s="362"/>
      <c r="O739" s="362"/>
      <c r="P739" s="216">
        <v>0</v>
      </c>
      <c r="Q739" s="216">
        <v>1180.4000000000001</v>
      </c>
      <c r="R739" s="68" t="s">
        <v>638</v>
      </c>
      <c r="S739" s="363"/>
      <c r="T739" s="277"/>
    </row>
    <row r="740" spans="1:20" ht="51">
      <c r="A740" s="192" t="s">
        <v>541</v>
      </c>
      <c r="B740" s="68"/>
      <c r="C740" s="214" t="s">
        <v>590</v>
      </c>
      <c r="D740" s="215">
        <v>45036</v>
      </c>
      <c r="E740" s="192" t="s">
        <v>2741</v>
      </c>
      <c r="F740" s="192" t="s">
        <v>3</v>
      </c>
      <c r="G740" s="192">
        <v>2108022</v>
      </c>
      <c r="H740" s="68"/>
      <c r="I740" s="198" t="s">
        <v>2999</v>
      </c>
      <c r="J740" s="68"/>
      <c r="K740" s="68"/>
      <c r="L740" s="68"/>
      <c r="M740" s="68"/>
      <c r="N740" s="362"/>
      <c r="O740" s="362"/>
      <c r="P740" s="216">
        <v>0</v>
      </c>
      <c r="Q740" s="216">
        <v>1747.28</v>
      </c>
      <c r="R740" s="68" t="s">
        <v>638</v>
      </c>
      <c r="S740" s="363"/>
      <c r="T740" s="277"/>
    </row>
    <row r="741" spans="1:20" ht="51">
      <c r="A741" s="192" t="s">
        <v>541</v>
      </c>
      <c r="B741" s="68"/>
      <c r="C741" s="214" t="s">
        <v>590</v>
      </c>
      <c r="D741" s="215">
        <v>45036</v>
      </c>
      <c r="E741" s="192" t="s">
        <v>2742</v>
      </c>
      <c r="F741" s="192" t="s">
        <v>3</v>
      </c>
      <c r="G741" s="192">
        <v>2108025</v>
      </c>
      <c r="H741" s="68"/>
      <c r="I741" s="198" t="s">
        <v>3000</v>
      </c>
      <c r="J741" s="68"/>
      <c r="K741" s="68"/>
      <c r="L741" s="68"/>
      <c r="M741" s="68"/>
      <c r="N741" s="362"/>
      <c r="O741" s="362"/>
      <c r="P741" s="216">
        <v>0</v>
      </c>
      <c r="Q741" s="216">
        <v>1611.08</v>
      </c>
      <c r="R741" s="68" t="s">
        <v>638</v>
      </c>
      <c r="S741" s="363"/>
      <c r="T741" s="277"/>
    </row>
    <row r="742" spans="1:20" ht="51">
      <c r="A742" s="192" t="s">
        <v>541</v>
      </c>
      <c r="B742" s="68"/>
      <c r="C742" s="214" t="s">
        <v>590</v>
      </c>
      <c r="D742" s="215">
        <v>45036</v>
      </c>
      <c r="E742" s="192" t="s">
        <v>2743</v>
      </c>
      <c r="F742" s="192" t="s">
        <v>3</v>
      </c>
      <c r="G742" s="192">
        <v>2108027</v>
      </c>
      <c r="H742" s="68"/>
      <c r="I742" s="198" t="s">
        <v>3001</v>
      </c>
      <c r="J742" s="68"/>
      <c r="K742" s="68"/>
      <c r="L742" s="68"/>
      <c r="M742" s="68"/>
      <c r="N742" s="362"/>
      <c r="O742" s="362"/>
      <c r="P742" s="216">
        <v>0</v>
      </c>
      <c r="Q742" s="216">
        <v>2848.31</v>
      </c>
      <c r="R742" s="68" t="s">
        <v>638</v>
      </c>
      <c r="S742" s="363"/>
      <c r="T742" s="277"/>
    </row>
    <row r="743" spans="1:20" ht="63.75">
      <c r="A743" s="192" t="s">
        <v>541</v>
      </c>
      <c r="B743" s="68"/>
      <c r="C743" s="214" t="s">
        <v>590</v>
      </c>
      <c r="D743" s="215">
        <v>45036</v>
      </c>
      <c r="E743" s="192" t="s">
        <v>2744</v>
      </c>
      <c r="F743" s="192" t="s">
        <v>3</v>
      </c>
      <c r="G743" s="192">
        <v>2108029</v>
      </c>
      <c r="H743" s="68"/>
      <c r="I743" s="198" t="s">
        <v>3002</v>
      </c>
      <c r="J743" s="68"/>
      <c r="K743" s="68"/>
      <c r="L743" s="68"/>
      <c r="M743" s="68"/>
      <c r="N743" s="362"/>
      <c r="O743" s="362"/>
      <c r="P743" s="216">
        <v>0</v>
      </c>
      <c r="Q743" s="216">
        <v>6323.62</v>
      </c>
      <c r="R743" s="68" t="s">
        <v>638</v>
      </c>
      <c r="S743" s="363"/>
      <c r="T743" s="277"/>
    </row>
    <row r="744" spans="1:20" ht="63.75">
      <c r="A744" s="192" t="s">
        <v>541</v>
      </c>
      <c r="B744" s="68"/>
      <c r="C744" s="214" t="s">
        <v>590</v>
      </c>
      <c r="D744" s="215">
        <v>45036</v>
      </c>
      <c r="E744" s="192" t="s">
        <v>2745</v>
      </c>
      <c r="F744" s="192" t="s">
        <v>3</v>
      </c>
      <c r="G744" s="192">
        <v>2108035</v>
      </c>
      <c r="H744" s="68"/>
      <c r="I744" s="198" t="s">
        <v>3003</v>
      </c>
      <c r="J744" s="68"/>
      <c r="K744" s="68"/>
      <c r="L744" s="68"/>
      <c r="M744" s="68"/>
      <c r="N744" s="362"/>
      <c r="O744" s="362"/>
      <c r="P744" s="216">
        <v>0</v>
      </c>
      <c r="Q744" s="216">
        <v>8629.0400000000009</v>
      </c>
      <c r="R744" s="68" t="s">
        <v>638</v>
      </c>
      <c r="S744" s="363"/>
      <c r="T744" s="277"/>
    </row>
    <row r="745" spans="1:20" ht="63.75">
      <c r="A745" s="192" t="s">
        <v>541</v>
      </c>
      <c r="B745" s="68"/>
      <c r="C745" s="214" t="s">
        <v>590</v>
      </c>
      <c r="D745" s="215">
        <v>45036</v>
      </c>
      <c r="E745" s="192" t="s">
        <v>2746</v>
      </c>
      <c r="F745" s="192" t="s">
        <v>3</v>
      </c>
      <c r="G745" s="192">
        <v>2108031</v>
      </c>
      <c r="H745" s="68"/>
      <c r="I745" s="198" t="s">
        <v>3004</v>
      </c>
      <c r="J745" s="68"/>
      <c r="K745" s="68"/>
      <c r="L745" s="68"/>
      <c r="M745" s="68"/>
      <c r="N745" s="362"/>
      <c r="O745" s="362"/>
      <c r="P745" s="216">
        <v>0</v>
      </c>
      <c r="Q745" s="216">
        <v>15329.76</v>
      </c>
      <c r="R745" s="68" t="s">
        <v>638</v>
      </c>
      <c r="S745" s="363"/>
      <c r="T745" s="277"/>
    </row>
    <row r="746" spans="1:20" ht="63.75">
      <c r="A746" s="192">
        <v>597</v>
      </c>
      <c r="B746" s="68"/>
      <c r="C746" s="214" t="s">
        <v>677</v>
      </c>
      <c r="D746" s="215">
        <v>45036</v>
      </c>
      <c r="E746" s="192" t="s">
        <v>2747</v>
      </c>
      <c r="F746" s="192" t="s">
        <v>3</v>
      </c>
      <c r="G746" s="192">
        <v>2108041</v>
      </c>
      <c r="H746" s="68"/>
      <c r="I746" s="198" t="s">
        <v>3005</v>
      </c>
      <c r="J746" s="68"/>
      <c r="K746" s="68"/>
      <c r="L746" s="68"/>
      <c r="M746" s="68"/>
      <c r="N746" s="362"/>
      <c r="O746" s="362"/>
      <c r="P746" s="216">
        <v>0</v>
      </c>
      <c r="Q746" s="216">
        <v>24766.68</v>
      </c>
      <c r="R746" s="68" t="s">
        <v>638</v>
      </c>
      <c r="S746" s="363"/>
      <c r="T746" s="277"/>
    </row>
    <row r="747" spans="1:20" ht="63.75">
      <c r="A747" s="192">
        <v>597</v>
      </c>
      <c r="B747" s="68"/>
      <c r="C747" s="214" t="s">
        <v>677</v>
      </c>
      <c r="D747" s="215">
        <v>45036</v>
      </c>
      <c r="E747" s="192" t="s">
        <v>2748</v>
      </c>
      <c r="F747" s="192" t="s">
        <v>3</v>
      </c>
      <c r="G747" s="192">
        <v>2108042</v>
      </c>
      <c r="H747" s="68"/>
      <c r="I747" s="198" t="s">
        <v>3006</v>
      </c>
      <c r="J747" s="68"/>
      <c r="K747" s="68"/>
      <c r="L747" s="68"/>
      <c r="M747" s="68"/>
      <c r="N747" s="362"/>
      <c r="O747" s="362"/>
      <c r="P747" s="216">
        <v>0</v>
      </c>
      <c r="Q747" s="216">
        <v>11139.65</v>
      </c>
      <c r="R747" s="68" t="s">
        <v>638</v>
      </c>
      <c r="S747" s="363"/>
      <c r="T747" s="277"/>
    </row>
    <row r="748" spans="1:20" ht="63.75">
      <c r="A748" s="192">
        <v>597</v>
      </c>
      <c r="B748" s="68"/>
      <c r="C748" s="214" t="s">
        <v>677</v>
      </c>
      <c r="D748" s="215">
        <v>45036</v>
      </c>
      <c r="E748" s="192" t="s">
        <v>2749</v>
      </c>
      <c r="F748" s="192" t="s">
        <v>3</v>
      </c>
      <c r="G748" s="192">
        <v>2108044</v>
      </c>
      <c r="H748" s="68"/>
      <c r="I748" s="198" t="s">
        <v>3007</v>
      </c>
      <c r="J748" s="68"/>
      <c r="K748" s="68"/>
      <c r="L748" s="68"/>
      <c r="M748" s="68"/>
      <c r="N748" s="362"/>
      <c r="O748" s="362"/>
      <c r="P748" s="216">
        <v>0</v>
      </c>
      <c r="Q748" s="216">
        <v>44819.75</v>
      </c>
      <c r="R748" s="68" t="s">
        <v>638</v>
      </c>
      <c r="S748" s="363"/>
      <c r="T748" s="277"/>
    </row>
    <row r="749" spans="1:20" ht="63.75">
      <c r="A749" s="192">
        <v>597</v>
      </c>
      <c r="B749" s="68"/>
      <c r="C749" s="214" t="s">
        <v>677</v>
      </c>
      <c r="D749" s="215">
        <v>45036</v>
      </c>
      <c r="E749" s="192" t="s">
        <v>2750</v>
      </c>
      <c r="F749" s="192" t="s">
        <v>3</v>
      </c>
      <c r="G749" s="192">
        <v>2108046</v>
      </c>
      <c r="H749" s="68"/>
      <c r="I749" s="198" t="s">
        <v>3008</v>
      </c>
      <c r="J749" s="68"/>
      <c r="K749" s="68"/>
      <c r="L749" s="68"/>
      <c r="M749" s="68"/>
      <c r="N749" s="362"/>
      <c r="O749" s="362"/>
      <c r="P749" s="216">
        <v>0</v>
      </c>
      <c r="Q749" s="216">
        <v>5971.55</v>
      </c>
      <c r="R749" s="68" t="s">
        <v>638</v>
      </c>
      <c r="S749" s="363"/>
      <c r="T749" s="277"/>
    </row>
    <row r="750" spans="1:20" ht="51">
      <c r="A750" s="192">
        <v>650</v>
      </c>
      <c r="B750" s="68"/>
      <c r="C750" s="214" t="s">
        <v>175</v>
      </c>
      <c r="D750" s="215">
        <v>45036</v>
      </c>
      <c r="E750" s="192" t="s">
        <v>2751</v>
      </c>
      <c r="F750" s="192" t="s">
        <v>3</v>
      </c>
      <c r="G750" s="192">
        <v>2108090</v>
      </c>
      <c r="H750" s="68"/>
      <c r="I750" s="198" t="s">
        <v>3009</v>
      </c>
      <c r="J750" s="68"/>
      <c r="K750" s="68"/>
      <c r="L750" s="68"/>
      <c r="M750" s="68"/>
      <c r="N750" s="362"/>
      <c r="O750" s="362"/>
      <c r="P750" s="216">
        <v>0</v>
      </c>
      <c r="Q750" s="216">
        <v>37772.879999999997</v>
      </c>
      <c r="R750" s="68" t="s">
        <v>638</v>
      </c>
      <c r="S750" s="363"/>
      <c r="T750" s="277"/>
    </row>
    <row r="751" spans="1:20" ht="51">
      <c r="A751" s="192">
        <v>650</v>
      </c>
      <c r="B751" s="68"/>
      <c r="C751" s="214" t="s">
        <v>175</v>
      </c>
      <c r="D751" s="215">
        <v>45036</v>
      </c>
      <c r="E751" s="192" t="s">
        <v>2752</v>
      </c>
      <c r="F751" s="192" t="s">
        <v>3</v>
      </c>
      <c r="G751" s="192">
        <v>2108092</v>
      </c>
      <c r="H751" s="68"/>
      <c r="I751" s="198" t="s">
        <v>3010</v>
      </c>
      <c r="J751" s="68"/>
      <c r="K751" s="68"/>
      <c r="L751" s="68"/>
      <c r="M751" s="68"/>
      <c r="N751" s="362"/>
      <c r="O751" s="362"/>
      <c r="P751" s="216">
        <v>0</v>
      </c>
      <c r="Q751" s="216">
        <v>40171.800000000003</v>
      </c>
      <c r="R751" s="68" t="s">
        <v>638</v>
      </c>
      <c r="S751" s="363"/>
      <c r="T751" s="277"/>
    </row>
    <row r="752" spans="1:20" ht="51">
      <c r="A752" s="192">
        <v>650</v>
      </c>
      <c r="B752" s="68"/>
      <c r="C752" s="214" t="s">
        <v>175</v>
      </c>
      <c r="D752" s="215">
        <v>45036</v>
      </c>
      <c r="E752" s="192" t="s">
        <v>2753</v>
      </c>
      <c r="F752" s="192" t="s">
        <v>3</v>
      </c>
      <c r="G752" s="192">
        <v>2108093</v>
      </c>
      <c r="H752" s="68"/>
      <c r="I752" s="198" t="s">
        <v>3011</v>
      </c>
      <c r="J752" s="68"/>
      <c r="K752" s="68"/>
      <c r="L752" s="68"/>
      <c r="M752" s="68"/>
      <c r="N752" s="362"/>
      <c r="O752" s="362"/>
      <c r="P752" s="216">
        <v>0</v>
      </c>
      <c r="Q752" s="216">
        <v>28290</v>
      </c>
      <c r="R752" s="68" t="s">
        <v>638</v>
      </c>
      <c r="S752" s="363"/>
      <c r="T752" s="277"/>
    </row>
    <row r="753" spans="1:20" ht="51">
      <c r="A753" s="192" t="s">
        <v>541</v>
      </c>
      <c r="B753" s="68"/>
      <c r="C753" s="214" t="s">
        <v>590</v>
      </c>
      <c r="D753" s="215">
        <v>45037</v>
      </c>
      <c r="E753" s="192" t="s">
        <v>2754</v>
      </c>
      <c r="F753" s="192" t="s">
        <v>3</v>
      </c>
      <c r="G753" s="192">
        <v>2108440</v>
      </c>
      <c r="H753" s="68"/>
      <c r="I753" s="198" t="s">
        <v>3012</v>
      </c>
      <c r="J753" s="68"/>
      <c r="K753" s="68"/>
      <c r="L753" s="68"/>
      <c r="M753" s="68"/>
      <c r="N753" s="362"/>
      <c r="O753" s="362"/>
      <c r="P753" s="216">
        <v>0</v>
      </c>
      <c r="Q753" s="216">
        <v>7930</v>
      </c>
      <c r="R753" s="68" t="s">
        <v>638</v>
      </c>
      <c r="S753" s="363"/>
      <c r="T753" s="277"/>
    </row>
    <row r="754" spans="1:20" ht="38.25">
      <c r="A754" s="192">
        <v>253</v>
      </c>
      <c r="B754" s="68"/>
      <c r="C754" s="214" t="s">
        <v>104</v>
      </c>
      <c r="D754" s="215">
        <v>45037</v>
      </c>
      <c r="E754" s="192" t="s">
        <v>2755</v>
      </c>
      <c r="F754" s="192" t="s">
        <v>3</v>
      </c>
      <c r="G754" s="192">
        <v>2108511</v>
      </c>
      <c r="H754" s="68"/>
      <c r="I754" s="198" t="s">
        <v>3013</v>
      </c>
      <c r="J754" s="68"/>
      <c r="K754" s="68"/>
      <c r="L754" s="68"/>
      <c r="M754" s="68"/>
      <c r="N754" s="362"/>
      <c r="O754" s="362"/>
      <c r="P754" s="216">
        <v>0</v>
      </c>
      <c r="Q754" s="216">
        <v>250</v>
      </c>
      <c r="R754" s="68" t="s">
        <v>638</v>
      </c>
      <c r="S754" s="363"/>
      <c r="T754" s="277"/>
    </row>
    <row r="755" spans="1:20" ht="63.75">
      <c r="A755" s="192" t="s">
        <v>541</v>
      </c>
      <c r="B755" s="68"/>
      <c r="C755" s="214" t="s">
        <v>590</v>
      </c>
      <c r="D755" s="215">
        <v>45037</v>
      </c>
      <c r="E755" s="192" t="s">
        <v>2756</v>
      </c>
      <c r="F755" s="192" t="s">
        <v>3</v>
      </c>
      <c r="G755" s="192">
        <v>2108347</v>
      </c>
      <c r="H755" s="68"/>
      <c r="I755" s="198" t="s">
        <v>3014</v>
      </c>
      <c r="J755" s="68"/>
      <c r="K755" s="68"/>
      <c r="L755" s="68"/>
      <c r="M755" s="68"/>
      <c r="N755" s="362"/>
      <c r="O755" s="362"/>
      <c r="P755" s="216">
        <v>0</v>
      </c>
      <c r="Q755" s="216">
        <v>2310.87</v>
      </c>
      <c r="R755" s="68" t="s">
        <v>638</v>
      </c>
      <c r="S755" s="363"/>
      <c r="T755" s="277"/>
    </row>
    <row r="756" spans="1:20" ht="51">
      <c r="A756" s="192" t="s">
        <v>541</v>
      </c>
      <c r="B756" s="68"/>
      <c r="C756" s="214" t="s">
        <v>590</v>
      </c>
      <c r="D756" s="215">
        <v>45037</v>
      </c>
      <c r="E756" s="192" t="s">
        <v>2757</v>
      </c>
      <c r="F756" s="192" t="s">
        <v>3</v>
      </c>
      <c r="G756" s="192">
        <v>2108403</v>
      </c>
      <c r="H756" s="68"/>
      <c r="I756" s="198" t="s">
        <v>3015</v>
      </c>
      <c r="J756" s="68"/>
      <c r="K756" s="68"/>
      <c r="L756" s="68"/>
      <c r="M756" s="68"/>
      <c r="N756" s="362"/>
      <c r="O756" s="362"/>
      <c r="P756" s="216">
        <v>0</v>
      </c>
      <c r="Q756" s="216">
        <v>5777.24</v>
      </c>
      <c r="R756" s="68" t="s">
        <v>638</v>
      </c>
      <c r="S756" s="363"/>
      <c r="T756" s="277"/>
    </row>
    <row r="757" spans="1:20" ht="51">
      <c r="A757" s="192" t="s">
        <v>541</v>
      </c>
      <c r="B757" s="68"/>
      <c r="C757" s="214" t="s">
        <v>590</v>
      </c>
      <c r="D757" s="215">
        <v>45040</v>
      </c>
      <c r="E757" s="192" t="s">
        <v>2758</v>
      </c>
      <c r="F757" s="192" t="s">
        <v>3</v>
      </c>
      <c r="G757" s="192">
        <v>2108802</v>
      </c>
      <c r="H757" s="68"/>
      <c r="I757" s="198" t="s">
        <v>3016</v>
      </c>
      <c r="J757" s="68"/>
      <c r="K757" s="68"/>
      <c r="L757" s="68"/>
      <c r="M757" s="68"/>
      <c r="N757" s="362"/>
      <c r="O757" s="362"/>
      <c r="P757" s="216">
        <v>0</v>
      </c>
      <c r="Q757" s="216">
        <v>3763</v>
      </c>
      <c r="R757" s="68" t="s">
        <v>638</v>
      </c>
      <c r="S757" s="363"/>
      <c r="T757" s="277"/>
    </row>
    <row r="758" spans="1:20" ht="51">
      <c r="A758" s="192" t="s">
        <v>541</v>
      </c>
      <c r="B758" s="68"/>
      <c r="C758" s="214" t="s">
        <v>590</v>
      </c>
      <c r="D758" s="215">
        <v>45040</v>
      </c>
      <c r="E758" s="192" t="s">
        <v>2759</v>
      </c>
      <c r="F758" s="192" t="s">
        <v>3</v>
      </c>
      <c r="G758" s="192">
        <v>2108874</v>
      </c>
      <c r="H758" s="68"/>
      <c r="I758" s="198" t="s">
        <v>3017</v>
      </c>
      <c r="J758" s="68"/>
      <c r="K758" s="68"/>
      <c r="L758" s="68"/>
      <c r="M758" s="68"/>
      <c r="N758" s="362"/>
      <c r="O758" s="362"/>
      <c r="P758" s="216">
        <v>0</v>
      </c>
      <c r="Q758" s="216">
        <v>1500</v>
      </c>
      <c r="R758" s="68" t="s">
        <v>638</v>
      </c>
      <c r="S758" s="363"/>
      <c r="T758" s="277"/>
    </row>
    <row r="759" spans="1:20" ht="63.75">
      <c r="A759" s="192">
        <v>597</v>
      </c>
      <c r="B759" s="68"/>
      <c r="C759" s="214" t="s">
        <v>677</v>
      </c>
      <c r="D759" s="215">
        <v>45040</v>
      </c>
      <c r="E759" s="192" t="s">
        <v>2760</v>
      </c>
      <c r="F759" s="192" t="s">
        <v>6</v>
      </c>
      <c r="G759" s="192">
        <v>2247619</v>
      </c>
      <c r="H759" s="68"/>
      <c r="I759" s="198" t="s">
        <v>3018</v>
      </c>
      <c r="J759" s="68"/>
      <c r="K759" s="68"/>
      <c r="L759" s="68"/>
      <c r="M759" s="68"/>
      <c r="N759" s="362"/>
      <c r="O759" s="362"/>
      <c r="P759" s="216">
        <v>0</v>
      </c>
      <c r="Q759" s="216">
        <v>3841600</v>
      </c>
      <c r="R759" s="68" t="s">
        <v>638</v>
      </c>
      <c r="S759" s="363"/>
      <c r="T759" s="277"/>
    </row>
    <row r="760" spans="1:20" ht="63.75">
      <c r="A760" s="192">
        <v>597</v>
      </c>
      <c r="B760" s="68"/>
      <c r="C760" s="214" t="s">
        <v>677</v>
      </c>
      <c r="D760" s="215">
        <v>45040</v>
      </c>
      <c r="E760" s="192" t="s">
        <v>2761</v>
      </c>
      <c r="F760" s="192" t="s">
        <v>14</v>
      </c>
      <c r="G760" s="192">
        <v>2247620</v>
      </c>
      <c r="H760" s="68"/>
      <c r="I760" s="198" t="s">
        <v>3019</v>
      </c>
      <c r="J760" s="68"/>
      <c r="K760" s="68"/>
      <c r="L760" s="68"/>
      <c r="M760" s="68"/>
      <c r="N760" s="362"/>
      <c r="O760" s="362"/>
      <c r="P760" s="216">
        <v>50</v>
      </c>
      <c r="Q760" s="216">
        <v>0</v>
      </c>
      <c r="R760" s="68" t="s">
        <v>638</v>
      </c>
      <c r="S760" s="363"/>
      <c r="T760" s="277"/>
    </row>
    <row r="761" spans="1:20" ht="63.75">
      <c r="A761" s="192">
        <v>597</v>
      </c>
      <c r="B761" s="68"/>
      <c r="C761" s="214" t="s">
        <v>677</v>
      </c>
      <c r="D761" s="215">
        <v>45040</v>
      </c>
      <c r="E761" s="192" t="s">
        <v>2762</v>
      </c>
      <c r="F761" s="192" t="s">
        <v>3</v>
      </c>
      <c r="G761" s="192">
        <v>2108800</v>
      </c>
      <c r="H761" s="68"/>
      <c r="I761" s="198" t="s">
        <v>3020</v>
      </c>
      <c r="J761" s="68"/>
      <c r="K761" s="68"/>
      <c r="L761" s="68"/>
      <c r="M761" s="68"/>
      <c r="N761" s="362"/>
      <c r="O761" s="362"/>
      <c r="P761" s="216">
        <v>0</v>
      </c>
      <c r="Q761" s="216">
        <v>210000</v>
      </c>
      <c r="R761" s="68" t="s">
        <v>638</v>
      </c>
      <c r="S761" s="363"/>
      <c r="T761" s="277"/>
    </row>
    <row r="762" spans="1:20" ht="51">
      <c r="A762" s="192">
        <v>16</v>
      </c>
      <c r="B762" s="68"/>
      <c r="C762" s="214" t="s">
        <v>40</v>
      </c>
      <c r="D762" s="215">
        <v>45040</v>
      </c>
      <c r="E762" s="192" t="s">
        <v>2763</v>
      </c>
      <c r="F762" s="192" t="s">
        <v>3</v>
      </c>
      <c r="G762" s="192">
        <v>2108826</v>
      </c>
      <c r="H762" s="68"/>
      <c r="I762" s="198" t="s">
        <v>3021</v>
      </c>
      <c r="J762" s="68"/>
      <c r="K762" s="68"/>
      <c r="L762" s="68"/>
      <c r="M762" s="68"/>
      <c r="N762" s="362"/>
      <c r="O762" s="362"/>
      <c r="P762" s="216">
        <v>0</v>
      </c>
      <c r="Q762" s="216">
        <v>11294.1</v>
      </c>
      <c r="R762" s="68" t="s">
        <v>638</v>
      </c>
      <c r="S762" s="363"/>
      <c r="T762" s="277"/>
    </row>
    <row r="763" spans="1:20" ht="51">
      <c r="A763" s="192" t="s">
        <v>541</v>
      </c>
      <c r="B763" s="68"/>
      <c r="C763" s="214" t="s">
        <v>590</v>
      </c>
      <c r="D763" s="215">
        <v>45041</v>
      </c>
      <c r="E763" s="192" t="s">
        <v>2764</v>
      </c>
      <c r="F763" s="192" t="s">
        <v>3</v>
      </c>
      <c r="G763" s="192">
        <v>2109105</v>
      </c>
      <c r="H763" s="68"/>
      <c r="I763" s="198" t="s">
        <v>3022</v>
      </c>
      <c r="J763" s="68"/>
      <c r="K763" s="68"/>
      <c r="L763" s="68"/>
      <c r="M763" s="68"/>
      <c r="N763" s="362"/>
      <c r="O763" s="362"/>
      <c r="P763" s="216">
        <v>0</v>
      </c>
      <c r="Q763" s="216">
        <v>713.61</v>
      </c>
      <c r="R763" s="68" t="s">
        <v>638</v>
      </c>
      <c r="S763" s="363"/>
      <c r="T763" s="277"/>
    </row>
    <row r="764" spans="1:20" ht="51">
      <c r="A764" s="192" t="s">
        <v>541</v>
      </c>
      <c r="B764" s="68"/>
      <c r="C764" s="214" t="s">
        <v>590</v>
      </c>
      <c r="D764" s="215">
        <v>45041</v>
      </c>
      <c r="E764" s="192" t="s">
        <v>2765</v>
      </c>
      <c r="F764" s="192" t="s">
        <v>3</v>
      </c>
      <c r="G764" s="192">
        <v>2109106</v>
      </c>
      <c r="H764" s="68"/>
      <c r="I764" s="198" t="s">
        <v>3023</v>
      </c>
      <c r="J764" s="68"/>
      <c r="K764" s="68"/>
      <c r="L764" s="68"/>
      <c r="M764" s="68"/>
      <c r="N764" s="362"/>
      <c r="O764" s="362"/>
      <c r="P764" s="216">
        <v>0</v>
      </c>
      <c r="Q764" s="216">
        <v>1646.8</v>
      </c>
      <c r="R764" s="68" t="s">
        <v>638</v>
      </c>
      <c r="S764" s="363"/>
      <c r="T764" s="277"/>
    </row>
    <row r="765" spans="1:20" ht="51">
      <c r="A765" s="192">
        <v>212</v>
      </c>
      <c r="B765" s="68"/>
      <c r="C765" s="214" t="s">
        <v>90</v>
      </c>
      <c r="D765" s="215">
        <v>45041</v>
      </c>
      <c r="E765" s="192" t="s">
        <v>2766</v>
      </c>
      <c r="F765" s="192" t="s">
        <v>3</v>
      </c>
      <c r="G765" s="192">
        <v>2109183</v>
      </c>
      <c r="H765" s="68"/>
      <c r="I765" s="198" t="s">
        <v>3025</v>
      </c>
      <c r="J765" s="68"/>
      <c r="K765" s="68"/>
      <c r="L765" s="68"/>
      <c r="M765" s="68"/>
      <c r="N765" s="362"/>
      <c r="O765" s="362"/>
      <c r="P765" s="216">
        <v>0</v>
      </c>
      <c r="Q765" s="216">
        <v>60</v>
      </c>
      <c r="R765" s="68" t="s">
        <v>638</v>
      </c>
      <c r="S765" s="363"/>
      <c r="T765" s="277"/>
    </row>
    <row r="766" spans="1:20" ht="63.75">
      <c r="A766" s="192">
        <v>597</v>
      </c>
      <c r="B766" s="68"/>
      <c r="C766" s="214" t="s">
        <v>677</v>
      </c>
      <c r="D766" s="215">
        <v>45041</v>
      </c>
      <c r="E766" s="192" t="s">
        <v>2767</v>
      </c>
      <c r="F766" s="192" t="s">
        <v>6</v>
      </c>
      <c r="G766" s="192">
        <v>2249062</v>
      </c>
      <c r="H766" s="68"/>
      <c r="I766" s="198" t="s">
        <v>3026</v>
      </c>
      <c r="J766" s="68"/>
      <c r="K766" s="68"/>
      <c r="L766" s="68"/>
      <c r="M766" s="68"/>
      <c r="N766" s="362"/>
      <c r="O766" s="362"/>
      <c r="P766" s="216">
        <v>0</v>
      </c>
      <c r="Q766" s="216">
        <v>528220</v>
      </c>
      <c r="R766" s="68" t="s">
        <v>638</v>
      </c>
      <c r="S766" s="363"/>
      <c r="T766" s="277"/>
    </row>
    <row r="767" spans="1:20" ht="63.75">
      <c r="A767" s="192">
        <v>597</v>
      </c>
      <c r="B767" s="68"/>
      <c r="C767" s="214" t="s">
        <v>677</v>
      </c>
      <c r="D767" s="215">
        <v>45041</v>
      </c>
      <c r="E767" s="192" t="s">
        <v>2769</v>
      </c>
      <c r="F767" s="192" t="s">
        <v>14</v>
      </c>
      <c r="G767" s="192">
        <v>2249063</v>
      </c>
      <c r="H767" s="68"/>
      <c r="I767" s="198" t="s">
        <v>3028</v>
      </c>
      <c r="J767" s="68"/>
      <c r="K767" s="68"/>
      <c r="L767" s="68"/>
      <c r="M767" s="68"/>
      <c r="N767" s="362"/>
      <c r="O767" s="362"/>
      <c r="P767" s="216">
        <v>50</v>
      </c>
      <c r="Q767" s="216">
        <v>0</v>
      </c>
      <c r="R767" s="68" t="s">
        <v>638</v>
      </c>
      <c r="S767" s="363"/>
      <c r="T767" s="277"/>
    </row>
    <row r="768" spans="1:20" ht="51">
      <c r="A768" s="192">
        <v>132</v>
      </c>
      <c r="B768" s="68"/>
      <c r="C768" s="214" t="s">
        <v>59</v>
      </c>
      <c r="D768" s="215">
        <v>45041</v>
      </c>
      <c r="E768" s="192" t="s">
        <v>2771</v>
      </c>
      <c r="F768" s="192" t="s">
        <v>3</v>
      </c>
      <c r="G768" s="192">
        <v>2109196</v>
      </c>
      <c r="H768" s="68"/>
      <c r="I768" s="198" t="s">
        <v>3030</v>
      </c>
      <c r="J768" s="68"/>
      <c r="K768" s="68"/>
      <c r="L768" s="68"/>
      <c r="M768" s="68"/>
      <c r="N768" s="362"/>
      <c r="O768" s="362"/>
      <c r="P768" s="216">
        <v>0</v>
      </c>
      <c r="Q768" s="216">
        <v>371</v>
      </c>
      <c r="R768" s="68" t="s">
        <v>638</v>
      </c>
      <c r="S768" s="363"/>
      <c r="T768" s="277"/>
    </row>
    <row r="769" spans="1:20" ht="63.75">
      <c r="A769" s="192">
        <v>1201</v>
      </c>
      <c r="B769" s="68"/>
      <c r="C769" s="214" t="s">
        <v>228</v>
      </c>
      <c r="D769" s="215">
        <v>45041</v>
      </c>
      <c r="E769" s="192" t="s">
        <v>2772</v>
      </c>
      <c r="F769" s="192" t="s">
        <v>3</v>
      </c>
      <c r="G769" s="192">
        <v>2109111</v>
      </c>
      <c r="H769" s="68"/>
      <c r="I769" s="198" t="s">
        <v>3031</v>
      </c>
      <c r="J769" s="68"/>
      <c r="K769" s="68"/>
      <c r="L769" s="68"/>
      <c r="M769" s="68"/>
      <c r="N769" s="362"/>
      <c r="O769" s="362"/>
      <c r="P769" s="216">
        <v>0</v>
      </c>
      <c r="Q769" s="216">
        <v>2143.4899999999998</v>
      </c>
      <c r="R769" s="68" t="s">
        <v>638</v>
      </c>
      <c r="S769" s="363"/>
      <c r="T769" s="277"/>
    </row>
    <row r="770" spans="1:20" ht="51">
      <c r="A770" s="192" t="s">
        <v>541</v>
      </c>
      <c r="B770" s="68"/>
      <c r="C770" s="214" t="s">
        <v>590</v>
      </c>
      <c r="D770" s="215">
        <v>45041</v>
      </c>
      <c r="E770" s="192" t="s">
        <v>2773</v>
      </c>
      <c r="F770" s="192" t="s">
        <v>3</v>
      </c>
      <c r="G770" s="192">
        <v>2109122</v>
      </c>
      <c r="H770" s="68"/>
      <c r="I770" s="198" t="s">
        <v>3032</v>
      </c>
      <c r="J770" s="68"/>
      <c r="K770" s="68"/>
      <c r="L770" s="68"/>
      <c r="M770" s="68"/>
      <c r="N770" s="362"/>
      <c r="O770" s="362"/>
      <c r="P770" s="216">
        <v>0</v>
      </c>
      <c r="Q770" s="216">
        <v>3466.33</v>
      </c>
      <c r="R770" s="68" t="s">
        <v>638</v>
      </c>
      <c r="S770" s="363"/>
      <c r="T770" s="277"/>
    </row>
    <row r="771" spans="1:20" ht="63.75">
      <c r="A771" s="192" t="s">
        <v>541</v>
      </c>
      <c r="B771" s="68"/>
      <c r="C771" s="214" t="s">
        <v>590</v>
      </c>
      <c r="D771" s="215">
        <v>45041</v>
      </c>
      <c r="E771" s="192" t="s">
        <v>2774</v>
      </c>
      <c r="F771" s="192" t="s">
        <v>3</v>
      </c>
      <c r="G771" s="192">
        <v>2109112</v>
      </c>
      <c r="H771" s="68"/>
      <c r="I771" s="198" t="s">
        <v>3033</v>
      </c>
      <c r="J771" s="68"/>
      <c r="K771" s="68"/>
      <c r="L771" s="68"/>
      <c r="M771" s="68"/>
      <c r="N771" s="362"/>
      <c r="O771" s="362"/>
      <c r="P771" s="216">
        <v>0</v>
      </c>
      <c r="Q771" s="216">
        <v>2143.4899999999998</v>
      </c>
      <c r="R771" s="68" t="s">
        <v>638</v>
      </c>
      <c r="S771" s="363"/>
      <c r="T771" s="277"/>
    </row>
    <row r="772" spans="1:20" ht="63.75">
      <c r="A772" s="192" t="s">
        <v>541</v>
      </c>
      <c r="B772" s="68"/>
      <c r="C772" s="214" t="s">
        <v>590</v>
      </c>
      <c r="D772" s="215">
        <v>45041</v>
      </c>
      <c r="E772" s="192" t="s">
        <v>2775</v>
      </c>
      <c r="F772" s="192" t="s">
        <v>3</v>
      </c>
      <c r="G772" s="192">
        <v>2109114</v>
      </c>
      <c r="H772" s="68"/>
      <c r="I772" s="198" t="s">
        <v>3034</v>
      </c>
      <c r="J772" s="68"/>
      <c r="K772" s="68"/>
      <c r="L772" s="68"/>
      <c r="M772" s="68"/>
      <c r="N772" s="362"/>
      <c r="O772" s="362"/>
      <c r="P772" s="216">
        <v>0</v>
      </c>
      <c r="Q772" s="216">
        <v>2143.4899999999998</v>
      </c>
      <c r="R772" s="68" t="s">
        <v>638</v>
      </c>
      <c r="S772" s="363"/>
      <c r="T772" s="277"/>
    </row>
    <row r="773" spans="1:20" ht="63.75">
      <c r="A773" s="192">
        <v>594</v>
      </c>
      <c r="B773" s="68"/>
      <c r="C773" s="214" t="s">
        <v>88</v>
      </c>
      <c r="D773" s="215">
        <v>45041</v>
      </c>
      <c r="E773" s="192" t="s">
        <v>2776</v>
      </c>
      <c r="F773" s="192" t="s">
        <v>6</v>
      </c>
      <c r="G773" s="192">
        <v>2249446</v>
      </c>
      <c r="H773" s="68"/>
      <c r="I773" s="198" t="s">
        <v>3035</v>
      </c>
      <c r="J773" s="68"/>
      <c r="K773" s="68"/>
      <c r="L773" s="68"/>
      <c r="M773" s="68"/>
      <c r="N773" s="362"/>
      <c r="O773" s="362"/>
      <c r="P773" s="216">
        <v>0</v>
      </c>
      <c r="Q773" s="216">
        <v>153882.56</v>
      </c>
      <c r="R773" s="68" t="s">
        <v>638</v>
      </c>
      <c r="S773" s="363"/>
      <c r="T773" s="277"/>
    </row>
    <row r="774" spans="1:20" ht="51">
      <c r="A774" s="192" t="s">
        <v>541</v>
      </c>
      <c r="B774" s="68"/>
      <c r="C774" s="214" t="s">
        <v>590</v>
      </c>
      <c r="D774" s="215">
        <v>45042</v>
      </c>
      <c r="E774" s="192" t="s">
        <v>2777</v>
      </c>
      <c r="F774" s="192" t="s">
        <v>3</v>
      </c>
      <c r="G774" s="192">
        <v>2109405</v>
      </c>
      <c r="H774" s="68"/>
      <c r="I774" s="198" t="s">
        <v>2496</v>
      </c>
      <c r="J774" s="68"/>
      <c r="K774" s="68"/>
      <c r="L774" s="68"/>
      <c r="M774" s="68"/>
      <c r="N774" s="362"/>
      <c r="O774" s="362"/>
      <c r="P774" s="216">
        <v>0</v>
      </c>
      <c r="Q774" s="216">
        <v>3300.69</v>
      </c>
      <c r="R774" s="68" t="s">
        <v>638</v>
      </c>
      <c r="S774" s="363"/>
      <c r="T774" s="277"/>
    </row>
    <row r="775" spans="1:20" ht="51">
      <c r="A775" s="192" t="s">
        <v>541</v>
      </c>
      <c r="B775" s="68"/>
      <c r="C775" s="214" t="s">
        <v>590</v>
      </c>
      <c r="D775" s="215">
        <v>45042</v>
      </c>
      <c r="E775" s="192" t="s">
        <v>2778</v>
      </c>
      <c r="F775" s="192" t="s">
        <v>3</v>
      </c>
      <c r="G775" s="192">
        <v>2109494</v>
      </c>
      <c r="H775" s="68"/>
      <c r="I775" s="198" t="s">
        <v>3036</v>
      </c>
      <c r="J775" s="68"/>
      <c r="K775" s="68"/>
      <c r="L775" s="68"/>
      <c r="M775" s="68"/>
      <c r="N775" s="362"/>
      <c r="O775" s="362"/>
      <c r="P775" s="216">
        <v>0</v>
      </c>
      <c r="Q775" s="216">
        <v>2589.23</v>
      </c>
      <c r="R775" s="68" t="s">
        <v>638</v>
      </c>
      <c r="S775" s="363"/>
      <c r="T775" s="277"/>
    </row>
    <row r="776" spans="1:20" ht="89.25">
      <c r="A776" s="192" t="s">
        <v>542</v>
      </c>
      <c r="B776" s="68"/>
      <c r="C776" s="214" t="s">
        <v>691</v>
      </c>
      <c r="D776" s="215">
        <v>45042</v>
      </c>
      <c r="E776" s="192" t="s">
        <v>2779</v>
      </c>
      <c r="F776" s="192" t="s">
        <v>6</v>
      </c>
      <c r="G776" s="192">
        <v>1803002</v>
      </c>
      <c r="H776" s="68"/>
      <c r="I776" s="198" t="s">
        <v>3037</v>
      </c>
      <c r="J776" s="68"/>
      <c r="K776" s="68"/>
      <c r="L776" s="68"/>
      <c r="M776" s="68"/>
      <c r="N776" s="362"/>
      <c r="O776" s="362"/>
      <c r="P776" s="216">
        <v>0</v>
      </c>
      <c r="Q776" s="216">
        <v>140000</v>
      </c>
      <c r="R776" s="68" t="s">
        <v>638</v>
      </c>
      <c r="S776" s="363"/>
      <c r="T776" s="277"/>
    </row>
    <row r="777" spans="1:20" ht="51">
      <c r="A777" s="192" t="s">
        <v>541</v>
      </c>
      <c r="B777" s="68"/>
      <c r="C777" s="214" t="s">
        <v>590</v>
      </c>
      <c r="D777" s="215">
        <v>45042</v>
      </c>
      <c r="E777" s="192" t="s">
        <v>2781</v>
      </c>
      <c r="F777" s="192" t="s">
        <v>3</v>
      </c>
      <c r="G777" s="192">
        <v>2109416</v>
      </c>
      <c r="H777" s="68"/>
      <c r="I777" s="198" t="s">
        <v>3039</v>
      </c>
      <c r="J777" s="68"/>
      <c r="K777" s="68"/>
      <c r="L777" s="68"/>
      <c r="M777" s="68"/>
      <c r="N777" s="362"/>
      <c r="O777" s="362"/>
      <c r="P777" s="216">
        <v>0</v>
      </c>
      <c r="Q777" s="216">
        <v>1238.3</v>
      </c>
      <c r="R777" s="68" t="s">
        <v>638</v>
      </c>
      <c r="S777" s="363"/>
      <c r="T777" s="277"/>
    </row>
    <row r="778" spans="1:20" ht="51">
      <c r="A778" s="192">
        <v>548</v>
      </c>
      <c r="B778" s="68"/>
      <c r="C778" s="214" t="s">
        <v>1285</v>
      </c>
      <c r="D778" s="215">
        <v>45043</v>
      </c>
      <c r="E778" s="192" t="s">
        <v>2782</v>
      </c>
      <c r="F778" s="192" t="s">
        <v>3</v>
      </c>
      <c r="G778" s="192">
        <v>2109677</v>
      </c>
      <c r="H778" s="68"/>
      <c r="I778" s="198" t="s">
        <v>3040</v>
      </c>
      <c r="J778" s="68"/>
      <c r="K778" s="68"/>
      <c r="L778" s="68"/>
      <c r="M778" s="68"/>
      <c r="N778" s="362"/>
      <c r="O778" s="362"/>
      <c r="P778" s="216">
        <v>0</v>
      </c>
      <c r="Q778" s="216">
        <v>20</v>
      </c>
      <c r="R778" s="68" t="s">
        <v>638</v>
      </c>
      <c r="S778" s="363"/>
      <c r="T778" s="277"/>
    </row>
    <row r="779" spans="1:20" ht="51">
      <c r="A779" s="192">
        <v>548</v>
      </c>
      <c r="B779" s="68"/>
      <c r="C779" s="214" t="s">
        <v>1285</v>
      </c>
      <c r="D779" s="215">
        <v>45043</v>
      </c>
      <c r="E779" s="192" t="s">
        <v>2783</v>
      </c>
      <c r="F779" s="192" t="s">
        <v>3</v>
      </c>
      <c r="G779" s="192">
        <v>2109678</v>
      </c>
      <c r="H779" s="68"/>
      <c r="I779" s="198" t="s">
        <v>3041</v>
      </c>
      <c r="J779" s="68"/>
      <c r="K779" s="68"/>
      <c r="L779" s="68"/>
      <c r="M779" s="68"/>
      <c r="N779" s="362"/>
      <c r="O779" s="362"/>
      <c r="P779" s="216">
        <v>0</v>
      </c>
      <c r="Q779" s="216">
        <v>59</v>
      </c>
      <c r="R779" s="68" t="s">
        <v>638</v>
      </c>
      <c r="S779" s="363"/>
      <c r="T779" s="277"/>
    </row>
    <row r="780" spans="1:20" ht="51">
      <c r="A780" s="192">
        <v>548</v>
      </c>
      <c r="B780" s="68"/>
      <c r="C780" s="214" t="s">
        <v>1285</v>
      </c>
      <c r="D780" s="215">
        <v>45043</v>
      </c>
      <c r="E780" s="192" t="s">
        <v>2784</v>
      </c>
      <c r="F780" s="192" t="s">
        <v>3</v>
      </c>
      <c r="G780" s="192">
        <v>2109679</v>
      </c>
      <c r="H780" s="68"/>
      <c r="I780" s="198" t="s">
        <v>3042</v>
      </c>
      <c r="J780" s="68"/>
      <c r="K780" s="68"/>
      <c r="L780" s="68"/>
      <c r="M780" s="68"/>
      <c r="N780" s="362"/>
      <c r="O780" s="362"/>
      <c r="P780" s="216">
        <v>0</v>
      </c>
      <c r="Q780" s="216">
        <v>59</v>
      </c>
      <c r="R780" s="68" t="s">
        <v>638</v>
      </c>
      <c r="S780" s="363"/>
      <c r="T780" s="277"/>
    </row>
    <row r="781" spans="1:20" ht="51">
      <c r="A781" s="192" t="s">
        <v>541</v>
      </c>
      <c r="B781" s="68"/>
      <c r="C781" s="214" t="s">
        <v>590</v>
      </c>
      <c r="D781" s="215">
        <v>45043</v>
      </c>
      <c r="E781" s="192" t="s">
        <v>2785</v>
      </c>
      <c r="F781" s="192" t="s">
        <v>3</v>
      </c>
      <c r="G781" s="192">
        <v>2109691</v>
      </c>
      <c r="H781" s="68"/>
      <c r="I781" s="198" t="s">
        <v>3043</v>
      </c>
      <c r="J781" s="68"/>
      <c r="K781" s="68"/>
      <c r="L781" s="68"/>
      <c r="M781" s="68"/>
      <c r="N781" s="362"/>
      <c r="O781" s="362"/>
      <c r="P781" s="216">
        <v>0</v>
      </c>
      <c r="Q781" s="216">
        <v>259.7</v>
      </c>
      <c r="R781" s="68" t="s">
        <v>638</v>
      </c>
      <c r="S781" s="363"/>
      <c r="T781" s="277"/>
    </row>
    <row r="782" spans="1:20" ht="76.5">
      <c r="A782" s="192" t="s">
        <v>541</v>
      </c>
      <c r="B782" s="68"/>
      <c r="C782" s="214" t="s">
        <v>590</v>
      </c>
      <c r="D782" s="215">
        <v>45043</v>
      </c>
      <c r="E782" s="192" t="s">
        <v>2786</v>
      </c>
      <c r="F782" s="192" t="s">
        <v>639</v>
      </c>
      <c r="G782" s="192">
        <v>5539412</v>
      </c>
      <c r="H782" s="68"/>
      <c r="I782" s="198" t="s">
        <v>3044</v>
      </c>
      <c r="J782" s="68"/>
      <c r="K782" s="68"/>
      <c r="L782" s="68"/>
      <c r="M782" s="68"/>
      <c r="N782" s="362"/>
      <c r="O782" s="362"/>
      <c r="P782" s="216">
        <v>0</v>
      </c>
      <c r="Q782" s="216">
        <v>3070.13</v>
      </c>
      <c r="R782" s="68" t="s">
        <v>638</v>
      </c>
      <c r="S782" s="363"/>
      <c r="T782" s="277"/>
    </row>
    <row r="783" spans="1:20" ht="76.5">
      <c r="A783" s="192" t="s">
        <v>541</v>
      </c>
      <c r="B783" s="68"/>
      <c r="C783" s="214" t="s">
        <v>590</v>
      </c>
      <c r="D783" s="215">
        <v>45043</v>
      </c>
      <c r="E783" s="192" t="s">
        <v>2787</v>
      </c>
      <c r="F783" s="192" t="s">
        <v>639</v>
      </c>
      <c r="G783" s="192">
        <v>5539413</v>
      </c>
      <c r="H783" s="68"/>
      <c r="I783" s="198" t="s">
        <v>3044</v>
      </c>
      <c r="J783" s="68"/>
      <c r="K783" s="68"/>
      <c r="L783" s="68"/>
      <c r="M783" s="68"/>
      <c r="N783" s="362"/>
      <c r="O783" s="362"/>
      <c r="P783" s="216">
        <v>0</v>
      </c>
      <c r="Q783" s="216">
        <v>67175</v>
      </c>
      <c r="R783" s="68" t="s">
        <v>638</v>
      </c>
      <c r="S783" s="363"/>
      <c r="T783" s="277"/>
    </row>
    <row r="784" spans="1:20" ht="51">
      <c r="A784" s="192" t="s">
        <v>541</v>
      </c>
      <c r="B784" s="68"/>
      <c r="C784" s="214" t="s">
        <v>590</v>
      </c>
      <c r="D784" s="215">
        <v>45043</v>
      </c>
      <c r="E784" s="192" t="s">
        <v>2788</v>
      </c>
      <c r="F784" s="192" t="s">
        <v>3</v>
      </c>
      <c r="G784" s="192">
        <v>2109712</v>
      </c>
      <c r="H784" s="68"/>
      <c r="I784" s="198" t="s">
        <v>1425</v>
      </c>
      <c r="J784" s="68"/>
      <c r="K784" s="68"/>
      <c r="L784" s="68"/>
      <c r="M784" s="68"/>
      <c r="N784" s="362"/>
      <c r="O784" s="362"/>
      <c r="P784" s="216">
        <v>0</v>
      </c>
      <c r="Q784" s="216">
        <v>200</v>
      </c>
      <c r="R784" s="68" t="s">
        <v>638</v>
      </c>
      <c r="S784" s="363"/>
      <c r="T784" s="277"/>
    </row>
    <row r="785" spans="1:20" ht="51">
      <c r="A785" s="192" t="s">
        <v>541</v>
      </c>
      <c r="B785" s="68"/>
      <c r="C785" s="214" t="s">
        <v>590</v>
      </c>
      <c r="D785" s="215">
        <v>45043</v>
      </c>
      <c r="E785" s="192" t="s">
        <v>2789</v>
      </c>
      <c r="F785" s="192" t="s">
        <v>3</v>
      </c>
      <c r="G785" s="192">
        <v>2109743</v>
      </c>
      <c r="H785" s="68"/>
      <c r="I785" s="198" t="s">
        <v>3045</v>
      </c>
      <c r="J785" s="68"/>
      <c r="K785" s="68"/>
      <c r="L785" s="68"/>
      <c r="M785" s="68"/>
      <c r="N785" s="362"/>
      <c r="O785" s="362"/>
      <c r="P785" s="216">
        <v>0</v>
      </c>
      <c r="Q785" s="216">
        <v>150.94</v>
      </c>
      <c r="R785" s="68" t="s">
        <v>638</v>
      </c>
      <c r="S785" s="363"/>
      <c r="T785" s="277"/>
    </row>
    <row r="786" spans="1:20" ht="51">
      <c r="A786" s="192" t="s">
        <v>541</v>
      </c>
      <c r="B786" s="68"/>
      <c r="C786" s="214" t="s">
        <v>590</v>
      </c>
      <c r="D786" s="215">
        <v>45043</v>
      </c>
      <c r="E786" s="192" t="s">
        <v>2790</v>
      </c>
      <c r="F786" s="192" t="s">
        <v>3</v>
      </c>
      <c r="G786" s="192">
        <v>2109753</v>
      </c>
      <c r="H786" s="68"/>
      <c r="I786" s="198" t="s">
        <v>3046</v>
      </c>
      <c r="J786" s="68"/>
      <c r="K786" s="68"/>
      <c r="L786" s="68"/>
      <c r="M786" s="68"/>
      <c r="N786" s="362"/>
      <c r="O786" s="362"/>
      <c r="P786" s="216">
        <v>0</v>
      </c>
      <c r="Q786" s="216">
        <v>2564.58</v>
      </c>
      <c r="R786" s="68" t="s">
        <v>638</v>
      </c>
      <c r="S786" s="363"/>
      <c r="T786" s="277"/>
    </row>
    <row r="787" spans="1:20" ht="63.75">
      <c r="A787" s="192">
        <v>594</v>
      </c>
      <c r="B787" s="68"/>
      <c r="C787" s="214" t="s">
        <v>88</v>
      </c>
      <c r="D787" s="215">
        <v>45043</v>
      </c>
      <c r="E787" s="192" t="s">
        <v>2791</v>
      </c>
      <c r="F787" s="192" t="s">
        <v>6</v>
      </c>
      <c r="G787" s="192">
        <v>2252226</v>
      </c>
      <c r="H787" s="68"/>
      <c r="I787" s="198" t="s">
        <v>3047</v>
      </c>
      <c r="J787" s="68"/>
      <c r="K787" s="68"/>
      <c r="L787" s="68"/>
      <c r="M787" s="68"/>
      <c r="N787" s="362"/>
      <c r="O787" s="362"/>
      <c r="P787" s="216">
        <v>0</v>
      </c>
      <c r="Q787" s="216">
        <v>6568.24</v>
      </c>
      <c r="R787" s="68" t="s">
        <v>638</v>
      </c>
      <c r="S787" s="363"/>
      <c r="T787" s="277"/>
    </row>
    <row r="788" spans="1:20" ht="51">
      <c r="A788" s="192">
        <v>35</v>
      </c>
      <c r="B788" s="68"/>
      <c r="C788" s="214" t="s">
        <v>43</v>
      </c>
      <c r="D788" s="215">
        <v>45044</v>
      </c>
      <c r="E788" s="192" t="s">
        <v>2792</v>
      </c>
      <c r="F788" s="192" t="s">
        <v>3</v>
      </c>
      <c r="G788" s="192">
        <v>2110036</v>
      </c>
      <c r="H788" s="68"/>
      <c r="I788" s="198" t="s">
        <v>3049</v>
      </c>
      <c r="J788" s="68"/>
      <c r="K788" s="68"/>
      <c r="L788" s="68"/>
      <c r="M788" s="68"/>
      <c r="N788" s="362"/>
      <c r="O788" s="362"/>
      <c r="P788" s="216">
        <v>0</v>
      </c>
      <c r="Q788" s="216">
        <v>128.22999999999999</v>
      </c>
      <c r="R788" s="68" t="s">
        <v>638</v>
      </c>
      <c r="S788" s="363"/>
      <c r="T788" s="277"/>
    </row>
    <row r="789" spans="1:20" ht="51">
      <c r="A789" s="192" t="s">
        <v>541</v>
      </c>
      <c r="B789" s="68"/>
      <c r="C789" s="214" t="s">
        <v>590</v>
      </c>
      <c r="D789" s="215">
        <v>45044</v>
      </c>
      <c r="E789" s="192" t="s">
        <v>2793</v>
      </c>
      <c r="F789" s="192" t="s">
        <v>639</v>
      </c>
      <c r="G789" s="192">
        <v>5559867</v>
      </c>
      <c r="H789" s="68"/>
      <c r="I789" s="198" t="s">
        <v>3051</v>
      </c>
      <c r="J789" s="68"/>
      <c r="K789" s="68"/>
      <c r="L789" s="68"/>
      <c r="M789" s="68"/>
      <c r="N789" s="362"/>
      <c r="O789" s="362"/>
      <c r="P789" s="216">
        <v>200000000</v>
      </c>
      <c r="Q789" s="216">
        <v>0</v>
      </c>
      <c r="R789" s="68" t="s">
        <v>638</v>
      </c>
      <c r="S789" s="363"/>
      <c r="T789" s="277"/>
    </row>
    <row r="790" spans="1:20" ht="51">
      <c r="A790" s="192" t="s">
        <v>541</v>
      </c>
      <c r="B790" s="68"/>
      <c r="C790" s="214" t="s">
        <v>590</v>
      </c>
      <c r="D790" s="215">
        <v>45044</v>
      </c>
      <c r="E790" s="192" t="s">
        <v>2794</v>
      </c>
      <c r="F790" s="192" t="s">
        <v>3</v>
      </c>
      <c r="G790" s="192">
        <v>2109978</v>
      </c>
      <c r="H790" s="68"/>
      <c r="I790" s="198" t="s">
        <v>3052</v>
      </c>
      <c r="J790" s="68"/>
      <c r="K790" s="68"/>
      <c r="L790" s="68"/>
      <c r="M790" s="68"/>
      <c r="N790" s="362"/>
      <c r="O790" s="362"/>
      <c r="P790" s="216">
        <v>0</v>
      </c>
      <c r="Q790" s="216">
        <v>171.88</v>
      </c>
      <c r="R790" s="68" t="s">
        <v>638</v>
      </c>
      <c r="S790" s="363"/>
      <c r="T790" s="277"/>
    </row>
    <row r="791" spans="1:20" ht="51">
      <c r="A791" s="192" t="s">
        <v>541</v>
      </c>
      <c r="B791" s="68"/>
      <c r="C791" s="214" t="s">
        <v>590</v>
      </c>
      <c r="D791" s="215">
        <v>45044</v>
      </c>
      <c r="E791" s="192" t="s">
        <v>2795</v>
      </c>
      <c r="F791" s="192" t="s">
        <v>3</v>
      </c>
      <c r="G791" s="192">
        <v>2109980</v>
      </c>
      <c r="H791" s="68"/>
      <c r="I791" s="198" t="s">
        <v>3053</v>
      </c>
      <c r="J791" s="68"/>
      <c r="K791" s="68"/>
      <c r="L791" s="68"/>
      <c r="M791" s="68"/>
      <c r="N791" s="362"/>
      <c r="O791" s="362"/>
      <c r="P791" s="216">
        <v>0</v>
      </c>
      <c r="Q791" s="216">
        <v>171.88</v>
      </c>
      <c r="R791" s="68" t="s">
        <v>638</v>
      </c>
      <c r="S791" s="363"/>
      <c r="T791" s="277"/>
    </row>
    <row r="792" spans="1:20" ht="51">
      <c r="A792" s="192" t="s">
        <v>541</v>
      </c>
      <c r="B792" s="68"/>
      <c r="C792" s="214" t="s">
        <v>590</v>
      </c>
      <c r="D792" s="215">
        <v>45044</v>
      </c>
      <c r="E792" s="192" t="s">
        <v>2796</v>
      </c>
      <c r="F792" s="192" t="s">
        <v>3</v>
      </c>
      <c r="G792" s="192">
        <v>2109982</v>
      </c>
      <c r="H792" s="68"/>
      <c r="I792" s="198" t="s">
        <v>3054</v>
      </c>
      <c r="J792" s="68"/>
      <c r="K792" s="68"/>
      <c r="L792" s="68"/>
      <c r="M792" s="68"/>
      <c r="N792" s="362"/>
      <c r="O792" s="362"/>
      <c r="P792" s="216">
        <v>0</v>
      </c>
      <c r="Q792" s="216">
        <v>171.88</v>
      </c>
      <c r="R792" s="68" t="s">
        <v>638</v>
      </c>
      <c r="S792" s="363"/>
      <c r="T792" s="277"/>
    </row>
    <row r="793" spans="1:20" ht="38.25">
      <c r="A793" s="192" t="s">
        <v>667</v>
      </c>
      <c r="B793" s="68"/>
      <c r="C793" s="214" t="s">
        <v>1256</v>
      </c>
      <c r="D793" s="215">
        <v>45044</v>
      </c>
      <c r="E793" s="192" t="s">
        <v>2797</v>
      </c>
      <c r="F793" s="192" t="s">
        <v>12</v>
      </c>
      <c r="G793" s="192">
        <v>444486</v>
      </c>
      <c r="H793" s="68"/>
      <c r="I793" s="198" t="s">
        <v>1843</v>
      </c>
      <c r="J793" s="68"/>
      <c r="K793" s="68"/>
      <c r="L793" s="68"/>
      <c r="M793" s="68"/>
      <c r="N793" s="362"/>
      <c r="O793" s="362"/>
      <c r="P793" s="216">
        <v>2066464.35</v>
      </c>
      <c r="Q793" s="216">
        <v>0</v>
      </c>
      <c r="R793" s="68" t="s">
        <v>638</v>
      </c>
      <c r="S793" s="363"/>
      <c r="T793" s="277"/>
    </row>
    <row r="794" spans="1:20" ht="38.25">
      <c r="A794" s="192" t="s">
        <v>667</v>
      </c>
      <c r="B794" s="68"/>
      <c r="C794" s="214" t="s">
        <v>1256</v>
      </c>
      <c r="D794" s="215">
        <v>45044</v>
      </c>
      <c r="E794" s="192" t="s">
        <v>2798</v>
      </c>
      <c r="F794" s="192" t="s">
        <v>12</v>
      </c>
      <c r="G794" s="192">
        <v>444488</v>
      </c>
      <c r="H794" s="68"/>
      <c r="I794" s="198" t="s">
        <v>1843</v>
      </c>
      <c r="J794" s="68"/>
      <c r="K794" s="68"/>
      <c r="L794" s="68"/>
      <c r="M794" s="68"/>
      <c r="N794" s="362"/>
      <c r="O794" s="362"/>
      <c r="P794" s="216">
        <v>5675787.0800000001</v>
      </c>
      <c r="Q794" s="216">
        <v>0</v>
      </c>
      <c r="R794" s="68" t="s">
        <v>638</v>
      </c>
      <c r="S794" s="363"/>
      <c r="T794" s="277"/>
    </row>
    <row r="795" spans="1:20" ht="38.25">
      <c r="A795" s="192" t="s">
        <v>667</v>
      </c>
      <c r="B795" s="68"/>
      <c r="C795" s="214" t="s">
        <v>1256</v>
      </c>
      <c r="D795" s="215">
        <v>45044</v>
      </c>
      <c r="E795" s="192" t="s">
        <v>2799</v>
      </c>
      <c r="F795" s="192" t="s">
        <v>12</v>
      </c>
      <c r="G795" s="192">
        <v>444490</v>
      </c>
      <c r="H795" s="68"/>
      <c r="I795" s="198" t="s">
        <v>1843</v>
      </c>
      <c r="J795" s="68"/>
      <c r="K795" s="68"/>
      <c r="L795" s="68"/>
      <c r="M795" s="68"/>
      <c r="N795" s="362"/>
      <c r="O795" s="362"/>
      <c r="P795" s="216">
        <v>4807973.6900000004</v>
      </c>
      <c r="Q795" s="216">
        <v>0</v>
      </c>
      <c r="R795" s="68" t="s">
        <v>638</v>
      </c>
      <c r="S795" s="363"/>
      <c r="T795" s="277"/>
    </row>
    <row r="796" spans="1:20" ht="38.25">
      <c r="A796" s="192" t="s">
        <v>667</v>
      </c>
      <c r="B796" s="68"/>
      <c r="C796" s="214" t="s">
        <v>1256</v>
      </c>
      <c r="D796" s="215">
        <v>45044</v>
      </c>
      <c r="E796" s="192" t="s">
        <v>2800</v>
      </c>
      <c r="F796" s="192" t="s">
        <v>12</v>
      </c>
      <c r="G796" s="192">
        <v>444492</v>
      </c>
      <c r="H796" s="68"/>
      <c r="I796" s="198" t="s">
        <v>1843</v>
      </c>
      <c r="J796" s="68"/>
      <c r="K796" s="68"/>
      <c r="L796" s="68"/>
      <c r="M796" s="68"/>
      <c r="N796" s="362"/>
      <c r="O796" s="362"/>
      <c r="P796" s="216">
        <v>13205664.57</v>
      </c>
      <c r="Q796" s="216">
        <v>0</v>
      </c>
      <c r="R796" s="68" t="s">
        <v>638</v>
      </c>
      <c r="S796" s="363"/>
      <c r="T796" s="277"/>
    </row>
    <row r="797" spans="1:20" ht="38.25">
      <c r="A797" s="192" t="s">
        <v>667</v>
      </c>
      <c r="B797" s="68"/>
      <c r="C797" s="214" t="s">
        <v>1256</v>
      </c>
      <c r="D797" s="215">
        <v>45044</v>
      </c>
      <c r="E797" s="192" t="s">
        <v>2801</v>
      </c>
      <c r="F797" s="192" t="s">
        <v>12</v>
      </c>
      <c r="G797" s="192">
        <v>444494</v>
      </c>
      <c r="H797" s="68"/>
      <c r="I797" s="198" t="s">
        <v>1843</v>
      </c>
      <c r="J797" s="68"/>
      <c r="K797" s="68"/>
      <c r="L797" s="68"/>
      <c r="M797" s="68"/>
      <c r="N797" s="362"/>
      <c r="O797" s="362"/>
      <c r="P797" s="216">
        <v>13205664.57</v>
      </c>
      <c r="Q797" s="216">
        <v>0</v>
      </c>
      <c r="R797" s="68" t="s">
        <v>638</v>
      </c>
      <c r="S797" s="363"/>
      <c r="T797" s="277"/>
    </row>
    <row r="798" spans="1:20" ht="38.25">
      <c r="A798" s="192" t="s">
        <v>667</v>
      </c>
      <c r="B798" s="68"/>
      <c r="C798" s="214" t="s">
        <v>1256</v>
      </c>
      <c r="D798" s="215">
        <v>45044</v>
      </c>
      <c r="E798" s="192" t="s">
        <v>2802</v>
      </c>
      <c r="F798" s="192" t="s">
        <v>12</v>
      </c>
      <c r="G798" s="192">
        <v>444496</v>
      </c>
      <c r="H798" s="68"/>
      <c r="I798" s="198" t="s">
        <v>1843</v>
      </c>
      <c r="J798" s="68"/>
      <c r="K798" s="68"/>
      <c r="L798" s="68"/>
      <c r="M798" s="68"/>
      <c r="N798" s="362"/>
      <c r="O798" s="362"/>
      <c r="P798" s="216">
        <v>2429588.23</v>
      </c>
      <c r="Q798" s="216">
        <v>0</v>
      </c>
      <c r="R798" s="68" t="s">
        <v>638</v>
      </c>
      <c r="S798" s="363"/>
      <c r="T798" s="277"/>
    </row>
    <row r="799" spans="1:20" ht="38.25">
      <c r="A799" s="192" t="s">
        <v>667</v>
      </c>
      <c r="B799" s="68"/>
      <c r="C799" s="214" t="s">
        <v>1256</v>
      </c>
      <c r="D799" s="215">
        <v>45044</v>
      </c>
      <c r="E799" s="192" t="s">
        <v>2803</v>
      </c>
      <c r="F799" s="192" t="s">
        <v>12</v>
      </c>
      <c r="G799" s="192">
        <v>444498</v>
      </c>
      <c r="H799" s="68"/>
      <c r="I799" s="198" t="s">
        <v>1843</v>
      </c>
      <c r="J799" s="68"/>
      <c r="K799" s="68"/>
      <c r="L799" s="68"/>
      <c r="M799" s="68"/>
      <c r="N799" s="362"/>
      <c r="O799" s="362"/>
      <c r="P799" s="216">
        <v>91381.79</v>
      </c>
      <c r="Q799" s="216">
        <v>0</v>
      </c>
      <c r="R799" s="68" t="s">
        <v>638</v>
      </c>
      <c r="S799" s="363"/>
      <c r="T799" s="277"/>
    </row>
    <row r="800" spans="1:20" ht="38.25">
      <c r="A800" s="192" t="s">
        <v>667</v>
      </c>
      <c r="B800" s="68"/>
      <c r="C800" s="214" t="s">
        <v>1256</v>
      </c>
      <c r="D800" s="215">
        <v>45044</v>
      </c>
      <c r="E800" s="192" t="s">
        <v>2804</v>
      </c>
      <c r="F800" s="192" t="s">
        <v>12</v>
      </c>
      <c r="G800" s="192">
        <v>444500</v>
      </c>
      <c r="H800" s="68"/>
      <c r="I800" s="198" t="s">
        <v>1843</v>
      </c>
      <c r="J800" s="68"/>
      <c r="K800" s="68"/>
      <c r="L800" s="68"/>
      <c r="M800" s="68"/>
      <c r="N800" s="362"/>
      <c r="O800" s="362"/>
      <c r="P800" s="216">
        <v>225086.55</v>
      </c>
      <c r="Q800" s="216">
        <v>0</v>
      </c>
      <c r="R800" s="68" t="s">
        <v>638</v>
      </c>
      <c r="S800" s="363"/>
      <c r="T800" s="277"/>
    </row>
    <row r="801" spans="1:20" ht="38.25">
      <c r="A801" s="192" t="s">
        <v>667</v>
      </c>
      <c r="B801" s="68"/>
      <c r="C801" s="214" t="s">
        <v>1256</v>
      </c>
      <c r="D801" s="215">
        <v>45044</v>
      </c>
      <c r="E801" s="192" t="s">
        <v>2805</v>
      </c>
      <c r="F801" s="192" t="s">
        <v>12</v>
      </c>
      <c r="G801" s="192">
        <v>444502</v>
      </c>
      <c r="H801" s="68"/>
      <c r="I801" s="198" t="s">
        <v>1843</v>
      </c>
      <c r="J801" s="68"/>
      <c r="K801" s="68"/>
      <c r="L801" s="68"/>
      <c r="M801" s="68"/>
      <c r="N801" s="362"/>
      <c r="O801" s="362"/>
      <c r="P801" s="216">
        <v>190671.37</v>
      </c>
      <c r="Q801" s="216">
        <v>0</v>
      </c>
      <c r="R801" s="68" t="s">
        <v>638</v>
      </c>
      <c r="S801" s="363"/>
      <c r="T801" s="277"/>
    </row>
    <row r="802" spans="1:20" ht="38.25">
      <c r="A802" s="192" t="s">
        <v>667</v>
      </c>
      <c r="B802" s="68"/>
      <c r="C802" s="214" t="s">
        <v>1256</v>
      </c>
      <c r="D802" s="215">
        <v>45044</v>
      </c>
      <c r="E802" s="192" t="s">
        <v>2806</v>
      </c>
      <c r="F802" s="192" t="s">
        <v>12</v>
      </c>
      <c r="G802" s="192">
        <v>444504</v>
      </c>
      <c r="H802" s="68"/>
      <c r="I802" s="198" t="s">
        <v>1843</v>
      </c>
      <c r="J802" s="68"/>
      <c r="K802" s="68"/>
      <c r="L802" s="68"/>
      <c r="M802" s="68"/>
      <c r="N802" s="362"/>
      <c r="O802" s="362"/>
      <c r="P802" s="216">
        <v>212615</v>
      </c>
      <c r="Q802" s="216">
        <v>0</v>
      </c>
      <c r="R802" s="68" t="s">
        <v>638</v>
      </c>
      <c r="S802" s="363"/>
      <c r="T802" s="277"/>
    </row>
    <row r="803" spans="1:20" ht="38.25">
      <c r="A803" s="192" t="s">
        <v>667</v>
      </c>
      <c r="B803" s="68"/>
      <c r="C803" s="214" t="s">
        <v>1256</v>
      </c>
      <c r="D803" s="215">
        <v>45044</v>
      </c>
      <c r="E803" s="192" t="s">
        <v>2807</v>
      </c>
      <c r="F803" s="192" t="s">
        <v>12</v>
      </c>
      <c r="G803" s="192">
        <v>444506</v>
      </c>
      <c r="H803" s="68"/>
      <c r="I803" s="198" t="s">
        <v>1843</v>
      </c>
      <c r="J803" s="68"/>
      <c r="K803" s="68"/>
      <c r="L803" s="68"/>
      <c r="M803" s="68"/>
      <c r="N803" s="362"/>
      <c r="O803" s="362"/>
      <c r="P803" s="216">
        <v>9766645.1099999994</v>
      </c>
      <c r="Q803" s="216">
        <v>0</v>
      </c>
      <c r="R803" s="68" t="s">
        <v>638</v>
      </c>
      <c r="S803" s="363"/>
      <c r="T803" s="277"/>
    </row>
    <row r="804" spans="1:20" ht="38.25">
      <c r="A804" s="192" t="s">
        <v>667</v>
      </c>
      <c r="B804" s="68"/>
      <c r="C804" s="214" t="s">
        <v>1256</v>
      </c>
      <c r="D804" s="215">
        <v>45044</v>
      </c>
      <c r="E804" s="192" t="s">
        <v>2808</v>
      </c>
      <c r="F804" s="192" t="s">
        <v>12</v>
      </c>
      <c r="G804" s="192">
        <v>444508</v>
      </c>
      <c r="H804" s="68"/>
      <c r="I804" s="198" t="s">
        <v>1843</v>
      </c>
      <c r="J804" s="68"/>
      <c r="K804" s="68"/>
      <c r="L804" s="68"/>
      <c r="M804" s="68"/>
      <c r="N804" s="362"/>
      <c r="O804" s="362"/>
      <c r="P804" s="216">
        <v>107439.61</v>
      </c>
      <c r="Q804" s="216">
        <v>0</v>
      </c>
      <c r="R804" s="68" t="s">
        <v>638</v>
      </c>
      <c r="S804" s="363"/>
      <c r="T804" s="277"/>
    </row>
    <row r="805" spans="1:20" ht="38.25">
      <c r="A805" s="192" t="s">
        <v>667</v>
      </c>
      <c r="B805" s="68"/>
      <c r="C805" s="214" t="s">
        <v>1256</v>
      </c>
      <c r="D805" s="215">
        <v>45044</v>
      </c>
      <c r="E805" s="192" t="s">
        <v>2809</v>
      </c>
      <c r="F805" s="192" t="s">
        <v>12</v>
      </c>
      <c r="G805" s="192">
        <v>444510</v>
      </c>
      <c r="H805" s="68"/>
      <c r="I805" s="198" t="s">
        <v>1843</v>
      </c>
      <c r="J805" s="68"/>
      <c r="K805" s="68"/>
      <c r="L805" s="68"/>
      <c r="M805" s="68"/>
      <c r="N805" s="362"/>
      <c r="O805" s="362"/>
      <c r="P805" s="216">
        <v>538148.68000000005</v>
      </c>
      <c r="Q805" s="216">
        <v>0</v>
      </c>
      <c r="R805" s="68" t="s">
        <v>638</v>
      </c>
      <c r="S805" s="363"/>
      <c r="T805" s="277"/>
    </row>
    <row r="806" spans="1:20" ht="38.25">
      <c r="A806" s="192" t="s">
        <v>667</v>
      </c>
      <c r="B806" s="68"/>
      <c r="C806" s="214" t="s">
        <v>1256</v>
      </c>
      <c r="D806" s="215">
        <v>45044</v>
      </c>
      <c r="E806" s="192" t="s">
        <v>2810</v>
      </c>
      <c r="F806" s="192" t="s">
        <v>12</v>
      </c>
      <c r="G806" s="192">
        <v>444512</v>
      </c>
      <c r="H806" s="68"/>
      <c r="I806" s="198" t="s">
        <v>1843</v>
      </c>
      <c r="J806" s="68"/>
      <c r="K806" s="68"/>
      <c r="L806" s="68"/>
      <c r="M806" s="68"/>
      <c r="N806" s="362"/>
      <c r="O806" s="362"/>
      <c r="P806" s="216">
        <v>1478088.6</v>
      </c>
      <c r="Q806" s="216">
        <v>0</v>
      </c>
      <c r="R806" s="68" t="s">
        <v>638</v>
      </c>
      <c r="S806" s="363"/>
      <c r="T806" s="277"/>
    </row>
    <row r="807" spans="1:20" ht="38.25">
      <c r="A807" s="192" t="s">
        <v>667</v>
      </c>
      <c r="B807" s="68"/>
      <c r="C807" s="214" t="s">
        <v>1256</v>
      </c>
      <c r="D807" s="215">
        <v>45044</v>
      </c>
      <c r="E807" s="192" t="s">
        <v>2811</v>
      </c>
      <c r="F807" s="192" t="s">
        <v>12</v>
      </c>
      <c r="G807" s="192">
        <v>444514</v>
      </c>
      <c r="H807" s="68"/>
      <c r="I807" s="198" t="s">
        <v>1843</v>
      </c>
      <c r="J807" s="68"/>
      <c r="K807" s="68"/>
      <c r="L807" s="68"/>
      <c r="M807" s="68"/>
      <c r="N807" s="362"/>
      <c r="O807" s="362"/>
      <c r="P807" s="216">
        <v>4595358.76</v>
      </c>
      <c r="Q807" s="216">
        <v>0</v>
      </c>
      <c r="R807" s="68" t="s">
        <v>638</v>
      </c>
      <c r="S807" s="363"/>
      <c r="T807" s="277"/>
    </row>
    <row r="808" spans="1:20" ht="38.25">
      <c r="A808" s="192" t="s">
        <v>667</v>
      </c>
      <c r="B808" s="68"/>
      <c r="C808" s="214" t="s">
        <v>1256</v>
      </c>
      <c r="D808" s="215">
        <v>45044</v>
      </c>
      <c r="E808" s="192" t="s">
        <v>2812</v>
      </c>
      <c r="F808" s="192" t="s">
        <v>12</v>
      </c>
      <c r="G808" s="192">
        <v>444516</v>
      </c>
      <c r="H808" s="68"/>
      <c r="I808" s="198" t="s">
        <v>1843</v>
      </c>
      <c r="J808" s="68"/>
      <c r="K808" s="68"/>
      <c r="L808" s="68"/>
      <c r="M808" s="68"/>
      <c r="N808" s="362"/>
      <c r="O808" s="362"/>
      <c r="P808" s="216">
        <v>12681963.25</v>
      </c>
      <c r="Q808" s="216">
        <v>0</v>
      </c>
      <c r="R808" s="68" t="s">
        <v>638</v>
      </c>
      <c r="S808" s="363"/>
      <c r="T808" s="277"/>
    </row>
    <row r="809" spans="1:20" ht="38.25">
      <c r="A809" s="192" t="s">
        <v>667</v>
      </c>
      <c r="B809" s="68"/>
      <c r="C809" s="214" t="s">
        <v>1256</v>
      </c>
      <c r="D809" s="215">
        <v>45044</v>
      </c>
      <c r="E809" s="192" t="s">
        <v>2813</v>
      </c>
      <c r="F809" s="192" t="s">
        <v>12</v>
      </c>
      <c r="G809" s="192">
        <v>444518</v>
      </c>
      <c r="H809" s="68"/>
      <c r="I809" s="198" t="s">
        <v>1843</v>
      </c>
      <c r="J809" s="68"/>
      <c r="K809" s="68"/>
      <c r="L809" s="68"/>
      <c r="M809" s="68"/>
      <c r="N809" s="362"/>
      <c r="O809" s="362"/>
      <c r="P809" s="216">
        <v>632713.43999999994</v>
      </c>
      <c r="Q809" s="216">
        <v>0</v>
      </c>
      <c r="R809" s="68" t="s">
        <v>638</v>
      </c>
      <c r="S809" s="363"/>
      <c r="T809" s="277"/>
    </row>
    <row r="810" spans="1:20" ht="38.25">
      <c r="A810" s="192" t="s">
        <v>667</v>
      </c>
      <c r="B810" s="68"/>
      <c r="C810" s="214" t="s">
        <v>1256</v>
      </c>
      <c r="D810" s="215">
        <v>45044</v>
      </c>
      <c r="E810" s="192" t="s">
        <v>2814</v>
      </c>
      <c r="F810" s="192" t="s">
        <v>12</v>
      </c>
      <c r="G810" s="192">
        <v>444520</v>
      </c>
      <c r="H810" s="68"/>
      <c r="I810" s="198" t="s">
        <v>1843</v>
      </c>
      <c r="J810" s="68"/>
      <c r="K810" s="68"/>
      <c r="L810" s="68"/>
      <c r="M810" s="68"/>
      <c r="N810" s="362"/>
      <c r="O810" s="362"/>
      <c r="P810" s="216">
        <v>7636852.4000000004</v>
      </c>
      <c r="Q810" s="216">
        <v>0</v>
      </c>
      <c r="R810" s="68" t="s">
        <v>638</v>
      </c>
      <c r="S810" s="363"/>
      <c r="T810" s="277"/>
    </row>
    <row r="811" spans="1:20" ht="38.25">
      <c r="A811" s="192" t="s">
        <v>667</v>
      </c>
      <c r="B811" s="68"/>
      <c r="C811" s="214" t="s">
        <v>1256</v>
      </c>
      <c r="D811" s="215">
        <v>45044</v>
      </c>
      <c r="E811" s="192" t="s">
        <v>2815</v>
      </c>
      <c r="F811" s="192" t="s">
        <v>12</v>
      </c>
      <c r="G811" s="192">
        <v>444522</v>
      </c>
      <c r="H811" s="68"/>
      <c r="I811" s="198" t="s">
        <v>1843</v>
      </c>
      <c r="J811" s="68"/>
      <c r="K811" s="68"/>
      <c r="L811" s="68"/>
      <c r="M811" s="68"/>
      <c r="N811" s="362"/>
      <c r="O811" s="362"/>
      <c r="P811" s="216">
        <v>6778070.8099999996</v>
      </c>
      <c r="Q811" s="216">
        <v>0</v>
      </c>
      <c r="R811" s="68" t="s">
        <v>638</v>
      </c>
      <c r="S811" s="363"/>
      <c r="T811" s="277"/>
    </row>
    <row r="812" spans="1:20" ht="38.25">
      <c r="A812" s="192" t="s">
        <v>667</v>
      </c>
      <c r="B812" s="68"/>
      <c r="C812" s="214" t="s">
        <v>1256</v>
      </c>
      <c r="D812" s="215">
        <v>45044</v>
      </c>
      <c r="E812" s="192" t="s">
        <v>2816</v>
      </c>
      <c r="F812" s="192" t="s">
        <v>12</v>
      </c>
      <c r="G812" s="192">
        <v>444524</v>
      </c>
      <c r="H812" s="68"/>
      <c r="I812" s="198" t="s">
        <v>1843</v>
      </c>
      <c r="J812" s="68"/>
      <c r="K812" s="68"/>
      <c r="L812" s="68"/>
      <c r="M812" s="68"/>
      <c r="N812" s="362"/>
      <c r="O812" s="362"/>
      <c r="P812" s="216">
        <v>609.24</v>
      </c>
      <c r="Q812" s="216">
        <v>0</v>
      </c>
      <c r="R812" s="68" t="s">
        <v>638</v>
      </c>
      <c r="S812" s="363"/>
      <c r="T812" s="277"/>
    </row>
    <row r="813" spans="1:20" ht="38.25">
      <c r="A813" s="192" t="s">
        <v>667</v>
      </c>
      <c r="B813" s="68"/>
      <c r="C813" s="214" t="s">
        <v>1256</v>
      </c>
      <c r="D813" s="215">
        <v>45044</v>
      </c>
      <c r="E813" s="192" t="s">
        <v>2817</v>
      </c>
      <c r="F813" s="192" t="s">
        <v>12</v>
      </c>
      <c r="G813" s="192">
        <v>444526</v>
      </c>
      <c r="H813" s="68"/>
      <c r="I813" s="198" t="s">
        <v>1843</v>
      </c>
      <c r="J813" s="68"/>
      <c r="K813" s="68"/>
      <c r="L813" s="68"/>
      <c r="M813" s="68"/>
      <c r="N813" s="362"/>
      <c r="O813" s="362"/>
      <c r="P813" s="216">
        <v>13776.46</v>
      </c>
      <c r="Q813" s="216">
        <v>0</v>
      </c>
      <c r="R813" s="68" t="s">
        <v>638</v>
      </c>
      <c r="S813" s="363"/>
      <c r="T813" s="277"/>
    </row>
    <row r="814" spans="1:20" ht="38.25">
      <c r="A814" s="192" t="s">
        <v>667</v>
      </c>
      <c r="B814" s="68"/>
      <c r="C814" s="214" t="s">
        <v>1256</v>
      </c>
      <c r="D814" s="215">
        <v>45044</v>
      </c>
      <c r="E814" s="192" t="s">
        <v>2818</v>
      </c>
      <c r="F814" s="192" t="s">
        <v>12</v>
      </c>
      <c r="G814" s="192">
        <v>444528</v>
      </c>
      <c r="H814" s="68"/>
      <c r="I814" s="198" t="s">
        <v>1843</v>
      </c>
      <c r="J814" s="68"/>
      <c r="K814" s="68"/>
      <c r="L814" s="68"/>
      <c r="M814" s="68"/>
      <c r="N814" s="362"/>
      <c r="O814" s="362"/>
      <c r="P814" s="216">
        <v>13776.46</v>
      </c>
      <c r="Q814" s="216">
        <v>0</v>
      </c>
      <c r="R814" s="68" t="s">
        <v>638</v>
      </c>
      <c r="S814" s="363"/>
      <c r="T814" s="277"/>
    </row>
    <row r="815" spans="1:20" ht="38.25">
      <c r="A815" s="192" t="s">
        <v>667</v>
      </c>
      <c r="B815" s="68"/>
      <c r="C815" s="214" t="s">
        <v>1256</v>
      </c>
      <c r="D815" s="215">
        <v>45044</v>
      </c>
      <c r="E815" s="192" t="s">
        <v>2819</v>
      </c>
      <c r="F815" s="192" t="s">
        <v>12</v>
      </c>
      <c r="G815" s="192">
        <v>444530</v>
      </c>
      <c r="H815" s="68"/>
      <c r="I815" s="198" t="s">
        <v>1843</v>
      </c>
      <c r="J815" s="68"/>
      <c r="K815" s="68"/>
      <c r="L815" s="68"/>
      <c r="M815" s="68"/>
      <c r="N815" s="362"/>
      <c r="O815" s="362"/>
      <c r="P815" s="216">
        <v>13776.46</v>
      </c>
      <c r="Q815" s="216">
        <v>0</v>
      </c>
      <c r="R815" s="68" t="s">
        <v>638</v>
      </c>
      <c r="S815" s="363"/>
      <c r="T815" s="277"/>
    </row>
    <row r="816" spans="1:20" ht="38.25">
      <c r="A816" s="192" t="s">
        <v>667</v>
      </c>
      <c r="B816" s="68"/>
      <c r="C816" s="214" t="s">
        <v>1256</v>
      </c>
      <c r="D816" s="215">
        <v>45044</v>
      </c>
      <c r="E816" s="192" t="s">
        <v>2820</v>
      </c>
      <c r="F816" s="192" t="s">
        <v>12</v>
      </c>
      <c r="G816" s="192">
        <v>444532</v>
      </c>
      <c r="H816" s="68"/>
      <c r="I816" s="198" t="s">
        <v>1843</v>
      </c>
      <c r="J816" s="68"/>
      <c r="K816" s="68"/>
      <c r="L816" s="68"/>
      <c r="M816" s="68"/>
      <c r="N816" s="362"/>
      <c r="O816" s="362"/>
      <c r="P816" s="216">
        <v>254372.98</v>
      </c>
      <c r="Q816" s="216">
        <v>0</v>
      </c>
      <c r="R816" s="68" t="s">
        <v>638</v>
      </c>
      <c r="S816" s="363"/>
      <c r="T816" s="277"/>
    </row>
    <row r="817" spans="1:20" ht="38.25">
      <c r="A817" s="192" t="s">
        <v>667</v>
      </c>
      <c r="B817" s="68"/>
      <c r="C817" s="214" t="s">
        <v>1256</v>
      </c>
      <c r="D817" s="215">
        <v>45044</v>
      </c>
      <c r="E817" s="192" t="s">
        <v>2821</v>
      </c>
      <c r="F817" s="192" t="s">
        <v>12</v>
      </c>
      <c r="G817" s="192">
        <v>444534</v>
      </c>
      <c r="H817" s="68"/>
      <c r="I817" s="198" t="s">
        <v>1843</v>
      </c>
      <c r="J817" s="68"/>
      <c r="K817" s="68"/>
      <c r="L817" s="68"/>
      <c r="M817" s="68"/>
      <c r="N817" s="362"/>
      <c r="O817" s="362"/>
      <c r="P817" s="216">
        <v>5728.51</v>
      </c>
      <c r="Q817" s="216">
        <v>0</v>
      </c>
      <c r="R817" s="68" t="s">
        <v>638</v>
      </c>
      <c r="S817" s="363"/>
      <c r="T817" s="277"/>
    </row>
    <row r="818" spans="1:20" ht="38.25">
      <c r="A818" s="192" t="s">
        <v>667</v>
      </c>
      <c r="B818" s="68"/>
      <c r="C818" s="214" t="s">
        <v>1256</v>
      </c>
      <c r="D818" s="215">
        <v>45044</v>
      </c>
      <c r="E818" s="192" t="s">
        <v>2822</v>
      </c>
      <c r="F818" s="192" t="s">
        <v>12</v>
      </c>
      <c r="G818" s="192">
        <v>444536</v>
      </c>
      <c r="H818" s="68"/>
      <c r="I818" s="198" t="s">
        <v>1843</v>
      </c>
      <c r="J818" s="68"/>
      <c r="K818" s="68"/>
      <c r="L818" s="68"/>
      <c r="M818" s="68"/>
      <c r="N818" s="362"/>
      <c r="O818" s="362"/>
      <c r="P818" s="216">
        <v>3600.95</v>
      </c>
      <c r="Q818" s="216">
        <v>0</v>
      </c>
      <c r="R818" s="68" t="s">
        <v>638</v>
      </c>
      <c r="S818" s="363"/>
      <c r="T818" s="277"/>
    </row>
    <row r="819" spans="1:20" ht="38.25">
      <c r="A819" s="192" t="s">
        <v>667</v>
      </c>
      <c r="B819" s="68"/>
      <c r="C819" s="214" t="s">
        <v>1256</v>
      </c>
      <c r="D819" s="215">
        <v>45044</v>
      </c>
      <c r="E819" s="192" t="s">
        <v>2823</v>
      </c>
      <c r="F819" s="192" t="s">
        <v>12</v>
      </c>
      <c r="G819" s="192">
        <v>444538</v>
      </c>
      <c r="H819" s="68"/>
      <c r="I819" s="198" t="s">
        <v>1843</v>
      </c>
      <c r="J819" s="68"/>
      <c r="K819" s="68"/>
      <c r="L819" s="68"/>
      <c r="M819" s="68"/>
      <c r="N819" s="362"/>
      <c r="O819" s="362"/>
      <c r="P819" s="216">
        <v>215.34</v>
      </c>
      <c r="Q819" s="216">
        <v>0</v>
      </c>
      <c r="R819" s="68" t="s">
        <v>638</v>
      </c>
      <c r="S819" s="363"/>
      <c r="T819" s="277"/>
    </row>
    <row r="820" spans="1:20" ht="38.25">
      <c r="A820" s="192" t="s">
        <v>667</v>
      </c>
      <c r="B820" s="68"/>
      <c r="C820" s="214" t="s">
        <v>1256</v>
      </c>
      <c r="D820" s="215">
        <v>45044</v>
      </c>
      <c r="E820" s="192" t="s">
        <v>2824</v>
      </c>
      <c r="F820" s="192" t="s">
        <v>12</v>
      </c>
      <c r="G820" s="192">
        <v>444540</v>
      </c>
      <c r="H820" s="68"/>
      <c r="I820" s="198" t="s">
        <v>1843</v>
      </c>
      <c r="J820" s="68"/>
      <c r="K820" s="68"/>
      <c r="L820" s="68"/>
      <c r="M820" s="68"/>
      <c r="N820" s="362"/>
      <c r="O820" s="362"/>
      <c r="P820" s="216">
        <v>193.11</v>
      </c>
      <c r="Q820" s="216">
        <v>0</v>
      </c>
      <c r="R820" s="68" t="s">
        <v>638</v>
      </c>
      <c r="S820" s="363"/>
      <c r="T820" s="277"/>
    </row>
    <row r="821" spans="1:20" ht="38.25">
      <c r="A821" s="192" t="s">
        <v>667</v>
      </c>
      <c r="B821" s="68"/>
      <c r="C821" s="214" t="s">
        <v>1256</v>
      </c>
      <c r="D821" s="215">
        <v>45044</v>
      </c>
      <c r="E821" s="192" t="s">
        <v>2825</v>
      </c>
      <c r="F821" s="192" t="s">
        <v>12</v>
      </c>
      <c r="G821" s="192">
        <v>444542</v>
      </c>
      <c r="H821" s="68"/>
      <c r="I821" s="198" t="s">
        <v>1843</v>
      </c>
      <c r="J821" s="68"/>
      <c r="K821" s="68"/>
      <c r="L821" s="68"/>
      <c r="M821" s="68"/>
      <c r="N821" s="362"/>
      <c r="O821" s="362"/>
      <c r="P821" s="216">
        <v>4868.8900000000003</v>
      </c>
      <c r="Q821" s="216">
        <v>0</v>
      </c>
      <c r="R821" s="68" t="s">
        <v>638</v>
      </c>
      <c r="S821" s="363"/>
      <c r="T821" s="277"/>
    </row>
    <row r="822" spans="1:20" ht="38.25">
      <c r="A822" s="192" t="s">
        <v>667</v>
      </c>
      <c r="B822" s="68"/>
      <c r="C822" s="214" t="s">
        <v>1256</v>
      </c>
      <c r="D822" s="215">
        <v>45044</v>
      </c>
      <c r="E822" s="192" t="s">
        <v>2826</v>
      </c>
      <c r="F822" s="192" t="s">
        <v>12</v>
      </c>
      <c r="G822" s="192">
        <v>444544</v>
      </c>
      <c r="H822" s="68"/>
      <c r="I822" s="198" t="s">
        <v>1843</v>
      </c>
      <c r="J822" s="68"/>
      <c r="K822" s="68"/>
      <c r="L822" s="68"/>
      <c r="M822" s="68"/>
      <c r="N822" s="362"/>
      <c r="O822" s="362"/>
      <c r="P822" s="216">
        <v>4868.8900000000003</v>
      </c>
      <c r="Q822" s="216">
        <v>0</v>
      </c>
      <c r="R822" s="68" t="s">
        <v>638</v>
      </c>
      <c r="S822" s="363"/>
      <c r="T822" s="277"/>
    </row>
    <row r="823" spans="1:20" ht="38.25">
      <c r="A823" s="192" t="s">
        <v>667</v>
      </c>
      <c r="B823" s="68"/>
      <c r="C823" s="214" t="s">
        <v>1256</v>
      </c>
      <c r="D823" s="215">
        <v>45044</v>
      </c>
      <c r="E823" s="192" t="s">
        <v>2827</v>
      </c>
      <c r="F823" s="192" t="s">
        <v>12</v>
      </c>
      <c r="G823" s="192">
        <v>444546</v>
      </c>
      <c r="H823" s="68"/>
      <c r="I823" s="198" t="s">
        <v>1843</v>
      </c>
      <c r="J823" s="68"/>
      <c r="K823" s="68"/>
      <c r="L823" s="68"/>
      <c r="M823" s="68"/>
      <c r="N823" s="362"/>
      <c r="O823" s="362"/>
      <c r="P823" s="216">
        <v>4868.8900000000003</v>
      </c>
      <c r="Q823" s="216">
        <v>0</v>
      </c>
      <c r="R823" s="68" t="s">
        <v>638</v>
      </c>
      <c r="S823" s="363"/>
      <c r="T823" s="277"/>
    </row>
    <row r="824" spans="1:20" ht="38.25">
      <c r="A824" s="192" t="s">
        <v>667</v>
      </c>
      <c r="B824" s="68"/>
      <c r="C824" s="214" t="s">
        <v>1256</v>
      </c>
      <c r="D824" s="215">
        <v>45044</v>
      </c>
      <c r="E824" s="192" t="s">
        <v>2828</v>
      </c>
      <c r="F824" s="192" t="s">
        <v>12</v>
      </c>
      <c r="G824" s="192">
        <v>444548</v>
      </c>
      <c r="H824" s="68"/>
      <c r="I824" s="198" t="s">
        <v>1843</v>
      </c>
      <c r="J824" s="68"/>
      <c r="K824" s="68"/>
      <c r="L824" s="68"/>
      <c r="M824" s="68"/>
      <c r="N824" s="362"/>
      <c r="O824" s="362"/>
      <c r="P824" s="216">
        <v>4868.8900000000003</v>
      </c>
      <c r="Q824" s="216">
        <v>0</v>
      </c>
      <c r="R824" s="68" t="s">
        <v>638</v>
      </c>
      <c r="S824" s="363"/>
      <c r="T824" s="277"/>
    </row>
    <row r="825" spans="1:20" ht="38.25">
      <c r="A825" s="192" t="s">
        <v>667</v>
      </c>
      <c r="B825" s="68"/>
      <c r="C825" s="214" t="s">
        <v>1256</v>
      </c>
      <c r="D825" s="215">
        <v>45044</v>
      </c>
      <c r="E825" s="192" t="s">
        <v>2829</v>
      </c>
      <c r="F825" s="192" t="s">
        <v>12</v>
      </c>
      <c r="G825" s="192">
        <v>444550</v>
      </c>
      <c r="H825" s="68"/>
      <c r="I825" s="198" t="s">
        <v>1843</v>
      </c>
      <c r="J825" s="68"/>
      <c r="K825" s="68"/>
      <c r="L825" s="68"/>
      <c r="M825" s="68"/>
      <c r="N825" s="362"/>
      <c r="O825" s="362"/>
      <c r="P825" s="216">
        <v>4868.8900000000003</v>
      </c>
      <c r="Q825" s="216">
        <v>0</v>
      </c>
      <c r="R825" s="68" t="s">
        <v>638</v>
      </c>
      <c r="S825" s="363"/>
      <c r="T825" s="277"/>
    </row>
    <row r="826" spans="1:20" ht="38.25">
      <c r="A826" s="192" t="s">
        <v>667</v>
      </c>
      <c r="B826" s="68"/>
      <c r="C826" s="214" t="s">
        <v>1256</v>
      </c>
      <c r="D826" s="215">
        <v>45044</v>
      </c>
      <c r="E826" s="192" t="s">
        <v>2830</v>
      </c>
      <c r="F826" s="192" t="s">
        <v>12</v>
      </c>
      <c r="G826" s="192">
        <v>444552</v>
      </c>
      <c r="H826" s="68"/>
      <c r="I826" s="198" t="s">
        <v>1843</v>
      </c>
      <c r="J826" s="68"/>
      <c r="K826" s="68"/>
      <c r="L826" s="68"/>
      <c r="M826" s="68"/>
      <c r="N826" s="362"/>
      <c r="O826" s="362"/>
      <c r="P826" s="216">
        <v>44518.66</v>
      </c>
      <c r="Q826" s="216">
        <v>0</v>
      </c>
      <c r="R826" s="68" t="s">
        <v>638</v>
      </c>
      <c r="S826" s="363"/>
      <c r="T826" s="277"/>
    </row>
    <row r="827" spans="1:20" ht="38.25">
      <c r="A827" s="192" t="s">
        <v>667</v>
      </c>
      <c r="B827" s="68"/>
      <c r="C827" s="214" t="s">
        <v>1256</v>
      </c>
      <c r="D827" s="215">
        <v>45044</v>
      </c>
      <c r="E827" s="192" t="s">
        <v>2831</v>
      </c>
      <c r="F827" s="192" t="s">
        <v>12</v>
      </c>
      <c r="G827" s="192">
        <v>444554</v>
      </c>
      <c r="H827" s="68"/>
      <c r="I827" s="198" t="s">
        <v>1843</v>
      </c>
      <c r="J827" s="68"/>
      <c r="K827" s="68"/>
      <c r="L827" s="68"/>
      <c r="M827" s="68"/>
      <c r="N827" s="362"/>
      <c r="O827" s="362"/>
      <c r="P827" s="216">
        <v>27984.68</v>
      </c>
      <c r="Q827" s="216">
        <v>0</v>
      </c>
      <c r="R827" s="68" t="s">
        <v>638</v>
      </c>
      <c r="S827" s="363"/>
      <c r="T827" s="277"/>
    </row>
    <row r="828" spans="1:20" ht="38.25">
      <c r="A828" s="192" t="s">
        <v>667</v>
      </c>
      <c r="B828" s="68"/>
      <c r="C828" s="214" t="s">
        <v>1256</v>
      </c>
      <c r="D828" s="215">
        <v>45044</v>
      </c>
      <c r="E828" s="192" t="s">
        <v>2832</v>
      </c>
      <c r="F828" s="192" t="s">
        <v>12</v>
      </c>
      <c r="G828" s="192">
        <v>444556</v>
      </c>
      <c r="H828" s="68"/>
      <c r="I828" s="198" t="s">
        <v>1843</v>
      </c>
      <c r="J828" s="68"/>
      <c r="K828" s="68"/>
      <c r="L828" s="68"/>
      <c r="M828" s="68"/>
      <c r="N828" s="362"/>
      <c r="O828" s="362"/>
      <c r="P828" s="216">
        <v>1673.29</v>
      </c>
      <c r="Q828" s="216">
        <v>0</v>
      </c>
      <c r="R828" s="68" t="s">
        <v>638</v>
      </c>
      <c r="S828" s="363"/>
      <c r="T828" s="277"/>
    </row>
    <row r="829" spans="1:20" ht="38.25">
      <c r="A829" s="192" t="s">
        <v>667</v>
      </c>
      <c r="B829" s="68"/>
      <c r="C829" s="214" t="s">
        <v>1256</v>
      </c>
      <c r="D829" s="215">
        <v>45044</v>
      </c>
      <c r="E829" s="192" t="s">
        <v>2833</v>
      </c>
      <c r="F829" s="192" t="s">
        <v>12</v>
      </c>
      <c r="G829" s="192">
        <v>444558</v>
      </c>
      <c r="H829" s="68"/>
      <c r="I829" s="198" t="s">
        <v>1843</v>
      </c>
      <c r="J829" s="68"/>
      <c r="K829" s="68"/>
      <c r="L829" s="68"/>
      <c r="M829" s="68"/>
      <c r="N829" s="362"/>
      <c r="O829" s="362"/>
      <c r="P829" s="216">
        <v>1500.56</v>
      </c>
      <c r="Q829" s="216">
        <v>0</v>
      </c>
      <c r="R829" s="68" t="s">
        <v>638</v>
      </c>
      <c r="S829" s="363"/>
      <c r="T829" s="277"/>
    </row>
    <row r="830" spans="1:20" ht="38.25">
      <c r="A830" s="192" t="s">
        <v>667</v>
      </c>
      <c r="B830" s="68"/>
      <c r="C830" s="214" t="s">
        <v>1256</v>
      </c>
      <c r="D830" s="215">
        <v>45044</v>
      </c>
      <c r="E830" s="192" t="s">
        <v>2834</v>
      </c>
      <c r="F830" s="192" t="s">
        <v>12</v>
      </c>
      <c r="G830" s="192">
        <v>444560</v>
      </c>
      <c r="H830" s="68"/>
      <c r="I830" s="198" t="s">
        <v>1843</v>
      </c>
      <c r="J830" s="68"/>
      <c r="K830" s="68"/>
      <c r="L830" s="68"/>
      <c r="M830" s="68"/>
      <c r="N830" s="362"/>
      <c r="O830" s="362"/>
      <c r="P830" s="216">
        <v>37838.589999999997</v>
      </c>
      <c r="Q830" s="216">
        <v>0</v>
      </c>
      <c r="R830" s="68" t="s">
        <v>638</v>
      </c>
      <c r="S830" s="363"/>
      <c r="T830" s="277"/>
    </row>
    <row r="831" spans="1:20" ht="38.25">
      <c r="A831" s="192" t="s">
        <v>667</v>
      </c>
      <c r="B831" s="68"/>
      <c r="C831" s="214" t="s">
        <v>1256</v>
      </c>
      <c r="D831" s="215">
        <v>45044</v>
      </c>
      <c r="E831" s="192" t="s">
        <v>2835</v>
      </c>
      <c r="F831" s="192" t="s">
        <v>12</v>
      </c>
      <c r="G831" s="192">
        <v>444562</v>
      </c>
      <c r="H831" s="68"/>
      <c r="I831" s="198" t="s">
        <v>1843</v>
      </c>
      <c r="J831" s="68"/>
      <c r="K831" s="68"/>
      <c r="L831" s="68"/>
      <c r="M831" s="68"/>
      <c r="N831" s="362"/>
      <c r="O831" s="362"/>
      <c r="P831" s="216">
        <v>37838.589999999997</v>
      </c>
      <c r="Q831" s="216">
        <v>0</v>
      </c>
      <c r="R831" s="68" t="s">
        <v>638</v>
      </c>
      <c r="S831" s="363"/>
      <c r="T831" s="277"/>
    </row>
    <row r="832" spans="1:20" ht="38.25">
      <c r="A832" s="192" t="s">
        <v>667</v>
      </c>
      <c r="B832" s="68"/>
      <c r="C832" s="214" t="s">
        <v>1256</v>
      </c>
      <c r="D832" s="215">
        <v>45044</v>
      </c>
      <c r="E832" s="192" t="s">
        <v>2836</v>
      </c>
      <c r="F832" s="192" t="s">
        <v>12</v>
      </c>
      <c r="G832" s="192">
        <v>444564</v>
      </c>
      <c r="H832" s="68"/>
      <c r="I832" s="198" t="s">
        <v>1843</v>
      </c>
      <c r="J832" s="68"/>
      <c r="K832" s="68"/>
      <c r="L832" s="68"/>
      <c r="M832" s="68"/>
      <c r="N832" s="362"/>
      <c r="O832" s="362"/>
      <c r="P832" s="216">
        <v>37838.589999999997</v>
      </c>
      <c r="Q832" s="216">
        <v>0</v>
      </c>
      <c r="R832" s="68" t="s">
        <v>638</v>
      </c>
      <c r="S832" s="363"/>
      <c r="T832" s="277"/>
    </row>
    <row r="833" spans="1:20" ht="38.25">
      <c r="A833" s="192" t="s">
        <v>667</v>
      </c>
      <c r="B833" s="68"/>
      <c r="C833" s="214" t="s">
        <v>1256</v>
      </c>
      <c r="D833" s="215">
        <v>45044</v>
      </c>
      <c r="E833" s="192" t="s">
        <v>2837</v>
      </c>
      <c r="F833" s="192" t="s">
        <v>12</v>
      </c>
      <c r="G833" s="192">
        <v>444566</v>
      </c>
      <c r="H833" s="68"/>
      <c r="I833" s="198" t="s">
        <v>1843</v>
      </c>
      <c r="J833" s="68"/>
      <c r="K833" s="68"/>
      <c r="L833" s="68"/>
      <c r="M833" s="68"/>
      <c r="N833" s="362"/>
      <c r="O833" s="362"/>
      <c r="P833" s="216">
        <v>37838.589999999997</v>
      </c>
      <c r="Q833" s="216">
        <v>0</v>
      </c>
      <c r="R833" s="68" t="s">
        <v>638</v>
      </c>
      <c r="S833" s="363"/>
      <c r="T833" s="277"/>
    </row>
    <row r="834" spans="1:20" ht="38.25">
      <c r="A834" s="192" t="s">
        <v>667</v>
      </c>
      <c r="B834" s="68"/>
      <c r="C834" s="214" t="s">
        <v>1256</v>
      </c>
      <c r="D834" s="215">
        <v>45044</v>
      </c>
      <c r="E834" s="192" t="s">
        <v>2838</v>
      </c>
      <c r="F834" s="192" t="s">
        <v>12</v>
      </c>
      <c r="G834" s="192">
        <v>444568</v>
      </c>
      <c r="H834" s="68"/>
      <c r="I834" s="198" t="s">
        <v>1843</v>
      </c>
      <c r="J834" s="68"/>
      <c r="K834" s="68"/>
      <c r="L834" s="68"/>
      <c r="M834" s="68"/>
      <c r="N834" s="362"/>
      <c r="O834" s="362"/>
      <c r="P834" s="216">
        <v>37838.589999999997</v>
      </c>
      <c r="Q834" s="216">
        <v>0</v>
      </c>
      <c r="R834" s="68" t="s">
        <v>638</v>
      </c>
      <c r="S834" s="363"/>
      <c r="T834" s="277"/>
    </row>
    <row r="835" spans="1:20" ht="38.25">
      <c r="A835" s="192" t="s">
        <v>667</v>
      </c>
      <c r="B835" s="68"/>
      <c r="C835" s="214" t="s">
        <v>1256</v>
      </c>
      <c r="D835" s="215">
        <v>45044</v>
      </c>
      <c r="E835" s="192" t="s">
        <v>2839</v>
      </c>
      <c r="F835" s="192" t="s">
        <v>12</v>
      </c>
      <c r="G835" s="192">
        <v>444570</v>
      </c>
      <c r="H835" s="68"/>
      <c r="I835" s="198" t="s">
        <v>1843</v>
      </c>
      <c r="J835" s="68"/>
      <c r="K835" s="68"/>
      <c r="L835" s="68"/>
      <c r="M835" s="68"/>
      <c r="N835" s="362"/>
      <c r="O835" s="362"/>
      <c r="P835" s="216">
        <v>45187.16</v>
      </c>
      <c r="Q835" s="216">
        <v>0</v>
      </c>
      <c r="R835" s="68" t="s">
        <v>638</v>
      </c>
      <c r="S835" s="363"/>
      <c r="T835" s="277"/>
    </row>
    <row r="836" spans="1:20" ht="38.25">
      <c r="A836" s="192" t="s">
        <v>667</v>
      </c>
      <c r="B836" s="68"/>
      <c r="C836" s="214" t="s">
        <v>1256</v>
      </c>
      <c r="D836" s="215">
        <v>45044</v>
      </c>
      <c r="E836" s="192" t="s">
        <v>2840</v>
      </c>
      <c r="F836" s="192" t="s">
        <v>12</v>
      </c>
      <c r="G836" s="192">
        <v>444572</v>
      </c>
      <c r="H836" s="68"/>
      <c r="I836" s="198" t="s">
        <v>1843</v>
      </c>
      <c r="J836" s="68"/>
      <c r="K836" s="68"/>
      <c r="L836" s="68"/>
      <c r="M836" s="68"/>
      <c r="N836" s="362"/>
      <c r="O836" s="362"/>
      <c r="P836" s="216">
        <v>4675.84</v>
      </c>
      <c r="Q836" s="216">
        <v>0</v>
      </c>
      <c r="R836" s="68" t="s">
        <v>638</v>
      </c>
      <c r="S836" s="363"/>
      <c r="T836" s="277"/>
    </row>
    <row r="837" spans="1:20" ht="38.25">
      <c r="A837" s="192" t="s">
        <v>667</v>
      </c>
      <c r="B837" s="68"/>
      <c r="C837" s="214" t="s">
        <v>1256</v>
      </c>
      <c r="D837" s="215">
        <v>45044</v>
      </c>
      <c r="E837" s="192" t="s">
        <v>2841</v>
      </c>
      <c r="F837" s="192" t="s">
        <v>12</v>
      </c>
      <c r="G837" s="192">
        <v>444574</v>
      </c>
      <c r="H837" s="68"/>
      <c r="I837" s="198" t="s">
        <v>1843</v>
      </c>
      <c r="J837" s="68"/>
      <c r="K837" s="68"/>
      <c r="L837" s="68"/>
      <c r="M837" s="68"/>
      <c r="N837" s="362"/>
      <c r="O837" s="362"/>
      <c r="P837" s="216">
        <v>4653.62</v>
      </c>
      <c r="Q837" s="216">
        <v>0</v>
      </c>
      <c r="R837" s="68" t="s">
        <v>638</v>
      </c>
      <c r="S837" s="363"/>
      <c r="T837" s="277"/>
    </row>
    <row r="838" spans="1:20" ht="38.25">
      <c r="A838" s="192" t="s">
        <v>667</v>
      </c>
      <c r="B838" s="68"/>
      <c r="C838" s="214" t="s">
        <v>1256</v>
      </c>
      <c r="D838" s="215">
        <v>45044</v>
      </c>
      <c r="E838" s="192" t="s">
        <v>2842</v>
      </c>
      <c r="F838" s="192" t="s">
        <v>12</v>
      </c>
      <c r="G838" s="192">
        <v>444576</v>
      </c>
      <c r="H838" s="68"/>
      <c r="I838" s="198" t="s">
        <v>1843</v>
      </c>
      <c r="J838" s="68"/>
      <c r="K838" s="68"/>
      <c r="L838" s="68"/>
      <c r="M838" s="68"/>
      <c r="N838" s="362"/>
      <c r="O838" s="362"/>
      <c r="P838" s="216">
        <v>1267.93</v>
      </c>
      <c r="Q838" s="216">
        <v>0</v>
      </c>
      <c r="R838" s="68" t="s">
        <v>638</v>
      </c>
      <c r="S838" s="363"/>
      <c r="T838" s="277"/>
    </row>
    <row r="839" spans="1:20" ht="38.25">
      <c r="A839" s="192" t="s">
        <v>667</v>
      </c>
      <c r="B839" s="68"/>
      <c r="C839" s="214" t="s">
        <v>1256</v>
      </c>
      <c r="D839" s="215">
        <v>45044</v>
      </c>
      <c r="E839" s="192" t="s">
        <v>2843</v>
      </c>
      <c r="F839" s="192" t="s">
        <v>12</v>
      </c>
      <c r="G839" s="192">
        <v>444578</v>
      </c>
      <c r="H839" s="68"/>
      <c r="I839" s="198" t="s">
        <v>1843</v>
      </c>
      <c r="J839" s="68"/>
      <c r="K839" s="68"/>
      <c r="L839" s="68"/>
      <c r="M839" s="68"/>
      <c r="N839" s="362"/>
      <c r="O839" s="362"/>
      <c r="P839" s="216">
        <v>13167.22</v>
      </c>
      <c r="Q839" s="216">
        <v>0</v>
      </c>
      <c r="R839" s="68" t="s">
        <v>638</v>
      </c>
      <c r="S839" s="363"/>
      <c r="T839" s="277"/>
    </row>
    <row r="840" spans="1:20" ht="38.25">
      <c r="A840" s="192" t="s">
        <v>667</v>
      </c>
      <c r="B840" s="68"/>
      <c r="C840" s="214" t="s">
        <v>1256</v>
      </c>
      <c r="D840" s="215">
        <v>45044</v>
      </c>
      <c r="E840" s="192" t="s">
        <v>2844</v>
      </c>
      <c r="F840" s="192" t="s">
        <v>12</v>
      </c>
      <c r="G840" s="192">
        <v>444580</v>
      </c>
      <c r="H840" s="68"/>
      <c r="I840" s="198" t="s">
        <v>1843</v>
      </c>
      <c r="J840" s="68"/>
      <c r="K840" s="68"/>
      <c r="L840" s="68"/>
      <c r="M840" s="68"/>
      <c r="N840" s="362"/>
      <c r="O840" s="362"/>
      <c r="P840" s="216">
        <v>3587.64</v>
      </c>
      <c r="Q840" s="216">
        <v>0</v>
      </c>
      <c r="R840" s="68" t="s">
        <v>638</v>
      </c>
      <c r="S840" s="363"/>
      <c r="T840" s="277"/>
    </row>
    <row r="841" spans="1:20" ht="38.25">
      <c r="A841" s="192" t="s">
        <v>667</v>
      </c>
      <c r="B841" s="68"/>
      <c r="C841" s="214" t="s">
        <v>1256</v>
      </c>
      <c r="D841" s="215">
        <v>45044</v>
      </c>
      <c r="E841" s="192" t="s">
        <v>2845</v>
      </c>
      <c r="F841" s="192" t="s">
        <v>12</v>
      </c>
      <c r="G841" s="192">
        <v>444582</v>
      </c>
      <c r="H841" s="68"/>
      <c r="I841" s="198" t="s">
        <v>1843</v>
      </c>
      <c r="J841" s="68"/>
      <c r="K841" s="68"/>
      <c r="L841" s="68"/>
      <c r="M841" s="68"/>
      <c r="N841" s="362"/>
      <c r="O841" s="362"/>
      <c r="P841" s="216">
        <v>13230.06</v>
      </c>
      <c r="Q841" s="216">
        <v>0</v>
      </c>
      <c r="R841" s="68" t="s">
        <v>638</v>
      </c>
      <c r="S841" s="363"/>
      <c r="T841" s="277"/>
    </row>
    <row r="842" spans="1:20" ht="38.25">
      <c r="A842" s="192" t="s">
        <v>667</v>
      </c>
      <c r="B842" s="68"/>
      <c r="C842" s="214" t="s">
        <v>1256</v>
      </c>
      <c r="D842" s="215">
        <v>45044</v>
      </c>
      <c r="E842" s="192" t="s">
        <v>2846</v>
      </c>
      <c r="F842" s="192" t="s">
        <v>12</v>
      </c>
      <c r="G842" s="192">
        <v>444584</v>
      </c>
      <c r="H842" s="68"/>
      <c r="I842" s="198" t="s">
        <v>1843</v>
      </c>
      <c r="J842" s="68"/>
      <c r="K842" s="68"/>
      <c r="L842" s="68"/>
      <c r="M842" s="68"/>
      <c r="N842" s="362"/>
      <c r="O842" s="362"/>
      <c r="P842" s="216">
        <v>9853.91</v>
      </c>
      <c r="Q842" s="216">
        <v>0</v>
      </c>
      <c r="R842" s="68" t="s">
        <v>638</v>
      </c>
      <c r="S842" s="363"/>
      <c r="T842" s="277"/>
    </row>
    <row r="843" spans="1:20" ht="38.25">
      <c r="A843" s="192" t="s">
        <v>667</v>
      </c>
      <c r="B843" s="68"/>
      <c r="C843" s="214" t="s">
        <v>1256</v>
      </c>
      <c r="D843" s="215">
        <v>45044</v>
      </c>
      <c r="E843" s="192" t="s">
        <v>2847</v>
      </c>
      <c r="F843" s="192" t="s">
        <v>12</v>
      </c>
      <c r="G843" s="192">
        <v>444586</v>
      </c>
      <c r="H843" s="68"/>
      <c r="I843" s="198" t="s">
        <v>1843</v>
      </c>
      <c r="J843" s="68"/>
      <c r="K843" s="68"/>
      <c r="L843" s="68"/>
      <c r="M843" s="68"/>
      <c r="N843" s="362"/>
      <c r="O843" s="362"/>
      <c r="P843" s="216">
        <v>36338.04</v>
      </c>
      <c r="Q843" s="216">
        <v>0</v>
      </c>
      <c r="R843" s="68" t="s">
        <v>638</v>
      </c>
      <c r="S843" s="363"/>
      <c r="T843" s="277"/>
    </row>
    <row r="844" spans="1:20" ht="38.25">
      <c r="A844" s="192" t="s">
        <v>667</v>
      </c>
      <c r="B844" s="68"/>
      <c r="C844" s="214" t="s">
        <v>1256</v>
      </c>
      <c r="D844" s="215">
        <v>45044</v>
      </c>
      <c r="E844" s="192" t="s">
        <v>2848</v>
      </c>
      <c r="F844" s="192" t="s">
        <v>12</v>
      </c>
      <c r="G844" s="192">
        <v>444588</v>
      </c>
      <c r="H844" s="68"/>
      <c r="I844" s="198" t="s">
        <v>1843</v>
      </c>
      <c r="J844" s="68"/>
      <c r="K844" s="68"/>
      <c r="L844" s="68"/>
      <c r="M844" s="68"/>
      <c r="N844" s="362"/>
      <c r="O844" s="362"/>
      <c r="P844" s="216">
        <v>36165.300000000003</v>
      </c>
      <c r="Q844" s="216">
        <v>0</v>
      </c>
      <c r="R844" s="68" t="s">
        <v>638</v>
      </c>
      <c r="S844" s="363"/>
      <c r="T844" s="277"/>
    </row>
    <row r="845" spans="1:20" ht="38.25">
      <c r="A845" s="192" t="s">
        <v>667</v>
      </c>
      <c r="B845" s="68"/>
      <c r="C845" s="214" t="s">
        <v>1256</v>
      </c>
      <c r="D845" s="215">
        <v>45044</v>
      </c>
      <c r="E845" s="192" t="s">
        <v>2849</v>
      </c>
      <c r="F845" s="192" t="s">
        <v>12</v>
      </c>
      <c r="G845" s="192">
        <v>444592</v>
      </c>
      <c r="H845" s="68"/>
      <c r="I845" s="198" t="s">
        <v>1843</v>
      </c>
      <c r="J845" s="68"/>
      <c r="K845" s="68"/>
      <c r="L845" s="68"/>
      <c r="M845" s="68"/>
      <c r="N845" s="362"/>
      <c r="O845" s="362"/>
      <c r="P845" s="216">
        <v>2066464.35</v>
      </c>
      <c r="Q845" s="216">
        <v>0</v>
      </c>
      <c r="R845" s="68" t="s">
        <v>638</v>
      </c>
      <c r="S845" s="363"/>
      <c r="T845" s="277"/>
    </row>
    <row r="846" spans="1:20" ht="38.25">
      <c r="A846" s="192" t="s">
        <v>667</v>
      </c>
      <c r="B846" s="68"/>
      <c r="C846" s="214" t="s">
        <v>1256</v>
      </c>
      <c r="D846" s="215">
        <v>45044</v>
      </c>
      <c r="E846" s="192" t="s">
        <v>2850</v>
      </c>
      <c r="F846" s="192" t="s">
        <v>12</v>
      </c>
      <c r="G846" s="192">
        <v>444594</v>
      </c>
      <c r="H846" s="68"/>
      <c r="I846" s="198" t="s">
        <v>1843</v>
      </c>
      <c r="J846" s="68"/>
      <c r="K846" s="68"/>
      <c r="L846" s="68"/>
      <c r="M846" s="68"/>
      <c r="N846" s="362"/>
      <c r="O846" s="362"/>
      <c r="P846" s="216">
        <v>2066464.35</v>
      </c>
      <c r="Q846" s="216">
        <v>0</v>
      </c>
      <c r="R846" s="68" t="s">
        <v>638</v>
      </c>
      <c r="S846" s="363"/>
      <c r="T846" s="277"/>
    </row>
    <row r="847" spans="1:20" ht="38.25">
      <c r="A847" s="192" t="s">
        <v>667</v>
      </c>
      <c r="B847" s="68"/>
      <c r="C847" s="214" t="s">
        <v>1256</v>
      </c>
      <c r="D847" s="215">
        <v>45044</v>
      </c>
      <c r="E847" s="192" t="s">
        <v>2851</v>
      </c>
      <c r="F847" s="192" t="s">
        <v>12</v>
      </c>
      <c r="G847" s="192">
        <v>444596</v>
      </c>
      <c r="H847" s="68"/>
      <c r="I847" s="198" t="s">
        <v>1843</v>
      </c>
      <c r="J847" s="68"/>
      <c r="K847" s="68"/>
      <c r="L847" s="68"/>
      <c r="M847" s="68"/>
      <c r="N847" s="362"/>
      <c r="O847" s="362"/>
      <c r="P847" s="216">
        <v>2066464.35</v>
      </c>
      <c r="Q847" s="216">
        <v>0</v>
      </c>
      <c r="R847" s="68" t="s">
        <v>638</v>
      </c>
      <c r="S847" s="363"/>
      <c r="T847" s="277"/>
    </row>
    <row r="848" spans="1:20" ht="38.25">
      <c r="A848" s="192" t="s">
        <v>667</v>
      </c>
      <c r="B848" s="68"/>
      <c r="C848" s="214" t="s">
        <v>1256</v>
      </c>
      <c r="D848" s="215">
        <v>45044</v>
      </c>
      <c r="E848" s="192" t="s">
        <v>2852</v>
      </c>
      <c r="F848" s="192" t="s">
        <v>12</v>
      </c>
      <c r="G848" s="192">
        <v>444598</v>
      </c>
      <c r="H848" s="68"/>
      <c r="I848" s="198" t="s">
        <v>1843</v>
      </c>
      <c r="J848" s="68"/>
      <c r="K848" s="68"/>
      <c r="L848" s="68"/>
      <c r="M848" s="68"/>
      <c r="N848" s="362"/>
      <c r="O848" s="362"/>
      <c r="P848" s="216">
        <v>2066464.35</v>
      </c>
      <c r="Q848" s="216">
        <v>0</v>
      </c>
      <c r="R848" s="68" t="s">
        <v>638</v>
      </c>
      <c r="S848" s="363"/>
      <c r="T848" s="277"/>
    </row>
    <row r="849" spans="1:20" ht="38.25">
      <c r="A849" s="192" t="s">
        <v>667</v>
      </c>
      <c r="B849" s="68"/>
      <c r="C849" s="214" t="s">
        <v>1256</v>
      </c>
      <c r="D849" s="215">
        <v>45044</v>
      </c>
      <c r="E849" s="192" t="s">
        <v>2853</v>
      </c>
      <c r="F849" s="192" t="s">
        <v>12</v>
      </c>
      <c r="G849" s="192">
        <v>444600</v>
      </c>
      <c r="H849" s="68"/>
      <c r="I849" s="198" t="s">
        <v>1843</v>
      </c>
      <c r="J849" s="68"/>
      <c r="K849" s="68"/>
      <c r="L849" s="68"/>
      <c r="M849" s="68"/>
      <c r="N849" s="362"/>
      <c r="O849" s="362"/>
      <c r="P849" s="216">
        <v>5675787.0800000001</v>
      </c>
      <c r="Q849" s="216">
        <v>0</v>
      </c>
      <c r="R849" s="68" t="s">
        <v>638</v>
      </c>
      <c r="S849" s="363"/>
      <c r="T849" s="277"/>
    </row>
    <row r="850" spans="1:20" ht="38.25">
      <c r="A850" s="192" t="s">
        <v>667</v>
      </c>
      <c r="B850" s="68"/>
      <c r="C850" s="214" t="s">
        <v>1256</v>
      </c>
      <c r="D850" s="215">
        <v>45044</v>
      </c>
      <c r="E850" s="192" t="s">
        <v>2854</v>
      </c>
      <c r="F850" s="192" t="s">
        <v>12</v>
      </c>
      <c r="G850" s="192">
        <v>444602</v>
      </c>
      <c r="H850" s="68"/>
      <c r="I850" s="198" t="s">
        <v>1843</v>
      </c>
      <c r="J850" s="68"/>
      <c r="K850" s="68"/>
      <c r="L850" s="68"/>
      <c r="M850" s="68"/>
      <c r="N850" s="362"/>
      <c r="O850" s="362"/>
      <c r="P850" s="216">
        <v>5675787.0800000001</v>
      </c>
      <c r="Q850" s="216">
        <v>0</v>
      </c>
      <c r="R850" s="68" t="s">
        <v>638</v>
      </c>
      <c r="S850" s="363"/>
      <c r="T850" s="277"/>
    </row>
    <row r="851" spans="1:20" ht="38.25">
      <c r="A851" s="192" t="s">
        <v>667</v>
      </c>
      <c r="B851" s="68"/>
      <c r="C851" s="214" t="s">
        <v>1256</v>
      </c>
      <c r="D851" s="215">
        <v>45044</v>
      </c>
      <c r="E851" s="192" t="s">
        <v>2855</v>
      </c>
      <c r="F851" s="192" t="s">
        <v>12</v>
      </c>
      <c r="G851" s="192">
        <v>444604</v>
      </c>
      <c r="H851" s="68"/>
      <c r="I851" s="198" t="s">
        <v>1843</v>
      </c>
      <c r="J851" s="68"/>
      <c r="K851" s="68"/>
      <c r="L851" s="68"/>
      <c r="M851" s="68"/>
      <c r="N851" s="362"/>
      <c r="O851" s="362"/>
      <c r="P851" s="216">
        <v>5675787.0800000001</v>
      </c>
      <c r="Q851" s="216">
        <v>0</v>
      </c>
      <c r="R851" s="68" t="s">
        <v>638</v>
      </c>
      <c r="S851" s="363"/>
      <c r="T851" s="277"/>
    </row>
    <row r="852" spans="1:20" ht="38.25">
      <c r="A852" s="192" t="s">
        <v>667</v>
      </c>
      <c r="B852" s="68"/>
      <c r="C852" s="214" t="s">
        <v>1256</v>
      </c>
      <c r="D852" s="215">
        <v>45044</v>
      </c>
      <c r="E852" s="192" t="s">
        <v>2856</v>
      </c>
      <c r="F852" s="192" t="s">
        <v>12</v>
      </c>
      <c r="G852" s="192">
        <v>444606</v>
      </c>
      <c r="H852" s="68"/>
      <c r="I852" s="198" t="s">
        <v>1843</v>
      </c>
      <c r="J852" s="68"/>
      <c r="K852" s="68"/>
      <c r="L852" s="68"/>
      <c r="M852" s="68"/>
      <c r="N852" s="362"/>
      <c r="O852" s="362"/>
      <c r="P852" s="216">
        <v>5675787.0800000001</v>
      </c>
      <c r="Q852" s="216">
        <v>0</v>
      </c>
      <c r="R852" s="68" t="s">
        <v>638</v>
      </c>
      <c r="S852" s="363"/>
      <c r="T852" s="277"/>
    </row>
    <row r="853" spans="1:20" ht="38.25">
      <c r="A853" s="192" t="s">
        <v>667</v>
      </c>
      <c r="B853" s="68"/>
      <c r="C853" s="214" t="s">
        <v>1256</v>
      </c>
      <c r="D853" s="215">
        <v>45044</v>
      </c>
      <c r="E853" s="192" t="s">
        <v>2857</v>
      </c>
      <c r="F853" s="192" t="s">
        <v>12</v>
      </c>
      <c r="G853" s="192">
        <v>444608</v>
      </c>
      <c r="H853" s="68"/>
      <c r="I853" s="198" t="s">
        <v>1843</v>
      </c>
      <c r="J853" s="68"/>
      <c r="K853" s="68"/>
      <c r="L853" s="68"/>
      <c r="M853" s="68"/>
      <c r="N853" s="362"/>
      <c r="O853" s="362"/>
      <c r="P853" s="216">
        <v>4807973.6900000004</v>
      </c>
      <c r="Q853" s="216">
        <v>0</v>
      </c>
      <c r="R853" s="68" t="s">
        <v>638</v>
      </c>
      <c r="S853" s="363"/>
      <c r="T853" s="277"/>
    </row>
    <row r="854" spans="1:20" ht="38.25">
      <c r="A854" s="192" t="s">
        <v>667</v>
      </c>
      <c r="B854" s="68"/>
      <c r="C854" s="214" t="s">
        <v>1256</v>
      </c>
      <c r="D854" s="215">
        <v>45044</v>
      </c>
      <c r="E854" s="192" t="s">
        <v>2858</v>
      </c>
      <c r="F854" s="192" t="s">
        <v>12</v>
      </c>
      <c r="G854" s="192">
        <v>444610</v>
      </c>
      <c r="H854" s="68"/>
      <c r="I854" s="198" t="s">
        <v>1843</v>
      </c>
      <c r="J854" s="68"/>
      <c r="K854" s="68"/>
      <c r="L854" s="68"/>
      <c r="M854" s="68"/>
      <c r="N854" s="362"/>
      <c r="O854" s="362"/>
      <c r="P854" s="216">
        <v>4807973.6900000004</v>
      </c>
      <c r="Q854" s="216">
        <v>0</v>
      </c>
      <c r="R854" s="68" t="s">
        <v>638</v>
      </c>
      <c r="S854" s="363"/>
      <c r="T854" s="277"/>
    </row>
    <row r="855" spans="1:20" ht="38.25">
      <c r="A855" s="192" t="s">
        <v>667</v>
      </c>
      <c r="B855" s="68"/>
      <c r="C855" s="214" t="s">
        <v>1256</v>
      </c>
      <c r="D855" s="215">
        <v>45044</v>
      </c>
      <c r="E855" s="192" t="s">
        <v>2859</v>
      </c>
      <c r="F855" s="192" t="s">
        <v>12</v>
      </c>
      <c r="G855" s="192">
        <v>444612</v>
      </c>
      <c r="H855" s="68"/>
      <c r="I855" s="198" t="s">
        <v>1843</v>
      </c>
      <c r="J855" s="68"/>
      <c r="K855" s="68"/>
      <c r="L855" s="68"/>
      <c r="M855" s="68"/>
      <c r="N855" s="362"/>
      <c r="O855" s="362"/>
      <c r="P855" s="216">
        <v>4807973.6900000004</v>
      </c>
      <c r="Q855" s="216">
        <v>0</v>
      </c>
      <c r="R855" s="68" t="s">
        <v>638</v>
      </c>
      <c r="S855" s="363"/>
      <c r="T855" s="277"/>
    </row>
    <row r="856" spans="1:20" ht="38.25">
      <c r="A856" s="192" t="s">
        <v>667</v>
      </c>
      <c r="B856" s="68"/>
      <c r="C856" s="214" t="s">
        <v>1256</v>
      </c>
      <c r="D856" s="215">
        <v>45044</v>
      </c>
      <c r="E856" s="192" t="s">
        <v>2860</v>
      </c>
      <c r="F856" s="192" t="s">
        <v>12</v>
      </c>
      <c r="G856" s="192">
        <v>444614</v>
      </c>
      <c r="H856" s="68"/>
      <c r="I856" s="198" t="s">
        <v>1843</v>
      </c>
      <c r="J856" s="68"/>
      <c r="K856" s="68"/>
      <c r="L856" s="68"/>
      <c r="M856" s="68"/>
      <c r="N856" s="362"/>
      <c r="O856" s="362"/>
      <c r="P856" s="216">
        <v>4807973.6900000004</v>
      </c>
      <c r="Q856" s="216">
        <v>0</v>
      </c>
      <c r="R856" s="68" t="s">
        <v>638</v>
      </c>
      <c r="S856" s="363"/>
      <c r="T856" s="277"/>
    </row>
    <row r="857" spans="1:20" ht="38.25">
      <c r="A857" s="192" t="s">
        <v>667</v>
      </c>
      <c r="B857" s="68"/>
      <c r="C857" s="214" t="s">
        <v>1256</v>
      </c>
      <c r="D857" s="215">
        <v>45044</v>
      </c>
      <c r="E857" s="192" t="s">
        <v>2861</v>
      </c>
      <c r="F857" s="192" t="s">
        <v>12</v>
      </c>
      <c r="G857" s="192">
        <v>444616</v>
      </c>
      <c r="H857" s="68"/>
      <c r="I857" s="198" t="s">
        <v>1843</v>
      </c>
      <c r="J857" s="68"/>
      <c r="K857" s="68"/>
      <c r="L857" s="68"/>
      <c r="M857" s="68"/>
      <c r="N857" s="362"/>
      <c r="O857" s="362"/>
      <c r="P857" s="216">
        <v>13205664.57</v>
      </c>
      <c r="Q857" s="216">
        <v>0</v>
      </c>
      <c r="R857" s="68" t="s">
        <v>638</v>
      </c>
      <c r="S857" s="363"/>
      <c r="T857" s="277"/>
    </row>
    <row r="858" spans="1:20" ht="38.25">
      <c r="A858" s="192" t="s">
        <v>667</v>
      </c>
      <c r="B858" s="68"/>
      <c r="C858" s="214" t="s">
        <v>1256</v>
      </c>
      <c r="D858" s="215">
        <v>45044</v>
      </c>
      <c r="E858" s="192" t="s">
        <v>2862</v>
      </c>
      <c r="F858" s="192" t="s">
        <v>12</v>
      </c>
      <c r="G858" s="192">
        <v>444618</v>
      </c>
      <c r="H858" s="68"/>
      <c r="I858" s="198" t="s">
        <v>1843</v>
      </c>
      <c r="J858" s="68"/>
      <c r="K858" s="68"/>
      <c r="L858" s="68"/>
      <c r="M858" s="68"/>
      <c r="N858" s="362"/>
      <c r="O858" s="362"/>
      <c r="P858" s="216">
        <v>13205664.57</v>
      </c>
      <c r="Q858" s="216">
        <v>0</v>
      </c>
      <c r="R858" s="68" t="s">
        <v>638</v>
      </c>
      <c r="S858" s="363"/>
      <c r="T858" s="277"/>
    </row>
    <row r="859" spans="1:20" ht="38.25">
      <c r="A859" s="192" t="s">
        <v>667</v>
      </c>
      <c r="B859" s="68"/>
      <c r="C859" s="214" t="s">
        <v>1256</v>
      </c>
      <c r="D859" s="215">
        <v>45044</v>
      </c>
      <c r="E859" s="192" t="s">
        <v>2863</v>
      </c>
      <c r="F859" s="192" t="s">
        <v>12</v>
      </c>
      <c r="G859" s="192">
        <v>444620</v>
      </c>
      <c r="H859" s="68"/>
      <c r="I859" s="198" t="s">
        <v>1843</v>
      </c>
      <c r="J859" s="68"/>
      <c r="K859" s="68"/>
      <c r="L859" s="68"/>
      <c r="M859" s="68"/>
      <c r="N859" s="362"/>
      <c r="O859" s="362"/>
      <c r="P859" s="216">
        <v>13205664.57</v>
      </c>
      <c r="Q859" s="216">
        <v>0</v>
      </c>
      <c r="R859" s="68" t="s">
        <v>638</v>
      </c>
      <c r="S859" s="363"/>
      <c r="T859" s="277"/>
    </row>
    <row r="860" spans="1:20" ht="38.25">
      <c r="A860" s="192" t="s">
        <v>667</v>
      </c>
      <c r="B860" s="68"/>
      <c r="C860" s="214" t="s">
        <v>1256</v>
      </c>
      <c r="D860" s="215">
        <v>45044</v>
      </c>
      <c r="E860" s="192" t="s">
        <v>2864</v>
      </c>
      <c r="F860" s="192" t="s">
        <v>12</v>
      </c>
      <c r="G860" s="192">
        <v>444622</v>
      </c>
      <c r="H860" s="68"/>
      <c r="I860" s="198" t="s">
        <v>1843</v>
      </c>
      <c r="J860" s="68"/>
      <c r="K860" s="68"/>
      <c r="L860" s="68"/>
      <c r="M860" s="68"/>
      <c r="N860" s="362"/>
      <c r="O860" s="362"/>
      <c r="P860" s="216">
        <v>2429588.23</v>
      </c>
      <c r="Q860" s="216">
        <v>0</v>
      </c>
      <c r="R860" s="68" t="s">
        <v>638</v>
      </c>
      <c r="S860" s="363"/>
      <c r="T860" s="277"/>
    </row>
    <row r="861" spans="1:20" ht="38.25">
      <c r="A861" s="192" t="s">
        <v>667</v>
      </c>
      <c r="B861" s="68"/>
      <c r="C861" s="214" t="s">
        <v>1256</v>
      </c>
      <c r="D861" s="215">
        <v>45044</v>
      </c>
      <c r="E861" s="192" t="s">
        <v>2865</v>
      </c>
      <c r="F861" s="192" t="s">
        <v>12</v>
      </c>
      <c r="G861" s="192">
        <v>444624</v>
      </c>
      <c r="H861" s="68"/>
      <c r="I861" s="198" t="s">
        <v>1843</v>
      </c>
      <c r="J861" s="68"/>
      <c r="K861" s="68"/>
      <c r="L861" s="68"/>
      <c r="M861" s="68"/>
      <c r="N861" s="362"/>
      <c r="O861" s="362"/>
      <c r="P861" s="216">
        <v>2429588.23</v>
      </c>
      <c r="Q861" s="216">
        <v>0</v>
      </c>
      <c r="R861" s="68" t="s">
        <v>638</v>
      </c>
      <c r="S861" s="363"/>
      <c r="T861" s="277"/>
    </row>
    <row r="862" spans="1:20" ht="38.25">
      <c r="A862" s="192" t="s">
        <v>667</v>
      </c>
      <c r="B862" s="68"/>
      <c r="C862" s="214" t="s">
        <v>1256</v>
      </c>
      <c r="D862" s="215">
        <v>45044</v>
      </c>
      <c r="E862" s="192" t="s">
        <v>2866</v>
      </c>
      <c r="F862" s="192" t="s">
        <v>12</v>
      </c>
      <c r="G862" s="192">
        <v>444626</v>
      </c>
      <c r="H862" s="68"/>
      <c r="I862" s="198" t="s">
        <v>1843</v>
      </c>
      <c r="J862" s="68"/>
      <c r="K862" s="68"/>
      <c r="L862" s="68"/>
      <c r="M862" s="68"/>
      <c r="N862" s="362"/>
      <c r="O862" s="362"/>
      <c r="P862" s="216">
        <v>2429588.23</v>
      </c>
      <c r="Q862" s="216">
        <v>0</v>
      </c>
      <c r="R862" s="68" t="s">
        <v>638</v>
      </c>
      <c r="S862" s="363"/>
      <c r="T862" s="277"/>
    </row>
    <row r="863" spans="1:20" ht="38.25">
      <c r="A863" s="192" t="s">
        <v>667</v>
      </c>
      <c r="B863" s="68"/>
      <c r="C863" s="214" t="s">
        <v>1256</v>
      </c>
      <c r="D863" s="215">
        <v>45044</v>
      </c>
      <c r="E863" s="192" t="s">
        <v>2867</v>
      </c>
      <c r="F863" s="192" t="s">
        <v>12</v>
      </c>
      <c r="G863" s="192">
        <v>444628</v>
      </c>
      <c r="H863" s="68"/>
      <c r="I863" s="198" t="s">
        <v>1843</v>
      </c>
      <c r="J863" s="68"/>
      <c r="K863" s="68"/>
      <c r="L863" s="68"/>
      <c r="M863" s="68"/>
      <c r="N863" s="362"/>
      <c r="O863" s="362"/>
      <c r="P863" s="216">
        <v>2429588.23</v>
      </c>
      <c r="Q863" s="216">
        <v>0</v>
      </c>
      <c r="R863" s="68" t="s">
        <v>638</v>
      </c>
      <c r="S863" s="363"/>
      <c r="T863" s="277"/>
    </row>
    <row r="864" spans="1:20" ht="38.25">
      <c r="A864" s="192" t="s">
        <v>667</v>
      </c>
      <c r="B864" s="68"/>
      <c r="C864" s="214" t="s">
        <v>1256</v>
      </c>
      <c r="D864" s="215">
        <v>45044</v>
      </c>
      <c r="E864" s="192" t="s">
        <v>2868</v>
      </c>
      <c r="F864" s="192" t="s">
        <v>12</v>
      </c>
      <c r="G864" s="192">
        <v>444630</v>
      </c>
      <c r="H864" s="68"/>
      <c r="I864" s="198" t="s">
        <v>1843</v>
      </c>
      <c r="J864" s="68"/>
      <c r="K864" s="68"/>
      <c r="L864" s="68"/>
      <c r="M864" s="68"/>
      <c r="N864" s="362"/>
      <c r="O864" s="362"/>
      <c r="P864" s="216">
        <v>1528315.66</v>
      </c>
      <c r="Q864" s="216">
        <v>0</v>
      </c>
      <c r="R864" s="68" t="s">
        <v>638</v>
      </c>
      <c r="S864" s="363"/>
      <c r="T864" s="277"/>
    </row>
    <row r="865" spans="1:20" ht="38.25">
      <c r="A865" s="192" t="s">
        <v>667</v>
      </c>
      <c r="B865" s="68"/>
      <c r="C865" s="214" t="s">
        <v>1256</v>
      </c>
      <c r="D865" s="215">
        <v>45044</v>
      </c>
      <c r="E865" s="192" t="s">
        <v>2869</v>
      </c>
      <c r="F865" s="192" t="s">
        <v>12</v>
      </c>
      <c r="G865" s="192">
        <v>444632</v>
      </c>
      <c r="H865" s="68"/>
      <c r="I865" s="198" t="s">
        <v>1843</v>
      </c>
      <c r="J865" s="68"/>
      <c r="K865" s="68"/>
      <c r="L865" s="68"/>
      <c r="M865" s="68"/>
      <c r="N865" s="362"/>
      <c r="O865" s="362"/>
      <c r="P865" s="216">
        <v>2431280.79</v>
      </c>
      <c r="Q865" s="216">
        <v>0</v>
      </c>
      <c r="R865" s="68" t="s">
        <v>638</v>
      </c>
      <c r="S865" s="363"/>
      <c r="T865" s="277"/>
    </row>
    <row r="866" spans="1:20" ht="38.25">
      <c r="A866" s="192" t="s">
        <v>667</v>
      </c>
      <c r="B866" s="68"/>
      <c r="C866" s="214" t="s">
        <v>1256</v>
      </c>
      <c r="D866" s="215">
        <v>45044</v>
      </c>
      <c r="E866" s="192" t="s">
        <v>2870</v>
      </c>
      <c r="F866" s="192" t="s">
        <v>12</v>
      </c>
      <c r="G866" s="192">
        <v>444634</v>
      </c>
      <c r="H866" s="68"/>
      <c r="I866" s="198" t="s">
        <v>1843</v>
      </c>
      <c r="J866" s="68"/>
      <c r="K866" s="68"/>
      <c r="L866" s="68"/>
      <c r="M866" s="68"/>
      <c r="N866" s="362"/>
      <c r="O866" s="362"/>
      <c r="P866" s="216">
        <v>81950.45</v>
      </c>
      <c r="Q866" s="216">
        <v>0</v>
      </c>
      <c r="R866" s="68" t="s">
        <v>638</v>
      </c>
      <c r="S866" s="363"/>
      <c r="T866" s="277"/>
    </row>
    <row r="867" spans="1:20" ht="38.25">
      <c r="A867" s="192" t="s">
        <v>667</v>
      </c>
      <c r="B867" s="68"/>
      <c r="C867" s="214" t="s">
        <v>1256</v>
      </c>
      <c r="D867" s="215">
        <v>45044</v>
      </c>
      <c r="E867" s="192" t="s">
        <v>2871</v>
      </c>
      <c r="F867" s="192" t="s">
        <v>12</v>
      </c>
      <c r="G867" s="192">
        <v>444636</v>
      </c>
      <c r="H867" s="68"/>
      <c r="I867" s="198" t="s">
        <v>1843</v>
      </c>
      <c r="J867" s="68"/>
      <c r="K867" s="68"/>
      <c r="L867" s="68"/>
      <c r="M867" s="68"/>
      <c r="N867" s="362"/>
      <c r="O867" s="362"/>
      <c r="P867" s="216">
        <v>4197698.4800000004</v>
      </c>
      <c r="Q867" s="216">
        <v>0</v>
      </c>
      <c r="R867" s="68" t="s">
        <v>638</v>
      </c>
      <c r="S867" s="363"/>
      <c r="T867" s="277"/>
    </row>
    <row r="868" spans="1:20" ht="38.25">
      <c r="A868" s="192" t="s">
        <v>667</v>
      </c>
      <c r="B868" s="68"/>
      <c r="C868" s="214" t="s">
        <v>1256</v>
      </c>
      <c r="D868" s="215">
        <v>45044</v>
      </c>
      <c r="E868" s="192" t="s">
        <v>2872</v>
      </c>
      <c r="F868" s="192" t="s">
        <v>12</v>
      </c>
      <c r="G868" s="192">
        <v>444638</v>
      </c>
      <c r="H868" s="68"/>
      <c r="I868" s="198" t="s">
        <v>1843</v>
      </c>
      <c r="J868" s="68"/>
      <c r="K868" s="68"/>
      <c r="L868" s="68"/>
      <c r="M868" s="68"/>
      <c r="N868" s="362"/>
      <c r="O868" s="362"/>
      <c r="P868" s="216">
        <v>6677798.3300000001</v>
      </c>
      <c r="Q868" s="216">
        <v>0</v>
      </c>
      <c r="R868" s="68" t="s">
        <v>638</v>
      </c>
      <c r="S868" s="363"/>
      <c r="T868" s="277"/>
    </row>
    <row r="869" spans="1:20" ht="38.25">
      <c r="A869" s="192" t="s">
        <v>667</v>
      </c>
      <c r="B869" s="68"/>
      <c r="C869" s="214" t="s">
        <v>1256</v>
      </c>
      <c r="D869" s="215">
        <v>45044</v>
      </c>
      <c r="E869" s="192" t="s">
        <v>2873</v>
      </c>
      <c r="F869" s="192" t="s">
        <v>12</v>
      </c>
      <c r="G869" s="192">
        <v>444640</v>
      </c>
      <c r="H869" s="68"/>
      <c r="I869" s="198" t="s">
        <v>1843</v>
      </c>
      <c r="J869" s="68"/>
      <c r="K869" s="68"/>
      <c r="L869" s="68"/>
      <c r="M869" s="68"/>
      <c r="N869" s="362"/>
      <c r="O869" s="362"/>
      <c r="P869" s="216">
        <v>250990.87</v>
      </c>
      <c r="Q869" s="216">
        <v>0</v>
      </c>
      <c r="R869" s="68" t="s">
        <v>638</v>
      </c>
      <c r="S869" s="363"/>
      <c r="T869" s="277"/>
    </row>
    <row r="870" spans="1:20" ht="38.25">
      <c r="A870" s="192" t="s">
        <v>667</v>
      </c>
      <c r="B870" s="68"/>
      <c r="C870" s="214" t="s">
        <v>1256</v>
      </c>
      <c r="D870" s="215">
        <v>45044</v>
      </c>
      <c r="E870" s="192" t="s">
        <v>2874</v>
      </c>
      <c r="F870" s="192" t="s">
        <v>12</v>
      </c>
      <c r="G870" s="192">
        <v>444642</v>
      </c>
      <c r="H870" s="68"/>
      <c r="I870" s="198" t="s">
        <v>1843</v>
      </c>
      <c r="J870" s="68"/>
      <c r="K870" s="68"/>
      <c r="L870" s="68"/>
      <c r="M870" s="68"/>
      <c r="N870" s="362"/>
      <c r="O870" s="362"/>
      <c r="P870" s="216">
        <v>3555881.07</v>
      </c>
      <c r="Q870" s="216">
        <v>0</v>
      </c>
      <c r="R870" s="68" t="s">
        <v>638</v>
      </c>
      <c r="S870" s="363"/>
      <c r="T870" s="277"/>
    </row>
    <row r="871" spans="1:20" ht="38.25">
      <c r="A871" s="192" t="s">
        <v>667</v>
      </c>
      <c r="B871" s="68"/>
      <c r="C871" s="214" t="s">
        <v>1256</v>
      </c>
      <c r="D871" s="215">
        <v>45044</v>
      </c>
      <c r="E871" s="192" t="s">
        <v>2875</v>
      </c>
      <c r="F871" s="192" t="s">
        <v>12</v>
      </c>
      <c r="G871" s="192">
        <v>444644</v>
      </c>
      <c r="H871" s="68"/>
      <c r="I871" s="198" t="s">
        <v>1843</v>
      </c>
      <c r="J871" s="68"/>
      <c r="K871" s="68"/>
      <c r="L871" s="68"/>
      <c r="M871" s="68"/>
      <c r="N871" s="362"/>
      <c r="O871" s="362"/>
      <c r="P871" s="216">
        <v>5656780.0099999998</v>
      </c>
      <c r="Q871" s="216">
        <v>0</v>
      </c>
      <c r="R871" s="68" t="s">
        <v>638</v>
      </c>
      <c r="S871" s="363"/>
      <c r="T871" s="277"/>
    </row>
    <row r="872" spans="1:20" ht="38.25">
      <c r="A872" s="192" t="s">
        <v>667</v>
      </c>
      <c r="B872" s="68"/>
      <c r="C872" s="214" t="s">
        <v>1256</v>
      </c>
      <c r="D872" s="215">
        <v>45044</v>
      </c>
      <c r="E872" s="192" t="s">
        <v>2876</v>
      </c>
      <c r="F872" s="192" t="s">
        <v>12</v>
      </c>
      <c r="G872" s="192">
        <v>444646</v>
      </c>
      <c r="H872" s="68"/>
      <c r="I872" s="198" t="s">
        <v>1843</v>
      </c>
      <c r="J872" s="68"/>
      <c r="K872" s="68"/>
      <c r="L872" s="68"/>
      <c r="M872" s="68"/>
      <c r="N872" s="362"/>
      <c r="O872" s="362"/>
      <c r="P872" s="216">
        <v>583972.04</v>
      </c>
      <c r="Q872" s="216">
        <v>0</v>
      </c>
      <c r="R872" s="68" t="s">
        <v>638</v>
      </c>
      <c r="S872" s="363"/>
      <c r="T872" s="277"/>
    </row>
    <row r="873" spans="1:20" ht="38.25">
      <c r="A873" s="192" t="s">
        <v>667</v>
      </c>
      <c r="B873" s="68"/>
      <c r="C873" s="214" t="s">
        <v>1256</v>
      </c>
      <c r="D873" s="215">
        <v>45044</v>
      </c>
      <c r="E873" s="192" t="s">
        <v>2877</v>
      </c>
      <c r="F873" s="192" t="s">
        <v>12</v>
      </c>
      <c r="G873" s="192">
        <v>444648</v>
      </c>
      <c r="H873" s="68"/>
      <c r="I873" s="198" t="s">
        <v>1843</v>
      </c>
      <c r="J873" s="68"/>
      <c r="K873" s="68"/>
      <c r="L873" s="68"/>
      <c r="M873" s="68"/>
      <c r="N873" s="362"/>
      <c r="O873" s="362"/>
      <c r="P873" s="216">
        <v>15537010.74</v>
      </c>
      <c r="Q873" s="216">
        <v>0</v>
      </c>
      <c r="R873" s="68" t="s">
        <v>638</v>
      </c>
      <c r="S873" s="363"/>
      <c r="T873" s="277"/>
    </row>
    <row r="874" spans="1:20" ht="38.25">
      <c r="A874" s="192" t="s">
        <v>667</v>
      </c>
      <c r="B874" s="68"/>
      <c r="C874" s="214" t="s">
        <v>1256</v>
      </c>
      <c r="D874" s="215">
        <v>45044</v>
      </c>
      <c r="E874" s="192" t="s">
        <v>2878</v>
      </c>
      <c r="F874" s="192" t="s">
        <v>12</v>
      </c>
      <c r="G874" s="192">
        <v>444650</v>
      </c>
      <c r="H874" s="68"/>
      <c r="I874" s="198" t="s">
        <v>1843</v>
      </c>
      <c r="J874" s="68"/>
      <c r="K874" s="68"/>
      <c r="L874" s="68"/>
      <c r="M874" s="68"/>
      <c r="N874" s="362"/>
      <c r="O874" s="362"/>
      <c r="P874" s="216">
        <v>523701.32</v>
      </c>
      <c r="Q874" s="216">
        <v>0</v>
      </c>
      <c r="R874" s="68" t="s">
        <v>638</v>
      </c>
      <c r="S874" s="363"/>
      <c r="T874" s="277"/>
    </row>
    <row r="875" spans="1:20" ht="38.25">
      <c r="A875" s="192" t="s">
        <v>667</v>
      </c>
      <c r="B875" s="68"/>
      <c r="C875" s="214" t="s">
        <v>1256</v>
      </c>
      <c r="D875" s="215">
        <v>45044</v>
      </c>
      <c r="E875" s="192" t="s">
        <v>2879</v>
      </c>
      <c r="F875" s="192" t="s">
        <v>12</v>
      </c>
      <c r="G875" s="192">
        <v>444652</v>
      </c>
      <c r="H875" s="68"/>
      <c r="I875" s="198" t="s">
        <v>1843</v>
      </c>
      <c r="J875" s="68"/>
      <c r="K875" s="68"/>
      <c r="L875" s="68"/>
      <c r="M875" s="68"/>
      <c r="N875" s="362"/>
      <c r="O875" s="362"/>
      <c r="P875" s="216">
        <v>2858511.03</v>
      </c>
      <c r="Q875" s="216">
        <v>0</v>
      </c>
      <c r="R875" s="68" t="s">
        <v>638</v>
      </c>
      <c r="S875" s="363"/>
      <c r="T875" s="277"/>
    </row>
    <row r="876" spans="1:20" ht="38.25">
      <c r="A876" s="192" t="s">
        <v>667</v>
      </c>
      <c r="B876" s="68"/>
      <c r="C876" s="214" t="s">
        <v>1256</v>
      </c>
      <c r="D876" s="215">
        <v>45044</v>
      </c>
      <c r="E876" s="192" t="s">
        <v>2880</v>
      </c>
      <c r="F876" s="192" t="s">
        <v>12</v>
      </c>
      <c r="G876" s="192">
        <v>444654</v>
      </c>
      <c r="H876" s="68"/>
      <c r="I876" s="198" t="s">
        <v>1843</v>
      </c>
      <c r="J876" s="68"/>
      <c r="K876" s="68"/>
      <c r="L876" s="68"/>
      <c r="M876" s="68"/>
      <c r="N876" s="362"/>
      <c r="O876" s="362"/>
      <c r="P876" s="216">
        <v>96350.96</v>
      </c>
      <c r="Q876" s="216">
        <v>0</v>
      </c>
      <c r="R876" s="68" t="s">
        <v>638</v>
      </c>
      <c r="S876" s="363"/>
      <c r="T876" s="277"/>
    </row>
    <row r="877" spans="1:20" ht="38.25">
      <c r="A877" s="192" t="s">
        <v>667</v>
      </c>
      <c r="B877" s="68"/>
      <c r="C877" s="214" t="s">
        <v>1256</v>
      </c>
      <c r="D877" s="215">
        <v>45044</v>
      </c>
      <c r="E877" s="192" t="s">
        <v>2881</v>
      </c>
      <c r="F877" s="192" t="s">
        <v>12</v>
      </c>
      <c r="G877" s="192">
        <v>444656</v>
      </c>
      <c r="H877" s="68"/>
      <c r="I877" s="198" t="s">
        <v>1843</v>
      </c>
      <c r="J877" s="68"/>
      <c r="K877" s="68"/>
      <c r="L877" s="68"/>
      <c r="M877" s="68"/>
      <c r="N877" s="362"/>
      <c r="O877" s="362"/>
      <c r="P877" s="216">
        <v>1796874.79</v>
      </c>
      <c r="Q877" s="216">
        <v>0</v>
      </c>
      <c r="R877" s="68" t="s">
        <v>638</v>
      </c>
      <c r="S877" s="363"/>
      <c r="T877" s="277"/>
    </row>
    <row r="878" spans="1:20" ht="38.25">
      <c r="A878" s="192" t="s">
        <v>667</v>
      </c>
      <c r="B878" s="68"/>
      <c r="C878" s="214" t="s">
        <v>1256</v>
      </c>
      <c r="D878" s="215">
        <v>45044</v>
      </c>
      <c r="E878" s="192" t="s">
        <v>2882</v>
      </c>
      <c r="F878" s="192" t="s">
        <v>12</v>
      </c>
      <c r="G878" s="192">
        <v>444658</v>
      </c>
      <c r="H878" s="68"/>
      <c r="I878" s="198" t="s">
        <v>1843</v>
      </c>
      <c r="J878" s="68"/>
      <c r="K878" s="68"/>
      <c r="L878" s="68"/>
      <c r="M878" s="68"/>
      <c r="N878" s="362"/>
      <c r="O878" s="362"/>
      <c r="P878" s="216">
        <v>1975082.56</v>
      </c>
      <c r="Q878" s="216">
        <v>0</v>
      </c>
      <c r="R878" s="68" t="s">
        <v>638</v>
      </c>
      <c r="S878" s="363"/>
      <c r="T878" s="277"/>
    </row>
    <row r="879" spans="1:20" ht="38.25">
      <c r="A879" s="192" t="s">
        <v>667</v>
      </c>
      <c r="B879" s="68"/>
      <c r="C879" s="214" t="s">
        <v>1256</v>
      </c>
      <c r="D879" s="215">
        <v>45044</v>
      </c>
      <c r="E879" s="192" t="s">
        <v>2883</v>
      </c>
      <c r="F879" s="192" t="s">
        <v>12</v>
      </c>
      <c r="G879" s="192">
        <v>444660</v>
      </c>
      <c r="H879" s="68"/>
      <c r="I879" s="198" t="s">
        <v>1843</v>
      </c>
      <c r="J879" s="68"/>
      <c r="K879" s="68"/>
      <c r="L879" s="68"/>
      <c r="M879" s="68"/>
      <c r="N879" s="362"/>
      <c r="O879" s="362"/>
      <c r="P879" s="216">
        <v>1984513.9</v>
      </c>
      <c r="Q879" s="216">
        <v>0</v>
      </c>
      <c r="R879" s="68" t="s">
        <v>638</v>
      </c>
      <c r="S879" s="363"/>
      <c r="T879" s="277"/>
    </row>
    <row r="880" spans="1:20" ht="38.25">
      <c r="A880" s="192" t="s">
        <v>667</v>
      </c>
      <c r="B880" s="68"/>
      <c r="C880" s="214" t="s">
        <v>1256</v>
      </c>
      <c r="D880" s="215">
        <v>45044</v>
      </c>
      <c r="E880" s="192" t="s">
        <v>2884</v>
      </c>
      <c r="F880" s="192" t="s">
        <v>12</v>
      </c>
      <c r="G880" s="192">
        <v>444662</v>
      </c>
      <c r="H880" s="68"/>
      <c r="I880" s="198" t="s">
        <v>1843</v>
      </c>
      <c r="J880" s="68"/>
      <c r="K880" s="68"/>
      <c r="L880" s="68"/>
      <c r="M880" s="68"/>
      <c r="N880" s="362"/>
      <c r="O880" s="362"/>
      <c r="P880" s="216">
        <v>5450700.5300000003</v>
      </c>
      <c r="Q880" s="216">
        <v>0</v>
      </c>
      <c r="R880" s="68" t="s">
        <v>638</v>
      </c>
      <c r="S880" s="363"/>
      <c r="T880" s="277"/>
    </row>
    <row r="881" spans="1:20" ht="38.25">
      <c r="A881" s="192" t="s">
        <v>667</v>
      </c>
      <c r="B881" s="68"/>
      <c r="C881" s="214" t="s">
        <v>1256</v>
      </c>
      <c r="D881" s="215">
        <v>45044</v>
      </c>
      <c r="E881" s="192" t="s">
        <v>2885</v>
      </c>
      <c r="F881" s="192" t="s">
        <v>12</v>
      </c>
      <c r="G881" s="192">
        <v>444664</v>
      </c>
      <c r="H881" s="68"/>
      <c r="I881" s="198" t="s">
        <v>1843</v>
      </c>
      <c r="J881" s="68"/>
      <c r="K881" s="68"/>
      <c r="L881" s="68"/>
      <c r="M881" s="68"/>
      <c r="N881" s="362"/>
      <c r="O881" s="362"/>
      <c r="P881" s="216">
        <v>5424796.21</v>
      </c>
      <c r="Q881" s="216">
        <v>0</v>
      </c>
      <c r="R881" s="68" t="s">
        <v>638</v>
      </c>
      <c r="S881" s="363"/>
      <c r="T881" s="277"/>
    </row>
    <row r="882" spans="1:20" ht="38.25">
      <c r="A882" s="192" t="s">
        <v>667</v>
      </c>
      <c r="B882" s="68"/>
      <c r="C882" s="214" t="s">
        <v>1256</v>
      </c>
      <c r="D882" s="215">
        <v>45044</v>
      </c>
      <c r="E882" s="192" t="s">
        <v>2886</v>
      </c>
      <c r="F882" s="192" t="s">
        <v>12</v>
      </c>
      <c r="G882" s="192">
        <v>444666</v>
      </c>
      <c r="H882" s="68"/>
      <c r="I882" s="198" t="s">
        <v>1843</v>
      </c>
      <c r="J882" s="68"/>
      <c r="K882" s="68"/>
      <c r="L882" s="68"/>
      <c r="M882" s="68"/>
      <c r="N882" s="362"/>
      <c r="O882" s="362"/>
      <c r="P882" s="216">
        <v>4617302.32</v>
      </c>
      <c r="Q882" s="216">
        <v>0</v>
      </c>
      <c r="R882" s="68" t="s">
        <v>638</v>
      </c>
      <c r="S882" s="363"/>
      <c r="T882" s="277"/>
    </row>
    <row r="883" spans="1:20" ht="38.25">
      <c r="A883" s="192" t="s">
        <v>667</v>
      </c>
      <c r="B883" s="68"/>
      <c r="C883" s="214" t="s">
        <v>1256</v>
      </c>
      <c r="D883" s="215">
        <v>45044</v>
      </c>
      <c r="E883" s="192" t="s">
        <v>2887</v>
      </c>
      <c r="F883" s="192" t="s">
        <v>12</v>
      </c>
      <c r="G883" s="192">
        <v>444668</v>
      </c>
      <c r="H883" s="68"/>
      <c r="I883" s="198" t="s">
        <v>1843</v>
      </c>
      <c r="J883" s="68"/>
      <c r="K883" s="68"/>
      <c r="L883" s="68"/>
      <c r="M883" s="68"/>
      <c r="N883" s="362"/>
      <c r="O883" s="362"/>
      <c r="P883" s="216">
        <v>1252092.6200000001</v>
      </c>
      <c r="Q883" s="216">
        <v>0</v>
      </c>
      <c r="R883" s="68" t="s">
        <v>638</v>
      </c>
      <c r="S883" s="363"/>
      <c r="T883" s="277"/>
    </row>
    <row r="884" spans="1:20" ht="38.25">
      <c r="A884" s="192" t="s">
        <v>667</v>
      </c>
      <c r="B884" s="68"/>
      <c r="C884" s="214" t="s">
        <v>1256</v>
      </c>
      <c r="D884" s="215">
        <v>45044</v>
      </c>
      <c r="E884" s="192" t="s">
        <v>2888</v>
      </c>
      <c r="F884" s="192" t="s">
        <v>12</v>
      </c>
      <c r="G884" s="192">
        <v>444670</v>
      </c>
      <c r="H884" s="68"/>
      <c r="I884" s="198" t="s">
        <v>1843</v>
      </c>
      <c r="J884" s="68"/>
      <c r="K884" s="68"/>
      <c r="L884" s="68"/>
      <c r="M884" s="68"/>
      <c r="N884" s="362"/>
      <c r="O884" s="362"/>
      <c r="P884" s="216">
        <v>12621692.529999999</v>
      </c>
      <c r="Q884" s="216">
        <v>0</v>
      </c>
      <c r="R884" s="68" t="s">
        <v>638</v>
      </c>
      <c r="S884" s="363"/>
      <c r="T884" s="277"/>
    </row>
    <row r="885" spans="1:20" ht="38.25">
      <c r="A885" s="192" t="s">
        <v>667</v>
      </c>
      <c r="B885" s="68"/>
      <c r="C885" s="214" t="s">
        <v>1256</v>
      </c>
      <c r="D885" s="215">
        <v>45044</v>
      </c>
      <c r="E885" s="192" t="s">
        <v>2889</v>
      </c>
      <c r="F885" s="192" t="s">
        <v>12</v>
      </c>
      <c r="G885" s="192">
        <v>444672</v>
      </c>
      <c r="H885" s="68"/>
      <c r="I885" s="198" t="s">
        <v>1843</v>
      </c>
      <c r="J885" s="68"/>
      <c r="K885" s="68"/>
      <c r="L885" s="68"/>
      <c r="M885" s="68"/>
      <c r="N885" s="362"/>
      <c r="O885" s="362"/>
      <c r="P885" s="216">
        <v>3439019.46</v>
      </c>
      <c r="Q885" s="216">
        <v>0</v>
      </c>
      <c r="R885" s="68" t="s">
        <v>638</v>
      </c>
      <c r="S885" s="363"/>
      <c r="T885" s="277"/>
    </row>
    <row r="886" spans="1:20" ht="38.25">
      <c r="A886" s="192" t="s">
        <v>667</v>
      </c>
      <c r="B886" s="68"/>
      <c r="C886" s="214" t="s">
        <v>1256</v>
      </c>
      <c r="D886" s="215">
        <v>45044</v>
      </c>
      <c r="E886" s="192" t="s">
        <v>2890</v>
      </c>
      <c r="F886" s="192" t="s">
        <v>12</v>
      </c>
      <c r="G886" s="192">
        <v>444674</v>
      </c>
      <c r="H886" s="68"/>
      <c r="I886" s="198" t="s">
        <v>1843</v>
      </c>
      <c r="J886" s="68"/>
      <c r="K886" s="68"/>
      <c r="L886" s="68"/>
      <c r="M886" s="68"/>
      <c r="N886" s="362"/>
      <c r="O886" s="362"/>
      <c r="P886" s="216">
        <v>2333237.2599999998</v>
      </c>
      <c r="Q886" s="216">
        <v>0</v>
      </c>
      <c r="R886" s="68" t="s">
        <v>638</v>
      </c>
      <c r="S886" s="363"/>
      <c r="T886" s="277"/>
    </row>
    <row r="887" spans="1:20" ht="38.25">
      <c r="A887" s="192" t="s">
        <v>667</v>
      </c>
      <c r="B887" s="68"/>
      <c r="C887" s="214" t="s">
        <v>1256</v>
      </c>
      <c r="D887" s="215">
        <v>45044</v>
      </c>
      <c r="E887" s="192" t="s">
        <v>2891</v>
      </c>
      <c r="F887" s="192" t="s">
        <v>12</v>
      </c>
      <c r="G887" s="192">
        <v>444676</v>
      </c>
      <c r="H887" s="68"/>
      <c r="I887" s="198" t="s">
        <v>1843</v>
      </c>
      <c r="J887" s="68"/>
      <c r="K887" s="68"/>
      <c r="L887" s="68"/>
      <c r="M887" s="68"/>
      <c r="N887" s="362"/>
      <c r="O887" s="362"/>
      <c r="P887" s="216">
        <v>2322148.5499999998</v>
      </c>
      <c r="Q887" s="216">
        <v>0</v>
      </c>
      <c r="R887" s="68" t="s">
        <v>638</v>
      </c>
      <c r="S887" s="363"/>
      <c r="T887" s="277"/>
    </row>
    <row r="888" spans="1:20" ht="38.25">
      <c r="A888" s="192" t="s">
        <v>667</v>
      </c>
      <c r="B888" s="68"/>
      <c r="C888" s="214" t="s">
        <v>1256</v>
      </c>
      <c r="D888" s="215">
        <v>45044</v>
      </c>
      <c r="E888" s="192" t="s">
        <v>2892</v>
      </c>
      <c r="F888" s="192" t="s">
        <v>12</v>
      </c>
      <c r="G888" s="192">
        <v>444678</v>
      </c>
      <c r="H888" s="68"/>
      <c r="I888" s="198" t="s">
        <v>1843</v>
      </c>
      <c r="J888" s="68"/>
      <c r="K888" s="68"/>
      <c r="L888" s="68"/>
      <c r="M888" s="68"/>
      <c r="N888" s="362"/>
      <c r="O888" s="362"/>
      <c r="P888" s="216">
        <v>15770311.449999999</v>
      </c>
      <c r="Q888" s="216">
        <v>0</v>
      </c>
      <c r="R888" s="68" t="s">
        <v>638</v>
      </c>
      <c r="S888" s="363"/>
      <c r="T888" s="277"/>
    </row>
    <row r="889" spans="1:20" ht="38.25">
      <c r="A889" s="192" t="s">
        <v>667</v>
      </c>
      <c r="B889" s="68"/>
      <c r="C889" s="214" t="s">
        <v>1256</v>
      </c>
      <c r="D889" s="215">
        <v>45044</v>
      </c>
      <c r="E889" s="192" t="s">
        <v>2893</v>
      </c>
      <c r="F889" s="192" t="s">
        <v>12</v>
      </c>
      <c r="G889" s="192">
        <v>444680</v>
      </c>
      <c r="H889" s="68"/>
      <c r="I889" s="198" t="s">
        <v>1843</v>
      </c>
      <c r="J889" s="68"/>
      <c r="K889" s="68"/>
      <c r="L889" s="68"/>
      <c r="M889" s="68"/>
      <c r="N889" s="362"/>
      <c r="O889" s="362"/>
      <c r="P889" s="216">
        <v>15462587.08</v>
      </c>
      <c r="Q889" s="216">
        <v>0</v>
      </c>
      <c r="R889" s="68" t="s">
        <v>638</v>
      </c>
      <c r="S889" s="363"/>
      <c r="T889" s="277"/>
    </row>
    <row r="890" spans="1:20" ht="38.25">
      <c r="A890" s="192" t="s">
        <v>667</v>
      </c>
      <c r="B890" s="68"/>
      <c r="C890" s="214" t="s">
        <v>1256</v>
      </c>
      <c r="D890" s="215">
        <v>45044</v>
      </c>
      <c r="E890" s="192" t="s">
        <v>2894</v>
      </c>
      <c r="F890" s="192" t="s">
        <v>12</v>
      </c>
      <c r="G890" s="192">
        <v>444682</v>
      </c>
      <c r="H890" s="68"/>
      <c r="I890" s="198" t="s">
        <v>1843</v>
      </c>
      <c r="J890" s="68"/>
      <c r="K890" s="68"/>
      <c r="L890" s="68"/>
      <c r="M890" s="68"/>
      <c r="N890" s="362"/>
      <c r="O890" s="362"/>
      <c r="P890" s="216">
        <v>19828342.460000001</v>
      </c>
      <c r="Q890" s="216">
        <v>0</v>
      </c>
      <c r="R890" s="68" t="s">
        <v>638</v>
      </c>
      <c r="S890" s="363"/>
      <c r="T890" s="277"/>
    </row>
    <row r="891" spans="1:20" ht="38.25">
      <c r="A891" s="192" t="s">
        <v>667</v>
      </c>
      <c r="B891" s="68"/>
      <c r="C891" s="214" t="s">
        <v>1256</v>
      </c>
      <c r="D891" s="215">
        <v>45044</v>
      </c>
      <c r="E891" s="192" t="s">
        <v>2895</v>
      </c>
      <c r="F891" s="192" t="s">
        <v>12</v>
      </c>
      <c r="G891" s="192">
        <v>444684</v>
      </c>
      <c r="H891" s="68"/>
      <c r="I891" s="198" t="s">
        <v>1843</v>
      </c>
      <c r="J891" s="68"/>
      <c r="K891" s="68"/>
      <c r="L891" s="68"/>
      <c r="M891" s="68"/>
      <c r="N891" s="362"/>
      <c r="O891" s="362"/>
      <c r="P891" s="216">
        <v>88776181.370000005</v>
      </c>
      <c r="Q891" s="216">
        <v>0</v>
      </c>
      <c r="R891" s="68" t="s">
        <v>638</v>
      </c>
      <c r="S891" s="363"/>
      <c r="T891" s="277"/>
    </row>
    <row r="892" spans="1:20" ht="38.25">
      <c r="A892" s="192" t="s">
        <v>667</v>
      </c>
      <c r="B892" s="68"/>
      <c r="C892" s="214" t="s">
        <v>1256</v>
      </c>
      <c r="D892" s="215">
        <v>45044</v>
      </c>
      <c r="E892" s="192" t="s">
        <v>2896</v>
      </c>
      <c r="F892" s="192" t="s">
        <v>12</v>
      </c>
      <c r="G892" s="192">
        <v>444686</v>
      </c>
      <c r="H892" s="68"/>
      <c r="I892" s="198" t="s">
        <v>1843</v>
      </c>
      <c r="J892" s="68"/>
      <c r="K892" s="68"/>
      <c r="L892" s="68"/>
      <c r="M892" s="68"/>
      <c r="N892" s="362"/>
      <c r="O892" s="362"/>
      <c r="P892" s="216">
        <v>38155951.939999998</v>
      </c>
      <c r="Q892" s="216">
        <v>0</v>
      </c>
      <c r="R892" s="68" t="s">
        <v>638</v>
      </c>
      <c r="S892" s="363"/>
      <c r="T892" s="277"/>
    </row>
    <row r="893" spans="1:20" ht="38.25">
      <c r="A893" s="192" t="s">
        <v>667</v>
      </c>
      <c r="B893" s="68"/>
      <c r="C893" s="214" t="s">
        <v>1256</v>
      </c>
      <c r="D893" s="215">
        <v>45044</v>
      </c>
      <c r="E893" s="192" t="s">
        <v>2897</v>
      </c>
      <c r="F893" s="192" t="s">
        <v>12</v>
      </c>
      <c r="G893" s="192">
        <v>444688</v>
      </c>
      <c r="H893" s="68"/>
      <c r="I893" s="198" t="s">
        <v>1843</v>
      </c>
      <c r="J893" s="68"/>
      <c r="K893" s="68"/>
      <c r="L893" s="68"/>
      <c r="M893" s="68"/>
      <c r="N893" s="362"/>
      <c r="O893" s="362"/>
      <c r="P893" s="216">
        <v>10188.75</v>
      </c>
      <c r="Q893" s="216">
        <v>0</v>
      </c>
      <c r="R893" s="68" t="s">
        <v>638</v>
      </c>
      <c r="S893" s="363"/>
      <c r="T893" s="277"/>
    </row>
    <row r="894" spans="1:20" ht="38.25">
      <c r="A894" s="192" t="s">
        <v>667</v>
      </c>
      <c r="B894" s="68"/>
      <c r="C894" s="214" t="s">
        <v>1256</v>
      </c>
      <c r="D894" s="215">
        <v>45044</v>
      </c>
      <c r="E894" s="192" t="s">
        <v>2898</v>
      </c>
      <c r="F894" s="192" t="s">
        <v>12</v>
      </c>
      <c r="G894" s="192">
        <v>444690</v>
      </c>
      <c r="H894" s="68"/>
      <c r="I894" s="198" t="s">
        <v>1843</v>
      </c>
      <c r="J894" s="68"/>
      <c r="K894" s="68"/>
      <c r="L894" s="68"/>
      <c r="M894" s="68"/>
      <c r="N894" s="362"/>
      <c r="O894" s="362"/>
      <c r="P894" s="216">
        <v>16208.53</v>
      </c>
      <c r="Q894" s="216">
        <v>0</v>
      </c>
      <c r="R894" s="68" t="s">
        <v>638</v>
      </c>
      <c r="S894" s="363"/>
      <c r="T894" s="277"/>
    </row>
    <row r="895" spans="1:20" ht="38.25">
      <c r="A895" s="192" t="s">
        <v>667</v>
      </c>
      <c r="B895" s="68"/>
      <c r="C895" s="214" t="s">
        <v>1256</v>
      </c>
      <c r="D895" s="215">
        <v>45044</v>
      </c>
      <c r="E895" s="192" t="s">
        <v>2899</v>
      </c>
      <c r="F895" s="192" t="s">
        <v>12</v>
      </c>
      <c r="G895" s="192">
        <v>444692</v>
      </c>
      <c r="H895" s="68"/>
      <c r="I895" s="198" t="s">
        <v>1843</v>
      </c>
      <c r="J895" s="68"/>
      <c r="K895" s="68"/>
      <c r="L895" s="68"/>
      <c r="M895" s="68"/>
      <c r="N895" s="362"/>
      <c r="O895" s="362"/>
      <c r="P895" s="216">
        <v>546.33000000000004</v>
      </c>
      <c r="Q895" s="216">
        <v>0</v>
      </c>
      <c r="R895" s="68" t="s">
        <v>638</v>
      </c>
      <c r="S895" s="363"/>
      <c r="T895" s="277"/>
    </row>
    <row r="896" spans="1:20" ht="38.25">
      <c r="A896" s="192" t="s">
        <v>667</v>
      </c>
      <c r="B896" s="68"/>
      <c r="C896" s="214" t="s">
        <v>1256</v>
      </c>
      <c r="D896" s="215">
        <v>45044</v>
      </c>
      <c r="E896" s="192" t="s">
        <v>2900</v>
      </c>
      <c r="F896" s="192" t="s">
        <v>12</v>
      </c>
      <c r="G896" s="192">
        <v>444694</v>
      </c>
      <c r="H896" s="68"/>
      <c r="I896" s="198" t="s">
        <v>1843</v>
      </c>
      <c r="J896" s="68"/>
      <c r="K896" s="68"/>
      <c r="L896" s="68"/>
      <c r="M896" s="68"/>
      <c r="N896" s="362"/>
      <c r="O896" s="362"/>
      <c r="P896" s="216">
        <v>13776.46</v>
      </c>
      <c r="Q896" s="216">
        <v>0</v>
      </c>
      <c r="R896" s="68" t="s">
        <v>638</v>
      </c>
      <c r="S896" s="363"/>
      <c r="T896" s="277"/>
    </row>
    <row r="897" spans="1:20" ht="38.25">
      <c r="A897" s="192" t="s">
        <v>667</v>
      </c>
      <c r="B897" s="68"/>
      <c r="C897" s="214" t="s">
        <v>1256</v>
      </c>
      <c r="D897" s="215">
        <v>45044</v>
      </c>
      <c r="E897" s="192" t="s">
        <v>2901</v>
      </c>
      <c r="F897" s="192" t="s">
        <v>12</v>
      </c>
      <c r="G897" s="192">
        <v>444696</v>
      </c>
      <c r="H897" s="68"/>
      <c r="I897" s="198" t="s">
        <v>1843</v>
      </c>
      <c r="J897" s="68"/>
      <c r="K897" s="68"/>
      <c r="L897" s="68"/>
      <c r="M897" s="68"/>
      <c r="N897" s="362"/>
      <c r="O897" s="362"/>
      <c r="P897" s="216">
        <v>13776.46</v>
      </c>
      <c r="Q897" s="216">
        <v>0</v>
      </c>
      <c r="R897" s="68" t="s">
        <v>638</v>
      </c>
      <c r="S897" s="363"/>
      <c r="T897" s="277"/>
    </row>
    <row r="898" spans="1:20" ht="89.25">
      <c r="A898" s="192" t="s">
        <v>542</v>
      </c>
      <c r="B898" s="68"/>
      <c r="C898" s="214" t="s">
        <v>691</v>
      </c>
      <c r="D898" s="215">
        <v>45044</v>
      </c>
      <c r="E898" s="192" t="s">
        <v>2902</v>
      </c>
      <c r="F898" s="192" t="s">
        <v>12</v>
      </c>
      <c r="G898" s="192">
        <v>1059567</v>
      </c>
      <c r="H898" s="68"/>
      <c r="I898" s="198" t="s">
        <v>3055</v>
      </c>
      <c r="J898" s="68"/>
      <c r="K898" s="68"/>
      <c r="L898" s="68"/>
      <c r="M898" s="68"/>
      <c r="N898" s="362"/>
      <c r="O898" s="362"/>
      <c r="P898" s="216">
        <v>26812679</v>
      </c>
      <c r="Q898" s="216">
        <v>0</v>
      </c>
      <c r="R898" s="68" t="s">
        <v>638</v>
      </c>
      <c r="S898" s="363"/>
      <c r="T898" s="277"/>
    </row>
    <row r="899" spans="1:20" ht="51">
      <c r="A899" s="192" t="s">
        <v>541</v>
      </c>
      <c r="B899" s="68"/>
      <c r="C899" s="214" t="s">
        <v>590</v>
      </c>
      <c r="D899" s="215">
        <v>45048</v>
      </c>
      <c r="E899" s="192" t="s">
        <v>3139</v>
      </c>
      <c r="F899" s="192" t="s">
        <v>3</v>
      </c>
      <c r="G899" s="192">
        <v>2110434</v>
      </c>
      <c r="H899" s="68"/>
      <c r="I899" s="198" t="s">
        <v>1756</v>
      </c>
      <c r="J899" s="68"/>
      <c r="K899" s="68"/>
      <c r="L899" s="68"/>
      <c r="M899" s="68"/>
      <c r="N899" s="362"/>
      <c r="O899" s="362"/>
      <c r="P899" s="216">
        <v>0</v>
      </c>
      <c r="Q899" s="216">
        <v>290</v>
      </c>
      <c r="R899" s="68" t="s">
        <v>638</v>
      </c>
      <c r="S899" s="363"/>
      <c r="T899" s="277"/>
    </row>
    <row r="900" spans="1:20" ht="51">
      <c r="A900" s="192">
        <v>267</v>
      </c>
      <c r="B900" s="68"/>
      <c r="C900" s="214" t="s">
        <v>107</v>
      </c>
      <c r="D900" s="215">
        <v>45048</v>
      </c>
      <c r="E900" s="192" t="s">
        <v>3140</v>
      </c>
      <c r="F900" s="192" t="s">
        <v>3</v>
      </c>
      <c r="G900" s="192">
        <v>2110446</v>
      </c>
      <c r="H900" s="68"/>
      <c r="I900" s="198" t="s">
        <v>3391</v>
      </c>
      <c r="J900" s="68"/>
      <c r="K900" s="68"/>
      <c r="L900" s="68"/>
      <c r="M900" s="68"/>
      <c r="N900" s="362"/>
      <c r="O900" s="362"/>
      <c r="P900" s="216">
        <v>0</v>
      </c>
      <c r="Q900" s="216">
        <v>1422.07</v>
      </c>
      <c r="R900" s="68" t="s">
        <v>638</v>
      </c>
      <c r="S900" s="363"/>
      <c r="T900" s="277"/>
    </row>
    <row r="901" spans="1:20" ht="76.5">
      <c r="A901" s="192" t="s">
        <v>542</v>
      </c>
      <c r="B901" s="68"/>
      <c r="C901" s="214" t="s">
        <v>691</v>
      </c>
      <c r="D901" s="215">
        <v>45049</v>
      </c>
      <c r="E901" s="192" t="s">
        <v>3141</v>
      </c>
      <c r="F901" s="192" t="s">
        <v>6</v>
      </c>
      <c r="G901" s="192">
        <v>1806163</v>
      </c>
      <c r="H901" s="68"/>
      <c r="I901" s="198" t="s">
        <v>3392</v>
      </c>
      <c r="J901" s="68"/>
      <c r="K901" s="68"/>
      <c r="L901" s="68"/>
      <c r="M901" s="68"/>
      <c r="N901" s="362"/>
      <c r="O901" s="362"/>
      <c r="P901" s="216">
        <v>0</v>
      </c>
      <c r="Q901" s="216">
        <v>140000</v>
      </c>
      <c r="R901" s="68" t="s">
        <v>638</v>
      </c>
      <c r="S901" s="363"/>
      <c r="T901" s="277"/>
    </row>
    <row r="902" spans="1:20" ht="51">
      <c r="A902" s="192">
        <v>548</v>
      </c>
      <c r="B902" s="68"/>
      <c r="C902" s="214" t="s">
        <v>1285</v>
      </c>
      <c r="D902" s="215">
        <v>45049</v>
      </c>
      <c r="E902" s="192" t="s">
        <v>3142</v>
      </c>
      <c r="F902" s="192" t="s">
        <v>3</v>
      </c>
      <c r="G902" s="192">
        <v>2110833</v>
      </c>
      <c r="H902" s="68"/>
      <c r="I902" s="198" t="s">
        <v>3393</v>
      </c>
      <c r="J902" s="68"/>
      <c r="K902" s="68"/>
      <c r="L902" s="68"/>
      <c r="M902" s="68"/>
      <c r="N902" s="362"/>
      <c r="O902" s="362"/>
      <c r="P902" s="216">
        <v>0</v>
      </c>
      <c r="Q902" s="216">
        <v>145</v>
      </c>
      <c r="R902" s="68" t="s">
        <v>638</v>
      </c>
      <c r="S902" s="363"/>
      <c r="T902" s="277"/>
    </row>
    <row r="903" spans="1:20" ht="76.5">
      <c r="A903" s="192">
        <v>597</v>
      </c>
      <c r="B903" s="68"/>
      <c r="C903" s="214" t="s">
        <v>677</v>
      </c>
      <c r="D903" s="215">
        <v>45049</v>
      </c>
      <c r="E903" s="192" t="s">
        <v>3143</v>
      </c>
      <c r="F903" s="192" t="s">
        <v>6</v>
      </c>
      <c r="G903" s="192">
        <v>2257378</v>
      </c>
      <c r="H903" s="68"/>
      <c r="I903" s="198" t="s">
        <v>3394</v>
      </c>
      <c r="J903" s="68"/>
      <c r="K903" s="68"/>
      <c r="L903" s="68"/>
      <c r="M903" s="68"/>
      <c r="N903" s="362"/>
      <c r="O903" s="362"/>
      <c r="P903" s="216">
        <v>0</v>
      </c>
      <c r="Q903" s="216">
        <v>57624</v>
      </c>
      <c r="R903" s="68" t="s">
        <v>638</v>
      </c>
      <c r="S903" s="363"/>
      <c r="T903" s="277"/>
    </row>
    <row r="904" spans="1:20" ht="63.75">
      <c r="A904" s="192">
        <v>597</v>
      </c>
      <c r="B904" s="68"/>
      <c r="C904" s="214" t="s">
        <v>677</v>
      </c>
      <c r="D904" s="215">
        <v>45049</v>
      </c>
      <c r="E904" s="192" t="s">
        <v>3144</v>
      </c>
      <c r="F904" s="192" t="s">
        <v>14</v>
      </c>
      <c r="G904" s="192">
        <v>2257379</v>
      </c>
      <c r="H904" s="68"/>
      <c r="I904" s="198" t="s">
        <v>3395</v>
      </c>
      <c r="J904" s="68"/>
      <c r="K904" s="68"/>
      <c r="L904" s="68"/>
      <c r="M904" s="68"/>
      <c r="N904" s="362"/>
      <c r="O904" s="362"/>
      <c r="P904" s="216">
        <v>50</v>
      </c>
      <c r="Q904" s="216">
        <v>0</v>
      </c>
      <c r="R904" s="68" t="s">
        <v>638</v>
      </c>
      <c r="S904" s="363"/>
      <c r="T904" s="277"/>
    </row>
    <row r="905" spans="1:20" ht="51">
      <c r="A905" s="192" t="s">
        <v>541</v>
      </c>
      <c r="B905" s="68"/>
      <c r="C905" s="214" t="s">
        <v>590</v>
      </c>
      <c r="D905" s="215">
        <v>45050</v>
      </c>
      <c r="E905" s="192" t="s">
        <v>3145</v>
      </c>
      <c r="F905" s="192" t="s">
        <v>3</v>
      </c>
      <c r="G905" s="192">
        <v>2111067</v>
      </c>
      <c r="H905" s="68"/>
      <c r="I905" s="198" t="s">
        <v>1766</v>
      </c>
      <c r="J905" s="68"/>
      <c r="K905" s="68"/>
      <c r="L905" s="68"/>
      <c r="M905" s="68"/>
      <c r="N905" s="362"/>
      <c r="O905" s="362"/>
      <c r="P905" s="216">
        <v>0</v>
      </c>
      <c r="Q905" s="216">
        <v>2205</v>
      </c>
      <c r="R905" s="68" t="s">
        <v>638</v>
      </c>
      <c r="S905" s="363"/>
      <c r="T905" s="277"/>
    </row>
    <row r="906" spans="1:20" ht="51">
      <c r="A906" s="192" t="s">
        <v>541</v>
      </c>
      <c r="B906" s="68"/>
      <c r="C906" s="214" t="s">
        <v>590</v>
      </c>
      <c r="D906" s="215">
        <v>45050</v>
      </c>
      <c r="E906" s="192" t="s">
        <v>3146</v>
      </c>
      <c r="F906" s="192" t="s">
        <v>3</v>
      </c>
      <c r="G906" s="192">
        <v>2111096</v>
      </c>
      <c r="H906" s="68"/>
      <c r="I906" s="198" t="s">
        <v>3396</v>
      </c>
      <c r="J906" s="68"/>
      <c r="K906" s="68"/>
      <c r="L906" s="68"/>
      <c r="M906" s="68"/>
      <c r="N906" s="362"/>
      <c r="O906" s="362"/>
      <c r="P906" s="216">
        <v>0</v>
      </c>
      <c r="Q906" s="216">
        <v>3000</v>
      </c>
      <c r="R906" s="68" t="s">
        <v>638</v>
      </c>
      <c r="S906" s="363"/>
      <c r="T906" s="277"/>
    </row>
    <row r="907" spans="1:20" ht="63.75">
      <c r="A907" s="192" t="s">
        <v>541</v>
      </c>
      <c r="B907" s="68"/>
      <c r="C907" s="214" t="s">
        <v>590</v>
      </c>
      <c r="D907" s="215">
        <v>45050</v>
      </c>
      <c r="E907" s="192" t="s">
        <v>3147</v>
      </c>
      <c r="F907" s="192" t="s">
        <v>3</v>
      </c>
      <c r="G907" s="192">
        <v>2111030</v>
      </c>
      <c r="H907" s="68"/>
      <c r="I907" s="198" t="s">
        <v>3397</v>
      </c>
      <c r="J907" s="68"/>
      <c r="K907" s="68"/>
      <c r="L907" s="68"/>
      <c r="M907" s="68"/>
      <c r="N907" s="362"/>
      <c r="O907" s="362"/>
      <c r="P907" s="216">
        <v>0</v>
      </c>
      <c r="Q907" s="216">
        <v>3165.71</v>
      </c>
      <c r="R907" s="68" t="s">
        <v>638</v>
      </c>
      <c r="S907" s="363"/>
      <c r="T907" s="277"/>
    </row>
    <row r="908" spans="1:20" ht="51">
      <c r="A908" s="192" t="s">
        <v>541</v>
      </c>
      <c r="B908" s="68"/>
      <c r="C908" s="214" t="s">
        <v>590</v>
      </c>
      <c r="D908" s="215">
        <v>45050</v>
      </c>
      <c r="E908" s="192" t="s">
        <v>3148</v>
      </c>
      <c r="F908" s="192" t="s">
        <v>3</v>
      </c>
      <c r="G908" s="192">
        <v>2111083</v>
      </c>
      <c r="H908" s="68"/>
      <c r="I908" s="198" t="s">
        <v>3398</v>
      </c>
      <c r="J908" s="68"/>
      <c r="K908" s="68"/>
      <c r="L908" s="68"/>
      <c r="M908" s="68"/>
      <c r="N908" s="362"/>
      <c r="O908" s="362"/>
      <c r="P908" s="216">
        <v>0</v>
      </c>
      <c r="Q908" s="216">
        <v>942.09</v>
      </c>
      <c r="R908" s="68" t="s">
        <v>638</v>
      </c>
      <c r="S908" s="363"/>
      <c r="T908" s="277"/>
    </row>
    <row r="909" spans="1:20" ht="51">
      <c r="A909" s="192" t="s">
        <v>541</v>
      </c>
      <c r="B909" s="68"/>
      <c r="C909" s="214" t="s">
        <v>590</v>
      </c>
      <c r="D909" s="215">
        <v>45051</v>
      </c>
      <c r="E909" s="192" t="s">
        <v>3149</v>
      </c>
      <c r="F909" s="192" t="s">
        <v>3</v>
      </c>
      <c r="G909" s="192">
        <v>2111344</v>
      </c>
      <c r="H909" s="68"/>
      <c r="I909" s="198" t="s">
        <v>1762</v>
      </c>
      <c r="J909" s="68"/>
      <c r="K909" s="68"/>
      <c r="L909" s="68"/>
      <c r="M909" s="68"/>
      <c r="N909" s="362"/>
      <c r="O909" s="362"/>
      <c r="P909" s="216">
        <v>0</v>
      </c>
      <c r="Q909" s="216">
        <v>1360</v>
      </c>
      <c r="R909" s="68" t="s">
        <v>638</v>
      </c>
      <c r="S909" s="363"/>
      <c r="T909" s="277"/>
    </row>
    <row r="910" spans="1:20" ht="51">
      <c r="A910" s="192" t="s">
        <v>541</v>
      </c>
      <c r="B910" s="68"/>
      <c r="C910" s="214" t="s">
        <v>590</v>
      </c>
      <c r="D910" s="215">
        <v>45051</v>
      </c>
      <c r="E910" s="192" t="s">
        <v>3150</v>
      </c>
      <c r="F910" s="192" t="s">
        <v>3</v>
      </c>
      <c r="G910" s="192">
        <v>2111393</v>
      </c>
      <c r="H910" s="68"/>
      <c r="I910" s="198" t="s">
        <v>1764</v>
      </c>
      <c r="J910" s="68"/>
      <c r="K910" s="68"/>
      <c r="L910" s="68"/>
      <c r="M910" s="68"/>
      <c r="N910" s="362"/>
      <c r="O910" s="362"/>
      <c r="P910" s="216">
        <v>0</v>
      </c>
      <c r="Q910" s="216">
        <v>4310</v>
      </c>
      <c r="R910" s="68" t="s">
        <v>638</v>
      </c>
      <c r="S910" s="363"/>
      <c r="T910" s="277"/>
    </row>
    <row r="911" spans="1:20" ht="51">
      <c r="A911" s="192">
        <v>302</v>
      </c>
      <c r="B911" s="68"/>
      <c r="C911" s="214" t="s">
        <v>129</v>
      </c>
      <c r="D911" s="215">
        <v>45051</v>
      </c>
      <c r="E911" s="192" t="s">
        <v>3151</v>
      </c>
      <c r="F911" s="192" t="s">
        <v>3</v>
      </c>
      <c r="G911" s="192">
        <v>2111410</v>
      </c>
      <c r="H911" s="68"/>
      <c r="I911" s="198" t="s">
        <v>3399</v>
      </c>
      <c r="J911" s="68"/>
      <c r="K911" s="68"/>
      <c r="L911" s="68"/>
      <c r="M911" s="68"/>
      <c r="N911" s="362"/>
      <c r="O911" s="362"/>
      <c r="P911" s="216">
        <v>0</v>
      </c>
      <c r="Q911" s="216">
        <v>1435</v>
      </c>
      <c r="R911" s="68" t="s">
        <v>638</v>
      </c>
      <c r="S911" s="363"/>
      <c r="T911" s="277"/>
    </row>
    <row r="912" spans="1:20" ht="51">
      <c r="A912" s="192">
        <v>212</v>
      </c>
      <c r="B912" s="68"/>
      <c r="C912" s="214" t="s">
        <v>90</v>
      </c>
      <c r="D912" s="215">
        <v>45051</v>
      </c>
      <c r="E912" s="192" t="s">
        <v>3152</v>
      </c>
      <c r="F912" s="192" t="s">
        <v>3</v>
      </c>
      <c r="G912" s="192">
        <v>2111436</v>
      </c>
      <c r="H912" s="68"/>
      <c r="I912" s="198" t="s">
        <v>3400</v>
      </c>
      <c r="J912" s="68"/>
      <c r="K912" s="68"/>
      <c r="L912" s="68"/>
      <c r="M912" s="68"/>
      <c r="N912" s="362"/>
      <c r="O912" s="362"/>
      <c r="P912" s="216">
        <v>0</v>
      </c>
      <c r="Q912" s="216">
        <v>250</v>
      </c>
      <c r="R912" s="68" t="s">
        <v>638</v>
      </c>
      <c r="S912" s="363"/>
      <c r="T912" s="277"/>
    </row>
    <row r="913" spans="1:20" ht="63.75">
      <c r="A913" s="192">
        <v>594</v>
      </c>
      <c r="B913" s="68"/>
      <c r="C913" s="214" t="s">
        <v>88</v>
      </c>
      <c r="D913" s="215">
        <v>45051</v>
      </c>
      <c r="E913" s="192" t="s">
        <v>3153</v>
      </c>
      <c r="F913" s="192" t="s">
        <v>6</v>
      </c>
      <c r="G913" s="192">
        <v>2260519</v>
      </c>
      <c r="H913" s="68"/>
      <c r="I913" s="198" t="s">
        <v>3401</v>
      </c>
      <c r="J913" s="68"/>
      <c r="K913" s="68"/>
      <c r="L913" s="68"/>
      <c r="M913" s="68"/>
      <c r="N913" s="362"/>
      <c r="O913" s="362"/>
      <c r="P913" s="216">
        <v>0</v>
      </c>
      <c r="Q913" s="216">
        <v>304.38</v>
      </c>
      <c r="R913" s="68" t="s">
        <v>638</v>
      </c>
      <c r="S913" s="363"/>
      <c r="T913" s="277"/>
    </row>
    <row r="914" spans="1:20" ht="51">
      <c r="A914" s="192" t="s">
        <v>541</v>
      </c>
      <c r="B914" s="68"/>
      <c r="C914" s="214" t="s">
        <v>590</v>
      </c>
      <c r="D914" s="215">
        <v>45051</v>
      </c>
      <c r="E914" s="192" t="s">
        <v>3154</v>
      </c>
      <c r="F914" s="192" t="s">
        <v>3</v>
      </c>
      <c r="G914" s="192">
        <v>2111466</v>
      </c>
      <c r="H914" s="68"/>
      <c r="I914" s="198" t="s">
        <v>3402</v>
      </c>
      <c r="J914" s="68"/>
      <c r="K914" s="68"/>
      <c r="L914" s="68"/>
      <c r="M914" s="68"/>
      <c r="N914" s="362"/>
      <c r="O914" s="362"/>
      <c r="P914" s="216">
        <v>0</v>
      </c>
      <c r="Q914" s="216">
        <v>810</v>
      </c>
      <c r="R914" s="68" t="s">
        <v>638</v>
      </c>
      <c r="S914" s="363"/>
      <c r="T914" s="277"/>
    </row>
    <row r="915" spans="1:20" ht="51">
      <c r="A915" s="192">
        <v>594</v>
      </c>
      <c r="B915" s="68"/>
      <c r="C915" s="214" t="s">
        <v>88</v>
      </c>
      <c r="D915" s="215">
        <v>45051</v>
      </c>
      <c r="E915" s="192" t="s">
        <v>3155</v>
      </c>
      <c r="F915" s="192" t="s">
        <v>14</v>
      </c>
      <c r="G915" s="192">
        <v>2260520</v>
      </c>
      <c r="H915" s="68"/>
      <c r="I915" s="198" t="s">
        <v>3403</v>
      </c>
      <c r="J915" s="68"/>
      <c r="K915" s="68"/>
      <c r="L915" s="68"/>
      <c r="M915" s="68"/>
      <c r="N915" s="362"/>
      <c r="O915" s="362"/>
      <c r="P915" s="216">
        <v>50</v>
      </c>
      <c r="Q915" s="216">
        <v>0</v>
      </c>
      <c r="R915" s="68" t="s">
        <v>638</v>
      </c>
      <c r="S915" s="363"/>
      <c r="T915" s="277"/>
    </row>
    <row r="916" spans="1:20" ht="51">
      <c r="A916" s="192">
        <v>417</v>
      </c>
      <c r="B916" s="68"/>
      <c r="C916" s="214" t="s">
        <v>147</v>
      </c>
      <c r="D916" s="215">
        <v>45051</v>
      </c>
      <c r="E916" s="192" t="s">
        <v>3156</v>
      </c>
      <c r="F916" s="192" t="s">
        <v>3</v>
      </c>
      <c r="G916" s="192">
        <v>2111347</v>
      </c>
      <c r="H916" s="68"/>
      <c r="I916" s="198" t="s">
        <v>3404</v>
      </c>
      <c r="J916" s="68"/>
      <c r="K916" s="68"/>
      <c r="L916" s="68"/>
      <c r="M916" s="68"/>
      <c r="N916" s="362"/>
      <c r="O916" s="362"/>
      <c r="P916" s="216">
        <v>0</v>
      </c>
      <c r="Q916" s="216">
        <v>12790.75</v>
      </c>
      <c r="R916" s="68" t="s">
        <v>638</v>
      </c>
      <c r="S916" s="363"/>
      <c r="T916" s="277"/>
    </row>
    <row r="917" spans="1:20" ht="51">
      <c r="A917" s="192" t="s">
        <v>541</v>
      </c>
      <c r="B917" s="68"/>
      <c r="C917" s="214" t="s">
        <v>590</v>
      </c>
      <c r="D917" s="215">
        <v>45054</v>
      </c>
      <c r="E917" s="192" t="s">
        <v>3159</v>
      </c>
      <c r="F917" s="192" t="s">
        <v>3</v>
      </c>
      <c r="G917" s="192">
        <v>2111779</v>
      </c>
      <c r="H917" s="68"/>
      <c r="I917" s="198" t="s">
        <v>1761</v>
      </c>
      <c r="J917" s="68"/>
      <c r="K917" s="68"/>
      <c r="L917" s="68"/>
      <c r="M917" s="68"/>
      <c r="N917" s="362"/>
      <c r="O917" s="362"/>
      <c r="P917" s="216">
        <v>0</v>
      </c>
      <c r="Q917" s="216">
        <v>1441</v>
      </c>
      <c r="R917" s="68" t="s">
        <v>638</v>
      </c>
      <c r="S917" s="363"/>
      <c r="T917" s="277"/>
    </row>
    <row r="918" spans="1:20" ht="63.75">
      <c r="A918" s="192">
        <v>597</v>
      </c>
      <c r="B918" s="68"/>
      <c r="C918" s="214" t="s">
        <v>677</v>
      </c>
      <c r="D918" s="215">
        <v>45054</v>
      </c>
      <c r="E918" s="192" t="s">
        <v>3160</v>
      </c>
      <c r="F918" s="192" t="s">
        <v>6</v>
      </c>
      <c r="G918" s="192">
        <v>2261976</v>
      </c>
      <c r="H918" s="68"/>
      <c r="I918" s="198" t="s">
        <v>3407</v>
      </c>
      <c r="J918" s="68"/>
      <c r="K918" s="68"/>
      <c r="L918" s="68"/>
      <c r="M918" s="68"/>
      <c r="N918" s="362"/>
      <c r="O918" s="362"/>
      <c r="P918" s="216">
        <v>0</v>
      </c>
      <c r="Q918" s="216">
        <v>510932.8</v>
      </c>
      <c r="R918" s="68" t="s">
        <v>638</v>
      </c>
      <c r="S918" s="363"/>
      <c r="T918" s="277"/>
    </row>
    <row r="919" spans="1:20" ht="51">
      <c r="A919" s="192">
        <v>650</v>
      </c>
      <c r="B919" s="68"/>
      <c r="C919" s="214" t="s">
        <v>175</v>
      </c>
      <c r="D919" s="215">
        <v>45054</v>
      </c>
      <c r="E919" s="192" t="s">
        <v>3161</v>
      </c>
      <c r="F919" s="192" t="s">
        <v>3</v>
      </c>
      <c r="G919" s="192">
        <v>2111876</v>
      </c>
      <c r="H919" s="68"/>
      <c r="I919" s="198" t="s">
        <v>3408</v>
      </c>
      <c r="J919" s="68"/>
      <c r="K919" s="68"/>
      <c r="L919" s="68"/>
      <c r="M919" s="68"/>
      <c r="N919" s="362"/>
      <c r="O919" s="362"/>
      <c r="P919" s="216">
        <v>0</v>
      </c>
      <c r="Q919" s="216">
        <v>2000</v>
      </c>
      <c r="R919" s="68" t="s">
        <v>638</v>
      </c>
      <c r="S919" s="363"/>
      <c r="T919" s="277"/>
    </row>
    <row r="920" spans="1:20" ht="63.75">
      <c r="A920" s="192">
        <v>597</v>
      </c>
      <c r="B920" s="68"/>
      <c r="C920" s="214" t="s">
        <v>677</v>
      </c>
      <c r="D920" s="215">
        <v>45054</v>
      </c>
      <c r="E920" s="192" t="s">
        <v>3162</v>
      </c>
      <c r="F920" s="192" t="s">
        <v>14</v>
      </c>
      <c r="G920" s="192">
        <v>2261977</v>
      </c>
      <c r="H920" s="68"/>
      <c r="I920" s="198" t="s">
        <v>3409</v>
      </c>
      <c r="J920" s="68"/>
      <c r="K920" s="68"/>
      <c r="L920" s="68"/>
      <c r="M920" s="68"/>
      <c r="N920" s="362"/>
      <c r="O920" s="362"/>
      <c r="P920" s="216">
        <v>50</v>
      </c>
      <c r="Q920" s="216">
        <v>0</v>
      </c>
      <c r="R920" s="68" t="s">
        <v>638</v>
      </c>
      <c r="S920" s="363"/>
      <c r="T920" s="277"/>
    </row>
    <row r="921" spans="1:20" ht="51">
      <c r="A921" s="192">
        <v>548</v>
      </c>
      <c r="B921" s="68"/>
      <c r="C921" s="214" t="s">
        <v>1285</v>
      </c>
      <c r="D921" s="215">
        <v>45054</v>
      </c>
      <c r="E921" s="192" t="s">
        <v>3163</v>
      </c>
      <c r="F921" s="192" t="s">
        <v>3</v>
      </c>
      <c r="G921" s="192">
        <v>2111897</v>
      </c>
      <c r="H921" s="68"/>
      <c r="I921" s="198" t="s">
        <v>3410</v>
      </c>
      <c r="J921" s="68"/>
      <c r="K921" s="68"/>
      <c r="L921" s="68"/>
      <c r="M921" s="68"/>
      <c r="N921" s="362"/>
      <c r="O921" s="362"/>
      <c r="P921" s="216">
        <v>0</v>
      </c>
      <c r="Q921" s="216">
        <v>39</v>
      </c>
      <c r="R921" s="68" t="s">
        <v>638</v>
      </c>
      <c r="S921" s="363"/>
      <c r="T921" s="277"/>
    </row>
    <row r="922" spans="1:20" ht="51">
      <c r="A922" s="192" t="s">
        <v>541</v>
      </c>
      <c r="B922" s="68"/>
      <c r="C922" s="214" t="s">
        <v>590</v>
      </c>
      <c r="D922" s="215">
        <v>45055</v>
      </c>
      <c r="E922" s="192" t="s">
        <v>3164</v>
      </c>
      <c r="F922" s="192" t="s">
        <v>3</v>
      </c>
      <c r="G922" s="192">
        <v>2112089</v>
      </c>
      <c r="H922" s="68"/>
      <c r="I922" s="198" t="s">
        <v>3411</v>
      </c>
      <c r="J922" s="68"/>
      <c r="K922" s="68"/>
      <c r="L922" s="68"/>
      <c r="M922" s="68"/>
      <c r="N922" s="362"/>
      <c r="O922" s="362"/>
      <c r="P922" s="216">
        <v>0</v>
      </c>
      <c r="Q922" s="216">
        <v>2294.0500000000002</v>
      </c>
      <c r="R922" s="68" t="s">
        <v>638</v>
      </c>
      <c r="S922" s="363"/>
      <c r="T922" s="277"/>
    </row>
    <row r="923" spans="1:20" ht="63.75">
      <c r="A923" s="192" t="s">
        <v>541</v>
      </c>
      <c r="B923" s="68"/>
      <c r="C923" s="214" t="s">
        <v>590</v>
      </c>
      <c r="D923" s="215">
        <v>45055</v>
      </c>
      <c r="E923" s="192" t="s">
        <v>3165</v>
      </c>
      <c r="F923" s="192" t="s">
        <v>3</v>
      </c>
      <c r="G923" s="192">
        <v>2112091</v>
      </c>
      <c r="H923" s="68"/>
      <c r="I923" s="198" t="s">
        <v>3412</v>
      </c>
      <c r="J923" s="68"/>
      <c r="K923" s="68"/>
      <c r="L923" s="68"/>
      <c r="M923" s="68"/>
      <c r="N923" s="362"/>
      <c r="O923" s="362"/>
      <c r="P923" s="216">
        <v>0</v>
      </c>
      <c r="Q923" s="216">
        <v>2294.0500000000002</v>
      </c>
      <c r="R923" s="68" t="s">
        <v>638</v>
      </c>
      <c r="S923" s="363"/>
      <c r="T923" s="277"/>
    </row>
    <row r="924" spans="1:20" ht="51">
      <c r="A924" s="192" t="s">
        <v>541</v>
      </c>
      <c r="B924" s="68"/>
      <c r="C924" s="214" t="s">
        <v>590</v>
      </c>
      <c r="D924" s="215">
        <v>45055</v>
      </c>
      <c r="E924" s="192" t="s">
        <v>3166</v>
      </c>
      <c r="F924" s="192" t="s">
        <v>3</v>
      </c>
      <c r="G924" s="192">
        <v>2112092</v>
      </c>
      <c r="H924" s="68"/>
      <c r="I924" s="198" t="s">
        <v>3413</v>
      </c>
      <c r="J924" s="68"/>
      <c r="K924" s="68"/>
      <c r="L924" s="68"/>
      <c r="M924" s="68"/>
      <c r="N924" s="362"/>
      <c r="O924" s="362"/>
      <c r="P924" s="216">
        <v>0</v>
      </c>
      <c r="Q924" s="216">
        <v>233.42</v>
      </c>
      <c r="R924" s="68" t="s">
        <v>638</v>
      </c>
      <c r="S924" s="363"/>
      <c r="T924" s="277"/>
    </row>
    <row r="925" spans="1:20" ht="63.75">
      <c r="A925" s="192" t="s">
        <v>541</v>
      </c>
      <c r="B925" s="68"/>
      <c r="C925" s="214" t="s">
        <v>590</v>
      </c>
      <c r="D925" s="215">
        <v>45055</v>
      </c>
      <c r="E925" s="192" t="s">
        <v>3167</v>
      </c>
      <c r="F925" s="192" t="s">
        <v>3</v>
      </c>
      <c r="G925" s="192">
        <v>2112094</v>
      </c>
      <c r="H925" s="68"/>
      <c r="I925" s="198" t="s">
        <v>3414</v>
      </c>
      <c r="J925" s="68"/>
      <c r="K925" s="68"/>
      <c r="L925" s="68"/>
      <c r="M925" s="68"/>
      <c r="N925" s="362"/>
      <c r="O925" s="362"/>
      <c r="P925" s="216">
        <v>0</v>
      </c>
      <c r="Q925" s="216">
        <v>1665.33</v>
      </c>
      <c r="R925" s="68" t="s">
        <v>638</v>
      </c>
      <c r="S925" s="363"/>
      <c r="T925" s="277"/>
    </row>
    <row r="926" spans="1:20" ht="63.75">
      <c r="A926" s="192" t="s">
        <v>541</v>
      </c>
      <c r="B926" s="68"/>
      <c r="C926" s="214" t="s">
        <v>590</v>
      </c>
      <c r="D926" s="215">
        <v>45055</v>
      </c>
      <c r="E926" s="192" t="s">
        <v>3168</v>
      </c>
      <c r="F926" s="192" t="s">
        <v>3</v>
      </c>
      <c r="G926" s="192">
        <v>2112098</v>
      </c>
      <c r="H926" s="68"/>
      <c r="I926" s="198" t="s">
        <v>3415</v>
      </c>
      <c r="J926" s="68"/>
      <c r="K926" s="68"/>
      <c r="L926" s="68"/>
      <c r="M926" s="68"/>
      <c r="N926" s="362"/>
      <c r="O926" s="362"/>
      <c r="P926" s="216">
        <v>0</v>
      </c>
      <c r="Q926" s="216">
        <v>1665.33</v>
      </c>
      <c r="R926" s="68" t="s">
        <v>638</v>
      </c>
      <c r="S926" s="363"/>
      <c r="T926" s="277"/>
    </row>
    <row r="927" spans="1:20" ht="51">
      <c r="A927" s="192" t="s">
        <v>541</v>
      </c>
      <c r="B927" s="68"/>
      <c r="C927" s="214" t="s">
        <v>590</v>
      </c>
      <c r="D927" s="215">
        <v>45055</v>
      </c>
      <c r="E927" s="192" t="s">
        <v>3169</v>
      </c>
      <c r="F927" s="192" t="s">
        <v>3</v>
      </c>
      <c r="G927" s="192">
        <v>2112099</v>
      </c>
      <c r="H927" s="68"/>
      <c r="I927" s="198" t="s">
        <v>3416</v>
      </c>
      <c r="J927" s="68"/>
      <c r="K927" s="68"/>
      <c r="L927" s="68"/>
      <c r="M927" s="68"/>
      <c r="N927" s="362"/>
      <c r="O927" s="362"/>
      <c r="P927" s="216">
        <v>0</v>
      </c>
      <c r="Q927" s="216">
        <v>3365.76</v>
      </c>
      <c r="R927" s="68" t="s">
        <v>638</v>
      </c>
      <c r="S927" s="363"/>
      <c r="T927" s="277"/>
    </row>
    <row r="928" spans="1:20" ht="51">
      <c r="A928" s="192" t="s">
        <v>541</v>
      </c>
      <c r="B928" s="68"/>
      <c r="C928" s="214" t="s">
        <v>590</v>
      </c>
      <c r="D928" s="215">
        <v>45055</v>
      </c>
      <c r="E928" s="192" t="s">
        <v>3170</v>
      </c>
      <c r="F928" s="192" t="s">
        <v>3</v>
      </c>
      <c r="G928" s="192">
        <v>2112103</v>
      </c>
      <c r="H928" s="68"/>
      <c r="I928" s="198" t="s">
        <v>3417</v>
      </c>
      <c r="J928" s="68"/>
      <c r="K928" s="68"/>
      <c r="L928" s="68"/>
      <c r="M928" s="68"/>
      <c r="N928" s="362"/>
      <c r="O928" s="362"/>
      <c r="P928" s="216">
        <v>0</v>
      </c>
      <c r="Q928" s="216">
        <v>3365.76</v>
      </c>
      <c r="R928" s="68" t="s">
        <v>638</v>
      </c>
      <c r="S928" s="363"/>
      <c r="T928" s="277"/>
    </row>
    <row r="929" spans="1:20" ht="63.75">
      <c r="A929" s="192" t="s">
        <v>541</v>
      </c>
      <c r="B929" s="68"/>
      <c r="C929" s="214" t="s">
        <v>590</v>
      </c>
      <c r="D929" s="215">
        <v>45055</v>
      </c>
      <c r="E929" s="192" t="s">
        <v>3171</v>
      </c>
      <c r="F929" s="192" t="s">
        <v>3</v>
      </c>
      <c r="G929" s="192">
        <v>2112078</v>
      </c>
      <c r="H929" s="68"/>
      <c r="I929" s="198" t="s">
        <v>3418</v>
      </c>
      <c r="J929" s="68"/>
      <c r="K929" s="68"/>
      <c r="L929" s="68"/>
      <c r="M929" s="68"/>
      <c r="N929" s="362"/>
      <c r="O929" s="362"/>
      <c r="P929" s="216">
        <v>0</v>
      </c>
      <c r="Q929" s="216">
        <v>4350.3599999999997</v>
      </c>
      <c r="R929" s="68" t="s">
        <v>638</v>
      </c>
      <c r="S929" s="363"/>
      <c r="T929" s="277"/>
    </row>
    <row r="930" spans="1:20" ht="63.75">
      <c r="A930" s="192" t="s">
        <v>541</v>
      </c>
      <c r="B930" s="68"/>
      <c r="C930" s="214" t="s">
        <v>590</v>
      </c>
      <c r="D930" s="215">
        <v>45055</v>
      </c>
      <c r="E930" s="192" t="s">
        <v>3172</v>
      </c>
      <c r="F930" s="192" t="s">
        <v>3</v>
      </c>
      <c r="G930" s="192">
        <v>2112079</v>
      </c>
      <c r="H930" s="68"/>
      <c r="I930" s="198" t="s">
        <v>3419</v>
      </c>
      <c r="J930" s="68"/>
      <c r="K930" s="68"/>
      <c r="L930" s="68"/>
      <c r="M930" s="68"/>
      <c r="N930" s="362"/>
      <c r="O930" s="362"/>
      <c r="P930" s="216">
        <v>0</v>
      </c>
      <c r="Q930" s="216">
        <v>6379.63</v>
      </c>
      <c r="R930" s="68" t="s">
        <v>638</v>
      </c>
      <c r="S930" s="363"/>
      <c r="T930" s="277"/>
    </row>
    <row r="931" spans="1:20" ht="51">
      <c r="A931" s="192" t="s">
        <v>541</v>
      </c>
      <c r="B931" s="68"/>
      <c r="C931" s="214" t="s">
        <v>590</v>
      </c>
      <c r="D931" s="215">
        <v>45056</v>
      </c>
      <c r="E931" s="192" t="s">
        <v>3173</v>
      </c>
      <c r="F931" s="192" t="s">
        <v>3</v>
      </c>
      <c r="G931" s="192">
        <v>2112362</v>
      </c>
      <c r="H931" s="68"/>
      <c r="I931" s="198" t="s">
        <v>3420</v>
      </c>
      <c r="J931" s="68"/>
      <c r="K931" s="68"/>
      <c r="L931" s="68"/>
      <c r="M931" s="68"/>
      <c r="N931" s="362"/>
      <c r="O931" s="362"/>
      <c r="P931" s="216">
        <v>0</v>
      </c>
      <c r="Q931" s="216">
        <v>418.99</v>
      </c>
      <c r="R931" s="68" t="s">
        <v>638</v>
      </c>
      <c r="S931" s="363"/>
      <c r="T931" s="277"/>
    </row>
    <row r="932" spans="1:20" ht="51">
      <c r="A932" s="192" t="s">
        <v>541</v>
      </c>
      <c r="B932" s="68"/>
      <c r="C932" s="214" t="s">
        <v>590</v>
      </c>
      <c r="D932" s="215">
        <v>45056</v>
      </c>
      <c r="E932" s="192" t="s">
        <v>3174</v>
      </c>
      <c r="F932" s="192" t="s">
        <v>3</v>
      </c>
      <c r="G932" s="192">
        <v>2112366</v>
      </c>
      <c r="H932" s="68"/>
      <c r="I932" s="198" t="s">
        <v>3421</v>
      </c>
      <c r="J932" s="68"/>
      <c r="K932" s="68"/>
      <c r="L932" s="68"/>
      <c r="M932" s="68"/>
      <c r="N932" s="362"/>
      <c r="O932" s="362"/>
      <c r="P932" s="216">
        <v>0</v>
      </c>
      <c r="Q932" s="216">
        <v>336.15</v>
      </c>
      <c r="R932" s="68" t="s">
        <v>638</v>
      </c>
      <c r="S932" s="363"/>
      <c r="T932" s="277"/>
    </row>
    <row r="933" spans="1:20" ht="63.75">
      <c r="A933" s="192" t="s">
        <v>541</v>
      </c>
      <c r="B933" s="68"/>
      <c r="C933" s="214" t="s">
        <v>590</v>
      </c>
      <c r="D933" s="215">
        <v>45056</v>
      </c>
      <c r="E933" s="192" t="s">
        <v>3175</v>
      </c>
      <c r="F933" s="192" t="s">
        <v>6</v>
      </c>
      <c r="G933" s="192">
        <v>1809821</v>
      </c>
      <c r="H933" s="68"/>
      <c r="I933" s="198" t="s">
        <v>3422</v>
      </c>
      <c r="J933" s="68"/>
      <c r="K933" s="68"/>
      <c r="L933" s="68"/>
      <c r="M933" s="68"/>
      <c r="N933" s="362"/>
      <c r="O933" s="362"/>
      <c r="P933" s="216">
        <v>0</v>
      </c>
      <c r="Q933" s="216">
        <v>19505420.84</v>
      </c>
      <c r="R933" s="68" t="s">
        <v>638</v>
      </c>
      <c r="S933" s="363"/>
      <c r="T933" s="277"/>
    </row>
    <row r="934" spans="1:20" ht="63.75">
      <c r="A934" s="192" t="s">
        <v>541</v>
      </c>
      <c r="B934" s="68"/>
      <c r="C934" s="214" t="s">
        <v>590</v>
      </c>
      <c r="D934" s="215">
        <v>45056</v>
      </c>
      <c r="E934" s="192" t="s">
        <v>3176</v>
      </c>
      <c r="F934" s="192" t="s">
        <v>3</v>
      </c>
      <c r="G934" s="192">
        <v>2112409</v>
      </c>
      <c r="H934" s="68"/>
      <c r="I934" s="198" t="s">
        <v>3423</v>
      </c>
      <c r="J934" s="68"/>
      <c r="K934" s="68"/>
      <c r="L934" s="68"/>
      <c r="M934" s="68"/>
      <c r="N934" s="362"/>
      <c r="O934" s="362"/>
      <c r="P934" s="216">
        <v>0</v>
      </c>
      <c r="Q934" s="216">
        <v>4029.31</v>
      </c>
      <c r="R934" s="68" t="s">
        <v>638</v>
      </c>
      <c r="S934" s="363"/>
      <c r="T934" s="277"/>
    </row>
    <row r="935" spans="1:20" ht="63.75">
      <c r="A935" s="192" t="s">
        <v>541</v>
      </c>
      <c r="B935" s="68"/>
      <c r="C935" s="214" t="s">
        <v>590</v>
      </c>
      <c r="D935" s="215">
        <v>45056</v>
      </c>
      <c r="E935" s="192" t="s">
        <v>3177</v>
      </c>
      <c r="F935" s="192" t="s">
        <v>3</v>
      </c>
      <c r="G935" s="192">
        <v>2112416</v>
      </c>
      <c r="H935" s="68"/>
      <c r="I935" s="198" t="s">
        <v>3424</v>
      </c>
      <c r="J935" s="68"/>
      <c r="K935" s="68"/>
      <c r="L935" s="68"/>
      <c r="M935" s="68"/>
      <c r="N935" s="362"/>
      <c r="O935" s="362"/>
      <c r="P935" s="216">
        <v>0</v>
      </c>
      <c r="Q935" s="216">
        <v>4029.31</v>
      </c>
      <c r="R935" s="68" t="s">
        <v>638</v>
      </c>
      <c r="S935" s="363"/>
      <c r="T935" s="277"/>
    </row>
    <row r="936" spans="1:20" ht="51">
      <c r="A936" s="192" t="s">
        <v>541</v>
      </c>
      <c r="B936" s="68"/>
      <c r="C936" s="214" t="s">
        <v>590</v>
      </c>
      <c r="D936" s="215">
        <v>45056</v>
      </c>
      <c r="E936" s="192" t="s">
        <v>3178</v>
      </c>
      <c r="F936" s="192" t="s">
        <v>3</v>
      </c>
      <c r="G936" s="192">
        <v>2112424</v>
      </c>
      <c r="H936" s="68"/>
      <c r="I936" s="198" t="s">
        <v>3425</v>
      </c>
      <c r="J936" s="68"/>
      <c r="K936" s="68"/>
      <c r="L936" s="68"/>
      <c r="M936" s="68"/>
      <c r="N936" s="362"/>
      <c r="O936" s="362"/>
      <c r="P936" s="216">
        <v>0</v>
      </c>
      <c r="Q936" s="216">
        <v>11335.14</v>
      </c>
      <c r="R936" s="68" t="s">
        <v>638</v>
      </c>
      <c r="S936" s="363"/>
      <c r="T936" s="277"/>
    </row>
    <row r="937" spans="1:20" ht="89.25">
      <c r="A937" s="192" t="s">
        <v>541</v>
      </c>
      <c r="B937" s="68"/>
      <c r="C937" s="214" t="s">
        <v>590</v>
      </c>
      <c r="D937" s="215">
        <v>45056</v>
      </c>
      <c r="E937" s="192" t="s">
        <v>3179</v>
      </c>
      <c r="F937" s="192" t="s">
        <v>6</v>
      </c>
      <c r="G937" s="192">
        <v>337</v>
      </c>
      <c r="H937" s="68"/>
      <c r="I937" s="198" t="s">
        <v>3426</v>
      </c>
      <c r="J937" s="68"/>
      <c r="K937" s="68"/>
      <c r="L937" s="68"/>
      <c r="M937" s="68"/>
      <c r="N937" s="362"/>
      <c r="O937" s="362"/>
      <c r="P937" s="216">
        <v>0</v>
      </c>
      <c r="Q937" s="216">
        <v>3785.41</v>
      </c>
      <c r="R937" s="68" t="s">
        <v>638</v>
      </c>
      <c r="S937" s="363"/>
      <c r="T937" s="277"/>
    </row>
    <row r="938" spans="1:20" ht="63.75">
      <c r="A938" s="192" t="s">
        <v>541</v>
      </c>
      <c r="B938" s="68"/>
      <c r="C938" s="214" t="s">
        <v>590</v>
      </c>
      <c r="D938" s="215">
        <v>45056</v>
      </c>
      <c r="E938" s="192" t="s">
        <v>3180</v>
      </c>
      <c r="F938" s="192" t="s">
        <v>3</v>
      </c>
      <c r="G938" s="192">
        <v>2112360</v>
      </c>
      <c r="H938" s="68"/>
      <c r="I938" s="198" t="s">
        <v>3427</v>
      </c>
      <c r="J938" s="68"/>
      <c r="K938" s="68"/>
      <c r="L938" s="68"/>
      <c r="M938" s="68"/>
      <c r="N938" s="362"/>
      <c r="O938" s="362"/>
      <c r="P938" s="216">
        <v>0</v>
      </c>
      <c r="Q938" s="216">
        <v>1016.36</v>
      </c>
      <c r="R938" s="68" t="s">
        <v>638</v>
      </c>
      <c r="S938" s="363"/>
      <c r="T938" s="277"/>
    </row>
    <row r="939" spans="1:20" ht="89.25">
      <c r="A939" s="192" t="s">
        <v>541</v>
      </c>
      <c r="B939" s="68"/>
      <c r="C939" s="214" t="s">
        <v>590</v>
      </c>
      <c r="D939" s="215">
        <v>45056</v>
      </c>
      <c r="E939" s="192" t="s">
        <v>3181</v>
      </c>
      <c r="F939" s="192" t="s">
        <v>639</v>
      </c>
      <c r="G939" s="192">
        <v>5602552</v>
      </c>
      <c r="H939" s="68"/>
      <c r="I939" s="198" t="s">
        <v>3428</v>
      </c>
      <c r="J939" s="68"/>
      <c r="K939" s="68"/>
      <c r="L939" s="68"/>
      <c r="M939" s="68"/>
      <c r="N939" s="362"/>
      <c r="O939" s="362"/>
      <c r="P939" s="216">
        <v>0</v>
      </c>
      <c r="Q939" s="216">
        <v>14710.77</v>
      </c>
      <c r="R939" s="68" t="s">
        <v>638</v>
      </c>
      <c r="S939" s="363"/>
      <c r="T939" s="277"/>
    </row>
    <row r="940" spans="1:20" ht="89.25">
      <c r="A940" s="192" t="s">
        <v>541</v>
      </c>
      <c r="B940" s="68"/>
      <c r="C940" s="214" t="s">
        <v>590</v>
      </c>
      <c r="D940" s="215">
        <v>45056</v>
      </c>
      <c r="E940" s="192" t="s">
        <v>3182</v>
      </c>
      <c r="F940" s="192" t="s">
        <v>639</v>
      </c>
      <c r="G940" s="192">
        <v>5602579</v>
      </c>
      <c r="H940" s="68"/>
      <c r="I940" s="198" t="s">
        <v>3429</v>
      </c>
      <c r="J940" s="68"/>
      <c r="K940" s="68"/>
      <c r="L940" s="68"/>
      <c r="M940" s="68"/>
      <c r="N940" s="362"/>
      <c r="O940" s="362"/>
      <c r="P940" s="216">
        <v>0</v>
      </c>
      <c r="Q940" s="216">
        <v>2743925.82</v>
      </c>
      <c r="R940" s="68" t="s">
        <v>638</v>
      </c>
      <c r="S940" s="363"/>
      <c r="T940" s="277"/>
    </row>
    <row r="941" spans="1:20" ht="51">
      <c r="A941" s="192" t="s">
        <v>541</v>
      </c>
      <c r="B941" s="68"/>
      <c r="C941" s="214" t="s">
        <v>590</v>
      </c>
      <c r="D941" s="215">
        <v>45057</v>
      </c>
      <c r="E941" s="192" t="s">
        <v>3183</v>
      </c>
      <c r="F941" s="192" t="s">
        <v>639</v>
      </c>
      <c r="G941" s="192">
        <v>5603755</v>
      </c>
      <c r="H941" s="68"/>
      <c r="I941" s="198" t="s">
        <v>2956</v>
      </c>
      <c r="J941" s="68"/>
      <c r="K941" s="68"/>
      <c r="L941" s="68"/>
      <c r="M941" s="68"/>
      <c r="N941" s="362"/>
      <c r="O941" s="362"/>
      <c r="P941" s="216">
        <v>0</v>
      </c>
      <c r="Q941" s="216">
        <v>250000000</v>
      </c>
      <c r="R941" s="68" t="s">
        <v>638</v>
      </c>
      <c r="S941" s="363"/>
      <c r="T941" s="277"/>
    </row>
    <row r="942" spans="1:20" ht="51">
      <c r="A942" s="192">
        <v>288</v>
      </c>
      <c r="B942" s="68"/>
      <c r="C942" s="214" t="s">
        <v>117</v>
      </c>
      <c r="D942" s="215">
        <v>45057</v>
      </c>
      <c r="E942" s="192" t="s">
        <v>3184</v>
      </c>
      <c r="F942" s="192" t="s">
        <v>3</v>
      </c>
      <c r="G942" s="192">
        <v>2112692</v>
      </c>
      <c r="H942" s="68"/>
      <c r="I942" s="198" t="s">
        <v>3430</v>
      </c>
      <c r="J942" s="68"/>
      <c r="K942" s="68"/>
      <c r="L942" s="68"/>
      <c r="M942" s="68"/>
      <c r="N942" s="362"/>
      <c r="O942" s="362"/>
      <c r="P942" s="216">
        <v>0</v>
      </c>
      <c r="Q942" s="216">
        <v>18</v>
      </c>
      <c r="R942" s="68" t="s">
        <v>638</v>
      </c>
      <c r="S942" s="363"/>
      <c r="T942" s="277"/>
    </row>
    <row r="943" spans="1:20" ht="51">
      <c r="A943" s="192" t="s">
        <v>541</v>
      </c>
      <c r="B943" s="68"/>
      <c r="C943" s="214" t="s">
        <v>590</v>
      </c>
      <c r="D943" s="215">
        <v>45057</v>
      </c>
      <c r="E943" s="192" t="s">
        <v>3185</v>
      </c>
      <c r="F943" s="192" t="s">
        <v>3</v>
      </c>
      <c r="G943" s="192">
        <v>2112750</v>
      </c>
      <c r="H943" s="68"/>
      <c r="I943" s="198" t="s">
        <v>3431</v>
      </c>
      <c r="J943" s="68"/>
      <c r="K943" s="68"/>
      <c r="L943" s="68"/>
      <c r="M943" s="68"/>
      <c r="N943" s="362"/>
      <c r="O943" s="362"/>
      <c r="P943" s="216">
        <v>0</v>
      </c>
      <c r="Q943" s="216">
        <v>4811.87</v>
      </c>
      <c r="R943" s="68" t="s">
        <v>638</v>
      </c>
      <c r="S943" s="363"/>
      <c r="T943" s="277"/>
    </row>
    <row r="944" spans="1:20" ht="63.75">
      <c r="A944" s="192">
        <v>597</v>
      </c>
      <c r="B944" s="68"/>
      <c r="C944" s="214" t="s">
        <v>677</v>
      </c>
      <c r="D944" s="215">
        <v>45057</v>
      </c>
      <c r="E944" s="192" t="s">
        <v>3186</v>
      </c>
      <c r="F944" s="192" t="s">
        <v>6</v>
      </c>
      <c r="G944" s="192">
        <v>2267090</v>
      </c>
      <c r="H944" s="68"/>
      <c r="I944" s="198" t="s">
        <v>3432</v>
      </c>
      <c r="J944" s="68"/>
      <c r="K944" s="68"/>
      <c r="L944" s="68"/>
      <c r="M944" s="68"/>
      <c r="N944" s="362"/>
      <c r="O944" s="362"/>
      <c r="P944" s="216">
        <v>0</v>
      </c>
      <c r="Q944" s="216">
        <v>591222.24</v>
      </c>
      <c r="R944" s="68" t="s">
        <v>638</v>
      </c>
      <c r="S944" s="363"/>
      <c r="T944" s="277"/>
    </row>
    <row r="945" spans="1:20" ht="51">
      <c r="A945" s="192" t="s">
        <v>541</v>
      </c>
      <c r="B945" s="68"/>
      <c r="C945" s="214" t="s">
        <v>590</v>
      </c>
      <c r="D945" s="215">
        <v>45057</v>
      </c>
      <c r="E945" s="192" t="s">
        <v>3187</v>
      </c>
      <c r="F945" s="192" t="s">
        <v>6</v>
      </c>
      <c r="G945" s="192">
        <v>1810926</v>
      </c>
      <c r="H945" s="68"/>
      <c r="I945" s="198" t="s">
        <v>3433</v>
      </c>
      <c r="J945" s="68"/>
      <c r="K945" s="68"/>
      <c r="L945" s="68"/>
      <c r="M945" s="68"/>
      <c r="N945" s="362"/>
      <c r="O945" s="362"/>
      <c r="P945" s="216">
        <v>0</v>
      </c>
      <c r="Q945" s="216">
        <v>9977</v>
      </c>
      <c r="R945" s="68" t="s">
        <v>638</v>
      </c>
      <c r="S945" s="363"/>
      <c r="T945" s="277"/>
    </row>
    <row r="946" spans="1:20" ht="63.75">
      <c r="A946" s="192">
        <v>597</v>
      </c>
      <c r="B946" s="68"/>
      <c r="C946" s="214" t="s">
        <v>677</v>
      </c>
      <c r="D946" s="215">
        <v>45057</v>
      </c>
      <c r="E946" s="192" t="s">
        <v>3188</v>
      </c>
      <c r="F946" s="192" t="s">
        <v>14</v>
      </c>
      <c r="G946" s="192">
        <v>2267091</v>
      </c>
      <c r="H946" s="68"/>
      <c r="I946" s="198" t="s">
        <v>3434</v>
      </c>
      <c r="J946" s="68"/>
      <c r="K946" s="68"/>
      <c r="L946" s="68"/>
      <c r="M946" s="68"/>
      <c r="N946" s="362"/>
      <c r="O946" s="362"/>
      <c r="P946" s="216">
        <v>50</v>
      </c>
      <c r="Q946" s="216">
        <v>0</v>
      </c>
      <c r="R946" s="68" t="s">
        <v>638</v>
      </c>
      <c r="S946" s="363"/>
      <c r="T946" s="277"/>
    </row>
    <row r="947" spans="1:20" ht="51">
      <c r="A947" s="192" t="s">
        <v>541</v>
      </c>
      <c r="B947" s="68"/>
      <c r="C947" s="214" t="s">
        <v>590</v>
      </c>
      <c r="D947" s="215">
        <v>45057</v>
      </c>
      <c r="E947" s="192" t="s">
        <v>3189</v>
      </c>
      <c r="F947" s="192" t="s">
        <v>3</v>
      </c>
      <c r="G947" s="192">
        <v>2112682</v>
      </c>
      <c r="H947" s="68"/>
      <c r="I947" s="198" t="s">
        <v>3435</v>
      </c>
      <c r="J947" s="68"/>
      <c r="K947" s="68"/>
      <c r="L947" s="68"/>
      <c r="M947" s="68"/>
      <c r="N947" s="362"/>
      <c r="O947" s="362"/>
      <c r="P947" s="216">
        <v>0</v>
      </c>
      <c r="Q947" s="216">
        <v>2471.27</v>
      </c>
      <c r="R947" s="68" t="s">
        <v>638</v>
      </c>
      <c r="S947" s="363"/>
      <c r="T947" s="277"/>
    </row>
    <row r="948" spans="1:20" ht="63.75">
      <c r="A948" s="192" t="s">
        <v>541</v>
      </c>
      <c r="B948" s="68"/>
      <c r="C948" s="214" t="s">
        <v>590</v>
      </c>
      <c r="D948" s="215">
        <v>45058</v>
      </c>
      <c r="E948" s="192" t="s">
        <v>3190</v>
      </c>
      <c r="F948" s="192" t="s">
        <v>639</v>
      </c>
      <c r="G948" s="192">
        <v>5638421</v>
      </c>
      <c r="H948" s="68"/>
      <c r="I948" s="198" t="s">
        <v>3436</v>
      </c>
      <c r="J948" s="68"/>
      <c r="K948" s="68"/>
      <c r="L948" s="68"/>
      <c r="M948" s="68"/>
      <c r="N948" s="362"/>
      <c r="O948" s="362"/>
      <c r="P948" s="216">
        <v>0</v>
      </c>
      <c r="Q948" s="216">
        <v>1025040.3</v>
      </c>
      <c r="R948" s="68" t="s">
        <v>638</v>
      </c>
      <c r="S948" s="363"/>
      <c r="T948" s="277"/>
    </row>
    <row r="949" spans="1:20" ht="89.25">
      <c r="A949" s="192" t="s">
        <v>541</v>
      </c>
      <c r="B949" s="68"/>
      <c r="C949" s="214" t="s">
        <v>590</v>
      </c>
      <c r="D949" s="215">
        <v>45058</v>
      </c>
      <c r="E949" s="192" t="s">
        <v>3191</v>
      </c>
      <c r="F949" s="192" t="s">
        <v>639</v>
      </c>
      <c r="G949" s="192">
        <v>5605537</v>
      </c>
      <c r="H949" s="68"/>
      <c r="I949" s="198" t="s">
        <v>3437</v>
      </c>
      <c r="J949" s="68"/>
      <c r="K949" s="68"/>
      <c r="L949" s="68"/>
      <c r="M949" s="68"/>
      <c r="N949" s="362"/>
      <c r="O949" s="362"/>
      <c r="P949" s="216">
        <v>0</v>
      </c>
      <c r="Q949" s="216">
        <v>17623.25</v>
      </c>
      <c r="R949" s="68" t="s">
        <v>638</v>
      </c>
      <c r="S949" s="363"/>
      <c r="T949" s="277"/>
    </row>
    <row r="950" spans="1:20" ht="51">
      <c r="A950" s="192" t="s">
        <v>541</v>
      </c>
      <c r="B950" s="68"/>
      <c r="C950" s="214" t="s">
        <v>590</v>
      </c>
      <c r="D950" s="215">
        <v>45058</v>
      </c>
      <c r="E950" s="192" t="s">
        <v>3192</v>
      </c>
      <c r="F950" s="192" t="s">
        <v>3</v>
      </c>
      <c r="G950" s="192">
        <v>2112921</v>
      </c>
      <c r="H950" s="68"/>
      <c r="I950" s="198" t="s">
        <v>3438</v>
      </c>
      <c r="J950" s="68"/>
      <c r="K950" s="68"/>
      <c r="L950" s="68"/>
      <c r="M950" s="68"/>
      <c r="N950" s="362"/>
      <c r="O950" s="362"/>
      <c r="P950" s="216">
        <v>0</v>
      </c>
      <c r="Q950" s="216">
        <v>800</v>
      </c>
      <c r="R950" s="68" t="s">
        <v>638</v>
      </c>
      <c r="S950" s="363"/>
      <c r="T950" s="277"/>
    </row>
    <row r="951" spans="1:20" ht="51">
      <c r="A951" s="192" t="s">
        <v>541</v>
      </c>
      <c r="B951" s="68"/>
      <c r="C951" s="214" t="s">
        <v>590</v>
      </c>
      <c r="D951" s="215">
        <v>45058</v>
      </c>
      <c r="E951" s="192" t="s">
        <v>3193</v>
      </c>
      <c r="F951" s="192" t="s">
        <v>3</v>
      </c>
      <c r="G951" s="192">
        <v>2112932</v>
      </c>
      <c r="H951" s="68"/>
      <c r="I951" s="198" t="s">
        <v>3439</v>
      </c>
      <c r="J951" s="68"/>
      <c r="K951" s="68"/>
      <c r="L951" s="68"/>
      <c r="M951" s="68"/>
      <c r="N951" s="362"/>
      <c r="O951" s="362"/>
      <c r="P951" s="216">
        <v>0</v>
      </c>
      <c r="Q951" s="216">
        <v>1364.9</v>
      </c>
      <c r="R951" s="68" t="s">
        <v>638</v>
      </c>
      <c r="S951" s="363"/>
      <c r="T951" s="277"/>
    </row>
    <row r="952" spans="1:20" ht="51">
      <c r="A952" s="192">
        <v>548</v>
      </c>
      <c r="B952" s="68"/>
      <c r="C952" s="214" t="s">
        <v>1285</v>
      </c>
      <c r="D952" s="215">
        <v>45058</v>
      </c>
      <c r="E952" s="192" t="s">
        <v>3194</v>
      </c>
      <c r="F952" s="192" t="s">
        <v>3</v>
      </c>
      <c r="G952" s="192">
        <v>2112934</v>
      </c>
      <c r="H952" s="68"/>
      <c r="I952" s="198" t="s">
        <v>3440</v>
      </c>
      <c r="J952" s="68"/>
      <c r="K952" s="68"/>
      <c r="L952" s="68"/>
      <c r="M952" s="68"/>
      <c r="N952" s="362"/>
      <c r="O952" s="362"/>
      <c r="P952" s="216">
        <v>0</v>
      </c>
      <c r="Q952" s="216">
        <v>59</v>
      </c>
      <c r="R952" s="68" t="s">
        <v>638</v>
      </c>
      <c r="S952" s="363"/>
      <c r="T952" s="277"/>
    </row>
    <row r="953" spans="1:20" ht="89.25">
      <c r="A953" s="192" t="s">
        <v>542</v>
      </c>
      <c r="B953" s="68"/>
      <c r="C953" s="214" t="s">
        <v>691</v>
      </c>
      <c r="D953" s="215">
        <v>45058</v>
      </c>
      <c r="E953" s="192" t="s">
        <v>3195</v>
      </c>
      <c r="F953" s="192" t="s">
        <v>12</v>
      </c>
      <c r="G953" s="192">
        <v>1060167</v>
      </c>
      <c r="H953" s="68"/>
      <c r="I953" s="198" t="s">
        <v>3441</v>
      </c>
      <c r="J953" s="68"/>
      <c r="K953" s="68"/>
      <c r="L953" s="68"/>
      <c r="M953" s="68"/>
      <c r="N953" s="362"/>
      <c r="O953" s="362"/>
      <c r="P953" s="216">
        <v>4425989.12</v>
      </c>
      <c r="Q953" s="216">
        <v>0</v>
      </c>
      <c r="R953" s="68" t="s">
        <v>638</v>
      </c>
      <c r="S953" s="363"/>
      <c r="T953" s="277"/>
    </row>
    <row r="954" spans="1:20" ht="51">
      <c r="A954" s="192" t="s">
        <v>542</v>
      </c>
      <c r="B954" s="68"/>
      <c r="C954" s="214" t="s">
        <v>691</v>
      </c>
      <c r="D954" s="215">
        <v>45061</v>
      </c>
      <c r="E954" s="192" t="s">
        <v>3196</v>
      </c>
      <c r="F954" s="192" t="s">
        <v>10</v>
      </c>
      <c r="G954" s="192">
        <v>17345</v>
      </c>
      <c r="H954" s="68"/>
      <c r="I954" s="198" t="s">
        <v>3442</v>
      </c>
      <c r="J954" s="68"/>
      <c r="K954" s="68"/>
      <c r="L954" s="68"/>
      <c r="M954" s="68"/>
      <c r="N954" s="362"/>
      <c r="O954" s="362"/>
      <c r="P954" s="216">
        <v>1059.3800000000001</v>
      </c>
      <c r="Q954" s="216">
        <v>0</v>
      </c>
      <c r="R954" s="68" t="s">
        <v>638</v>
      </c>
      <c r="S954" s="363"/>
      <c r="T954" s="277"/>
    </row>
    <row r="955" spans="1:20" ht="63.75">
      <c r="A955" s="192" t="s">
        <v>542</v>
      </c>
      <c r="B955" s="68"/>
      <c r="C955" s="214" t="s">
        <v>691</v>
      </c>
      <c r="D955" s="215">
        <v>45061</v>
      </c>
      <c r="E955" s="192" t="s">
        <v>3197</v>
      </c>
      <c r="F955" s="192" t="s">
        <v>10</v>
      </c>
      <c r="G955" s="192">
        <v>17338</v>
      </c>
      <c r="H955" s="68"/>
      <c r="I955" s="198" t="s">
        <v>3443</v>
      </c>
      <c r="J955" s="68"/>
      <c r="K955" s="68"/>
      <c r="L955" s="68"/>
      <c r="M955" s="68"/>
      <c r="N955" s="362"/>
      <c r="O955" s="362"/>
      <c r="P955" s="216">
        <v>4088.96</v>
      </c>
      <c r="Q955" s="216">
        <v>0</v>
      </c>
      <c r="R955" s="68" t="s">
        <v>638</v>
      </c>
      <c r="S955" s="363"/>
      <c r="T955" s="277"/>
    </row>
    <row r="956" spans="1:20" ht="51">
      <c r="A956" s="192" t="s">
        <v>541</v>
      </c>
      <c r="B956" s="68"/>
      <c r="C956" s="214" t="s">
        <v>590</v>
      </c>
      <c r="D956" s="215">
        <v>45061</v>
      </c>
      <c r="E956" s="192" t="s">
        <v>3198</v>
      </c>
      <c r="F956" s="192" t="s">
        <v>3</v>
      </c>
      <c r="G956" s="192">
        <v>2113394</v>
      </c>
      <c r="H956" s="68"/>
      <c r="I956" s="198" t="s">
        <v>3444</v>
      </c>
      <c r="J956" s="68"/>
      <c r="K956" s="68"/>
      <c r="L956" s="68"/>
      <c r="M956" s="68"/>
      <c r="N956" s="362"/>
      <c r="O956" s="362"/>
      <c r="P956" s="216">
        <v>0</v>
      </c>
      <c r="Q956" s="216">
        <v>969.33</v>
      </c>
      <c r="R956" s="68" t="s">
        <v>638</v>
      </c>
      <c r="S956" s="363"/>
      <c r="T956" s="277"/>
    </row>
    <row r="957" spans="1:20" ht="51">
      <c r="A957" s="192" t="s">
        <v>541</v>
      </c>
      <c r="B957" s="68"/>
      <c r="C957" s="214" t="s">
        <v>590</v>
      </c>
      <c r="D957" s="215">
        <v>45061</v>
      </c>
      <c r="E957" s="192" t="s">
        <v>3199</v>
      </c>
      <c r="F957" s="192" t="s">
        <v>3</v>
      </c>
      <c r="G957" s="192">
        <v>2113441</v>
      </c>
      <c r="H957" s="68"/>
      <c r="I957" s="198" t="s">
        <v>2958</v>
      </c>
      <c r="J957" s="68"/>
      <c r="K957" s="68"/>
      <c r="L957" s="68"/>
      <c r="M957" s="68"/>
      <c r="N957" s="362"/>
      <c r="O957" s="362"/>
      <c r="P957" s="216">
        <v>0</v>
      </c>
      <c r="Q957" s="216">
        <v>700</v>
      </c>
      <c r="R957" s="68" t="s">
        <v>638</v>
      </c>
      <c r="S957" s="363"/>
      <c r="T957" s="277"/>
    </row>
    <row r="958" spans="1:20" ht="76.5">
      <c r="A958" s="192" t="s">
        <v>544</v>
      </c>
      <c r="B958" s="68"/>
      <c r="C958" s="214" t="s">
        <v>683</v>
      </c>
      <c r="D958" s="215">
        <v>45061</v>
      </c>
      <c r="E958" s="192" t="s">
        <v>3200</v>
      </c>
      <c r="F958" s="192" t="s">
        <v>6</v>
      </c>
      <c r="G958" s="192">
        <v>1812813</v>
      </c>
      <c r="H958" s="68"/>
      <c r="I958" s="198" t="s">
        <v>3445</v>
      </c>
      <c r="J958" s="68"/>
      <c r="K958" s="68"/>
      <c r="L958" s="68"/>
      <c r="M958" s="68"/>
      <c r="N958" s="362"/>
      <c r="O958" s="362"/>
      <c r="P958" s="216">
        <v>0</v>
      </c>
      <c r="Q958" s="216">
        <v>49500</v>
      </c>
      <c r="R958" s="68" t="s">
        <v>638</v>
      </c>
      <c r="S958" s="363"/>
      <c r="T958" s="277"/>
    </row>
    <row r="959" spans="1:20" ht="63.75">
      <c r="A959" s="192">
        <v>597</v>
      </c>
      <c r="B959" s="68"/>
      <c r="C959" s="214" t="s">
        <v>677</v>
      </c>
      <c r="D959" s="215">
        <v>45061</v>
      </c>
      <c r="E959" s="192" t="s">
        <v>3201</v>
      </c>
      <c r="F959" s="192" t="s">
        <v>6</v>
      </c>
      <c r="G959" s="192">
        <v>2270882</v>
      </c>
      <c r="H959" s="68"/>
      <c r="I959" s="198" t="s">
        <v>3446</v>
      </c>
      <c r="J959" s="68"/>
      <c r="K959" s="68"/>
      <c r="L959" s="68"/>
      <c r="M959" s="68"/>
      <c r="N959" s="362"/>
      <c r="O959" s="362"/>
      <c r="P959" s="216">
        <v>0</v>
      </c>
      <c r="Q959" s="216">
        <v>514500</v>
      </c>
      <c r="R959" s="68" t="s">
        <v>638</v>
      </c>
      <c r="S959" s="363"/>
      <c r="T959" s="277"/>
    </row>
    <row r="960" spans="1:20" ht="102">
      <c r="A960" s="192">
        <v>310</v>
      </c>
      <c r="B960" s="68"/>
      <c r="C960" s="214" t="s">
        <v>131</v>
      </c>
      <c r="D960" s="215">
        <v>45061</v>
      </c>
      <c r="E960" s="192" t="s">
        <v>3202</v>
      </c>
      <c r="F960" s="192" t="s">
        <v>601</v>
      </c>
      <c r="G960" s="192">
        <v>18218</v>
      </c>
      <c r="H960" s="68"/>
      <c r="I960" s="198" t="s">
        <v>3447</v>
      </c>
      <c r="J960" s="68"/>
      <c r="K960" s="68"/>
      <c r="L960" s="68"/>
      <c r="M960" s="68"/>
      <c r="N960" s="362"/>
      <c r="O960" s="362"/>
      <c r="P960" s="216">
        <v>18038.990000000002</v>
      </c>
      <c r="Q960" s="216">
        <v>0</v>
      </c>
      <c r="R960" s="68" t="s">
        <v>638</v>
      </c>
      <c r="S960" s="363"/>
      <c r="T960" s="277"/>
    </row>
    <row r="961" spans="1:20" ht="63.75">
      <c r="A961" s="192">
        <v>597</v>
      </c>
      <c r="B961" s="68"/>
      <c r="C961" s="214" t="s">
        <v>677</v>
      </c>
      <c r="D961" s="215">
        <v>45061</v>
      </c>
      <c r="E961" s="192" t="s">
        <v>3203</v>
      </c>
      <c r="F961" s="192" t="s">
        <v>14</v>
      </c>
      <c r="G961" s="192">
        <v>2270883</v>
      </c>
      <c r="H961" s="68"/>
      <c r="I961" s="198" t="s">
        <v>3448</v>
      </c>
      <c r="J961" s="68"/>
      <c r="K961" s="68"/>
      <c r="L961" s="68"/>
      <c r="M961" s="68"/>
      <c r="N961" s="362"/>
      <c r="O961" s="362"/>
      <c r="P961" s="216">
        <v>50</v>
      </c>
      <c r="Q961" s="216">
        <v>0</v>
      </c>
      <c r="R961" s="68" t="s">
        <v>638</v>
      </c>
      <c r="S961" s="363"/>
      <c r="T961" s="277"/>
    </row>
    <row r="962" spans="1:20" ht="51">
      <c r="A962" s="192" t="s">
        <v>541</v>
      </c>
      <c r="B962" s="68"/>
      <c r="C962" s="214" t="s">
        <v>590</v>
      </c>
      <c r="D962" s="215">
        <v>45061</v>
      </c>
      <c r="E962" s="192" t="s">
        <v>3204</v>
      </c>
      <c r="F962" s="192" t="s">
        <v>3</v>
      </c>
      <c r="G962" s="192">
        <v>2113341</v>
      </c>
      <c r="H962" s="68"/>
      <c r="I962" s="198" t="s">
        <v>3449</v>
      </c>
      <c r="J962" s="68"/>
      <c r="K962" s="68"/>
      <c r="L962" s="68"/>
      <c r="M962" s="68"/>
      <c r="N962" s="362"/>
      <c r="O962" s="362"/>
      <c r="P962" s="216">
        <v>0</v>
      </c>
      <c r="Q962" s="216">
        <v>544.24</v>
      </c>
      <c r="R962" s="68" t="s">
        <v>638</v>
      </c>
      <c r="S962" s="363"/>
      <c r="T962" s="277"/>
    </row>
    <row r="963" spans="1:20" ht="51">
      <c r="A963" s="192" t="s">
        <v>541</v>
      </c>
      <c r="B963" s="68"/>
      <c r="C963" s="214" t="s">
        <v>590</v>
      </c>
      <c r="D963" s="215">
        <v>45061</v>
      </c>
      <c r="E963" s="192" t="s">
        <v>3205</v>
      </c>
      <c r="F963" s="192" t="s">
        <v>3</v>
      </c>
      <c r="G963" s="192">
        <v>2113342</v>
      </c>
      <c r="H963" s="68"/>
      <c r="I963" s="198" t="s">
        <v>3450</v>
      </c>
      <c r="J963" s="68"/>
      <c r="K963" s="68"/>
      <c r="L963" s="68"/>
      <c r="M963" s="68"/>
      <c r="N963" s="362"/>
      <c r="O963" s="362"/>
      <c r="P963" s="216">
        <v>0</v>
      </c>
      <c r="Q963" s="216">
        <v>329572</v>
      </c>
      <c r="R963" s="68" t="s">
        <v>638</v>
      </c>
      <c r="S963" s="363"/>
      <c r="T963" s="277"/>
    </row>
    <row r="964" spans="1:20" ht="51">
      <c r="A964" s="192" t="s">
        <v>541</v>
      </c>
      <c r="B964" s="68"/>
      <c r="C964" s="214" t="s">
        <v>590</v>
      </c>
      <c r="D964" s="215">
        <v>45062</v>
      </c>
      <c r="E964" s="192" t="s">
        <v>3206</v>
      </c>
      <c r="F964" s="192" t="s">
        <v>3</v>
      </c>
      <c r="G964" s="192">
        <v>2113598</v>
      </c>
      <c r="H964" s="68"/>
      <c r="I964" s="198" t="s">
        <v>3451</v>
      </c>
      <c r="J964" s="68"/>
      <c r="K964" s="68"/>
      <c r="L964" s="68"/>
      <c r="M964" s="68"/>
      <c r="N964" s="362"/>
      <c r="O964" s="362"/>
      <c r="P964" s="216">
        <v>0</v>
      </c>
      <c r="Q964" s="216">
        <v>7903.24</v>
      </c>
      <c r="R964" s="68" t="s">
        <v>638</v>
      </c>
      <c r="S964" s="363"/>
      <c r="T964" s="277"/>
    </row>
    <row r="965" spans="1:20" ht="51">
      <c r="A965" s="192">
        <v>548</v>
      </c>
      <c r="B965" s="68"/>
      <c r="C965" s="214" t="s">
        <v>1285</v>
      </c>
      <c r="D965" s="215">
        <v>45062</v>
      </c>
      <c r="E965" s="192" t="s">
        <v>3207</v>
      </c>
      <c r="F965" s="192" t="s">
        <v>3</v>
      </c>
      <c r="G965" s="192">
        <v>2113614</v>
      </c>
      <c r="H965" s="68"/>
      <c r="I965" s="198" t="s">
        <v>2908</v>
      </c>
      <c r="J965" s="68"/>
      <c r="K965" s="68"/>
      <c r="L965" s="68"/>
      <c r="M965" s="68"/>
      <c r="N965" s="362"/>
      <c r="O965" s="362"/>
      <c r="P965" s="216">
        <v>0</v>
      </c>
      <c r="Q965" s="216">
        <v>78</v>
      </c>
      <c r="R965" s="68" t="s">
        <v>638</v>
      </c>
      <c r="S965" s="363"/>
      <c r="T965" s="277"/>
    </row>
    <row r="966" spans="1:20" ht="51">
      <c r="A966" s="192">
        <v>548</v>
      </c>
      <c r="B966" s="68"/>
      <c r="C966" s="214" t="s">
        <v>1285</v>
      </c>
      <c r="D966" s="215">
        <v>45062</v>
      </c>
      <c r="E966" s="192" t="s">
        <v>3208</v>
      </c>
      <c r="F966" s="192" t="s">
        <v>3</v>
      </c>
      <c r="G966" s="192">
        <v>2113615</v>
      </c>
      <c r="H966" s="68"/>
      <c r="I966" s="198" t="s">
        <v>3452</v>
      </c>
      <c r="J966" s="68"/>
      <c r="K966" s="68"/>
      <c r="L966" s="68"/>
      <c r="M966" s="68"/>
      <c r="N966" s="362"/>
      <c r="O966" s="362"/>
      <c r="P966" s="216">
        <v>0</v>
      </c>
      <c r="Q966" s="216">
        <v>98</v>
      </c>
      <c r="R966" s="68" t="s">
        <v>638</v>
      </c>
      <c r="S966" s="363"/>
      <c r="T966" s="277"/>
    </row>
    <row r="967" spans="1:20" ht="51">
      <c r="A967" s="192">
        <v>548</v>
      </c>
      <c r="B967" s="68"/>
      <c r="C967" s="214" t="s">
        <v>1285</v>
      </c>
      <c r="D967" s="215">
        <v>45062</v>
      </c>
      <c r="E967" s="192" t="s">
        <v>3209</v>
      </c>
      <c r="F967" s="192" t="s">
        <v>3</v>
      </c>
      <c r="G967" s="192">
        <v>2113619</v>
      </c>
      <c r="H967" s="68"/>
      <c r="I967" s="198" t="s">
        <v>3453</v>
      </c>
      <c r="J967" s="68"/>
      <c r="K967" s="68"/>
      <c r="L967" s="68"/>
      <c r="M967" s="68"/>
      <c r="N967" s="362"/>
      <c r="O967" s="362"/>
      <c r="P967" s="216">
        <v>0</v>
      </c>
      <c r="Q967" s="216">
        <v>59</v>
      </c>
      <c r="R967" s="68" t="s">
        <v>638</v>
      </c>
      <c r="S967" s="363"/>
      <c r="T967" s="277"/>
    </row>
    <row r="968" spans="1:20" ht="51">
      <c r="A968" s="192">
        <v>548</v>
      </c>
      <c r="B968" s="68"/>
      <c r="C968" s="214" t="s">
        <v>1285</v>
      </c>
      <c r="D968" s="215">
        <v>45062</v>
      </c>
      <c r="E968" s="192" t="s">
        <v>3210</v>
      </c>
      <c r="F968" s="192" t="s">
        <v>3</v>
      </c>
      <c r="G968" s="192">
        <v>2113621</v>
      </c>
      <c r="H968" s="68"/>
      <c r="I968" s="198" t="s">
        <v>3454</v>
      </c>
      <c r="J968" s="68"/>
      <c r="K968" s="68"/>
      <c r="L968" s="68"/>
      <c r="M968" s="68"/>
      <c r="N968" s="362"/>
      <c r="O968" s="362"/>
      <c r="P968" s="216">
        <v>0</v>
      </c>
      <c r="Q968" s="216">
        <v>59</v>
      </c>
      <c r="R968" s="68" t="s">
        <v>638</v>
      </c>
      <c r="S968" s="363"/>
      <c r="T968" s="277"/>
    </row>
    <row r="969" spans="1:20" ht="51">
      <c r="A969" s="192">
        <v>548</v>
      </c>
      <c r="B969" s="68"/>
      <c r="C969" s="214" t="s">
        <v>1285</v>
      </c>
      <c r="D969" s="215">
        <v>45062</v>
      </c>
      <c r="E969" s="192" t="s">
        <v>3211</v>
      </c>
      <c r="F969" s="192" t="s">
        <v>3</v>
      </c>
      <c r="G969" s="192">
        <v>2113622</v>
      </c>
      <c r="H969" s="68"/>
      <c r="I969" s="198" t="s">
        <v>3454</v>
      </c>
      <c r="J969" s="68"/>
      <c r="K969" s="68"/>
      <c r="L969" s="68"/>
      <c r="M969" s="68"/>
      <c r="N969" s="362"/>
      <c r="O969" s="362"/>
      <c r="P969" s="216">
        <v>0</v>
      </c>
      <c r="Q969" s="216">
        <v>78</v>
      </c>
      <c r="R969" s="68" t="s">
        <v>638</v>
      </c>
      <c r="S969" s="363"/>
      <c r="T969" s="277"/>
    </row>
    <row r="970" spans="1:20" ht="63.75">
      <c r="A970" s="192">
        <v>86</v>
      </c>
      <c r="B970" s="68"/>
      <c r="C970" s="214" t="s">
        <v>50</v>
      </c>
      <c r="D970" s="215">
        <v>45062</v>
      </c>
      <c r="E970" s="192" t="s">
        <v>3212</v>
      </c>
      <c r="F970" s="192" t="s">
        <v>3</v>
      </c>
      <c r="G970" s="192">
        <v>2113650</v>
      </c>
      <c r="H970" s="68"/>
      <c r="I970" s="198" t="s">
        <v>3455</v>
      </c>
      <c r="J970" s="68"/>
      <c r="K970" s="68"/>
      <c r="L970" s="68"/>
      <c r="M970" s="68"/>
      <c r="N970" s="362"/>
      <c r="O970" s="362"/>
      <c r="P970" s="216">
        <v>0</v>
      </c>
      <c r="Q970" s="216">
        <v>1002</v>
      </c>
      <c r="R970" s="68" t="s">
        <v>638</v>
      </c>
      <c r="S970" s="363"/>
      <c r="T970" s="277"/>
    </row>
    <row r="971" spans="1:20" ht="63.75">
      <c r="A971" s="192" t="s">
        <v>542</v>
      </c>
      <c r="B971" s="68"/>
      <c r="C971" s="214" t="s">
        <v>691</v>
      </c>
      <c r="D971" s="215">
        <v>45062</v>
      </c>
      <c r="E971" s="192" t="s">
        <v>3213</v>
      </c>
      <c r="F971" s="192" t="s">
        <v>10</v>
      </c>
      <c r="G971" s="192">
        <v>17361</v>
      </c>
      <c r="H971" s="68"/>
      <c r="I971" s="198" t="s">
        <v>3456</v>
      </c>
      <c r="J971" s="68"/>
      <c r="K971" s="68"/>
      <c r="L971" s="68"/>
      <c r="M971" s="68"/>
      <c r="N971" s="362"/>
      <c r="O971" s="362"/>
      <c r="P971" s="216">
        <v>2583.6</v>
      </c>
      <c r="Q971" s="216">
        <v>0</v>
      </c>
      <c r="R971" s="68" t="s">
        <v>638</v>
      </c>
      <c r="S971" s="363"/>
      <c r="T971" s="277"/>
    </row>
    <row r="972" spans="1:20" ht="76.5">
      <c r="A972" s="192" t="s">
        <v>544</v>
      </c>
      <c r="B972" s="68"/>
      <c r="C972" s="214" t="s">
        <v>683</v>
      </c>
      <c r="D972" s="215">
        <v>45062</v>
      </c>
      <c r="E972" s="192" t="s">
        <v>3214</v>
      </c>
      <c r="F972" s="192" t="s">
        <v>6</v>
      </c>
      <c r="G972" s="192">
        <v>1813442</v>
      </c>
      <c r="H972" s="68"/>
      <c r="I972" s="198" t="s">
        <v>3457</v>
      </c>
      <c r="J972" s="68"/>
      <c r="K972" s="68"/>
      <c r="L972" s="68"/>
      <c r="M972" s="68"/>
      <c r="N972" s="362"/>
      <c r="O972" s="362"/>
      <c r="P972" s="216">
        <v>0</v>
      </c>
      <c r="Q972" s="216">
        <v>3500.05</v>
      </c>
      <c r="R972" s="68" t="s">
        <v>638</v>
      </c>
      <c r="S972" s="363"/>
      <c r="T972" s="277"/>
    </row>
    <row r="973" spans="1:20" ht="76.5">
      <c r="A973" s="192">
        <v>597</v>
      </c>
      <c r="B973" s="68"/>
      <c r="C973" s="214" t="s">
        <v>677</v>
      </c>
      <c r="D973" s="215">
        <v>45062</v>
      </c>
      <c r="E973" s="192" t="s">
        <v>3215</v>
      </c>
      <c r="F973" s="192" t="s">
        <v>6</v>
      </c>
      <c r="G973" s="192">
        <v>2272028</v>
      </c>
      <c r="H973" s="68"/>
      <c r="I973" s="198" t="s">
        <v>3458</v>
      </c>
      <c r="J973" s="68"/>
      <c r="K973" s="68"/>
      <c r="L973" s="68"/>
      <c r="M973" s="68"/>
      <c r="N973" s="362"/>
      <c r="O973" s="362"/>
      <c r="P973" s="216">
        <v>0</v>
      </c>
      <c r="Q973" s="216">
        <v>8232000</v>
      </c>
      <c r="R973" s="68" t="s">
        <v>638</v>
      </c>
      <c r="S973" s="363"/>
      <c r="T973" s="277"/>
    </row>
    <row r="974" spans="1:20" ht="63.75">
      <c r="A974" s="192">
        <v>597</v>
      </c>
      <c r="B974" s="68"/>
      <c r="C974" s="214" t="s">
        <v>677</v>
      </c>
      <c r="D974" s="215">
        <v>45062</v>
      </c>
      <c r="E974" s="192" t="s">
        <v>3216</v>
      </c>
      <c r="F974" s="192" t="s">
        <v>14</v>
      </c>
      <c r="G974" s="192">
        <v>2272029</v>
      </c>
      <c r="H974" s="68"/>
      <c r="I974" s="198" t="s">
        <v>3459</v>
      </c>
      <c r="J974" s="68"/>
      <c r="K974" s="68"/>
      <c r="L974" s="68"/>
      <c r="M974" s="68"/>
      <c r="N974" s="362"/>
      <c r="O974" s="362"/>
      <c r="P974" s="216">
        <v>50</v>
      </c>
      <c r="Q974" s="216">
        <v>0</v>
      </c>
      <c r="R974" s="68" t="s">
        <v>638</v>
      </c>
      <c r="S974" s="363"/>
      <c r="T974" s="277"/>
    </row>
    <row r="975" spans="1:20" ht="51">
      <c r="A975" s="192">
        <v>81</v>
      </c>
      <c r="B975" s="68"/>
      <c r="C975" s="214" t="s">
        <v>49</v>
      </c>
      <c r="D975" s="215">
        <v>45062</v>
      </c>
      <c r="E975" s="192" t="s">
        <v>3217</v>
      </c>
      <c r="F975" s="192" t="s">
        <v>3</v>
      </c>
      <c r="G975" s="192">
        <v>2113680</v>
      </c>
      <c r="H975" s="68"/>
      <c r="I975" s="198" t="s">
        <v>3460</v>
      </c>
      <c r="J975" s="68"/>
      <c r="K975" s="68"/>
      <c r="L975" s="68"/>
      <c r="M975" s="68"/>
      <c r="N975" s="362"/>
      <c r="O975" s="362"/>
      <c r="P975" s="216">
        <v>0</v>
      </c>
      <c r="Q975" s="216">
        <v>460628.35</v>
      </c>
      <c r="R975" s="68" t="s">
        <v>638</v>
      </c>
      <c r="S975" s="363"/>
      <c r="T975" s="277"/>
    </row>
    <row r="976" spans="1:20" ht="51">
      <c r="A976" s="192">
        <v>423</v>
      </c>
      <c r="B976" s="68"/>
      <c r="C976" s="214" t="s">
        <v>150</v>
      </c>
      <c r="D976" s="215">
        <v>45063</v>
      </c>
      <c r="E976" s="192" t="s">
        <v>3218</v>
      </c>
      <c r="F976" s="192" t="s">
        <v>3</v>
      </c>
      <c r="G976" s="192">
        <v>2113988</v>
      </c>
      <c r="H976" s="68"/>
      <c r="I976" s="198" t="s">
        <v>3461</v>
      </c>
      <c r="J976" s="68"/>
      <c r="K976" s="68"/>
      <c r="L976" s="68"/>
      <c r="M976" s="68"/>
      <c r="N976" s="362"/>
      <c r="O976" s="362"/>
      <c r="P976" s="216">
        <v>0</v>
      </c>
      <c r="Q976" s="216">
        <v>3549.77</v>
      </c>
      <c r="R976" s="68" t="s">
        <v>638</v>
      </c>
      <c r="S976" s="363"/>
      <c r="T976" s="277"/>
    </row>
    <row r="977" spans="1:20" ht="51">
      <c r="A977" s="192" t="s">
        <v>541</v>
      </c>
      <c r="B977" s="68"/>
      <c r="C977" s="214" t="s">
        <v>590</v>
      </c>
      <c r="D977" s="215">
        <v>45063</v>
      </c>
      <c r="E977" s="192" t="s">
        <v>3219</v>
      </c>
      <c r="F977" s="192" t="s">
        <v>3</v>
      </c>
      <c r="G977" s="192">
        <v>2114041</v>
      </c>
      <c r="H977" s="68"/>
      <c r="I977" s="198" t="s">
        <v>3462</v>
      </c>
      <c r="J977" s="68"/>
      <c r="K977" s="68"/>
      <c r="L977" s="68"/>
      <c r="M977" s="68"/>
      <c r="N977" s="362"/>
      <c r="O977" s="362"/>
      <c r="P977" s="216">
        <v>0</v>
      </c>
      <c r="Q977" s="216">
        <v>2589.23</v>
      </c>
      <c r="R977" s="68" t="s">
        <v>638</v>
      </c>
      <c r="S977" s="363"/>
      <c r="T977" s="277"/>
    </row>
    <row r="978" spans="1:20" ht="102">
      <c r="A978" s="192">
        <v>596</v>
      </c>
      <c r="B978" s="68"/>
      <c r="C978" s="214" t="s">
        <v>1248</v>
      </c>
      <c r="D978" s="215">
        <v>45064</v>
      </c>
      <c r="E978" s="192" t="s">
        <v>3220</v>
      </c>
      <c r="F978" s="192" t="s">
        <v>601</v>
      </c>
      <c r="G978" s="192">
        <v>18269</v>
      </c>
      <c r="H978" s="68"/>
      <c r="I978" s="198" t="s">
        <v>3463</v>
      </c>
      <c r="J978" s="68"/>
      <c r="K978" s="68"/>
      <c r="L978" s="68"/>
      <c r="M978" s="68"/>
      <c r="N978" s="362"/>
      <c r="O978" s="362"/>
      <c r="P978" s="216">
        <v>893.53</v>
      </c>
      <c r="Q978" s="216">
        <v>0</v>
      </c>
      <c r="R978" s="68" t="s">
        <v>638</v>
      </c>
      <c r="S978" s="363"/>
      <c r="T978" s="277"/>
    </row>
    <row r="979" spans="1:20" ht="51">
      <c r="A979" s="192" t="s">
        <v>541</v>
      </c>
      <c r="B979" s="68"/>
      <c r="C979" s="214" t="s">
        <v>590</v>
      </c>
      <c r="D979" s="215">
        <v>45064</v>
      </c>
      <c r="E979" s="192" t="s">
        <v>3221</v>
      </c>
      <c r="F979" s="192" t="s">
        <v>3</v>
      </c>
      <c r="G979" s="192">
        <v>2114310</v>
      </c>
      <c r="H979" s="68"/>
      <c r="I979" s="198" t="s">
        <v>3464</v>
      </c>
      <c r="J979" s="68"/>
      <c r="K979" s="68"/>
      <c r="L979" s="68"/>
      <c r="M979" s="68"/>
      <c r="N979" s="362"/>
      <c r="O979" s="362"/>
      <c r="P979" s="216">
        <v>0</v>
      </c>
      <c r="Q979" s="216">
        <v>26000</v>
      </c>
      <c r="R979" s="68" t="s">
        <v>638</v>
      </c>
      <c r="S979" s="363"/>
      <c r="T979" s="277"/>
    </row>
    <row r="980" spans="1:20" ht="63.75">
      <c r="A980" s="192">
        <v>597</v>
      </c>
      <c r="B980" s="68"/>
      <c r="C980" s="214" t="s">
        <v>677</v>
      </c>
      <c r="D980" s="215">
        <v>45065</v>
      </c>
      <c r="E980" s="192" t="s">
        <v>3222</v>
      </c>
      <c r="F980" s="192" t="s">
        <v>6</v>
      </c>
      <c r="G980" s="192">
        <v>2276636</v>
      </c>
      <c r="H980" s="68"/>
      <c r="I980" s="198" t="s">
        <v>3465</v>
      </c>
      <c r="J980" s="68"/>
      <c r="K980" s="68"/>
      <c r="L980" s="68"/>
      <c r="M980" s="68"/>
      <c r="N980" s="362"/>
      <c r="O980" s="362"/>
      <c r="P980" s="216">
        <v>0</v>
      </c>
      <c r="Q980" s="216">
        <v>57624</v>
      </c>
      <c r="R980" s="68" t="s">
        <v>638</v>
      </c>
      <c r="S980" s="363"/>
      <c r="T980" s="277"/>
    </row>
    <row r="981" spans="1:20" ht="63.75">
      <c r="A981" s="192" t="s">
        <v>541</v>
      </c>
      <c r="B981" s="68"/>
      <c r="C981" s="214" t="s">
        <v>590</v>
      </c>
      <c r="D981" s="215">
        <v>45065</v>
      </c>
      <c r="E981" s="192" t="s">
        <v>3223</v>
      </c>
      <c r="F981" s="192" t="s">
        <v>3</v>
      </c>
      <c r="G981" s="192">
        <v>2114537</v>
      </c>
      <c r="H981" s="68"/>
      <c r="I981" s="198" t="s">
        <v>3466</v>
      </c>
      <c r="J981" s="68"/>
      <c r="K981" s="68"/>
      <c r="L981" s="68"/>
      <c r="M981" s="68"/>
      <c r="N981" s="362"/>
      <c r="O981" s="362"/>
      <c r="P981" s="216">
        <v>0</v>
      </c>
      <c r="Q981" s="216">
        <v>7716.4</v>
      </c>
      <c r="R981" s="68" t="s">
        <v>638</v>
      </c>
      <c r="S981" s="363"/>
      <c r="T981" s="277"/>
    </row>
    <row r="982" spans="1:20" ht="63.75">
      <c r="A982" s="192" t="s">
        <v>541</v>
      </c>
      <c r="B982" s="68"/>
      <c r="C982" s="214" t="s">
        <v>590</v>
      </c>
      <c r="D982" s="215">
        <v>45065</v>
      </c>
      <c r="E982" s="192" t="s">
        <v>3224</v>
      </c>
      <c r="F982" s="192" t="s">
        <v>3</v>
      </c>
      <c r="G982" s="192">
        <v>2114539</v>
      </c>
      <c r="H982" s="68"/>
      <c r="I982" s="198" t="s">
        <v>3467</v>
      </c>
      <c r="J982" s="68"/>
      <c r="K982" s="68"/>
      <c r="L982" s="68"/>
      <c r="M982" s="68"/>
      <c r="N982" s="362"/>
      <c r="O982" s="362"/>
      <c r="P982" s="216">
        <v>0</v>
      </c>
      <c r="Q982" s="216">
        <v>7716.4</v>
      </c>
      <c r="R982" s="68" t="s">
        <v>638</v>
      </c>
      <c r="S982" s="363"/>
      <c r="T982" s="277"/>
    </row>
    <row r="983" spans="1:20" ht="51">
      <c r="A983" s="192" t="s">
        <v>541</v>
      </c>
      <c r="B983" s="68"/>
      <c r="C983" s="214" t="s">
        <v>590</v>
      </c>
      <c r="D983" s="215">
        <v>45065</v>
      </c>
      <c r="E983" s="192" t="s">
        <v>3225</v>
      </c>
      <c r="F983" s="192" t="s">
        <v>3</v>
      </c>
      <c r="G983" s="192">
        <v>2114562</v>
      </c>
      <c r="H983" s="68"/>
      <c r="I983" s="198" t="s">
        <v>1810</v>
      </c>
      <c r="J983" s="68"/>
      <c r="K983" s="68"/>
      <c r="L983" s="68"/>
      <c r="M983" s="68"/>
      <c r="N983" s="362"/>
      <c r="O983" s="362"/>
      <c r="P983" s="216">
        <v>0</v>
      </c>
      <c r="Q983" s="216">
        <v>950</v>
      </c>
      <c r="R983" s="68" t="s">
        <v>638</v>
      </c>
      <c r="S983" s="363"/>
      <c r="T983" s="277"/>
    </row>
    <row r="984" spans="1:20" ht="51">
      <c r="A984" s="192">
        <v>140</v>
      </c>
      <c r="B984" s="68"/>
      <c r="C984" s="214" t="s">
        <v>1279</v>
      </c>
      <c r="D984" s="215">
        <v>45065</v>
      </c>
      <c r="E984" s="192" t="s">
        <v>3226</v>
      </c>
      <c r="F984" s="192" t="s">
        <v>3</v>
      </c>
      <c r="G984" s="192">
        <v>2114601</v>
      </c>
      <c r="H984" s="68"/>
      <c r="I984" s="198" t="s">
        <v>3468</v>
      </c>
      <c r="J984" s="68"/>
      <c r="K984" s="68"/>
      <c r="L984" s="68"/>
      <c r="M984" s="68"/>
      <c r="N984" s="362"/>
      <c r="O984" s="362"/>
      <c r="P984" s="216">
        <v>0</v>
      </c>
      <c r="Q984" s="216">
        <v>1607.3</v>
      </c>
      <c r="R984" s="68" t="s">
        <v>638</v>
      </c>
      <c r="S984" s="363"/>
      <c r="T984" s="277"/>
    </row>
    <row r="985" spans="1:20" ht="51">
      <c r="A985" s="192" t="s">
        <v>541</v>
      </c>
      <c r="B985" s="68"/>
      <c r="C985" s="214" t="s">
        <v>590</v>
      </c>
      <c r="D985" s="215">
        <v>45065</v>
      </c>
      <c r="E985" s="192" t="s">
        <v>3227</v>
      </c>
      <c r="F985" s="192" t="s">
        <v>3</v>
      </c>
      <c r="G985" s="192">
        <v>2114671</v>
      </c>
      <c r="H985" s="68"/>
      <c r="I985" s="198" t="s">
        <v>3469</v>
      </c>
      <c r="J985" s="68"/>
      <c r="K985" s="68"/>
      <c r="L985" s="68"/>
      <c r="M985" s="68"/>
      <c r="N985" s="362"/>
      <c r="O985" s="362"/>
      <c r="P985" s="216">
        <v>0</v>
      </c>
      <c r="Q985" s="216">
        <v>4423</v>
      </c>
      <c r="R985" s="68" t="s">
        <v>638</v>
      </c>
      <c r="S985" s="363"/>
      <c r="T985" s="277"/>
    </row>
    <row r="986" spans="1:20" ht="51">
      <c r="A986" s="192" t="s">
        <v>541</v>
      </c>
      <c r="B986" s="68"/>
      <c r="C986" s="214" t="s">
        <v>590</v>
      </c>
      <c r="D986" s="215">
        <v>45065</v>
      </c>
      <c r="E986" s="192" t="s">
        <v>3228</v>
      </c>
      <c r="F986" s="192" t="s">
        <v>6</v>
      </c>
      <c r="G986" s="192">
        <v>1815634</v>
      </c>
      <c r="H986" s="68"/>
      <c r="I986" s="198" t="s">
        <v>3470</v>
      </c>
      <c r="J986" s="68"/>
      <c r="K986" s="68"/>
      <c r="L986" s="68"/>
      <c r="M986" s="68"/>
      <c r="N986" s="362"/>
      <c r="O986" s="362"/>
      <c r="P986" s="216">
        <v>0</v>
      </c>
      <c r="Q986" s="216">
        <v>172737.27</v>
      </c>
      <c r="R986" s="68" t="s">
        <v>638</v>
      </c>
      <c r="S986" s="363"/>
      <c r="T986" s="277"/>
    </row>
    <row r="987" spans="1:20" ht="63.75">
      <c r="A987" s="192">
        <v>597</v>
      </c>
      <c r="B987" s="68"/>
      <c r="C987" s="214" t="s">
        <v>677</v>
      </c>
      <c r="D987" s="215">
        <v>45065</v>
      </c>
      <c r="E987" s="192" t="s">
        <v>3229</v>
      </c>
      <c r="F987" s="192" t="s">
        <v>14</v>
      </c>
      <c r="G987" s="192">
        <v>2276637</v>
      </c>
      <c r="H987" s="68"/>
      <c r="I987" s="198" t="s">
        <v>3471</v>
      </c>
      <c r="J987" s="68"/>
      <c r="K987" s="68"/>
      <c r="L987" s="68"/>
      <c r="M987" s="68"/>
      <c r="N987" s="362"/>
      <c r="O987" s="362"/>
      <c r="P987" s="216">
        <v>50</v>
      </c>
      <c r="Q987" s="216">
        <v>0</v>
      </c>
      <c r="R987" s="68" t="s">
        <v>638</v>
      </c>
      <c r="S987" s="363"/>
      <c r="T987" s="277"/>
    </row>
    <row r="988" spans="1:20" ht="51">
      <c r="A988" s="192" t="s">
        <v>541</v>
      </c>
      <c r="B988" s="68"/>
      <c r="C988" s="214" t="s">
        <v>590</v>
      </c>
      <c r="D988" s="215">
        <v>45068</v>
      </c>
      <c r="E988" s="192" t="s">
        <v>3234</v>
      </c>
      <c r="F988" s="192" t="s">
        <v>3</v>
      </c>
      <c r="G988" s="192">
        <v>2115036</v>
      </c>
      <c r="H988" s="68"/>
      <c r="I988" s="198" t="s">
        <v>1763</v>
      </c>
      <c r="J988" s="68"/>
      <c r="K988" s="68"/>
      <c r="L988" s="68"/>
      <c r="M988" s="68"/>
      <c r="N988" s="362"/>
      <c r="O988" s="362"/>
      <c r="P988" s="216">
        <v>0</v>
      </c>
      <c r="Q988" s="216">
        <v>550</v>
      </c>
      <c r="R988" s="68" t="s">
        <v>638</v>
      </c>
      <c r="S988" s="363"/>
      <c r="T988" s="277"/>
    </row>
    <row r="989" spans="1:20" ht="51">
      <c r="A989" s="192">
        <v>266</v>
      </c>
      <c r="B989" s="68"/>
      <c r="C989" s="214" t="s">
        <v>1268</v>
      </c>
      <c r="D989" s="215">
        <v>45068</v>
      </c>
      <c r="E989" s="192" t="s">
        <v>3235</v>
      </c>
      <c r="F989" s="192" t="s">
        <v>3</v>
      </c>
      <c r="G989" s="192">
        <v>2115059</v>
      </c>
      <c r="H989" s="68"/>
      <c r="I989" s="198" t="s">
        <v>3476</v>
      </c>
      <c r="J989" s="68"/>
      <c r="K989" s="68"/>
      <c r="L989" s="68"/>
      <c r="M989" s="68"/>
      <c r="N989" s="362"/>
      <c r="O989" s="362"/>
      <c r="P989" s="216">
        <v>0</v>
      </c>
      <c r="Q989" s="216">
        <v>3888.54</v>
      </c>
      <c r="R989" s="68" t="s">
        <v>638</v>
      </c>
      <c r="S989" s="363"/>
      <c r="T989" s="277"/>
    </row>
    <row r="990" spans="1:20" ht="51">
      <c r="A990" s="192" t="s">
        <v>541</v>
      </c>
      <c r="B990" s="68"/>
      <c r="C990" s="214" t="s">
        <v>590</v>
      </c>
      <c r="D990" s="215">
        <v>45068</v>
      </c>
      <c r="E990" s="192" t="s">
        <v>3236</v>
      </c>
      <c r="F990" s="192" t="s">
        <v>3</v>
      </c>
      <c r="G990" s="192">
        <v>2115062</v>
      </c>
      <c r="H990" s="68"/>
      <c r="I990" s="198" t="s">
        <v>3477</v>
      </c>
      <c r="J990" s="68"/>
      <c r="K990" s="68"/>
      <c r="L990" s="68"/>
      <c r="M990" s="68"/>
      <c r="N990" s="362"/>
      <c r="O990" s="362"/>
      <c r="P990" s="216">
        <v>0</v>
      </c>
      <c r="Q990" s="216">
        <v>1500</v>
      </c>
      <c r="R990" s="68" t="s">
        <v>638</v>
      </c>
      <c r="S990" s="363"/>
      <c r="T990" s="277"/>
    </row>
    <row r="991" spans="1:20" ht="51">
      <c r="A991" s="192">
        <v>266</v>
      </c>
      <c r="B991" s="68"/>
      <c r="C991" s="214" t="s">
        <v>1268</v>
      </c>
      <c r="D991" s="215">
        <v>45068</v>
      </c>
      <c r="E991" s="192" t="s">
        <v>3237</v>
      </c>
      <c r="F991" s="192" t="s">
        <v>3</v>
      </c>
      <c r="G991" s="192">
        <v>2115064</v>
      </c>
      <c r="H991" s="68"/>
      <c r="I991" s="198" t="s">
        <v>3478</v>
      </c>
      <c r="J991" s="68"/>
      <c r="K991" s="68"/>
      <c r="L991" s="68"/>
      <c r="M991" s="68"/>
      <c r="N991" s="362"/>
      <c r="O991" s="362"/>
      <c r="P991" s="216">
        <v>0</v>
      </c>
      <c r="Q991" s="216">
        <v>4455.43</v>
      </c>
      <c r="R991" s="68" t="s">
        <v>638</v>
      </c>
      <c r="S991" s="363"/>
      <c r="T991" s="277"/>
    </row>
    <row r="992" spans="1:20" ht="63.75">
      <c r="A992" s="192">
        <v>597</v>
      </c>
      <c r="B992" s="68"/>
      <c r="C992" s="214" t="s">
        <v>677</v>
      </c>
      <c r="D992" s="215">
        <v>45068</v>
      </c>
      <c r="E992" s="192" t="s">
        <v>3238</v>
      </c>
      <c r="F992" s="192" t="s">
        <v>6</v>
      </c>
      <c r="G992" s="192">
        <v>2278828</v>
      </c>
      <c r="H992" s="68"/>
      <c r="I992" s="198" t="s">
        <v>3479</v>
      </c>
      <c r="J992" s="68"/>
      <c r="K992" s="68"/>
      <c r="L992" s="68"/>
      <c r="M992" s="68"/>
      <c r="N992" s="362"/>
      <c r="O992" s="362"/>
      <c r="P992" s="216">
        <v>0</v>
      </c>
      <c r="Q992" s="216">
        <v>514500</v>
      </c>
      <c r="R992" s="68" t="s">
        <v>638</v>
      </c>
      <c r="S992" s="363"/>
      <c r="T992" s="277"/>
    </row>
    <row r="993" spans="1:20" ht="63.75">
      <c r="A993" s="192">
        <v>597</v>
      </c>
      <c r="B993" s="68"/>
      <c r="C993" s="214" t="s">
        <v>677</v>
      </c>
      <c r="D993" s="215">
        <v>45068</v>
      </c>
      <c r="E993" s="192" t="s">
        <v>3239</v>
      </c>
      <c r="F993" s="192" t="s">
        <v>14</v>
      </c>
      <c r="G993" s="192">
        <v>2278829</v>
      </c>
      <c r="H993" s="68"/>
      <c r="I993" s="198" t="s">
        <v>3480</v>
      </c>
      <c r="J993" s="68"/>
      <c r="K993" s="68"/>
      <c r="L993" s="68"/>
      <c r="M993" s="68"/>
      <c r="N993" s="362"/>
      <c r="O993" s="362"/>
      <c r="P993" s="216">
        <v>50</v>
      </c>
      <c r="Q993" s="216">
        <v>0</v>
      </c>
      <c r="R993" s="68" t="s">
        <v>638</v>
      </c>
      <c r="S993" s="363"/>
      <c r="T993" s="277"/>
    </row>
    <row r="994" spans="1:20" ht="102">
      <c r="A994" s="192">
        <v>597</v>
      </c>
      <c r="B994" s="68"/>
      <c r="C994" s="214" t="s">
        <v>677</v>
      </c>
      <c r="D994" s="215">
        <v>45068</v>
      </c>
      <c r="E994" s="192" t="s">
        <v>3240</v>
      </c>
      <c r="F994" s="192" t="s">
        <v>10</v>
      </c>
      <c r="G994" s="192">
        <v>1060975</v>
      </c>
      <c r="H994" s="68"/>
      <c r="I994" s="198" t="s">
        <v>3481</v>
      </c>
      <c r="J994" s="68"/>
      <c r="K994" s="68"/>
      <c r="L994" s="68"/>
      <c r="M994" s="68"/>
      <c r="N994" s="362"/>
      <c r="O994" s="362"/>
      <c r="P994" s="216">
        <v>15313.57</v>
      </c>
      <c r="Q994" s="216">
        <v>0</v>
      </c>
      <c r="R994" s="68" t="s">
        <v>638</v>
      </c>
      <c r="S994" s="363"/>
      <c r="T994" s="277"/>
    </row>
    <row r="995" spans="1:20" ht="89.25">
      <c r="A995" s="192">
        <v>597</v>
      </c>
      <c r="B995" s="68"/>
      <c r="C995" s="214" t="s">
        <v>677</v>
      </c>
      <c r="D995" s="215">
        <v>45068</v>
      </c>
      <c r="E995" s="192" t="s">
        <v>3241</v>
      </c>
      <c r="F995" s="192" t="s">
        <v>10</v>
      </c>
      <c r="G995" s="192">
        <v>1060992</v>
      </c>
      <c r="H995" s="68"/>
      <c r="I995" s="198" t="s">
        <v>3482</v>
      </c>
      <c r="J995" s="68"/>
      <c r="K995" s="68"/>
      <c r="L995" s="68"/>
      <c r="M995" s="68"/>
      <c r="N995" s="362"/>
      <c r="O995" s="362"/>
      <c r="P995" s="216">
        <v>150</v>
      </c>
      <c r="Q995" s="216">
        <v>0</v>
      </c>
      <c r="R995" s="68" t="s">
        <v>638</v>
      </c>
      <c r="S995" s="363"/>
      <c r="T995" s="277"/>
    </row>
    <row r="996" spans="1:20" ht="38.25">
      <c r="A996" s="192">
        <v>140</v>
      </c>
      <c r="B996" s="68"/>
      <c r="C996" s="214" t="s">
        <v>1279</v>
      </c>
      <c r="D996" s="215">
        <v>45069</v>
      </c>
      <c r="E996" s="192" t="s">
        <v>3242</v>
      </c>
      <c r="F996" s="192" t="s">
        <v>3</v>
      </c>
      <c r="G996" s="192">
        <v>2115273</v>
      </c>
      <c r="H996" s="68"/>
      <c r="I996" s="198" t="s">
        <v>3483</v>
      </c>
      <c r="J996" s="68"/>
      <c r="K996" s="68"/>
      <c r="L996" s="68"/>
      <c r="M996" s="68"/>
      <c r="N996" s="362"/>
      <c r="O996" s="362"/>
      <c r="P996" s="216">
        <v>0</v>
      </c>
      <c r="Q996" s="216">
        <v>0.67</v>
      </c>
      <c r="R996" s="68" t="s">
        <v>638</v>
      </c>
      <c r="S996" s="363"/>
      <c r="T996" s="277"/>
    </row>
    <row r="997" spans="1:20" ht="51">
      <c r="A997" s="192" t="s">
        <v>541</v>
      </c>
      <c r="B997" s="68"/>
      <c r="C997" s="214" t="s">
        <v>590</v>
      </c>
      <c r="D997" s="215">
        <v>45069</v>
      </c>
      <c r="E997" s="192" t="s">
        <v>3243</v>
      </c>
      <c r="F997" s="192" t="s">
        <v>6</v>
      </c>
      <c r="G997" s="192">
        <v>1817074</v>
      </c>
      <c r="H997" s="68"/>
      <c r="I997" s="198" t="s">
        <v>3484</v>
      </c>
      <c r="J997" s="68"/>
      <c r="K997" s="68"/>
      <c r="L997" s="68"/>
      <c r="M997" s="68"/>
      <c r="N997" s="362"/>
      <c r="O997" s="362"/>
      <c r="P997" s="216">
        <v>0</v>
      </c>
      <c r="Q997" s="216">
        <v>33.57</v>
      </c>
      <c r="R997" s="68" t="s">
        <v>638</v>
      </c>
      <c r="S997" s="363"/>
      <c r="T997" s="277"/>
    </row>
    <row r="998" spans="1:20" ht="51">
      <c r="A998" s="192" t="s">
        <v>541</v>
      </c>
      <c r="B998" s="68"/>
      <c r="C998" s="214" t="s">
        <v>590</v>
      </c>
      <c r="D998" s="215">
        <v>45069</v>
      </c>
      <c r="E998" s="192" t="s">
        <v>3244</v>
      </c>
      <c r="F998" s="192" t="s">
        <v>6</v>
      </c>
      <c r="G998" s="192">
        <v>1817076</v>
      </c>
      <c r="H998" s="68"/>
      <c r="I998" s="198" t="s">
        <v>3484</v>
      </c>
      <c r="J998" s="68"/>
      <c r="K998" s="68"/>
      <c r="L998" s="68"/>
      <c r="M998" s="68"/>
      <c r="N998" s="362"/>
      <c r="O998" s="362"/>
      <c r="P998" s="216">
        <v>0</v>
      </c>
      <c r="Q998" s="216">
        <v>9237.08</v>
      </c>
      <c r="R998" s="68" t="s">
        <v>638</v>
      </c>
      <c r="S998" s="363"/>
      <c r="T998" s="277"/>
    </row>
    <row r="999" spans="1:20" ht="63.75">
      <c r="A999" s="192" t="s">
        <v>541</v>
      </c>
      <c r="B999" s="68"/>
      <c r="C999" s="214" t="s">
        <v>590</v>
      </c>
      <c r="D999" s="215">
        <v>45070</v>
      </c>
      <c r="E999" s="192" t="s">
        <v>3245</v>
      </c>
      <c r="F999" s="192" t="s">
        <v>3</v>
      </c>
      <c r="G999" s="192">
        <v>2115514</v>
      </c>
      <c r="H999" s="68"/>
      <c r="I999" s="198" t="s">
        <v>3485</v>
      </c>
      <c r="J999" s="68"/>
      <c r="K999" s="68"/>
      <c r="L999" s="68"/>
      <c r="M999" s="68"/>
      <c r="N999" s="362"/>
      <c r="O999" s="362"/>
      <c r="P999" s="216">
        <v>0</v>
      </c>
      <c r="Q999" s="216">
        <v>328470.21000000002</v>
      </c>
      <c r="R999" s="68" t="s">
        <v>638</v>
      </c>
      <c r="S999" s="363"/>
      <c r="T999" s="277"/>
    </row>
    <row r="1000" spans="1:20" ht="63.75">
      <c r="A1000" s="192" t="s">
        <v>541</v>
      </c>
      <c r="B1000" s="68"/>
      <c r="C1000" s="214" t="s">
        <v>590</v>
      </c>
      <c r="D1000" s="215">
        <v>45070</v>
      </c>
      <c r="E1000" s="192" t="s">
        <v>3246</v>
      </c>
      <c r="F1000" s="192" t="s">
        <v>3</v>
      </c>
      <c r="G1000" s="192">
        <v>2115516</v>
      </c>
      <c r="H1000" s="68"/>
      <c r="I1000" s="198" t="s">
        <v>3486</v>
      </c>
      <c r="J1000" s="68"/>
      <c r="K1000" s="68"/>
      <c r="L1000" s="68"/>
      <c r="M1000" s="68"/>
      <c r="N1000" s="362"/>
      <c r="O1000" s="362"/>
      <c r="P1000" s="216">
        <v>0</v>
      </c>
      <c r="Q1000" s="216">
        <v>667816.09</v>
      </c>
      <c r="R1000" s="68" t="s">
        <v>638</v>
      </c>
      <c r="S1000" s="363"/>
      <c r="T1000" s="277"/>
    </row>
    <row r="1001" spans="1:20" ht="51">
      <c r="A1001" s="192" t="s">
        <v>542</v>
      </c>
      <c r="B1001" s="68"/>
      <c r="C1001" s="214" t="s">
        <v>691</v>
      </c>
      <c r="D1001" s="215">
        <v>45071</v>
      </c>
      <c r="E1001" s="192" t="s">
        <v>3247</v>
      </c>
      <c r="F1001" s="192" t="s">
        <v>10</v>
      </c>
      <c r="G1001" s="192">
        <v>17412</v>
      </c>
      <c r="H1001" s="68"/>
      <c r="I1001" s="198" t="s">
        <v>3487</v>
      </c>
      <c r="J1001" s="68"/>
      <c r="K1001" s="68"/>
      <c r="L1001" s="68"/>
      <c r="M1001" s="68"/>
      <c r="N1001" s="362"/>
      <c r="O1001" s="362"/>
      <c r="P1001" s="216">
        <v>274.39</v>
      </c>
      <c r="Q1001" s="216">
        <v>0</v>
      </c>
      <c r="R1001" s="68" t="s">
        <v>638</v>
      </c>
      <c r="S1001" s="363"/>
      <c r="T1001" s="277"/>
    </row>
    <row r="1002" spans="1:20" ht="51">
      <c r="A1002" s="192">
        <v>1513</v>
      </c>
      <c r="B1002" s="68"/>
      <c r="C1002" s="214" t="s">
        <v>405</v>
      </c>
      <c r="D1002" s="215">
        <v>45071</v>
      </c>
      <c r="E1002" s="192" t="s">
        <v>3248</v>
      </c>
      <c r="F1002" s="192" t="s">
        <v>3</v>
      </c>
      <c r="G1002" s="192">
        <v>2115849</v>
      </c>
      <c r="H1002" s="68"/>
      <c r="I1002" s="198" t="s">
        <v>3488</v>
      </c>
      <c r="J1002" s="68"/>
      <c r="K1002" s="68"/>
      <c r="L1002" s="68"/>
      <c r="M1002" s="68"/>
      <c r="N1002" s="362"/>
      <c r="O1002" s="362"/>
      <c r="P1002" s="216">
        <v>0</v>
      </c>
      <c r="Q1002" s="216">
        <v>1</v>
      </c>
      <c r="R1002" s="68" t="s">
        <v>638</v>
      </c>
      <c r="S1002" s="363"/>
      <c r="T1002" s="277"/>
    </row>
    <row r="1003" spans="1:20" ht="63.75">
      <c r="A1003" s="192">
        <v>597</v>
      </c>
      <c r="B1003" s="68"/>
      <c r="C1003" s="214" t="s">
        <v>677</v>
      </c>
      <c r="D1003" s="215">
        <v>45071</v>
      </c>
      <c r="E1003" s="192" t="s">
        <v>3249</v>
      </c>
      <c r="F1003" s="192" t="s">
        <v>6</v>
      </c>
      <c r="G1003" s="192">
        <v>2283231</v>
      </c>
      <c r="H1003" s="68"/>
      <c r="I1003" s="198" t="s">
        <v>3489</v>
      </c>
      <c r="J1003" s="68"/>
      <c r="K1003" s="68"/>
      <c r="L1003" s="68"/>
      <c r="M1003" s="68"/>
      <c r="N1003" s="362"/>
      <c r="O1003" s="362"/>
      <c r="P1003" s="216">
        <v>0</v>
      </c>
      <c r="Q1003" s="216">
        <v>443416.68</v>
      </c>
      <c r="R1003" s="68" t="s">
        <v>638</v>
      </c>
      <c r="S1003" s="363"/>
      <c r="T1003" s="277"/>
    </row>
    <row r="1004" spans="1:20" ht="51">
      <c r="A1004" s="192">
        <v>212</v>
      </c>
      <c r="B1004" s="68"/>
      <c r="C1004" s="214" t="s">
        <v>90</v>
      </c>
      <c r="D1004" s="215">
        <v>45071</v>
      </c>
      <c r="E1004" s="192" t="s">
        <v>3250</v>
      </c>
      <c r="F1004" s="192" t="s">
        <v>3</v>
      </c>
      <c r="G1004" s="192">
        <v>2115885</v>
      </c>
      <c r="H1004" s="68"/>
      <c r="I1004" s="198" t="s">
        <v>3490</v>
      </c>
      <c r="J1004" s="68"/>
      <c r="K1004" s="68"/>
      <c r="L1004" s="68"/>
      <c r="M1004" s="68"/>
      <c r="N1004" s="362"/>
      <c r="O1004" s="362"/>
      <c r="P1004" s="216">
        <v>0</v>
      </c>
      <c r="Q1004" s="216">
        <v>60</v>
      </c>
      <c r="R1004" s="68" t="s">
        <v>638</v>
      </c>
      <c r="S1004" s="363"/>
      <c r="T1004" s="277"/>
    </row>
    <row r="1005" spans="1:20" ht="51">
      <c r="A1005" s="192">
        <v>212</v>
      </c>
      <c r="B1005" s="68"/>
      <c r="C1005" s="214" t="s">
        <v>90</v>
      </c>
      <c r="D1005" s="215">
        <v>45071</v>
      </c>
      <c r="E1005" s="192" t="s">
        <v>3251</v>
      </c>
      <c r="F1005" s="192" t="s">
        <v>3</v>
      </c>
      <c r="G1005" s="192">
        <v>2115886</v>
      </c>
      <c r="H1005" s="68"/>
      <c r="I1005" s="198" t="s">
        <v>3491</v>
      </c>
      <c r="J1005" s="68"/>
      <c r="K1005" s="68"/>
      <c r="L1005" s="68"/>
      <c r="M1005" s="68"/>
      <c r="N1005" s="362"/>
      <c r="O1005" s="362"/>
      <c r="P1005" s="216">
        <v>0</v>
      </c>
      <c r="Q1005" s="216">
        <v>60</v>
      </c>
      <c r="R1005" s="68" t="s">
        <v>638</v>
      </c>
      <c r="S1005" s="363"/>
      <c r="T1005" s="277"/>
    </row>
    <row r="1006" spans="1:20" ht="63.75">
      <c r="A1006" s="192">
        <v>597</v>
      </c>
      <c r="B1006" s="68"/>
      <c r="C1006" s="214" t="s">
        <v>677</v>
      </c>
      <c r="D1006" s="215">
        <v>45071</v>
      </c>
      <c r="E1006" s="192" t="s">
        <v>3252</v>
      </c>
      <c r="F1006" s="192" t="s">
        <v>14</v>
      </c>
      <c r="G1006" s="192">
        <v>2283232</v>
      </c>
      <c r="H1006" s="68"/>
      <c r="I1006" s="198" t="s">
        <v>3492</v>
      </c>
      <c r="J1006" s="68"/>
      <c r="K1006" s="68"/>
      <c r="L1006" s="68"/>
      <c r="M1006" s="68"/>
      <c r="N1006" s="362"/>
      <c r="O1006" s="362"/>
      <c r="P1006" s="216">
        <v>50</v>
      </c>
      <c r="Q1006" s="216">
        <v>0</v>
      </c>
      <c r="R1006" s="68" t="s">
        <v>638</v>
      </c>
      <c r="S1006" s="363"/>
      <c r="T1006" s="277"/>
    </row>
    <row r="1007" spans="1:20" ht="51">
      <c r="A1007" s="192">
        <v>548</v>
      </c>
      <c r="B1007" s="68"/>
      <c r="C1007" s="214" t="s">
        <v>1285</v>
      </c>
      <c r="D1007" s="215">
        <v>45071</v>
      </c>
      <c r="E1007" s="192" t="s">
        <v>3253</v>
      </c>
      <c r="F1007" s="192" t="s">
        <v>3</v>
      </c>
      <c r="G1007" s="192">
        <v>2115917</v>
      </c>
      <c r="H1007" s="68"/>
      <c r="I1007" s="198" t="s">
        <v>2908</v>
      </c>
      <c r="J1007" s="68"/>
      <c r="K1007" s="68"/>
      <c r="L1007" s="68"/>
      <c r="M1007" s="68"/>
      <c r="N1007" s="362"/>
      <c r="O1007" s="362"/>
      <c r="P1007" s="216">
        <v>0</v>
      </c>
      <c r="Q1007" s="216">
        <v>145</v>
      </c>
      <c r="R1007" s="68" t="s">
        <v>638</v>
      </c>
      <c r="S1007" s="363"/>
      <c r="T1007" s="277"/>
    </row>
    <row r="1008" spans="1:20" ht="51">
      <c r="A1008" s="192">
        <v>548</v>
      </c>
      <c r="B1008" s="68"/>
      <c r="C1008" s="214" t="s">
        <v>1285</v>
      </c>
      <c r="D1008" s="215">
        <v>45071</v>
      </c>
      <c r="E1008" s="192" t="s">
        <v>3254</v>
      </c>
      <c r="F1008" s="192" t="s">
        <v>3</v>
      </c>
      <c r="G1008" s="192">
        <v>2115915</v>
      </c>
      <c r="H1008" s="68"/>
      <c r="I1008" s="198" t="s">
        <v>2908</v>
      </c>
      <c r="J1008" s="68"/>
      <c r="K1008" s="68"/>
      <c r="L1008" s="68"/>
      <c r="M1008" s="68"/>
      <c r="N1008" s="362"/>
      <c r="O1008" s="362"/>
      <c r="P1008" s="216">
        <v>0</v>
      </c>
      <c r="Q1008" s="216">
        <v>39</v>
      </c>
      <c r="R1008" s="68" t="s">
        <v>638</v>
      </c>
      <c r="S1008" s="363"/>
      <c r="T1008" s="277"/>
    </row>
    <row r="1009" spans="1:20" ht="51">
      <c r="A1009" s="192">
        <v>548</v>
      </c>
      <c r="B1009" s="68"/>
      <c r="C1009" s="214" t="s">
        <v>1285</v>
      </c>
      <c r="D1009" s="215">
        <v>45071</v>
      </c>
      <c r="E1009" s="192" t="s">
        <v>3255</v>
      </c>
      <c r="F1009" s="192" t="s">
        <v>3</v>
      </c>
      <c r="G1009" s="192">
        <v>2115916</v>
      </c>
      <c r="H1009" s="68"/>
      <c r="I1009" s="198" t="s">
        <v>3454</v>
      </c>
      <c r="J1009" s="68"/>
      <c r="K1009" s="68"/>
      <c r="L1009" s="68"/>
      <c r="M1009" s="68"/>
      <c r="N1009" s="362"/>
      <c r="O1009" s="362"/>
      <c r="P1009" s="216">
        <v>0</v>
      </c>
      <c r="Q1009" s="216">
        <v>39</v>
      </c>
      <c r="R1009" s="68" t="s">
        <v>638</v>
      </c>
      <c r="S1009" s="363"/>
      <c r="T1009" s="277"/>
    </row>
    <row r="1010" spans="1:20" ht="51">
      <c r="A1010" s="192">
        <v>548</v>
      </c>
      <c r="B1010" s="68"/>
      <c r="C1010" s="214" t="s">
        <v>1285</v>
      </c>
      <c r="D1010" s="215">
        <v>45071</v>
      </c>
      <c r="E1010" s="192" t="s">
        <v>3256</v>
      </c>
      <c r="F1010" s="192" t="s">
        <v>3</v>
      </c>
      <c r="G1010" s="192">
        <v>2115918</v>
      </c>
      <c r="H1010" s="68"/>
      <c r="I1010" s="198" t="s">
        <v>3454</v>
      </c>
      <c r="J1010" s="68"/>
      <c r="K1010" s="68"/>
      <c r="L1010" s="68"/>
      <c r="M1010" s="68"/>
      <c r="N1010" s="362"/>
      <c r="O1010" s="362"/>
      <c r="P1010" s="216">
        <v>0</v>
      </c>
      <c r="Q1010" s="216">
        <v>78</v>
      </c>
      <c r="R1010" s="68" t="s">
        <v>638</v>
      </c>
      <c r="S1010" s="363"/>
      <c r="T1010" s="277"/>
    </row>
    <row r="1011" spans="1:20" ht="51">
      <c r="A1011" s="192">
        <v>548</v>
      </c>
      <c r="B1011" s="68"/>
      <c r="C1011" s="214" t="s">
        <v>1285</v>
      </c>
      <c r="D1011" s="215">
        <v>45071</v>
      </c>
      <c r="E1011" s="192" t="s">
        <v>3257</v>
      </c>
      <c r="F1011" s="192" t="s">
        <v>3</v>
      </c>
      <c r="G1011" s="192">
        <v>2115919</v>
      </c>
      <c r="H1011" s="68"/>
      <c r="I1011" s="198" t="s">
        <v>3493</v>
      </c>
      <c r="J1011" s="68"/>
      <c r="K1011" s="68"/>
      <c r="L1011" s="68"/>
      <c r="M1011" s="68"/>
      <c r="N1011" s="362"/>
      <c r="O1011" s="362"/>
      <c r="P1011" s="216">
        <v>0</v>
      </c>
      <c r="Q1011" s="216">
        <v>20</v>
      </c>
      <c r="R1011" s="68" t="s">
        <v>638</v>
      </c>
      <c r="S1011" s="363"/>
      <c r="T1011" s="277"/>
    </row>
    <row r="1012" spans="1:20" ht="51">
      <c r="A1012" s="192">
        <v>548</v>
      </c>
      <c r="B1012" s="68"/>
      <c r="C1012" s="214" t="s">
        <v>1285</v>
      </c>
      <c r="D1012" s="215">
        <v>45071</v>
      </c>
      <c r="E1012" s="192" t="s">
        <v>3258</v>
      </c>
      <c r="F1012" s="192" t="s">
        <v>3</v>
      </c>
      <c r="G1012" s="192">
        <v>2115920</v>
      </c>
      <c r="H1012" s="68"/>
      <c r="I1012" s="198" t="s">
        <v>3494</v>
      </c>
      <c r="J1012" s="68"/>
      <c r="K1012" s="68"/>
      <c r="L1012" s="68"/>
      <c r="M1012" s="68"/>
      <c r="N1012" s="362"/>
      <c r="O1012" s="362"/>
      <c r="P1012" s="216">
        <v>0</v>
      </c>
      <c r="Q1012" s="216">
        <v>20</v>
      </c>
      <c r="R1012" s="68" t="s">
        <v>638</v>
      </c>
      <c r="S1012" s="363"/>
      <c r="T1012" s="277"/>
    </row>
    <row r="1013" spans="1:20" ht="63.75">
      <c r="A1013" s="192">
        <v>382</v>
      </c>
      <c r="B1013" s="68"/>
      <c r="C1013" s="214" t="s">
        <v>1245</v>
      </c>
      <c r="D1013" s="215">
        <v>45072</v>
      </c>
      <c r="E1013" s="192" t="s">
        <v>3259</v>
      </c>
      <c r="F1013" s="192" t="s">
        <v>3</v>
      </c>
      <c r="G1013" s="192">
        <v>2116073</v>
      </c>
      <c r="H1013" s="68"/>
      <c r="I1013" s="198" t="s">
        <v>3495</v>
      </c>
      <c r="J1013" s="68"/>
      <c r="K1013" s="68"/>
      <c r="L1013" s="68"/>
      <c r="M1013" s="68"/>
      <c r="N1013" s="362"/>
      <c r="O1013" s="362"/>
      <c r="P1013" s="216">
        <v>0</v>
      </c>
      <c r="Q1013" s="216">
        <v>400</v>
      </c>
      <c r="R1013" s="68" t="s">
        <v>638</v>
      </c>
      <c r="S1013" s="363"/>
      <c r="T1013" s="277"/>
    </row>
    <row r="1014" spans="1:20" ht="51">
      <c r="A1014" s="192">
        <v>16</v>
      </c>
      <c r="B1014" s="68"/>
      <c r="C1014" s="214" t="s">
        <v>40</v>
      </c>
      <c r="D1014" s="215">
        <v>45072</v>
      </c>
      <c r="E1014" s="192" t="s">
        <v>3260</v>
      </c>
      <c r="F1014" s="192" t="s">
        <v>3</v>
      </c>
      <c r="G1014" s="192">
        <v>2116107</v>
      </c>
      <c r="H1014" s="68"/>
      <c r="I1014" s="198" t="s">
        <v>3496</v>
      </c>
      <c r="J1014" s="68"/>
      <c r="K1014" s="68"/>
      <c r="L1014" s="68"/>
      <c r="M1014" s="68"/>
      <c r="N1014" s="362"/>
      <c r="O1014" s="362"/>
      <c r="P1014" s="216">
        <v>0</v>
      </c>
      <c r="Q1014" s="216">
        <v>7903.24</v>
      </c>
      <c r="R1014" s="68" t="s">
        <v>638</v>
      </c>
      <c r="S1014" s="363"/>
      <c r="T1014" s="277"/>
    </row>
    <row r="1015" spans="1:20" ht="51">
      <c r="A1015" s="192" t="s">
        <v>541</v>
      </c>
      <c r="B1015" s="68"/>
      <c r="C1015" s="214" t="s">
        <v>590</v>
      </c>
      <c r="D1015" s="215">
        <v>45072</v>
      </c>
      <c r="E1015" s="192" t="s">
        <v>3261</v>
      </c>
      <c r="F1015" s="192" t="s">
        <v>3</v>
      </c>
      <c r="G1015" s="192">
        <v>2116123</v>
      </c>
      <c r="H1015" s="68"/>
      <c r="I1015" s="198" t="s">
        <v>3497</v>
      </c>
      <c r="J1015" s="68"/>
      <c r="K1015" s="68"/>
      <c r="L1015" s="68"/>
      <c r="M1015" s="68"/>
      <c r="N1015" s="362"/>
      <c r="O1015" s="362"/>
      <c r="P1015" s="216">
        <v>0</v>
      </c>
      <c r="Q1015" s="216">
        <v>5.96</v>
      </c>
      <c r="R1015" s="68" t="s">
        <v>638</v>
      </c>
      <c r="S1015" s="363"/>
      <c r="T1015" s="277"/>
    </row>
    <row r="1016" spans="1:20" ht="51">
      <c r="A1016" s="192" t="s">
        <v>541</v>
      </c>
      <c r="B1016" s="68"/>
      <c r="C1016" s="214" t="s">
        <v>590</v>
      </c>
      <c r="D1016" s="215">
        <v>45072</v>
      </c>
      <c r="E1016" s="192" t="s">
        <v>3262</v>
      </c>
      <c r="F1016" s="192" t="s">
        <v>3</v>
      </c>
      <c r="G1016" s="192">
        <v>2116230</v>
      </c>
      <c r="H1016" s="68"/>
      <c r="I1016" s="198" t="s">
        <v>3498</v>
      </c>
      <c r="J1016" s="68"/>
      <c r="K1016" s="68"/>
      <c r="L1016" s="68"/>
      <c r="M1016" s="68"/>
      <c r="N1016" s="362"/>
      <c r="O1016" s="362"/>
      <c r="P1016" s="216">
        <v>0</v>
      </c>
      <c r="Q1016" s="216">
        <v>2837.77</v>
      </c>
      <c r="R1016" s="68" t="s">
        <v>638</v>
      </c>
      <c r="S1016" s="363"/>
      <c r="T1016" s="277"/>
    </row>
    <row r="1017" spans="1:20" ht="51">
      <c r="A1017" s="192" t="s">
        <v>541</v>
      </c>
      <c r="B1017" s="68"/>
      <c r="C1017" s="214" t="s">
        <v>590</v>
      </c>
      <c r="D1017" s="215">
        <v>45072</v>
      </c>
      <c r="E1017" s="192" t="s">
        <v>3263</v>
      </c>
      <c r="F1017" s="192" t="s">
        <v>3</v>
      </c>
      <c r="G1017" s="192">
        <v>2116126</v>
      </c>
      <c r="H1017" s="68"/>
      <c r="I1017" s="198" t="s">
        <v>3499</v>
      </c>
      <c r="J1017" s="68"/>
      <c r="K1017" s="68"/>
      <c r="L1017" s="68"/>
      <c r="M1017" s="68"/>
      <c r="N1017" s="362"/>
      <c r="O1017" s="362"/>
      <c r="P1017" s="216">
        <v>0</v>
      </c>
      <c r="Q1017" s="216">
        <v>116.1</v>
      </c>
      <c r="R1017" s="68" t="s">
        <v>638</v>
      </c>
      <c r="S1017" s="363"/>
      <c r="T1017" s="277"/>
    </row>
    <row r="1018" spans="1:20" ht="76.5">
      <c r="A1018" s="192">
        <v>597</v>
      </c>
      <c r="B1018" s="68"/>
      <c r="C1018" s="214" t="s">
        <v>677</v>
      </c>
      <c r="D1018" s="215">
        <v>45072</v>
      </c>
      <c r="E1018" s="192" t="s">
        <v>3264</v>
      </c>
      <c r="F1018" s="192" t="s">
        <v>6</v>
      </c>
      <c r="G1018" s="192">
        <v>2284976</v>
      </c>
      <c r="H1018" s="68"/>
      <c r="I1018" s="198" t="s">
        <v>3500</v>
      </c>
      <c r="J1018" s="68"/>
      <c r="K1018" s="68"/>
      <c r="L1018" s="68"/>
      <c r="M1018" s="68"/>
      <c r="N1018" s="362"/>
      <c r="O1018" s="362"/>
      <c r="P1018" s="216">
        <v>0</v>
      </c>
      <c r="Q1018" s="216">
        <v>11319000</v>
      </c>
      <c r="R1018" s="68" t="s">
        <v>638</v>
      </c>
      <c r="S1018" s="363"/>
      <c r="T1018" s="277"/>
    </row>
    <row r="1019" spans="1:20" ht="63.75">
      <c r="A1019" s="192">
        <v>597</v>
      </c>
      <c r="B1019" s="68"/>
      <c r="C1019" s="214" t="s">
        <v>677</v>
      </c>
      <c r="D1019" s="215">
        <v>45072</v>
      </c>
      <c r="E1019" s="192" t="s">
        <v>3265</v>
      </c>
      <c r="F1019" s="192" t="s">
        <v>14</v>
      </c>
      <c r="G1019" s="192">
        <v>2284977</v>
      </c>
      <c r="H1019" s="68"/>
      <c r="I1019" s="198" t="s">
        <v>3501</v>
      </c>
      <c r="J1019" s="68"/>
      <c r="K1019" s="68"/>
      <c r="L1019" s="68"/>
      <c r="M1019" s="68"/>
      <c r="N1019" s="362"/>
      <c r="O1019" s="362"/>
      <c r="P1019" s="216">
        <v>50</v>
      </c>
      <c r="Q1019" s="216">
        <v>0</v>
      </c>
      <c r="R1019" s="68" t="s">
        <v>638</v>
      </c>
      <c r="S1019" s="363"/>
      <c r="T1019" s="277"/>
    </row>
    <row r="1020" spans="1:20" ht="76.5">
      <c r="A1020" s="192" t="s">
        <v>541</v>
      </c>
      <c r="B1020" s="68"/>
      <c r="C1020" s="214" t="s">
        <v>590</v>
      </c>
      <c r="D1020" s="215">
        <v>45075</v>
      </c>
      <c r="E1020" s="192" t="s">
        <v>3266</v>
      </c>
      <c r="F1020" s="192" t="s">
        <v>639</v>
      </c>
      <c r="G1020" s="192">
        <v>5714714</v>
      </c>
      <c r="H1020" s="68"/>
      <c r="I1020" s="198" t="s">
        <v>3502</v>
      </c>
      <c r="J1020" s="68"/>
      <c r="K1020" s="68"/>
      <c r="L1020" s="68"/>
      <c r="M1020" s="68"/>
      <c r="N1020" s="362"/>
      <c r="O1020" s="362"/>
      <c r="P1020" s="216">
        <v>0</v>
      </c>
      <c r="Q1020" s="216">
        <v>2284</v>
      </c>
      <c r="R1020" s="68" t="s">
        <v>638</v>
      </c>
      <c r="S1020" s="363"/>
      <c r="T1020" s="277"/>
    </row>
    <row r="1021" spans="1:20" ht="76.5">
      <c r="A1021" s="192" t="s">
        <v>541</v>
      </c>
      <c r="B1021" s="68"/>
      <c r="C1021" s="214" t="s">
        <v>590</v>
      </c>
      <c r="D1021" s="215">
        <v>45075</v>
      </c>
      <c r="E1021" s="192" t="s">
        <v>3267</v>
      </c>
      <c r="F1021" s="192" t="s">
        <v>639</v>
      </c>
      <c r="G1021" s="192">
        <v>5714715</v>
      </c>
      <c r="H1021" s="68"/>
      <c r="I1021" s="198" t="s">
        <v>3502</v>
      </c>
      <c r="J1021" s="68"/>
      <c r="K1021" s="68"/>
      <c r="L1021" s="68"/>
      <c r="M1021" s="68"/>
      <c r="N1021" s="362"/>
      <c r="O1021" s="362"/>
      <c r="P1021" s="216">
        <v>0</v>
      </c>
      <c r="Q1021" s="216">
        <v>8145.24</v>
      </c>
      <c r="R1021" s="68" t="s">
        <v>638</v>
      </c>
      <c r="S1021" s="363"/>
      <c r="T1021" s="277"/>
    </row>
    <row r="1022" spans="1:20" ht="76.5">
      <c r="A1022" s="192" t="s">
        <v>541</v>
      </c>
      <c r="B1022" s="68"/>
      <c r="C1022" s="214" t="s">
        <v>590</v>
      </c>
      <c r="D1022" s="215">
        <v>45075</v>
      </c>
      <c r="E1022" s="192" t="s">
        <v>3268</v>
      </c>
      <c r="F1022" s="192" t="s">
        <v>639</v>
      </c>
      <c r="G1022" s="192">
        <v>5714735</v>
      </c>
      <c r="H1022" s="68"/>
      <c r="I1022" s="198" t="s">
        <v>3502</v>
      </c>
      <c r="J1022" s="68"/>
      <c r="K1022" s="68"/>
      <c r="L1022" s="68"/>
      <c r="M1022" s="68"/>
      <c r="N1022" s="362"/>
      <c r="O1022" s="362"/>
      <c r="P1022" s="216">
        <v>0</v>
      </c>
      <c r="Q1022" s="216">
        <v>8144.47</v>
      </c>
      <c r="R1022" s="68" t="s">
        <v>638</v>
      </c>
      <c r="S1022" s="363"/>
      <c r="T1022" s="277"/>
    </row>
    <row r="1023" spans="1:20" ht="51">
      <c r="A1023" s="192" t="s">
        <v>541</v>
      </c>
      <c r="B1023" s="68"/>
      <c r="C1023" s="214" t="s">
        <v>590</v>
      </c>
      <c r="D1023" s="215">
        <v>45075</v>
      </c>
      <c r="E1023" s="192" t="s">
        <v>3269</v>
      </c>
      <c r="F1023" s="192" t="s">
        <v>3</v>
      </c>
      <c r="G1023" s="192">
        <v>2116589</v>
      </c>
      <c r="H1023" s="68"/>
      <c r="I1023" s="198" t="s">
        <v>1425</v>
      </c>
      <c r="J1023" s="68"/>
      <c r="K1023" s="68"/>
      <c r="L1023" s="68"/>
      <c r="M1023" s="68"/>
      <c r="N1023" s="362"/>
      <c r="O1023" s="362"/>
      <c r="P1023" s="216">
        <v>0</v>
      </c>
      <c r="Q1023" s="216">
        <v>200</v>
      </c>
      <c r="R1023" s="68" t="s">
        <v>638</v>
      </c>
      <c r="S1023" s="363"/>
      <c r="T1023" s="277"/>
    </row>
    <row r="1024" spans="1:20" ht="63.75">
      <c r="A1024" s="192" t="s">
        <v>541</v>
      </c>
      <c r="B1024" s="68"/>
      <c r="C1024" s="214" t="s">
        <v>590</v>
      </c>
      <c r="D1024" s="215">
        <v>45075</v>
      </c>
      <c r="E1024" s="192" t="s">
        <v>3270</v>
      </c>
      <c r="F1024" s="192" t="s">
        <v>3</v>
      </c>
      <c r="G1024" s="192">
        <v>2116611</v>
      </c>
      <c r="H1024" s="68"/>
      <c r="I1024" s="198" t="s">
        <v>3503</v>
      </c>
      <c r="J1024" s="68"/>
      <c r="K1024" s="68"/>
      <c r="L1024" s="68"/>
      <c r="M1024" s="68"/>
      <c r="N1024" s="362"/>
      <c r="O1024" s="362"/>
      <c r="P1024" s="216">
        <v>0</v>
      </c>
      <c r="Q1024" s="216">
        <v>13500</v>
      </c>
      <c r="R1024" s="68" t="s">
        <v>638</v>
      </c>
      <c r="S1024" s="363"/>
      <c r="T1024" s="277"/>
    </row>
    <row r="1025" spans="1:20" ht="51">
      <c r="A1025" s="192" t="s">
        <v>541</v>
      </c>
      <c r="B1025" s="68"/>
      <c r="C1025" s="214" t="s">
        <v>590</v>
      </c>
      <c r="D1025" s="215">
        <v>45075</v>
      </c>
      <c r="E1025" s="192" t="s">
        <v>3271</v>
      </c>
      <c r="F1025" s="192" t="s">
        <v>3</v>
      </c>
      <c r="G1025" s="192">
        <v>2116600</v>
      </c>
      <c r="H1025" s="68"/>
      <c r="I1025" s="198" t="s">
        <v>3504</v>
      </c>
      <c r="J1025" s="68"/>
      <c r="K1025" s="68"/>
      <c r="L1025" s="68"/>
      <c r="M1025" s="68"/>
      <c r="N1025" s="362"/>
      <c r="O1025" s="362"/>
      <c r="P1025" s="216">
        <v>0</v>
      </c>
      <c r="Q1025" s="216">
        <v>6704.66</v>
      </c>
      <c r="R1025" s="68" t="s">
        <v>638</v>
      </c>
      <c r="S1025" s="363"/>
      <c r="T1025" s="277"/>
    </row>
    <row r="1026" spans="1:20" ht="38.25">
      <c r="A1026" s="192" t="s">
        <v>667</v>
      </c>
      <c r="B1026" s="68"/>
      <c r="C1026" s="214" t="s">
        <v>1256</v>
      </c>
      <c r="D1026" s="215">
        <v>45075</v>
      </c>
      <c r="E1026" s="192" t="s">
        <v>3272</v>
      </c>
      <c r="F1026" s="192" t="s">
        <v>12</v>
      </c>
      <c r="G1026" s="192">
        <v>445544</v>
      </c>
      <c r="H1026" s="68"/>
      <c r="I1026" s="198" t="s">
        <v>1843</v>
      </c>
      <c r="J1026" s="68"/>
      <c r="K1026" s="68"/>
      <c r="L1026" s="68"/>
      <c r="M1026" s="68"/>
      <c r="N1026" s="362"/>
      <c r="O1026" s="362"/>
      <c r="P1026" s="216">
        <v>39845.620000000003</v>
      </c>
      <c r="Q1026" s="216">
        <v>0</v>
      </c>
      <c r="R1026" s="68" t="s">
        <v>638</v>
      </c>
      <c r="S1026" s="363"/>
      <c r="T1026" s="277"/>
    </row>
    <row r="1027" spans="1:20" ht="38.25">
      <c r="A1027" s="192" t="s">
        <v>667</v>
      </c>
      <c r="B1027" s="68"/>
      <c r="C1027" s="214" t="s">
        <v>1256</v>
      </c>
      <c r="D1027" s="215">
        <v>45075</v>
      </c>
      <c r="E1027" s="192" t="s">
        <v>3273</v>
      </c>
      <c r="F1027" s="192" t="s">
        <v>12</v>
      </c>
      <c r="G1027" s="192">
        <v>445546</v>
      </c>
      <c r="H1027" s="68"/>
      <c r="I1027" s="198" t="s">
        <v>1843</v>
      </c>
      <c r="J1027" s="68"/>
      <c r="K1027" s="68"/>
      <c r="L1027" s="68"/>
      <c r="M1027" s="68"/>
      <c r="N1027" s="362"/>
      <c r="O1027" s="362"/>
      <c r="P1027" s="216">
        <v>4128.01</v>
      </c>
      <c r="Q1027" s="216">
        <v>0</v>
      </c>
      <c r="R1027" s="68" t="s">
        <v>638</v>
      </c>
      <c r="S1027" s="363"/>
      <c r="T1027" s="277"/>
    </row>
    <row r="1028" spans="1:20" ht="38.25">
      <c r="A1028" s="192" t="s">
        <v>667</v>
      </c>
      <c r="B1028" s="68"/>
      <c r="C1028" s="214" t="s">
        <v>1256</v>
      </c>
      <c r="D1028" s="215">
        <v>45075</v>
      </c>
      <c r="E1028" s="192" t="s">
        <v>3274</v>
      </c>
      <c r="F1028" s="192" t="s">
        <v>12</v>
      </c>
      <c r="G1028" s="192">
        <v>445548</v>
      </c>
      <c r="H1028" s="68"/>
      <c r="I1028" s="198" t="s">
        <v>1843</v>
      </c>
      <c r="J1028" s="68"/>
      <c r="K1028" s="68"/>
      <c r="L1028" s="68"/>
      <c r="M1028" s="68"/>
      <c r="N1028" s="362"/>
      <c r="O1028" s="362"/>
      <c r="P1028" s="216">
        <v>1162.02</v>
      </c>
      <c r="Q1028" s="216">
        <v>0</v>
      </c>
      <c r="R1028" s="68" t="s">
        <v>638</v>
      </c>
      <c r="S1028" s="363"/>
      <c r="T1028" s="277"/>
    </row>
    <row r="1029" spans="1:20" ht="38.25">
      <c r="A1029" s="192" t="s">
        <v>667</v>
      </c>
      <c r="B1029" s="68"/>
      <c r="C1029" s="214" t="s">
        <v>1256</v>
      </c>
      <c r="D1029" s="215">
        <v>45075</v>
      </c>
      <c r="E1029" s="192" t="s">
        <v>3275</v>
      </c>
      <c r="F1029" s="192" t="s">
        <v>12</v>
      </c>
      <c r="G1029" s="192">
        <v>445550</v>
      </c>
      <c r="H1029" s="68"/>
      <c r="I1029" s="198" t="s">
        <v>1843</v>
      </c>
      <c r="J1029" s="68"/>
      <c r="K1029" s="68"/>
      <c r="L1029" s="68"/>
      <c r="M1029" s="68"/>
      <c r="N1029" s="362"/>
      <c r="O1029" s="362"/>
      <c r="P1029" s="216">
        <v>11611.65</v>
      </c>
      <c r="Q1029" s="216">
        <v>0</v>
      </c>
      <c r="R1029" s="68" t="s">
        <v>638</v>
      </c>
      <c r="S1029" s="363"/>
      <c r="T1029" s="277"/>
    </row>
    <row r="1030" spans="1:20" ht="38.25">
      <c r="A1030" s="192" t="s">
        <v>667</v>
      </c>
      <c r="B1030" s="68"/>
      <c r="C1030" s="214" t="s">
        <v>1256</v>
      </c>
      <c r="D1030" s="215">
        <v>45075</v>
      </c>
      <c r="E1030" s="192" t="s">
        <v>3276</v>
      </c>
      <c r="F1030" s="192" t="s">
        <v>12</v>
      </c>
      <c r="G1030" s="192">
        <v>445552</v>
      </c>
      <c r="H1030" s="68"/>
      <c r="I1030" s="198" t="s">
        <v>1843</v>
      </c>
      <c r="J1030" s="68"/>
      <c r="K1030" s="68"/>
      <c r="L1030" s="68"/>
      <c r="M1030" s="68"/>
      <c r="N1030" s="362"/>
      <c r="O1030" s="362"/>
      <c r="P1030" s="216">
        <v>1822190.18</v>
      </c>
      <c r="Q1030" s="216">
        <v>0</v>
      </c>
      <c r="R1030" s="68" t="s">
        <v>638</v>
      </c>
      <c r="S1030" s="363"/>
      <c r="T1030" s="277"/>
    </row>
    <row r="1031" spans="1:20" ht="38.25">
      <c r="A1031" s="192" t="s">
        <v>667</v>
      </c>
      <c r="B1031" s="68"/>
      <c r="C1031" s="214" t="s">
        <v>1256</v>
      </c>
      <c r="D1031" s="215">
        <v>45075</v>
      </c>
      <c r="E1031" s="192" t="s">
        <v>3277</v>
      </c>
      <c r="F1031" s="192" t="s">
        <v>12</v>
      </c>
      <c r="G1031" s="192">
        <v>445554</v>
      </c>
      <c r="H1031" s="68"/>
      <c r="I1031" s="198" t="s">
        <v>1843</v>
      </c>
      <c r="J1031" s="68"/>
      <c r="K1031" s="68"/>
      <c r="L1031" s="68"/>
      <c r="M1031" s="68"/>
      <c r="N1031" s="362"/>
      <c r="O1031" s="362"/>
      <c r="P1031" s="216">
        <v>1822190.18</v>
      </c>
      <c r="Q1031" s="216">
        <v>0</v>
      </c>
      <c r="R1031" s="68" t="s">
        <v>638</v>
      </c>
      <c r="S1031" s="363"/>
      <c r="T1031" s="277"/>
    </row>
    <row r="1032" spans="1:20" ht="38.25">
      <c r="A1032" s="192" t="s">
        <v>667</v>
      </c>
      <c r="B1032" s="68"/>
      <c r="C1032" s="214" t="s">
        <v>1256</v>
      </c>
      <c r="D1032" s="215">
        <v>45075</v>
      </c>
      <c r="E1032" s="192" t="s">
        <v>3278</v>
      </c>
      <c r="F1032" s="192" t="s">
        <v>12</v>
      </c>
      <c r="G1032" s="192">
        <v>445556</v>
      </c>
      <c r="H1032" s="68"/>
      <c r="I1032" s="198" t="s">
        <v>1843</v>
      </c>
      <c r="J1032" s="68"/>
      <c r="K1032" s="68"/>
      <c r="L1032" s="68"/>
      <c r="M1032" s="68"/>
      <c r="N1032" s="362"/>
      <c r="O1032" s="362"/>
      <c r="P1032" s="216">
        <v>1822190.18</v>
      </c>
      <c r="Q1032" s="216">
        <v>0</v>
      </c>
      <c r="R1032" s="68" t="s">
        <v>638</v>
      </c>
      <c r="S1032" s="363"/>
      <c r="T1032" s="277"/>
    </row>
    <row r="1033" spans="1:20" ht="38.25">
      <c r="A1033" s="192" t="s">
        <v>667</v>
      </c>
      <c r="B1033" s="68"/>
      <c r="C1033" s="214" t="s">
        <v>1256</v>
      </c>
      <c r="D1033" s="215">
        <v>45075</v>
      </c>
      <c r="E1033" s="192" t="s">
        <v>3279</v>
      </c>
      <c r="F1033" s="192" t="s">
        <v>12</v>
      </c>
      <c r="G1033" s="192">
        <v>445558</v>
      </c>
      <c r="H1033" s="68"/>
      <c r="I1033" s="198" t="s">
        <v>1843</v>
      </c>
      <c r="J1033" s="68"/>
      <c r="K1033" s="68"/>
      <c r="L1033" s="68"/>
      <c r="M1033" s="68"/>
      <c r="N1033" s="362"/>
      <c r="O1033" s="362"/>
      <c r="P1033" s="216">
        <v>1822190.18</v>
      </c>
      <c r="Q1033" s="216">
        <v>0</v>
      </c>
      <c r="R1033" s="68" t="s">
        <v>638</v>
      </c>
      <c r="S1033" s="363"/>
      <c r="T1033" s="277"/>
    </row>
    <row r="1034" spans="1:20" ht="38.25">
      <c r="A1034" s="192" t="s">
        <v>667</v>
      </c>
      <c r="B1034" s="68"/>
      <c r="C1034" s="214" t="s">
        <v>1256</v>
      </c>
      <c r="D1034" s="215">
        <v>45075</v>
      </c>
      <c r="E1034" s="192" t="s">
        <v>3280</v>
      </c>
      <c r="F1034" s="192" t="s">
        <v>12</v>
      </c>
      <c r="G1034" s="192">
        <v>445560</v>
      </c>
      <c r="H1034" s="68"/>
      <c r="I1034" s="198" t="s">
        <v>1843</v>
      </c>
      <c r="J1034" s="68"/>
      <c r="K1034" s="68"/>
      <c r="L1034" s="68"/>
      <c r="M1034" s="68"/>
      <c r="N1034" s="362"/>
      <c r="O1034" s="362"/>
      <c r="P1034" s="216">
        <v>1822190.18</v>
      </c>
      <c r="Q1034" s="216">
        <v>0</v>
      </c>
      <c r="R1034" s="68" t="s">
        <v>638</v>
      </c>
      <c r="S1034" s="363"/>
      <c r="T1034" s="277"/>
    </row>
    <row r="1035" spans="1:20" ht="38.25">
      <c r="A1035" s="192" t="s">
        <v>667</v>
      </c>
      <c r="B1035" s="68"/>
      <c r="C1035" s="214" t="s">
        <v>1256</v>
      </c>
      <c r="D1035" s="215">
        <v>45075</v>
      </c>
      <c r="E1035" s="192" t="s">
        <v>3281</v>
      </c>
      <c r="F1035" s="192" t="s">
        <v>12</v>
      </c>
      <c r="G1035" s="192">
        <v>445562</v>
      </c>
      <c r="H1035" s="68"/>
      <c r="I1035" s="198" t="s">
        <v>1843</v>
      </c>
      <c r="J1035" s="68"/>
      <c r="K1035" s="68"/>
      <c r="L1035" s="68"/>
      <c r="M1035" s="68"/>
      <c r="N1035" s="362"/>
      <c r="O1035" s="362"/>
      <c r="P1035" s="216">
        <v>5004859.32</v>
      </c>
      <c r="Q1035" s="216">
        <v>0</v>
      </c>
      <c r="R1035" s="68" t="s">
        <v>638</v>
      </c>
      <c r="S1035" s="363"/>
      <c r="T1035" s="277"/>
    </row>
    <row r="1036" spans="1:20" ht="38.25">
      <c r="A1036" s="192" t="s">
        <v>667</v>
      </c>
      <c r="B1036" s="68"/>
      <c r="C1036" s="214" t="s">
        <v>1256</v>
      </c>
      <c r="D1036" s="215">
        <v>45075</v>
      </c>
      <c r="E1036" s="192" t="s">
        <v>3282</v>
      </c>
      <c r="F1036" s="192" t="s">
        <v>12</v>
      </c>
      <c r="G1036" s="192">
        <v>445564</v>
      </c>
      <c r="H1036" s="68"/>
      <c r="I1036" s="198" t="s">
        <v>1843</v>
      </c>
      <c r="J1036" s="68"/>
      <c r="K1036" s="68"/>
      <c r="L1036" s="68"/>
      <c r="M1036" s="68"/>
      <c r="N1036" s="362"/>
      <c r="O1036" s="362"/>
      <c r="P1036" s="216">
        <v>5004859.32</v>
      </c>
      <c r="Q1036" s="216">
        <v>0</v>
      </c>
      <c r="R1036" s="68" t="s">
        <v>638</v>
      </c>
      <c r="S1036" s="363"/>
      <c r="T1036" s="277"/>
    </row>
    <row r="1037" spans="1:20" ht="38.25">
      <c r="A1037" s="192" t="s">
        <v>667</v>
      </c>
      <c r="B1037" s="68"/>
      <c r="C1037" s="214" t="s">
        <v>1256</v>
      </c>
      <c r="D1037" s="215">
        <v>45075</v>
      </c>
      <c r="E1037" s="192" t="s">
        <v>3283</v>
      </c>
      <c r="F1037" s="192" t="s">
        <v>12</v>
      </c>
      <c r="G1037" s="192">
        <v>445566</v>
      </c>
      <c r="H1037" s="68"/>
      <c r="I1037" s="198" t="s">
        <v>1843</v>
      </c>
      <c r="J1037" s="68"/>
      <c r="K1037" s="68"/>
      <c r="L1037" s="68"/>
      <c r="M1037" s="68"/>
      <c r="N1037" s="362"/>
      <c r="O1037" s="362"/>
      <c r="P1037" s="216">
        <v>5004859.32</v>
      </c>
      <c r="Q1037" s="216">
        <v>0</v>
      </c>
      <c r="R1037" s="68" t="s">
        <v>638</v>
      </c>
      <c r="S1037" s="363"/>
      <c r="T1037" s="277"/>
    </row>
    <row r="1038" spans="1:20" ht="38.25">
      <c r="A1038" s="192" t="s">
        <v>667</v>
      </c>
      <c r="B1038" s="68"/>
      <c r="C1038" s="214" t="s">
        <v>1256</v>
      </c>
      <c r="D1038" s="215">
        <v>45075</v>
      </c>
      <c r="E1038" s="192" t="s">
        <v>3284</v>
      </c>
      <c r="F1038" s="192" t="s">
        <v>12</v>
      </c>
      <c r="G1038" s="192">
        <v>445568</v>
      </c>
      <c r="H1038" s="68"/>
      <c r="I1038" s="198" t="s">
        <v>1843</v>
      </c>
      <c r="J1038" s="68"/>
      <c r="K1038" s="68"/>
      <c r="L1038" s="68"/>
      <c r="M1038" s="68"/>
      <c r="N1038" s="362"/>
      <c r="O1038" s="362"/>
      <c r="P1038" s="216">
        <v>5004859.32</v>
      </c>
      <c r="Q1038" s="216">
        <v>0</v>
      </c>
      <c r="R1038" s="68" t="s">
        <v>638</v>
      </c>
      <c r="S1038" s="363"/>
      <c r="T1038" s="277"/>
    </row>
    <row r="1039" spans="1:20" ht="38.25">
      <c r="A1039" s="192" t="s">
        <v>667</v>
      </c>
      <c r="B1039" s="68"/>
      <c r="C1039" s="214" t="s">
        <v>1256</v>
      </c>
      <c r="D1039" s="215">
        <v>45075</v>
      </c>
      <c r="E1039" s="192" t="s">
        <v>3285</v>
      </c>
      <c r="F1039" s="192" t="s">
        <v>12</v>
      </c>
      <c r="G1039" s="192">
        <v>445570</v>
      </c>
      <c r="H1039" s="68"/>
      <c r="I1039" s="198" t="s">
        <v>1843</v>
      </c>
      <c r="J1039" s="68"/>
      <c r="K1039" s="68"/>
      <c r="L1039" s="68"/>
      <c r="M1039" s="68"/>
      <c r="N1039" s="362"/>
      <c r="O1039" s="362"/>
      <c r="P1039" s="216">
        <v>5004859.32</v>
      </c>
      <c r="Q1039" s="216">
        <v>0</v>
      </c>
      <c r="R1039" s="68" t="s">
        <v>638</v>
      </c>
      <c r="S1039" s="363"/>
      <c r="T1039" s="277"/>
    </row>
    <row r="1040" spans="1:20" ht="38.25">
      <c r="A1040" s="192" t="s">
        <v>667</v>
      </c>
      <c r="B1040" s="68"/>
      <c r="C1040" s="214" t="s">
        <v>1256</v>
      </c>
      <c r="D1040" s="215">
        <v>45075</v>
      </c>
      <c r="E1040" s="192" t="s">
        <v>3286</v>
      </c>
      <c r="F1040" s="192" t="s">
        <v>12</v>
      </c>
      <c r="G1040" s="192">
        <v>445578</v>
      </c>
      <c r="H1040" s="68"/>
      <c r="I1040" s="198" t="s">
        <v>1843</v>
      </c>
      <c r="J1040" s="68"/>
      <c r="K1040" s="68"/>
      <c r="L1040" s="68"/>
      <c r="M1040" s="68"/>
      <c r="N1040" s="362"/>
      <c r="O1040" s="362"/>
      <c r="P1040" s="216">
        <v>4239629.07</v>
      </c>
      <c r="Q1040" s="216">
        <v>0</v>
      </c>
      <c r="R1040" s="68" t="s">
        <v>638</v>
      </c>
      <c r="S1040" s="363"/>
      <c r="T1040" s="277"/>
    </row>
    <row r="1041" spans="1:20" ht="38.25">
      <c r="A1041" s="192" t="s">
        <v>667</v>
      </c>
      <c r="B1041" s="68"/>
      <c r="C1041" s="214" t="s">
        <v>1256</v>
      </c>
      <c r="D1041" s="215">
        <v>45075</v>
      </c>
      <c r="E1041" s="192" t="s">
        <v>3287</v>
      </c>
      <c r="F1041" s="192" t="s">
        <v>12</v>
      </c>
      <c r="G1041" s="192">
        <v>445572</v>
      </c>
      <c r="H1041" s="68"/>
      <c r="I1041" s="198" t="s">
        <v>1843</v>
      </c>
      <c r="J1041" s="68"/>
      <c r="K1041" s="68"/>
      <c r="L1041" s="68"/>
      <c r="M1041" s="68"/>
      <c r="N1041" s="362"/>
      <c r="O1041" s="362"/>
      <c r="P1041" s="216">
        <v>4239629.07</v>
      </c>
      <c r="Q1041" s="216">
        <v>0</v>
      </c>
      <c r="R1041" s="68" t="s">
        <v>638</v>
      </c>
      <c r="S1041" s="363"/>
      <c r="T1041" s="277"/>
    </row>
    <row r="1042" spans="1:20" ht="38.25">
      <c r="A1042" s="192" t="s">
        <v>667</v>
      </c>
      <c r="B1042" s="68"/>
      <c r="C1042" s="214" t="s">
        <v>1256</v>
      </c>
      <c r="D1042" s="215">
        <v>45075</v>
      </c>
      <c r="E1042" s="192" t="s">
        <v>3288</v>
      </c>
      <c r="F1042" s="192" t="s">
        <v>12</v>
      </c>
      <c r="G1042" s="192">
        <v>445574</v>
      </c>
      <c r="H1042" s="68"/>
      <c r="I1042" s="198" t="s">
        <v>1843</v>
      </c>
      <c r="J1042" s="68"/>
      <c r="K1042" s="68"/>
      <c r="L1042" s="68"/>
      <c r="M1042" s="68"/>
      <c r="N1042" s="362"/>
      <c r="O1042" s="362"/>
      <c r="P1042" s="216">
        <v>4239629.07</v>
      </c>
      <c r="Q1042" s="216">
        <v>0</v>
      </c>
      <c r="R1042" s="68" t="s">
        <v>638</v>
      </c>
      <c r="S1042" s="363"/>
      <c r="T1042" s="277"/>
    </row>
    <row r="1043" spans="1:20" ht="38.25">
      <c r="A1043" s="192" t="s">
        <v>667</v>
      </c>
      <c r="B1043" s="68"/>
      <c r="C1043" s="214" t="s">
        <v>1256</v>
      </c>
      <c r="D1043" s="215">
        <v>45075</v>
      </c>
      <c r="E1043" s="192" t="s">
        <v>3289</v>
      </c>
      <c r="F1043" s="192" t="s">
        <v>12</v>
      </c>
      <c r="G1043" s="192">
        <v>445576</v>
      </c>
      <c r="H1043" s="68"/>
      <c r="I1043" s="198" t="s">
        <v>1843</v>
      </c>
      <c r="J1043" s="68"/>
      <c r="K1043" s="68"/>
      <c r="L1043" s="68"/>
      <c r="M1043" s="68"/>
      <c r="N1043" s="362"/>
      <c r="O1043" s="362"/>
      <c r="P1043" s="216">
        <v>4239629.07</v>
      </c>
      <c r="Q1043" s="216">
        <v>0</v>
      </c>
      <c r="R1043" s="68" t="s">
        <v>638</v>
      </c>
      <c r="S1043" s="363"/>
      <c r="T1043" s="277"/>
    </row>
    <row r="1044" spans="1:20" ht="38.25">
      <c r="A1044" s="192" t="s">
        <v>667</v>
      </c>
      <c r="B1044" s="68"/>
      <c r="C1044" s="214" t="s">
        <v>1256</v>
      </c>
      <c r="D1044" s="215">
        <v>45075</v>
      </c>
      <c r="E1044" s="192" t="s">
        <v>3290</v>
      </c>
      <c r="F1044" s="192" t="s">
        <v>12</v>
      </c>
      <c r="G1044" s="192">
        <v>445580</v>
      </c>
      <c r="H1044" s="68"/>
      <c r="I1044" s="198" t="s">
        <v>1843</v>
      </c>
      <c r="J1044" s="68"/>
      <c r="K1044" s="68"/>
      <c r="L1044" s="68"/>
      <c r="M1044" s="68"/>
      <c r="N1044" s="362"/>
      <c r="O1044" s="362"/>
      <c r="P1044" s="216">
        <v>4239629.07</v>
      </c>
      <c r="Q1044" s="216">
        <v>0</v>
      </c>
      <c r="R1044" s="68" t="s">
        <v>638</v>
      </c>
      <c r="S1044" s="363"/>
      <c r="T1044" s="277"/>
    </row>
    <row r="1045" spans="1:20" ht="38.25">
      <c r="A1045" s="192" t="s">
        <v>667</v>
      </c>
      <c r="B1045" s="68"/>
      <c r="C1045" s="214" t="s">
        <v>1256</v>
      </c>
      <c r="D1045" s="215">
        <v>45075</v>
      </c>
      <c r="E1045" s="192" t="s">
        <v>3291</v>
      </c>
      <c r="F1045" s="192" t="s">
        <v>12</v>
      </c>
      <c r="G1045" s="192">
        <v>445582</v>
      </c>
      <c r="H1045" s="68"/>
      <c r="I1045" s="198" t="s">
        <v>1843</v>
      </c>
      <c r="J1045" s="68"/>
      <c r="K1045" s="68"/>
      <c r="L1045" s="68"/>
      <c r="M1045" s="68"/>
      <c r="N1045" s="362"/>
      <c r="O1045" s="362"/>
      <c r="P1045" s="216">
        <v>11644639.33</v>
      </c>
      <c r="Q1045" s="216">
        <v>0</v>
      </c>
      <c r="R1045" s="68" t="s">
        <v>638</v>
      </c>
      <c r="S1045" s="363"/>
      <c r="T1045" s="277"/>
    </row>
    <row r="1046" spans="1:20" ht="38.25">
      <c r="A1046" s="192" t="s">
        <v>667</v>
      </c>
      <c r="B1046" s="68"/>
      <c r="C1046" s="214" t="s">
        <v>1256</v>
      </c>
      <c r="D1046" s="215">
        <v>45075</v>
      </c>
      <c r="E1046" s="192" t="s">
        <v>3292</v>
      </c>
      <c r="F1046" s="192" t="s">
        <v>12</v>
      </c>
      <c r="G1046" s="192">
        <v>445584</v>
      </c>
      <c r="H1046" s="68"/>
      <c r="I1046" s="198" t="s">
        <v>1843</v>
      </c>
      <c r="J1046" s="68"/>
      <c r="K1046" s="68"/>
      <c r="L1046" s="68"/>
      <c r="M1046" s="68"/>
      <c r="N1046" s="362"/>
      <c r="O1046" s="362"/>
      <c r="P1046" s="216">
        <v>11644639.33</v>
      </c>
      <c r="Q1046" s="216">
        <v>0</v>
      </c>
      <c r="R1046" s="68" t="s">
        <v>638</v>
      </c>
      <c r="S1046" s="363"/>
      <c r="T1046" s="277"/>
    </row>
    <row r="1047" spans="1:20" ht="38.25">
      <c r="A1047" s="192" t="s">
        <v>667</v>
      </c>
      <c r="B1047" s="68"/>
      <c r="C1047" s="214" t="s">
        <v>1256</v>
      </c>
      <c r="D1047" s="215">
        <v>45075</v>
      </c>
      <c r="E1047" s="192" t="s">
        <v>3293</v>
      </c>
      <c r="F1047" s="192" t="s">
        <v>12</v>
      </c>
      <c r="G1047" s="192">
        <v>445586</v>
      </c>
      <c r="H1047" s="68"/>
      <c r="I1047" s="198" t="s">
        <v>1843</v>
      </c>
      <c r="J1047" s="68"/>
      <c r="K1047" s="68"/>
      <c r="L1047" s="68"/>
      <c r="M1047" s="68"/>
      <c r="N1047" s="362"/>
      <c r="O1047" s="362"/>
      <c r="P1047" s="216">
        <v>11644639.33</v>
      </c>
      <c r="Q1047" s="216">
        <v>0</v>
      </c>
      <c r="R1047" s="68" t="s">
        <v>638</v>
      </c>
      <c r="S1047" s="363"/>
      <c r="T1047" s="277"/>
    </row>
    <row r="1048" spans="1:20" ht="38.25">
      <c r="A1048" s="192" t="s">
        <v>667</v>
      </c>
      <c r="B1048" s="68"/>
      <c r="C1048" s="214" t="s">
        <v>1256</v>
      </c>
      <c r="D1048" s="215">
        <v>45075</v>
      </c>
      <c r="E1048" s="192" t="s">
        <v>3294</v>
      </c>
      <c r="F1048" s="192" t="s">
        <v>12</v>
      </c>
      <c r="G1048" s="192">
        <v>445588</v>
      </c>
      <c r="H1048" s="68"/>
      <c r="I1048" s="198" t="s">
        <v>1843</v>
      </c>
      <c r="J1048" s="68"/>
      <c r="K1048" s="68"/>
      <c r="L1048" s="68"/>
      <c r="M1048" s="68"/>
      <c r="N1048" s="362"/>
      <c r="O1048" s="362"/>
      <c r="P1048" s="216">
        <v>11644639.33</v>
      </c>
      <c r="Q1048" s="216">
        <v>0</v>
      </c>
      <c r="R1048" s="68" t="s">
        <v>638</v>
      </c>
      <c r="S1048" s="363"/>
      <c r="T1048" s="277"/>
    </row>
    <row r="1049" spans="1:20" ht="38.25">
      <c r="A1049" s="192" t="s">
        <v>667</v>
      </c>
      <c r="B1049" s="68"/>
      <c r="C1049" s="214" t="s">
        <v>1256</v>
      </c>
      <c r="D1049" s="215">
        <v>45075</v>
      </c>
      <c r="E1049" s="192" t="s">
        <v>3295</v>
      </c>
      <c r="F1049" s="192" t="s">
        <v>12</v>
      </c>
      <c r="G1049" s="192">
        <v>445590</v>
      </c>
      <c r="H1049" s="68"/>
      <c r="I1049" s="198" t="s">
        <v>1843</v>
      </c>
      <c r="J1049" s="68"/>
      <c r="K1049" s="68"/>
      <c r="L1049" s="68"/>
      <c r="M1049" s="68"/>
      <c r="N1049" s="362"/>
      <c r="O1049" s="362"/>
      <c r="P1049" s="216">
        <v>11644639.33</v>
      </c>
      <c r="Q1049" s="216">
        <v>0</v>
      </c>
      <c r="R1049" s="68" t="s">
        <v>638</v>
      </c>
      <c r="S1049" s="363"/>
      <c r="T1049" s="277"/>
    </row>
    <row r="1050" spans="1:20" ht="38.25">
      <c r="A1050" s="192" t="s">
        <v>667</v>
      </c>
      <c r="B1050" s="68"/>
      <c r="C1050" s="214" t="s">
        <v>1256</v>
      </c>
      <c r="D1050" s="215">
        <v>45075</v>
      </c>
      <c r="E1050" s="192" t="s">
        <v>3296</v>
      </c>
      <c r="F1050" s="192" t="s">
        <v>12</v>
      </c>
      <c r="G1050" s="192">
        <v>445592</v>
      </c>
      <c r="H1050" s="68"/>
      <c r="I1050" s="198" t="s">
        <v>1843</v>
      </c>
      <c r="J1050" s="68"/>
      <c r="K1050" s="68"/>
      <c r="L1050" s="68"/>
      <c r="M1050" s="68"/>
      <c r="N1050" s="362"/>
      <c r="O1050" s="362"/>
      <c r="P1050" s="216">
        <v>2142389.59</v>
      </c>
      <c r="Q1050" s="216">
        <v>0</v>
      </c>
      <c r="R1050" s="68" t="s">
        <v>638</v>
      </c>
      <c r="S1050" s="363"/>
      <c r="T1050" s="277"/>
    </row>
    <row r="1051" spans="1:20" ht="38.25">
      <c r="A1051" s="192" t="s">
        <v>667</v>
      </c>
      <c r="B1051" s="68"/>
      <c r="C1051" s="214" t="s">
        <v>1256</v>
      </c>
      <c r="D1051" s="215">
        <v>45075</v>
      </c>
      <c r="E1051" s="192" t="s">
        <v>3297</v>
      </c>
      <c r="F1051" s="192" t="s">
        <v>12</v>
      </c>
      <c r="G1051" s="192">
        <v>445594</v>
      </c>
      <c r="H1051" s="68"/>
      <c r="I1051" s="198" t="s">
        <v>1843</v>
      </c>
      <c r="J1051" s="68"/>
      <c r="K1051" s="68"/>
      <c r="L1051" s="68"/>
      <c r="M1051" s="68"/>
      <c r="N1051" s="362"/>
      <c r="O1051" s="362"/>
      <c r="P1051" s="216">
        <v>2142389.59</v>
      </c>
      <c r="Q1051" s="216">
        <v>0</v>
      </c>
      <c r="R1051" s="68" t="s">
        <v>638</v>
      </c>
      <c r="S1051" s="363"/>
      <c r="T1051" s="277"/>
    </row>
    <row r="1052" spans="1:20" ht="38.25">
      <c r="A1052" s="192" t="s">
        <v>667</v>
      </c>
      <c r="B1052" s="68"/>
      <c r="C1052" s="214" t="s">
        <v>1256</v>
      </c>
      <c r="D1052" s="215">
        <v>45075</v>
      </c>
      <c r="E1052" s="192" t="s">
        <v>3298</v>
      </c>
      <c r="F1052" s="192" t="s">
        <v>12</v>
      </c>
      <c r="G1052" s="192">
        <v>445596</v>
      </c>
      <c r="H1052" s="68"/>
      <c r="I1052" s="198" t="s">
        <v>1843</v>
      </c>
      <c r="J1052" s="68"/>
      <c r="K1052" s="68"/>
      <c r="L1052" s="68"/>
      <c r="M1052" s="68"/>
      <c r="N1052" s="362"/>
      <c r="O1052" s="362"/>
      <c r="P1052" s="216">
        <v>2142389.59</v>
      </c>
      <c r="Q1052" s="216">
        <v>0</v>
      </c>
      <c r="R1052" s="68" t="s">
        <v>638</v>
      </c>
      <c r="S1052" s="363"/>
      <c r="T1052" s="277"/>
    </row>
    <row r="1053" spans="1:20" ht="38.25">
      <c r="A1053" s="192" t="s">
        <v>667</v>
      </c>
      <c r="B1053" s="68"/>
      <c r="C1053" s="214" t="s">
        <v>1256</v>
      </c>
      <c r="D1053" s="215">
        <v>45075</v>
      </c>
      <c r="E1053" s="192" t="s">
        <v>3299</v>
      </c>
      <c r="F1053" s="192" t="s">
        <v>12</v>
      </c>
      <c r="G1053" s="192">
        <v>445598</v>
      </c>
      <c r="H1053" s="68"/>
      <c r="I1053" s="198" t="s">
        <v>1843</v>
      </c>
      <c r="J1053" s="68"/>
      <c r="K1053" s="68"/>
      <c r="L1053" s="68"/>
      <c r="M1053" s="68"/>
      <c r="N1053" s="362"/>
      <c r="O1053" s="362"/>
      <c r="P1053" s="216">
        <v>2142389.59</v>
      </c>
      <c r="Q1053" s="216">
        <v>0</v>
      </c>
      <c r="R1053" s="68" t="s">
        <v>638</v>
      </c>
      <c r="S1053" s="363"/>
      <c r="T1053" s="277"/>
    </row>
    <row r="1054" spans="1:20" ht="38.25">
      <c r="A1054" s="192" t="s">
        <v>667</v>
      </c>
      <c r="B1054" s="68"/>
      <c r="C1054" s="214" t="s">
        <v>1256</v>
      </c>
      <c r="D1054" s="215">
        <v>45075</v>
      </c>
      <c r="E1054" s="192" t="s">
        <v>3300</v>
      </c>
      <c r="F1054" s="192" t="s">
        <v>12</v>
      </c>
      <c r="G1054" s="192">
        <v>445600</v>
      </c>
      <c r="H1054" s="68"/>
      <c r="I1054" s="198" t="s">
        <v>1843</v>
      </c>
      <c r="J1054" s="68"/>
      <c r="K1054" s="68"/>
      <c r="L1054" s="68"/>
      <c r="M1054" s="68"/>
      <c r="N1054" s="362"/>
      <c r="O1054" s="362"/>
      <c r="P1054" s="216">
        <v>2142389.59</v>
      </c>
      <c r="Q1054" s="216">
        <v>0</v>
      </c>
      <c r="R1054" s="68" t="s">
        <v>638</v>
      </c>
      <c r="S1054" s="363"/>
      <c r="T1054" s="277"/>
    </row>
    <row r="1055" spans="1:20" ht="38.25">
      <c r="A1055" s="192" t="s">
        <v>667</v>
      </c>
      <c r="B1055" s="68"/>
      <c r="C1055" s="214" t="s">
        <v>1256</v>
      </c>
      <c r="D1055" s="215">
        <v>45075</v>
      </c>
      <c r="E1055" s="192" t="s">
        <v>3301</v>
      </c>
      <c r="F1055" s="192" t="s">
        <v>12</v>
      </c>
      <c r="G1055" s="192">
        <v>445602</v>
      </c>
      <c r="H1055" s="68"/>
      <c r="I1055" s="198" t="s">
        <v>1843</v>
      </c>
      <c r="J1055" s="68"/>
      <c r="K1055" s="68"/>
      <c r="L1055" s="68"/>
      <c r="M1055" s="68"/>
      <c r="N1055" s="362"/>
      <c r="O1055" s="362"/>
      <c r="P1055" s="216">
        <v>1329020.45</v>
      </c>
      <c r="Q1055" s="216">
        <v>0</v>
      </c>
      <c r="R1055" s="68" t="s">
        <v>638</v>
      </c>
      <c r="S1055" s="363"/>
      <c r="T1055" s="277"/>
    </row>
    <row r="1056" spans="1:20" ht="38.25">
      <c r="A1056" s="192" t="s">
        <v>667</v>
      </c>
      <c r="B1056" s="68"/>
      <c r="C1056" s="214" t="s">
        <v>1256</v>
      </c>
      <c r="D1056" s="215">
        <v>45075</v>
      </c>
      <c r="E1056" s="192" t="s">
        <v>3302</v>
      </c>
      <c r="F1056" s="192" t="s">
        <v>12</v>
      </c>
      <c r="G1056" s="192">
        <v>445604</v>
      </c>
      <c r="H1056" s="68"/>
      <c r="I1056" s="198" t="s">
        <v>1843</v>
      </c>
      <c r="J1056" s="68"/>
      <c r="K1056" s="68"/>
      <c r="L1056" s="68"/>
      <c r="M1056" s="68"/>
      <c r="N1056" s="362"/>
      <c r="O1056" s="362"/>
      <c r="P1056" s="216">
        <v>80444.41</v>
      </c>
      <c r="Q1056" s="216">
        <v>0</v>
      </c>
      <c r="R1056" s="68" t="s">
        <v>638</v>
      </c>
      <c r="S1056" s="363"/>
      <c r="T1056" s="277"/>
    </row>
    <row r="1057" spans="1:20" ht="38.25">
      <c r="A1057" s="192" t="s">
        <v>667</v>
      </c>
      <c r="B1057" s="68"/>
      <c r="C1057" s="214" t="s">
        <v>1256</v>
      </c>
      <c r="D1057" s="215">
        <v>45075</v>
      </c>
      <c r="E1057" s="192" t="s">
        <v>3303</v>
      </c>
      <c r="F1057" s="192" t="s">
        <v>12</v>
      </c>
      <c r="G1057" s="192">
        <v>445606</v>
      </c>
      <c r="H1057" s="68"/>
      <c r="I1057" s="198" t="s">
        <v>1843</v>
      </c>
      <c r="J1057" s="68"/>
      <c r="K1057" s="68"/>
      <c r="L1057" s="68"/>
      <c r="M1057" s="68"/>
      <c r="N1057" s="362"/>
      <c r="O1057" s="362"/>
      <c r="P1057" s="216">
        <v>2164727.19</v>
      </c>
      <c r="Q1057" s="216">
        <v>0</v>
      </c>
      <c r="R1057" s="68" t="s">
        <v>638</v>
      </c>
      <c r="S1057" s="363"/>
      <c r="T1057" s="277"/>
    </row>
    <row r="1058" spans="1:20" ht="38.25">
      <c r="A1058" s="192" t="s">
        <v>667</v>
      </c>
      <c r="B1058" s="68"/>
      <c r="C1058" s="214" t="s">
        <v>1256</v>
      </c>
      <c r="D1058" s="215">
        <v>45075</v>
      </c>
      <c r="E1058" s="192" t="s">
        <v>3304</v>
      </c>
      <c r="F1058" s="192" t="s">
        <v>12</v>
      </c>
      <c r="G1058" s="192">
        <v>445608</v>
      </c>
      <c r="H1058" s="68"/>
      <c r="I1058" s="198" t="s">
        <v>1843</v>
      </c>
      <c r="J1058" s="68"/>
      <c r="K1058" s="68"/>
      <c r="L1058" s="68"/>
      <c r="M1058" s="68"/>
      <c r="N1058" s="362"/>
      <c r="O1058" s="362"/>
      <c r="P1058" s="216">
        <v>70188.3</v>
      </c>
      <c r="Q1058" s="216">
        <v>0</v>
      </c>
      <c r="R1058" s="68" t="s">
        <v>638</v>
      </c>
      <c r="S1058" s="363"/>
      <c r="T1058" s="277"/>
    </row>
    <row r="1059" spans="1:20" ht="38.25">
      <c r="A1059" s="192" t="s">
        <v>667</v>
      </c>
      <c r="B1059" s="68"/>
      <c r="C1059" s="214" t="s">
        <v>1256</v>
      </c>
      <c r="D1059" s="215">
        <v>45075</v>
      </c>
      <c r="E1059" s="192" t="s">
        <v>3305</v>
      </c>
      <c r="F1059" s="192" t="s">
        <v>12</v>
      </c>
      <c r="G1059" s="192">
        <v>445610</v>
      </c>
      <c r="H1059" s="68"/>
      <c r="I1059" s="198" t="s">
        <v>1843</v>
      </c>
      <c r="J1059" s="68"/>
      <c r="K1059" s="68"/>
      <c r="L1059" s="68"/>
      <c r="M1059" s="68"/>
      <c r="N1059" s="362"/>
      <c r="O1059" s="362"/>
      <c r="P1059" s="216">
        <v>3650310.75</v>
      </c>
      <c r="Q1059" s="216">
        <v>0</v>
      </c>
      <c r="R1059" s="68" t="s">
        <v>638</v>
      </c>
      <c r="S1059" s="363"/>
      <c r="T1059" s="277"/>
    </row>
    <row r="1060" spans="1:20" ht="38.25">
      <c r="A1060" s="192" t="s">
        <v>667</v>
      </c>
      <c r="B1060" s="68"/>
      <c r="C1060" s="214" t="s">
        <v>1256</v>
      </c>
      <c r="D1060" s="215">
        <v>45075</v>
      </c>
      <c r="E1060" s="192" t="s">
        <v>3306</v>
      </c>
      <c r="F1060" s="192" t="s">
        <v>12</v>
      </c>
      <c r="G1060" s="192">
        <v>445612</v>
      </c>
      <c r="H1060" s="68"/>
      <c r="I1060" s="198" t="s">
        <v>1843</v>
      </c>
      <c r="J1060" s="68"/>
      <c r="K1060" s="68"/>
      <c r="L1060" s="68"/>
      <c r="M1060" s="68"/>
      <c r="N1060" s="362"/>
      <c r="O1060" s="362"/>
      <c r="P1060" s="216">
        <v>192780.47</v>
      </c>
      <c r="Q1060" s="216">
        <v>0</v>
      </c>
      <c r="R1060" s="68" t="s">
        <v>638</v>
      </c>
      <c r="S1060" s="363"/>
      <c r="T1060" s="277"/>
    </row>
    <row r="1061" spans="1:20" ht="38.25">
      <c r="A1061" s="192" t="s">
        <v>667</v>
      </c>
      <c r="B1061" s="68"/>
      <c r="C1061" s="214" t="s">
        <v>1256</v>
      </c>
      <c r="D1061" s="215">
        <v>45075</v>
      </c>
      <c r="E1061" s="192" t="s">
        <v>3307</v>
      </c>
      <c r="F1061" s="192" t="s">
        <v>12</v>
      </c>
      <c r="G1061" s="192">
        <v>445614</v>
      </c>
      <c r="H1061" s="68"/>
      <c r="I1061" s="198" t="s">
        <v>1843</v>
      </c>
      <c r="J1061" s="68"/>
      <c r="K1061" s="68"/>
      <c r="L1061" s="68"/>
      <c r="M1061" s="68"/>
      <c r="N1061" s="362"/>
      <c r="O1061" s="362"/>
      <c r="P1061" s="216">
        <v>5945677.4500000002</v>
      </c>
      <c r="Q1061" s="216">
        <v>0</v>
      </c>
      <c r="R1061" s="68" t="s">
        <v>638</v>
      </c>
      <c r="S1061" s="363"/>
      <c r="T1061" s="277"/>
    </row>
    <row r="1062" spans="1:20" ht="38.25">
      <c r="A1062" s="192" t="s">
        <v>667</v>
      </c>
      <c r="B1062" s="68"/>
      <c r="C1062" s="214" t="s">
        <v>1256</v>
      </c>
      <c r="D1062" s="215">
        <v>45075</v>
      </c>
      <c r="E1062" s="192" t="s">
        <v>3308</v>
      </c>
      <c r="F1062" s="192" t="s">
        <v>12</v>
      </c>
      <c r="G1062" s="192">
        <v>445616</v>
      </c>
      <c r="H1062" s="68"/>
      <c r="I1062" s="198" t="s">
        <v>1843</v>
      </c>
      <c r="J1062" s="68"/>
      <c r="K1062" s="68"/>
      <c r="L1062" s="68"/>
      <c r="M1062" s="68"/>
      <c r="N1062" s="362"/>
      <c r="O1062" s="362"/>
      <c r="P1062" s="216">
        <v>220949.9</v>
      </c>
      <c r="Q1062" s="216">
        <v>0</v>
      </c>
      <c r="R1062" s="68" t="s">
        <v>638</v>
      </c>
      <c r="S1062" s="363"/>
      <c r="T1062" s="277"/>
    </row>
    <row r="1063" spans="1:20" ht="38.25">
      <c r="A1063" s="192" t="s">
        <v>667</v>
      </c>
      <c r="B1063" s="68"/>
      <c r="C1063" s="214" t="s">
        <v>1256</v>
      </c>
      <c r="D1063" s="215">
        <v>45075</v>
      </c>
      <c r="E1063" s="192" t="s">
        <v>3309</v>
      </c>
      <c r="F1063" s="192" t="s">
        <v>12</v>
      </c>
      <c r="G1063" s="192">
        <v>445618</v>
      </c>
      <c r="H1063" s="68"/>
      <c r="I1063" s="198" t="s">
        <v>1843</v>
      </c>
      <c r="J1063" s="68"/>
      <c r="K1063" s="68"/>
      <c r="L1063" s="68"/>
      <c r="M1063" s="68"/>
      <c r="N1063" s="362"/>
      <c r="O1063" s="362"/>
      <c r="P1063" s="216">
        <v>163304.84</v>
      </c>
      <c r="Q1063" s="216">
        <v>0</v>
      </c>
      <c r="R1063" s="68" t="s">
        <v>638</v>
      </c>
      <c r="S1063" s="363"/>
      <c r="T1063" s="277"/>
    </row>
    <row r="1064" spans="1:20" ht="38.25">
      <c r="A1064" s="192" t="s">
        <v>667</v>
      </c>
      <c r="B1064" s="68"/>
      <c r="C1064" s="214" t="s">
        <v>1256</v>
      </c>
      <c r="D1064" s="215">
        <v>45075</v>
      </c>
      <c r="E1064" s="192" t="s">
        <v>3310</v>
      </c>
      <c r="F1064" s="192" t="s">
        <v>12</v>
      </c>
      <c r="G1064" s="192">
        <v>445620</v>
      </c>
      <c r="H1064" s="68"/>
      <c r="I1064" s="198" t="s">
        <v>1843</v>
      </c>
      <c r="J1064" s="68"/>
      <c r="K1064" s="68"/>
      <c r="L1064" s="68"/>
      <c r="M1064" s="68"/>
      <c r="N1064" s="362"/>
      <c r="O1064" s="362"/>
      <c r="P1064" s="216">
        <v>3092187.53</v>
      </c>
      <c r="Q1064" s="216">
        <v>0</v>
      </c>
      <c r="R1064" s="68" t="s">
        <v>638</v>
      </c>
      <c r="S1064" s="363"/>
      <c r="T1064" s="277"/>
    </row>
    <row r="1065" spans="1:20" ht="38.25">
      <c r="A1065" s="192" t="s">
        <v>667</v>
      </c>
      <c r="B1065" s="68"/>
      <c r="C1065" s="214" t="s">
        <v>1256</v>
      </c>
      <c r="D1065" s="215">
        <v>45075</v>
      </c>
      <c r="E1065" s="192" t="s">
        <v>3311</v>
      </c>
      <c r="F1065" s="192" t="s">
        <v>12</v>
      </c>
      <c r="G1065" s="192">
        <v>445622</v>
      </c>
      <c r="H1065" s="68"/>
      <c r="I1065" s="198" t="s">
        <v>1843</v>
      </c>
      <c r="J1065" s="68"/>
      <c r="K1065" s="68"/>
      <c r="L1065" s="68"/>
      <c r="M1065" s="68"/>
      <c r="N1065" s="362"/>
      <c r="O1065" s="362"/>
      <c r="P1065" s="216">
        <v>5036598.55</v>
      </c>
      <c r="Q1065" s="216">
        <v>0</v>
      </c>
      <c r="R1065" s="68" t="s">
        <v>638</v>
      </c>
      <c r="S1065" s="363"/>
      <c r="T1065" s="277"/>
    </row>
    <row r="1066" spans="1:20" ht="38.25">
      <c r="A1066" s="192" t="s">
        <v>667</v>
      </c>
      <c r="B1066" s="68"/>
      <c r="C1066" s="214" t="s">
        <v>1256</v>
      </c>
      <c r="D1066" s="215">
        <v>45075</v>
      </c>
      <c r="E1066" s="192" t="s">
        <v>3312</v>
      </c>
      <c r="F1066" s="192" t="s">
        <v>12</v>
      </c>
      <c r="G1066" s="192">
        <v>445624</v>
      </c>
      <c r="H1066" s="68"/>
      <c r="I1066" s="198" t="s">
        <v>1843</v>
      </c>
      <c r="J1066" s="68"/>
      <c r="K1066" s="68"/>
      <c r="L1066" s="68"/>
      <c r="M1066" s="68"/>
      <c r="N1066" s="362"/>
      <c r="O1066" s="362"/>
      <c r="P1066" s="216">
        <v>187167.28</v>
      </c>
      <c r="Q1066" s="216">
        <v>0</v>
      </c>
      <c r="R1066" s="68" t="s">
        <v>638</v>
      </c>
      <c r="S1066" s="363"/>
      <c r="T1066" s="277"/>
    </row>
    <row r="1067" spans="1:20" ht="38.25">
      <c r="A1067" s="192" t="s">
        <v>667</v>
      </c>
      <c r="B1067" s="68"/>
      <c r="C1067" s="214" t="s">
        <v>1256</v>
      </c>
      <c r="D1067" s="215">
        <v>45075</v>
      </c>
      <c r="E1067" s="192" t="s">
        <v>3313</v>
      </c>
      <c r="F1067" s="192" t="s">
        <v>12</v>
      </c>
      <c r="G1067" s="192">
        <v>445626</v>
      </c>
      <c r="H1067" s="68"/>
      <c r="I1067" s="198" t="s">
        <v>1843</v>
      </c>
      <c r="J1067" s="68"/>
      <c r="K1067" s="68"/>
      <c r="L1067" s="68"/>
      <c r="M1067" s="68"/>
      <c r="N1067" s="362"/>
      <c r="O1067" s="362"/>
      <c r="P1067" s="216">
        <v>514076.81</v>
      </c>
      <c r="Q1067" s="216">
        <v>0</v>
      </c>
      <c r="R1067" s="68" t="s">
        <v>638</v>
      </c>
      <c r="S1067" s="363"/>
      <c r="T1067" s="277"/>
    </row>
    <row r="1068" spans="1:20" ht="38.25">
      <c r="A1068" s="192" t="s">
        <v>667</v>
      </c>
      <c r="B1068" s="68"/>
      <c r="C1068" s="214" t="s">
        <v>1256</v>
      </c>
      <c r="D1068" s="215">
        <v>45075</v>
      </c>
      <c r="E1068" s="192" t="s">
        <v>3314</v>
      </c>
      <c r="F1068" s="192" t="s">
        <v>12</v>
      </c>
      <c r="G1068" s="192">
        <v>445628</v>
      </c>
      <c r="H1068" s="68"/>
      <c r="I1068" s="198" t="s">
        <v>1843</v>
      </c>
      <c r="J1068" s="68"/>
      <c r="K1068" s="68"/>
      <c r="L1068" s="68"/>
      <c r="M1068" s="68"/>
      <c r="N1068" s="362"/>
      <c r="O1068" s="362"/>
      <c r="P1068" s="216">
        <v>13833609.560000001</v>
      </c>
      <c r="Q1068" s="216">
        <v>0</v>
      </c>
      <c r="R1068" s="68" t="s">
        <v>638</v>
      </c>
      <c r="S1068" s="363"/>
      <c r="T1068" s="277"/>
    </row>
    <row r="1069" spans="1:20" ht="38.25">
      <c r="A1069" s="192" t="s">
        <v>667</v>
      </c>
      <c r="B1069" s="68"/>
      <c r="C1069" s="214" t="s">
        <v>1256</v>
      </c>
      <c r="D1069" s="215">
        <v>45075</v>
      </c>
      <c r="E1069" s="192" t="s">
        <v>3315</v>
      </c>
      <c r="F1069" s="192" t="s">
        <v>12</v>
      </c>
      <c r="G1069" s="192">
        <v>445630</v>
      </c>
      <c r="H1069" s="68"/>
      <c r="I1069" s="198" t="s">
        <v>1843</v>
      </c>
      <c r="J1069" s="68"/>
      <c r="K1069" s="68"/>
      <c r="L1069" s="68"/>
      <c r="M1069" s="68"/>
      <c r="N1069" s="362"/>
      <c r="O1069" s="362"/>
      <c r="P1069" s="216">
        <v>448535.89</v>
      </c>
      <c r="Q1069" s="216">
        <v>0</v>
      </c>
      <c r="R1069" s="68" t="s">
        <v>638</v>
      </c>
      <c r="S1069" s="363"/>
      <c r="T1069" s="277"/>
    </row>
    <row r="1070" spans="1:20" ht="38.25">
      <c r="A1070" s="192" t="s">
        <v>667</v>
      </c>
      <c r="B1070" s="68"/>
      <c r="C1070" s="214" t="s">
        <v>1256</v>
      </c>
      <c r="D1070" s="215">
        <v>45075</v>
      </c>
      <c r="E1070" s="192" t="s">
        <v>3316</v>
      </c>
      <c r="F1070" s="192" t="s">
        <v>12</v>
      </c>
      <c r="G1070" s="192">
        <v>445632</v>
      </c>
      <c r="H1070" s="68"/>
      <c r="I1070" s="198" t="s">
        <v>1843</v>
      </c>
      <c r="J1070" s="68"/>
      <c r="K1070" s="68"/>
      <c r="L1070" s="68"/>
      <c r="M1070" s="68"/>
      <c r="N1070" s="362"/>
      <c r="O1070" s="362"/>
      <c r="P1070" s="216">
        <v>8493056.3399999999</v>
      </c>
      <c r="Q1070" s="216">
        <v>0</v>
      </c>
      <c r="R1070" s="68" t="s">
        <v>638</v>
      </c>
      <c r="S1070" s="363"/>
      <c r="T1070" s="277"/>
    </row>
    <row r="1071" spans="1:20" ht="38.25">
      <c r="A1071" s="192" t="s">
        <v>667</v>
      </c>
      <c r="B1071" s="68"/>
      <c r="C1071" s="214" t="s">
        <v>1256</v>
      </c>
      <c r="D1071" s="215">
        <v>45075</v>
      </c>
      <c r="E1071" s="192" t="s">
        <v>3317</v>
      </c>
      <c r="F1071" s="192" t="s">
        <v>12</v>
      </c>
      <c r="G1071" s="192">
        <v>445634</v>
      </c>
      <c r="H1071" s="68"/>
      <c r="I1071" s="198" t="s">
        <v>1843</v>
      </c>
      <c r="J1071" s="68"/>
      <c r="K1071" s="68"/>
      <c r="L1071" s="68"/>
      <c r="M1071" s="68"/>
      <c r="N1071" s="362"/>
      <c r="O1071" s="362"/>
      <c r="P1071" s="216">
        <v>2545117.9700000002</v>
      </c>
      <c r="Q1071" s="216">
        <v>0</v>
      </c>
      <c r="R1071" s="68" t="s">
        <v>638</v>
      </c>
      <c r="S1071" s="363"/>
      <c r="T1071" s="277"/>
    </row>
    <row r="1072" spans="1:20" ht="38.25">
      <c r="A1072" s="192" t="s">
        <v>667</v>
      </c>
      <c r="B1072" s="68"/>
      <c r="C1072" s="214" t="s">
        <v>1256</v>
      </c>
      <c r="D1072" s="215">
        <v>45075</v>
      </c>
      <c r="E1072" s="192" t="s">
        <v>3318</v>
      </c>
      <c r="F1072" s="192" t="s">
        <v>12</v>
      </c>
      <c r="G1072" s="192">
        <v>445636</v>
      </c>
      <c r="H1072" s="68"/>
      <c r="I1072" s="198" t="s">
        <v>1843</v>
      </c>
      <c r="J1072" s="68"/>
      <c r="K1072" s="68"/>
      <c r="L1072" s="68"/>
      <c r="M1072" s="68"/>
      <c r="N1072" s="362"/>
      <c r="O1072" s="362"/>
      <c r="P1072" s="216">
        <v>82521.960000000006</v>
      </c>
      <c r="Q1072" s="216">
        <v>0</v>
      </c>
      <c r="R1072" s="68" t="s">
        <v>638</v>
      </c>
      <c r="S1072" s="363"/>
      <c r="T1072" s="277"/>
    </row>
    <row r="1073" spans="1:20" ht="38.25">
      <c r="A1073" s="192" t="s">
        <v>667</v>
      </c>
      <c r="B1073" s="68"/>
      <c r="C1073" s="214" t="s">
        <v>1256</v>
      </c>
      <c r="D1073" s="215">
        <v>45075</v>
      </c>
      <c r="E1073" s="192" t="s">
        <v>3319</v>
      </c>
      <c r="F1073" s="192" t="s">
        <v>12</v>
      </c>
      <c r="G1073" s="192">
        <v>445638</v>
      </c>
      <c r="H1073" s="68"/>
      <c r="I1073" s="198" t="s">
        <v>1843</v>
      </c>
      <c r="J1073" s="68"/>
      <c r="K1073" s="68"/>
      <c r="L1073" s="68"/>
      <c r="M1073" s="68"/>
      <c r="N1073" s="362"/>
      <c r="O1073" s="362"/>
      <c r="P1073" s="216">
        <v>94580.26</v>
      </c>
      <c r="Q1073" s="216">
        <v>0</v>
      </c>
      <c r="R1073" s="68" t="s">
        <v>638</v>
      </c>
      <c r="S1073" s="363"/>
      <c r="T1073" s="277"/>
    </row>
    <row r="1074" spans="1:20" ht="38.25">
      <c r="A1074" s="192" t="s">
        <v>667</v>
      </c>
      <c r="B1074" s="68"/>
      <c r="C1074" s="214" t="s">
        <v>1256</v>
      </c>
      <c r="D1074" s="215">
        <v>45075</v>
      </c>
      <c r="E1074" s="192" t="s">
        <v>3320</v>
      </c>
      <c r="F1074" s="192" t="s">
        <v>12</v>
      </c>
      <c r="G1074" s="192">
        <v>445646</v>
      </c>
      <c r="H1074" s="68"/>
      <c r="I1074" s="198" t="s">
        <v>1843</v>
      </c>
      <c r="J1074" s="68"/>
      <c r="K1074" s="68"/>
      <c r="L1074" s="68"/>
      <c r="M1074" s="68"/>
      <c r="N1074" s="362"/>
      <c r="O1074" s="362"/>
      <c r="P1074" s="216">
        <v>1752001.81</v>
      </c>
      <c r="Q1074" s="216">
        <v>0</v>
      </c>
      <c r="R1074" s="68" t="s">
        <v>638</v>
      </c>
      <c r="S1074" s="363"/>
      <c r="T1074" s="277"/>
    </row>
    <row r="1075" spans="1:20" ht="38.25">
      <c r="A1075" s="192" t="s">
        <v>667</v>
      </c>
      <c r="B1075" s="68"/>
      <c r="C1075" s="214" t="s">
        <v>1256</v>
      </c>
      <c r="D1075" s="215">
        <v>45075</v>
      </c>
      <c r="E1075" s="192" t="s">
        <v>3321</v>
      </c>
      <c r="F1075" s="192" t="s">
        <v>12</v>
      </c>
      <c r="G1075" s="192">
        <v>445640</v>
      </c>
      <c r="H1075" s="68"/>
      <c r="I1075" s="198" t="s">
        <v>1843</v>
      </c>
      <c r="J1075" s="68"/>
      <c r="K1075" s="68"/>
      <c r="L1075" s="68"/>
      <c r="M1075" s="68"/>
      <c r="N1075" s="362"/>
      <c r="O1075" s="362"/>
      <c r="P1075" s="216">
        <v>1562558.93</v>
      </c>
      <c r="Q1075" s="216">
        <v>0</v>
      </c>
      <c r="R1075" s="68" t="s">
        <v>638</v>
      </c>
      <c r="S1075" s="363"/>
      <c r="T1075" s="277"/>
    </row>
    <row r="1076" spans="1:20" ht="38.25">
      <c r="A1076" s="192" t="s">
        <v>667</v>
      </c>
      <c r="B1076" s="68"/>
      <c r="C1076" s="214" t="s">
        <v>1256</v>
      </c>
      <c r="D1076" s="215">
        <v>45075</v>
      </c>
      <c r="E1076" s="192" t="s">
        <v>3322</v>
      </c>
      <c r="F1076" s="192" t="s">
        <v>12</v>
      </c>
      <c r="G1076" s="192">
        <v>445642</v>
      </c>
      <c r="H1076" s="68"/>
      <c r="I1076" s="198" t="s">
        <v>1843</v>
      </c>
      <c r="J1076" s="68"/>
      <c r="K1076" s="68"/>
      <c r="L1076" s="68"/>
      <c r="M1076" s="68"/>
      <c r="N1076" s="362"/>
      <c r="O1076" s="362"/>
      <c r="P1076" s="216">
        <v>1741745.77</v>
      </c>
      <c r="Q1076" s="216">
        <v>0</v>
      </c>
      <c r="R1076" s="68" t="s">
        <v>638</v>
      </c>
      <c r="S1076" s="363"/>
      <c r="T1076" s="277"/>
    </row>
    <row r="1077" spans="1:20" ht="38.25">
      <c r="A1077" s="192" t="s">
        <v>667</v>
      </c>
      <c r="B1077" s="68"/>
      <c r="C1077" s="214" t="s">
        <v>1256</v>
      </c>
      <c r="D1077" s="215">
        <v>45075</v>
      </c>
      <c r="E1077" s="192" t="s">
        <v>3323</v>
      </c>
      <c r="F1077" s="192" t="s">
        <v>12</v>
      </c>
      <c r="G1077" s="192">
        <v>445644</v>
      </c>
      <c r="H1077" s="68"/>
      <c r="I1077" s="198" t="s">
        <v>1843</v>
      </c>
      <c r="J1077" s="68"/>
      <c r="K1077" s="68"/>
      <c r="L1077" s="68"/>
      <c r="M1077" s="68"/>
      <c r="N1077" s="362"/>
      <c r="O1077" s="362"/>
      <c r="P1077" s="216">
        <v>493169.72</v>
      </c>
      <c r="Q1077" s="216">
        <v>0</v>
      </c>
      <c r="R1077" s="68" t="s">
        <v>638</v>
      </c>
      <c r="S1077" s="363"/>
      <c r="T1077" s="277"/>
    </row>
    <row r="1078" spans="1:20" ht="38.25">
      <c r="A1078" s="192" t="s">
        <v>667</v>
      </c>
      <c r="B1078" s="68"/>
      <c r="C1078" s="214" t="s">
        <v>1256</v>
      </c>
      <c r="D1078" s="215">
        <v>45075</v>
      </c>
      <c r="E1078" s="192" t="s">
        <v>3324</v>
      </c>
      <c r="F1078" s="192" t="s">
        <v>12</v>
      </c>
      <c r="G1078" s="192">
        <v>445648</v>
      </c>
      <c r="H1078" s="68"/>
      <c r="I1078" s="198" t="s">
        <v>1843</v>
      </c>
      <c r="J1078" s="68"/>
      <c r="K1078" s="68"/>
      <c r="L1078" s="68"/>
      <c r="M1078" s="68"/>
      <c r="N1078" s="362"/>
      <c r="O1078" s="362"/>
      <c r="P1078" s="216">
        <v>4812078.8499999996</v>
      </c>
      <c r="Q1078" s="216">
        <v>0</v>
      </c>
      <c r="R1078" s="68" t="s">
        <v>638</v>
      </c>
      <c r="S1078" s="363"/>
      <c r="T1078" s="277"/>
    </row>
    <row r="1079" spans="1:20" ht="38.25">
      <c r="A1079" s="192" t="s">
        <v>667</v>
      </c>
      <c r="B1079" s="68"/>
      <c r="C1079" s="214" t="s">
        <v>1256</v>
      </c>
      <c r="D1079" s="215">
        <v>45075</v>
      </c>
      <c r="E1079" s="192" t="s">
        <v>3325</v>
      </c>
      <c r="F1079" s="192" t="s">
        <v>12</v>
      </c>
      <c r="G1079" s="192">
        <v>445650</v>
      </c>
      <c r="H1079" s="68"/>
      <c r="I1079" s="198" t="s">
        <v>1843</v>
      </c>
      <c r="J1079" s="68"/>
      <c r="K1079" s="68"/>
      <c r="L1079" s="68"/>
      <c r="M1079" s="68"/>
      <c r="N1079" s="362"/>
      <c r="O1079" s="362"/>
      <c r="P1079" s="216">
        <v>1354548.57</v>
      </c>
      <c r="Q1079" s="216">
        <v>0</v>
      </c>
      <c r="R1079" s="68" t="s">
        <v>638</v>
      </c>
      <c r="S1079" s="363"/>
      <c r="T1079" s="277"/>
    </row>
    <row r="1080" spans="1:20" ht="38.25">
      <c r="A1080" s="192" t="s">
        <v>667</v>
      </c>
      <c r="B1080" s="68"/>
      <c r="C1080" s="214" t="s">
        <v>1256</v>
      </c>
      <c r="D1080" s="215">
        <v>45075</v>
      </c>
      <c r="E1080" s="192" t="s">
        <v>3326</v>
      </c>
      <c r="F1080" s="192" t="s">
        <v>12</v>
      </c>
      <c r="G1080" s="192">
        <v>445652</v>
      </c>
      <c r="H1080" s="68"/>
      <c r="I1080" s="198" t="s">
        <v>1843</v>
      </c>
      <c r="J1080" s="68"/>
      <c r="K1080" s="68"/>
      <c r="L1080" s="68"/>
      <c r="M1080" s="68"/>
      <c r="N1080" s="362"/>
      <c r="O1080" s="362"/>
      <c r="P1080" s="216">
        <v>4783909.3600000003</v>
      </c>
      <c r="Q1080" s="216">
        <v>0</v>
      </c>
      <c r="R1080" s="68" t="s">
        <v>638</v>
      </c>
      <c r="S1080" s="363"/>
      <c r="T1080" s="277"/>
    </row>
    <row r="1081" spans="1:20" ht="38.25">
      <c r="A1081" s="192" t="s">
        <v>667</v>
      </c>
      <c r="B1081" s="68"/>
      <c r="C1081" s="214" t="s">
        <v>1256</v>
      </c>
      <c r="D1081" s="215">
        <v>45075</v>
      </c>
      <c r="E1081" s="192" t="s">
        <v>3327</v>
      </c>
      <c r="F1081" s="192" t="s">
        <v>12</v>
      </c>
      <c r="G1081" s="192">
        <v>445654</v>
      </c>
      <c r="H1081" s="68"/>
      <c r="I1081" s="198" t="s">
        <v>1843</v>
      </c>
      <c r="J1081" s="68"/>
      <c r="K1081" s="68"/>
      <c r="L1081" s="68"/>
      <c r="M1081" s="68"/>
      <c r="N1081" s="362"/>
      <c r="O1081" s="362"/>
      <c r="P1081" s="216">
        <v>4076324.23</v>
      </c>
      <c r="Q1081" s="216">
        <v>0</v>
      </c>
      <c r="R1081" s="68" t="s">
        <v>638</v>
      </c>
      <c r="S1081" s="363"/>
      <c r="T1081" s="277"/>
    </row>
    <row r="1082" spans="1:20" ht="38.25">
      <c r="A1082" s="192" t="s">
        <v>667</v>
      </c>
      <c r="B1082" s="68"/>
      <c r="C1082" s="214" t="s">
        <v>1256</v>
      </c>
      <c r="D1082" s="215">
        <v>45075</v>
      </c>
      <c r="E1082" s="192" t="s">
        <v>3328</v>
      </c>
      <c r="F1082" s="192" t="s">
        <v>12</v>
      </c>
      <c r="G1082" s="192">
        <v>445656</v>
      </c>
      <c r="H1082" s="68"/>
      <c r="I1082" s="198" t="s">
        <v>1843</v>
      </c>
      <c r="J1082" s="68"/>
      <c r="K1082" s="68"/>
      <c r="L1082" s="68"/>
      <c r="M1082" s="68"/>
      <c r="N1082" s="362"/>
      <c r="O1082" s="362"/>
      <c r="P1082" s="216">
        <v>4052461.86</v>
      </c>
      <c r="Q1082" s="216">
        <v>0</v>
      </c>
      <c r="R1082" s="68" t="s">
        <v>638</v>
      </c>
      <c r="S1082" s="363"/>
      <c r="T1082" s="277"/>
    </row>
    <row r="1083" spans="1:20" ht="38.25">
      <c r="A1083" s="192" t="s">
        <v>667</v>
      </c>
      <c r="B1083" s="68"/>
      <c r="C1083" s="214" t="s">
        <v>1256</v>
      </c>
      <c r="D1083" s="215">
        <v>45075</v>
      </c>
      <c r="E1083" s="192" t="s">
        <v>3329</v>
      </c>
      <c r="F1083" s="192" t="s">
        <v>12</v>
      </c>
      <c r="G1083" s="192">
        <v>445658</v>
      </c>
      <c r="H1083" s="68"/>
      <c r="I1083" s="198" t="s">
        <v>1843</v>
      </c>
      <c r="J1083" s="68"/>
      <c r="K1083" s="68"/>
      <c r="L1083" s="68"/>
      <c r="M1083" s="68"/>
      <c r="N1083" s="362"/>
      <c r="O1083" s="362"/>
      <c r="P1083" s="216">
        <v>1147441.54</v>
      </c>
      <c r="Q1083" s="216">
        <v>0</v>
      </c>
      <c r="R1083" s="68" t="s">
        <v>638</v>
      </c>
      <c r="S1083" s="363"/>
      <c r="T1083" s="277"/>
    </row>
    <row r="1084" spans="1:20" ht="38.25">
      <c r="A1084" s="192" t="s">
        <v>667</v>
      </c>
      <c r="B1084" s="68"/>
      <c r="C1084" s="214" t="s">
        <v>1256</v>
      </c>
      <c r="D1084" s="215">
        <v>45075</v>
      </c>
      <c r="E1084" s="192" t="s">
        <v>3330</v>
      </c>
      <c r="F1084" s="192" t="s">
        <v>12</v>
      </c>
      <c r="G1084" s="192">
        <v>445660</v>
      </c>
      <c r="H1084" s="68"/>
      <c r="I1084" s="198" t="s">
        <v>1843</v>
      </c>
      <c r="J1084" s="68"/>
      <c r="K1084" s="68"/>
      <c r="L1084" s="68"/>
      <c r="M1084" s="68"/>
      <c r="N1084" s="362"/>
      <c r="O1084" s="362"/>
      <c r="P1084" s="216">
        <v>11130562.449999999</v>
      </c>
      <c r="Q1084" s="216">
        <v>0</v>
      </c>
      <c r="R1084" s="68" t="s">
        <v>638</v>
      </c>
      <c r="S1084" s="363"/>
      <c r="T1084" s="277"/>
    </row>
    <row r="1085" spans="1:20" ht="38.25">
      <c r="A1085" s="192" t="s">
        <v>667</v>
      </c>
      <c r="B1085" s="68"/>
      <c r="C1085" s="214" t="s">
        <v>1256</v>
      </c>
      <c r="D1085" s="215">
        <v>45075</v>
      </c>
      <c r="E1085" s="192" t="s">
        <v>3331</v>
      </c>
      <c r="F1085" s="192" t="s">
        <v>12</v>
      </c>
      <c r="G1085" s="192">
        <v>445662</v>
      </c>
      <c r="H1085" s="68"/>
      <c r="I1085" s="198" t="s">
        <v>1843</v>
      </c>
      <c r="J1085" s="68"/>
      <c r="K1085" s="68"/>
      <c r="L1085" s="68"/>
      <c r="M1085" s="68"/>
      <c r="N1085" s="362"/>
      <c r="O1085" s="362"/>
      <c r="P1085" s="216">
        <v>3151582.99</v>
      </c>
      <c r="Q1085" s="216">
        <v>0</v>
      </c>
      <c r="R1085" s="68" t="s">
        <v>638</v>
      </c>
      <c r="S1085" s="363"/>
      <c r="T1085" s="277"/>
    </row>
    <row r="1086" spans="1:20" ht="38.25">
      <c r="A1086" s="192" t="s">
        <v>667</v>
      </c>
      <c r="B1086" s="68"/>
      <c r="C1086" s="214" t="s">
        <v>1256</v>
      </c>
      <c r="D1086" s="215">
        <v>45075</v>
      </c>
      <c r="E1086" s="192" t="s">
        <v>3332</v>
      </c>
      <c r="F1086" s="192" t="s">
        <v>12</v>
      </c>
      <c r="G1086" s="192">
        <v>445664</v>
      </c>
      <c r="H1086" s="68"/>
      <c r="I1086" s="198" t="s">
        <v>1843</v>
      </c>
      <c r="J1086" s="68"/>
      <c r="K1086" s="68"/>
      <c r="L1086" s="68"/>
      <c r="M1086" s="68"/>
      <c r="N1086" s="362"/>
      <c r="O1086" s="362"/>
      <c r="P1086" s="216">
        <v>11196103.369999999</v>
      </c>
      <c r="Q1086" s="216">
        <v>0</v>
      </c>
      <c r="R1086" s="68" t="s">
        <v>638</v>
      </c>
      <c r="S1086" s="363"/>
      <c r="T1086" s="277"/>
    </row>
    <row r="1087" spans="1:20" ht="38.25">
      <c r="A1087" s="192" t="s">
        <v>667</v>
      </c>
      <c r="B1087" s="68"/>
      <c r="C1087" s="214" t="s">
        <v>1256</v>
      </c>
      <c r="D1087" s="215">
        <v>45075</v>
      </c>
      <c r="E1087" s="192" t="s">
        <v>3333</v>
      </c>
      <c r="F1087" s="192" t="s">
        <v>12</v>
      </c>
      <c r="G1087" s="192">
        <v>445666</v>
      </c>
      <c r="H1087" s="68"/>
      <c r="I1087" s="198" t="s">
        <v>1843</v>
      </c>
      <c r="J1087" s="68"/>
      <c r="K1087" s="68"/>
      <c r="L1087" s="68"/>
      <c r="M1087" s="68"/>
      <c r="N1087" s="362"/>
      <c r="O1087" s="362"/>
      <c r="P1087" s="216">
        <v>2059867.64</v>
      </c>
      <c r="Q1087" s="216">
        <v>0</v>
      </c>
      <c r="R1087" s="68" t="s">
        <v>638</v>
      </c>
      <c r="S1087" s="363"/>
      <c r="T1087" s="277"/>
    </row>
    <row r="1088" spans="1:20" ht="38.25">
      <c r="A1088" s="192" t="s">
        <v>667</v>
      </c>
      <c r="B1088" s="68"/>
      <c r="C1088" s="214" t="s">
        <v>1256</v>
      </c>
      <c r="D1088" s="215">
        <v>45075</v>
      </c>
      <c r="E1088" s="192" t="s">
        <v>3334</v>
      </c>
      <c r="F1088" s="192" t="s">
        <v>12</v>
      </c>
      <c r="G1088" s="192">
        <v>445668</v>
      </c>
      <c r="H1088" s="68"/>
      <c r="I1088" s="198" t="s">
        <v>1843</v>
      </c>
      <c r="J1088" s="68"/>
      <c r="K1088" s="68"/>
      <c r="L1088" s="68"/>
      <c r="M1088" s="68"/>
      <c r="N1088" s="362"/>
      <c r="O1088" s="362"/>
      <c r="P1088" s="216">
        <v>2047809.33</v>
      </c>
      <c r="Q1088" s="216">
        <v>0</v>
      </c>
      <c r="R1088" s="68" t="s">
        <v>638</v>
      </c>
      <c r="S1088" s="363"/>
      <c r="T1088" s="277"/>
    </row>
    <row r="1089" spans="1:20" ht="38.25">
      <c r="A1089" s="192" t="s">
        <v>667</v>
      </c>
      <c r="B1089" s="68"/>
      <c r="C1089" s="214" t="s">
        <v>1256</v>
      </c>
      <c r="D1089" s="215">
        <v>45075</v>
      </c>
      <c r="E1089" s="192" t="s">
        <v>3335</v>
      </c>
      <c r="F1089" s="192" t="s">
        <v>12</v>
      </c>
      <c r="G1089" s="192">
        <v>445670</v>
      </c>
      <c r="H1089" s="68"/>
      <c r="I1089" s="198" t="s">
        <v>1843</v>
      </c>
      <c r="J1089" s="68"/>
      <c r="K1089" s="68"/>
      <c r="L1089" s="68"/>
      <c r="M1089" s="68"/>
      <c r="N1089" s="362"/>
      <c r="O1089" s="362"/>
      <c r="P1089" s="216">
        <v>579830.66</v>
      </c>
      <c r="Q1089" s="216">
        <v>0</v>
      </c>
      <c r="R1089" s="68" t="s">
        <v>638</v>
      </c>
      <c r="S1089" s="363"/>
      <c r="T1089" s="277"/>
    </row>
    <row r="1090" spans="1:20" ht="38.25">
      <c r="A1090" s="192" t="s">
        <v>667</v>
      </c>
      <c r="B1090" s="68"/>
      <c r="C1090" s="214" t="s">
        <v>1256</v>
      </c>
      <c r="D1090" s="215">
        <v>45075</v>
      </c>
      <c r="E1090" s="192" t="s">
        <v>3336</v>
      </c>
      <c r="F1090" s="192" t="s">
        <v>12</v>
      </c>
      <c r="G1090" s="192">
        <v>445672</v>
      </c>
      <c r="H1090" s="68"/>
      <c r="I1090" s="198" t="s">
        <v>1843</v>
      </c>
      <c r="J1090" s="68"/>
      <c r="K1090" s="68"/>
      <c r="L1090" s="68"/>
      <c r="M1090" s="68"/>
      <c r="N1090" s="362"/>
      <c r="O1090" s="362"/>
      <c r="P1090" s="216">
        <v>13906122.5</v>
      </c>
      <c r="Q1090" s="216">
        <v>0</v>
      </c>
      <c r="R1090" s="68" t="s">
        <v>638</v>
      </c>
      <c r="S1090" s="363"/>
      <c r="T1090" s="277"/>
    </row>
    <row r="1091" spans="1:20" ht="38.25">
      <c r="A1091" s="192" t="s">
        <v>667</v>
      </c>
      <c r="B1091" s="68"/>
      <c r="C1091" s="214" t="s">
        <v>1256</v>
      </c>
      <c r="D1091" s="215">
        <v>45075</v>
      </c>
      <c r="E1091" s="192" t="s">
        <v>3337</v>
      </c>
      <c r="F1091" s="192" t="s">
        <v>12</v>
      </c>
      <c r="G1091" s="192">
        <v>445674</v>
      </c>
      <c r="H1091" s="68"/>
      <c r="I1091" s="198" t="s">
        <v>1843</v>
      </c>
      <c r="J1091" s="68"/>
      <c r="K1091" s="68"/>
      <c r="L1091" s="68"/>
      <c r="M1091" s="68"/>
      <c r="N1091" s="362"/>
      <c r="O1091" s="362"/>
      <c r="P1091" s="216">
        <v>13634773.76</v>
      </c>
      <c r="Q1091" s="216">
        <v>0</v>
      </c>
      <c r="R1091" s="68" t="s">
        <v>638</v>
      </c>
      <c r="S1091" s="363"/>
      <c r="T1091" s="277"/>
    </row>
    <row r="1092" spans="1:20" ht="38.25">
      <c r="A1092" s="192" t="s">
        <v>667</v>
      </c>
      <c r="B1092" s="68"/>
      <c r="C1092" s="214" t="s">
        <v>1256</v>
      </c>
      <c r="D1092" s="215">
        <v>45075</v>
      </c>
      <c r="E1092" s="192" t="s">
        <v>3338</v>
      </c>
      <c r="F1092" s="192" t="s">
        <v>12</v>
      </c>
      <c r="G1092" s="192">
        <v>445676</v>
      </c>
      <c r="H1092" s="68"/>
      <c r="I1092" s="198" t="s">
        <v>1843</v>
      </c>
      <c r="J1092" s="68"/>
      <c r="K1092" s="68"/>
      <c r="L1092" s="68"/>
      <c r="M1092" s="68"/>
      <c r="N1092" s="362"/>
      <c r="O1092" s="362"/>
      <c r="P1092" s="216">
        <v>17484458.68</v>
      </c>
      <c r="Q1092" s="216">
        <v>0</v>
      </c>
      <c r="R1092" s="68" t="s">
        <v>638</v>
      </c>
      <c r="S1092" s="363"/>
      <c r="T1092" s="277"/>
    </row>
    <row r="1093" spans="1:20" ht="38.25">
      <c r="A1093" s="192" t="s">
        <v>667</v>
      </c>
      <c r="B1093" s="68"/>
      <c r="C1093" s="214" t="s">
        <v>1256</v>
      </c>
      <c r="D1093" s="215">
        <v>45075</v>
      </c>
      <c r="E1093" s="192" t="s">
        <v>3339</v>
      </c>
      <c r="F1093" s="192" t="s">
        <v>12</v>
      </c>
      <c r="G1093" s="192">
        <v>445678</v>
      </c>
      <c r="H1093" s="68"/>
      <c r="I1093" s="198" t="s">
        <v>1843</v>
      </c>
      <c r="J1093" s="68"/>
      <c r="K1093" s="68"/>
      <c r="L1093" s="68"/>
      <c r="M1093" s="68"/>
      <c r="N1093" s="362"/>
      <c r="O1093" s="362"/>
      <c r="P1093" s="216">
        <v>6734109.5300000003</v>
      </c>
      <c r="Q1093" s="216">
        <v>0</v>
      </c>
      <c r="R1093" s="68" t="s">
        <v>638</v>
      </c>
      <c r="S1093" s="363"/>
      <c r="T1093" s="277"/>
    </row>
    <row r="1094" spans="1:20" ht="38.25">
      <c r="A1094" s="192" t="s">
        <v>667</v>
      </c>
      <c r="B1094" s="68"/>
      <c r="C1094" s="214" t="s">
        <v>1256</v>
      </c>
      <c r="D1094" s="215">
        <v>45075</v>
      </c>
      <c r="E1094" s="192" t="s">
        <v>3340</v>
      </c>
      <c r="F1094" s="192" t="s">
        <v>12</v>
      </c>
      <c r="G1094" s="192">
        <v>445680</v>
      </c>
      <c r="H1094" s="68"/>
      <c r="I1094" s="198" t="s">
        <v>1843</v>
      </c>
      <c r="J1094" s="68"/>
      <c r="K1094" s="68"/>
      <c r="L1094" s="68"/>
      <c r="M1094" s="68"/>
      <c r="N1094" s="362"/>
      <c r="O1094" s="362"/>
      <c r="P1094" s="216">
        <v>78083208.090000004</v>
      </c>
      <c r="Q1094" s="216">
        <v>0</v>
      </c>
      <c r="R1094" s="68" t="s">
        <v>638</v>
      </c>
      <c r="S1094" s="363"/>
      <c r="T1094" s="277"/>
    </row>
    <row r="1095" spans="1:20" ht="38.25">
      <c r="A1095" s="192" t="s">
        <v>667</v>
      </c>
      <c r="B1095" s="68"/>
      <c r="C1095" s="214" t="s">
        <v>1256</v>
      </c>
      <c r="D1095" s="215">
        <v>45075</v>
      </c>
      <c r="E1095" s="192" t="s">
        <v>3341</v>
      </c>
      <c r="F1095" s="192" t="s">
        <v>12</v>
      </c>
      <c r="G1095" s="192">
        <v>445682</v>
      </c>
      <c r="H1095" s="68"/>
      <c r="I1095" s="198" t="s">
        <v>1843</v>
      </c>
      <c r="J1095" s="68"/>
      <c r="K1095" s="68"/>
      <c r="L1095" s="68"/>
      <c r="M1095" s="68"/>
      <c r="N1095" s="362"/>
      <c r="O1095" s="362"/>
      <c r="P1095" s="216">
        <v>33560118.469999999</v>
      </c>
      <c r="Q1095" s="216">
        <v>0</v>
      </c>
      <c r="R1095" s="68" t="s">
        <v>638</v>
      </c>
      <c r="S1095" s="363"/>
      <c r="T1095" s="277"/>
    </row>
    <row r="1096" spans="1:20" ht="38.25">
      <c r="A1096" s="192" t="s">
        <v>667</v>
      </c>
      <c r="B1096" s="68"/>
      <c r="C1096" s="214" t="s">
        <v>1256</v>
      </c>
      <c r="D1096" s="215">
        <v>45075</v>
      </c>
      <c r="E1096" s="192" t="s">
        <v>3342</v>
      </c>
      <c r="F1096" s="192" t="s">
        <v>12</v>
      </c>
      <c r="G1096" s="192">
        <v>445684</v>
      </c>
      <c r="H1096" s="68"/>
      <c r="I1096" s="198" t="s">
        <v>1843</v>
      </c>
      <c r="J1096" s="68"/>
      <c r="K1096" s="68"/>
      <c r="L1096" s="68"/>
      <c r="M1096" s="68"/>
      <c r="N1096" s="362"/>
      <c r="O1096" s="362"/>
      <c r="P1096" s="216">
        <v>5976843.46</v>
      </c>
      <c r="Q1096" s="216">
        <v>0</v>
      </c>
      <c r="R1096" s="68" t="s">
        <v>638</v>
      </c>
      <c r="S1096" s="363"/>
      <c r="T1096" s="277"/>
    </row>
    <row r="1097" spans="1:20" ht="38.25">
      <c r="A1097" s="192" t="s">
        <v>667</v>
      </c>
      <c r="B1097" s="68"/>
      <c r="C1097" s="214" t="s">
        <v>1256</v>
      </c>
      <c r="D1097" s="215">
        <v>45075</v>
      </c>
      <c r="E1097" s="192" t="s">
        <v>3343</v>
      </c>
      <c r="F1097" s="192" t="s">
        <v>12</v>
      </c>
      <c r="G1097" s="192">
        <v>445686</v>
      </c>
      <c r="H1097" s="68"/>
      <c r="I1097" s="198" t="s">
        <v>1843</v>
      </c>
      <c r="J1097" s="68"/>
      <c r="K1097" s="68"/>
      <c r="L1097" s="68"/>
      <c r="M1097" s="68"/>
      <c r="N1097" s="362"/>
      <c r="O1097" s="362"/>
      <c r="P1097" s="216">
        <v>8860.17</v>
      </c>
      <c r="Q1097" s="216">
        <v>0</v>
      </c>
      <c r="R1097" s="68" t="s">
        <v>638</v>
      </c>
      <c r="S1097" s="363"/>
      <c r="T1097" s="277"/>
    </row>
    <row r="1098" spans="1:20" ht="38.25">
      <c r="A1098" s="192" t="s">
        <v>667</v>
      </c>
      <c r="B1098" s="68"/>
      <c r="C1098" s="214" t="s">
        <v>1256</v>
      </c>
      <c r="D1098" s="215">
        <v>45075</v>
      </c>
      <c r="E1098" s="192" t="s">
        <v>3344</v>
      </c>
      <c r="F1098" s="192" t="s">
        <v>12</v>
      </c>
      <c r="G1098" s="192">
        <v>445688</v>
      </c>
      <c r="H1098" s="68"/>
      <c r="I1098" s="198" t="s">
        <v>1843</v>
      </c>
      <c r="J1098" s="68"/>
      <c r="K1098" s="68"/>
      <c r="L1098" s="68"/>
      <c r="M1098" s="68"/>
      <c r="N1098" s="362"/>
      <c r="O1098" s="362"/>
      <c r="P1098" s="216">
        <v>14431.52</v>
      </c>
      <c r="Q1098" s="216">
        <v>0</v>
      </c>
      <c r="R1098" s="68" t="s">
        <v>638</v>
      </c>
      <c r="S1098" s="363"/>
      <c r="T1098" s="277"/>
    </row>
    <row r="1099" spans="1:20" ht="38.25">
      <c r="A1099" s="192" t="s">
        <v>667</v>
      </c>
      <c r="B1099" s="68"/>
      <c r="C1099" s="214" t="s">
        <v>1256</v>
      </c>
      <c r="D1099" s="215">
        <v>45075</v>
      </c>
      <c r="E1099" s="192" t="s">
        <v>3345</v>
      </c>
      <c r="F1099" s="192" t="s">
        <v>12</v>
      </c>
      <c r="G1099" s="192">
        <v>445690</v>
      </c>
      <c r="H1099" s="68"/>
      <c r="I1099" s="198" t="s">
        <v>1843</v>
      </c>
      <c r="J1099" s="68"/>
      <c r="K1099" s="68"/>
      <c r="L1099" s="68"/>
      <c r="M1099" s="68"/>
      <c r="N1099" s="362"/>
      <c r="O1099" s="362"/>
      <c r="P1099" s="216">
        <v>536.30999999999995</v>
      </c>
      <c r="Q1099" s="216">
        <v>0</v>
      </c>
      <c r="R1099" s="68" t="s">
        <v>638</v>
      </c>
      <c r="S1099" s="363"/>
      <c r="T1099" s="277"/>
    </row>
    <row r="1100" spans="1:20" ht="38.25">
      <c r="A1100" s="192" t="s">
        <v>667</v>
      </c>
      <c r="B1100" s="68"/>
      <c r="C1100" s="214" t="s">
        <v>1256</v>
      </c>
      <c r="D1100" s="215">
        <v>45075</v>
      </c>
      <c r="E1100" s="192" t="s">
        <v>3346</v>
      </c>
      <c r="F1100" s="192" t="s">
        <v>12</v>
      </c>
      <c r="G1100" s="192">
        <v>445692</v>
      </c>
      <c r="H1100" s="68"/>
      <c r="I1100" s="198" t="s">
        <v>1843</v>
      </c>
      <c r="J1100" s="68"/>
      <c r="K1100" s="68"/>
      <c r="L1100" s="68"/>
      <c r="M1100" s="68"/>
      <c r="N1100" s="362"/>
      <c r="O1100" s="362"/>
      <c r="P1100" s="216">
        <v>467.92</v>
      </c>
      <c r="Q1100" s="216">
        <v>0</v>
      </c>
      <c r="R1100" s="68" t="s">
        <v>638</v>
      </c>
      <c r="S1100" s="363"/>
      <c r="T1100" s="277"/>
    </row>
    <row r="1101" spans="1:20" ht="38.25">
      <c r="A1101" s="192" t="s">
        <v>667</v>
      </c>
      <c r="B1101" s="68"/>
      <c r="C1101" s="214" t="s">
        <v>1256</v>
      </c>
      <c r="D1101" s="215">
        <v>45075</v>
      </c>
      <c r="E1101" s="192" t="s">
        <v>3347</v>
      </c>
      <c r="F1101" s="192" t="s">
        <v>12</v>
      </c>
      <c r="G1101" s="192">
        <v>445694</v>
      </c>
      <c r="H1101" s="68"/>
      <c r="I1101" s="198" t="s">
        <v>1843</v>
      </c>
      <c r="J1101" s="68"/>
      <c r="K1101" s="68"/>
      <c r="L1101" s="68"/>
      <c r="M1101" s="68"/>
      <c r="N1101" s="362"/>
      <c r="O1101" s="362"/>
      <c r="P1101" s="216">
        <v>12147.96</v>
      </c>
      <c r="Q1101" s="216">
        <v>0</v>
      </c>
      <c r="R1101" s="68" t="s">
        <v>638</v>
      </c>
      <c r="S1101" s="363"/>
      <c r="T1101" s="277"/>
    </row>
    <row r="1102" spans="1:20" ht="38.25">
      <c r="A1102" s="192" t="s">
        <v>667</v>
      </c>
      <c r="B1102" s="68"/>
      <c r="C1102" s="214" t="s">
        <v>1256</v>
      </c>
      <c r="D1102" s="215">
        <v>45075</v>
      </c>
      <c r="E1102" s="192" t="s">
        <v>3348</v>
      </c>
      <c r="F1102" s="192" t="s">
        <v>12</v>
      </c>
      <c r="G1102" s="192">
        <v>445696</v>
      </c>
      <c r="H1102" s="68"/>
      <c r="I1102" s="198" t="s">
        <v>1843</v>
      </c>
      <c r="J1102" s="68"/>
      <c r="K1102" s="68"/>
      <c r="L1102" s="68"/>
      <c r="M1102" s="68"/>
      <c r="N1102" s="362"/>
      <c r="O1102" s="362"/>
      <c r="P1102" s="216">
        <v>12147.96</v>
      </c>
      <c r="Q1102" s="216">
        <v>0</v>
      </c>
      <c r="R1102" s="68" t="s">
        <v>638</v>
      </c>
      <c r="S1102" s="363"/>
      <c r="T1102" s="277"/>
    </row>
    <row r="1103" spans="1:20" ht="38.25">
      <c r="A1103" s="192" t="s">
        <v>667</v>
      </c>
      <c r="B1103" s="68"/>
      <c r="C1103" s="214" t="s">
        <v>1256</v>
      </c>
      <c r="D1103" s="215">
        <v>45075</v>
      </c>
      <c r="E1103" s="192" t="s">
        <v>3349</v>
      </c>
      <c r="F1103" s="192" t="s">
        <v>12</v>
      </c>
      <c r="G1103" s="192">
        <v>445698</v>
      </c>
      <c r="H1103" s="68"/>
      <c r="I1103" s="198" t="s">
        <v>1843</v>
      </c>
      <c r="J1103" s="68"/>
      <c r="K1103" s="68"/>
      <c r="L1103" s="68"/>
      <c r="M1103" s="68"/>
      <c r="N1103" s="362"/>
      <c r="O1103" s="362"/>
      <c r="P1103" s="216">
        <v>12147.96</v>
      </c>
      <c r="Q1103" s="216">
        <v>0</v>
      </c>
      <c r="R1103" s="68" t="s">
        <v>638</v>
      </c>
      <c r="S1103" s="363"/>
      <c r="T1103" s="277"/>
    </row>
    <row r="1104" spans="1:20" ht="38.25">
      <c r="A1104" s="192" t="s">
        <v>667</v>
      </c>
      <c r="B1104" s="68"/>
      <c r="C1104" s="214" t="s">
        <v>1256</v>
      </c>
      <c r="D1104" s="215">
        <v>45075</v>
      </c>
      <c r="E1104" s="192" t="s">
        <v>3350</v>
      </c>
      <c r="F1104" s="192" t="s">
        <v>12</v>
      </c>
      <c r="G1104" s="192">
        <v>445700</v>
      </c>
      <c r="H1104" s="68"/>
      <c r="I1104" s="198" t="s">
        <v>1843</v>
      </c>
      <c r="J1104" s="68"/>
      <c r="K1104" s="68"/>
      <c r="L1104" s="68"/>
      <c r="M1104" s="68"/>
      <c r="N1104" s="362"/>
      <c r="O1104" s="362"/>
      <c r="P1104" s="216">
        <v>12147.96</v>
      </c>
      <c r="Q1104" s="216">
        <v>0</v>
      </c>
      <c r="R1104" s="68" t="s">
        <v>638</v>
      </c>
      <c r="S1104" s="363"/>
      <c r="T1104" s="277"/>
    </row>
    <row r="1105" spans="1:20" ht="38.25">
      <c r="A1105" s="192" t="s">
        <v>667</v>
      </c>
      <c r="B1105" s="68"/>
      <c r="C1105" s="214" t="s">
        <v>1256</v>
      </c>
      <c r="D1105" s="215">
        <v>45075</v>
      </c>
      <c r="E1105" s="192" t="s">
        <v>3351</v>
      </c>
      <c r="F1105" s="192" t="s">
        <v>12</v>
      </c>
      <c r="G1105" s="192">
        <v>445702</v>
      </c>
      <c r="H1105" s="68"/>
      <c r="I1105" s="198" t="s">
        <v>1843</v>
      </c>
      <c r="J1105" s="68"/>
      <c r="K1105" s="68"/>
      <c r="L1105" s="68"/>
      <c r="M1105" s="68"/>
      <c r="N1105" s="362"/>
      <c r="O1105" s="362"/>
      <c r="P1105" s="216">
        <v>12147.96</v>
      </c>
      <c r="Q1105" s="216">
        <v>0</v>
      </c>
      <c r="R1105" s="68" t="s">
        <v>638</v>
      </c>
      <c r="S1105" s="363"/>
      <c r="T1105" s="277"/>
    </row>
    <row r="1106" spans="1:20" ht="38.25">
      <c r="A1106" s="192" t="s">
        <v>667</v>
      </c>
      <c r="B1106" s="68"/>
      <c r="C1106" s="214" t="s">
        <v>1256</v>
      </c>
      <c r="D1106" s="215">
        <v>45075</v>
      </c>
      <c r="E1106" s="192" t="s">
        <v>3352</v>
      </c>
      <c r="F1106" s="192" t="s">
        <v>12</v>
      </c>
      <c r="G1106" s="192">
        <v>445704</v>
      </c>
      <c r="H1106" s="68"/>
      <c r="I1106" s="198" t="s">
        <v>1843</v>
      </c>
      <c r="J1106" s="68"/>
      <c r="K1106" s="68"/>
      <c r="L1106" s="68"/>
      <c r="M1106" s="68"/>
      <c r="N1106" s="362"/>
      <c r="O1106" s="362"/>
      <c r="P1106" s="216">
        <v>223734.1</v>
      </c>
      <c r="Q1106" s="216">
        <v>0</v>
      </c>
      <c r="R1106" s="68" t="s">
        <v>638</v>
      </c>
      <c r="S1106" s="363"/>
      <c r="T1106" s="277"/>
    </row>
    <row r="1107" spans="1:20" ht="38.25">
      <c r="A1107" s="192" t="s">
        <v>667</v>
      </c>
      <c r="B1107" s="68"/>
      <c r="C1107" s="214" t="s">
        <v>1256</v>
      </c>
      <c r="D1107" s="215">
        <v>45075</v>
      </c>
      <c r="E1107" s="192" t="s">
        <v>3353</v>
      </c>
      <c r="F1107" s="192" t="s">
        <v>12</v>
      </c>
      <c r="G1107" s="192">
        <v>445706</v>
      </c>
      <c r="H1107" s="68"/>
      <c r="I1107" s="198" t="s">
        <v>1843</v>
      </c>
      <c r="J1107" s="68"/>
      <c r="K1107" s="68"/>
      <c r="L1107" s="68"/>
      <c r="M1107" s="68"/>
      <c r="N1107" s="362"/>
      <c r="O1107" s="362"/>
      <c r="P1107" s="216">
        <v>5100.41</v>
      </c>
      <c r="Q1107" s="216">
        <v>0</v>
      </c>
      <c r="R1107" s="68" t="s">
        <v>638</v>
      </c>
      <c r="S1107" s="363"/>
      <c r="T1107" s="277"/>
    </row>
    <row r="1108" spans="1:20" ht="38.25">
      <c r="A1108" s="192" t="s">
        <v>667</v>
      </c>
      <c r="B1108" s="68"/>
      <c r="C1108" s="214" t="s">
        <v>1256</v>
      </c>
      <c r="D1108" s="215">
        <v>45075</v>
      </c>
      <c r="E1108" s="192" t="s">
        <v>3354</v>
      </c>
      <c r="F1108" s="192" t="s">
        <v>12</v>
      </c>
      <c r="G1108" s="192">
        <v>445714</v>
      </c>
      <c r="H1108" s="68"/>
      <c r="I1108" s="198" t="s">
        <v>1843</v>
      </c>
      <c r="J1108" s="68"/>
      <c r="K1108" s="68"/>
      <c r="L1108" s="68"/>
      <c r="M1108" s="68"/>
      <c r="N1108" s="362"/>
      <c r="O1108" s="362"/>
      <c r="P1108" s="216">
        <v>4293.3999999999996</v>
      </c>
      <c r="Q1108" s="216">
        <v>0</v>
      </c>
      <c r="R1108" s="68" t="s">
        <v>638</v>
      </c>
      <c r="S1108" s="363"/>
      <c r="T1108" s="277"/>
    </row>
    <row r="1109" spans="1:20" ht="38.25">
      <c r="A1109" s="192" t="s">
        <v>667</v>
      </c>
      <c r="B1109" s="68"/>
      <c r="C1109" s="214" t="s">
        <v>1256</v>
      </c>
      <c r="D1109" s="215">
        <v>45075</v>
      </c>
      <c r="E1109" s="192" t="s">
        <v>3355</v>
      </c>
      <c r="F1109" s="192" t="s">
        <v>12</v>
      </c>
      <c r="G1109" s="192">
        <v>445708</v>
      </c>
      <c r="H1109" s="68"/>
      <c r="I1109" s="198" t="s">
        <v>1843</v>
      </c>
      <c r="J1109" s="68"/>
      <c r="K1109" s="68"/>
      <c r="L1109" s="68"/>
      <c r="M1109" s="68"/>
      <c r="N1109" s="362"/>
      <c r="O1109" s="362"/>
      <c r="P1109" s="216">
        <v>3131.38</v>
      </c>
      <c r="Q1109" s="216">
        <v>0</v>
      </c>
      <c r="R1109" s="68" t="s">
        <v>638</v>
      </c>
      <c r="S1109" s="363"/>
      <c r="T1109" s="277"/>
    </row>
    <row r="1110" spans="1:20" ht="38.25">
      <c r="A1110" s="192" t="s">
        <v>667</v>
      </c>
      <c r="B1110" s="68"/>
      <c r="C1110" s="214" t="s">
        <v>1256</v>
      </c>
      <c r="D1110" s="215">
        <v>45075</v>
      </c>
      <c r="E1110" s="192" t="s">
        <v>3356</v>
      </c>
      <c r="F1110" s="192" t="s">
        <v>12</v>
      </c>
      <c r="G1110" s="192">
        <v>445710</v>
      </c>
      <c r="H1110" s="68"/>
      <c r="I1110" s="198" t="s">
        <v>1843</v>
      </c>
      <c r="J1110" s="68"/>
      <c r="K1110" s="68"/>
      <c r="L1110" s="68"/>
      <c r="M1110" s="68"/>
      <c r="N1110" s="362"/>
      <c r="O1110" s="362"/>
      <c r="P1110" s="216">
        <v>189.54</v>
      </c>
      <c r="Q1110" s="216">
        <v>0</v>
      </c>
      <c r="R1110" s="68" t="s">
        <v>638</v>
      </c>
      <c r="S1110" s="363"/>
      <c r="T1110" s="277"/>
    </row>
    <row r="1111" spans="1:20" ht="38.25">
      <c r="A1111" s="192" t="s">
        <v>667</v>
      </c>
      <c r="B1111" s="68"/>
      <c r="C1111" s="214" t="s">
        <v>1256</v>
      </c>
      <c r="D1111" s="215">
        <v>45075</v>
      </c>
      <c r="E1111" s="192" t="s">
        <v>3357</v>
      </c>
      <c r="F1111" s="192" t="s">
        <v>12</v>
      </c>
      <c r="G1111" s="192">
        <v>445712</v>
      </c>
      <c r="H1111" s="68"/>
      <c r="I1111" s="198" t="s">
        <v>1843</v>
      </c>
      <c r="J1111" s="68"/>
      <c r="K1111" s="68"/>
      <c r="L1111" s="68"/>
      <c r="M1111" s="68"/>
      <c r="N1111" s="362"/>
      <c r="O1111" s="362"/>
      <c r="P1111" s="216">
        <v>165.39</v>
      </c>
      <c r="Q1111" s="216">
        <v>0</v>
      </c>
      <c r="R1111" s="68" t="s">
        <v>638</v>
      </c>
      <c r="S1111" s="363"/>
      <c r="T1111" s="277"/>
    </row>
    <row r="1112" spans="1:20" ht="38.25">
      <c r="A1112" s="192" t="s">
        <v>667</v>
      </c>
      <c r="B1112" s="68"/>
      <c r="C1112" s="214" t="s">
        <v>1256</v>
      </c>
      <c r="D1112" s="215">
        <v>45075</v>
      </c>
      <c r="E1112" s="192" t="s">
        <v>3358</v>
      </c>
      <c r="F1112" s="192" t="s">
        <v>12</v>
      </c>
      <c r="G1112" s="192">
        <v>445716</v>
      </c>
      <c r="H1112" s="68"/>
      <c r="I1112" s="198" t="s">
        <v>1843</v>
      </c>
      <c r="J1112" s="68"/>
      <c r="K1112" s="68"/>
      <c r="L1112" s="68"/>
      <c r="M1112" s="68"/>
      <c r="N1112" s="362"/>
      <c r="O1112" s="362"/>
      <c r="P1112" s="216">
        <v>4293.3999999999996</v>
      </c>
      <c r="Q1112" s="216">
        <v>0</v>
      </c>
      <c r="R1112" s="68" t="s">
        <v>638</v>
      </c>
      <c r="S1112" s="363"/>
      <c r="T1112" s="277"/>
    </row>
    <row r="1113" spans="1:20" ht="38.25">
      <c r="A1113" s="192" t="s">
        <v>667</v>
      </c>
      <c r="B1113" s="68"/>
      <c r="C1113" s="214" t="s">
        <v>1256</v>
      </c>
      <c r="D1113" s="215">
        <v>45075</v>
      </c>
      <c r="E1113" s="192" t="s">
        <v>3359</v>
      </c>
      <c r="F1113" s="192" t="s">
        <v>12</v>
      </c>
      <c r="G1113" s="192">
        <v>445718</v>
      </c>
      <c r="H1113" s="68"/>
      <c r="I1113" s="198" t="s">
        <v>1843</v>
      </c>
      <c r="J1113" s="68"/>
      <c r="K1113" s="68"/>
      <c r="L1113" s="68"/>
      <c r="M1113" s="68"/>
      <c r="N1113" s="362"/>
      <c r="O1113" s="362"/>
      <c r="P1113" s="216">
        <v>4293.3999999999996</v>
      </c>
      <c r="Q1113" s="216">
        <v>0</v>
      </c>
      <c r="R1113" s="68" t="s">
        <v>638</v>
      </c>
      <c r="S1113" s="363"/>
      <c r="T1113" s="277"/>
    </row>
    <row r="1114" spans="1:20" ht="38.25">
      <c r="A1114" s="192" t="s">
        <v>667</v>
      </c>
      <c r="B1114" s="68"/>
      <c r="C1114" s="214" t="s">
        <v>1256</v>
      </c>
      <c r="D1114" s="215">
        <v>45075</v>
      </c>
      <c r="E1114" s="192" t="s">
        <v>3360</v>
      </c>
      <c r="F1114" s="192" t="s">
        <v>12</v>
      </c>
      <c r="G1114" s="192">
        <v>445720</v>
      </c>
      <c r="H1114" s="68"/>
      <c r="I1114" s="198" t="s">
        <v>1843</v>
      </c>
      <c r="J1114" s="68"/>
      <c r="K1114" s="68"/>
      <c r="L1114" s="68"/>
      <c r="M1114" s="68"/>
      <c r="N1114" s="362"/>
      <c r="O1114" s="362"/>
      <c r="P1114" s="216">
        <v>4293.3999999999996</v>
      </c>
      <c r="Q1114" s="216">
        <v>0</v>
      </c>
      <c r="R1114" s="68" t="s">
        <v>638</v>
      </c>
      <c r="S1114" s="363"/>
      <c r="T1114" s="277"/>
    </row>
    <row r="1115" spans="1:20" ht="38.25">
      <c r="A1115" s="192" t="s">
        <v>667</v>
      </c>
      <c r="B1115" s="68"/>
      <c r="C1115" s="214" t="s">
        <v>1256</v>
      </c>
      <c r="D1115" s="215">
        <v>45075</v>
      </c>
      <c r="E1115" s="192" t="s">
        <v>3361</v>
      </c>
      <c r="F1115" s="192" t="s">
        <v>12</v>
      </c>
      <c r="G1115" s="192">
        <v>445722</v>
      </c>
      <c r="H1115" s="68"/>
      <c r="I1115" s="198" t="s">
        <v>1843</v>
      </c>
      <c r="J1115" s="68"/>
      <c r="K1115" s="68"/>
      <c r="L1115" s="68"/>
      <c r="M1115" s="68"/>
      <c r="N1115" s="362"/>
      <c r="O1115" s="362"/>
      <c r="P1115" s="216">
        <v>4293.3999999999996</v>
      </c>
      <c r="Q1115" s="216">
        <v>0</v>
      </c>
      <c r="R1115" s="68" t="s">
        <v>638</v>
      </c>
      <c r="S1115" s="363"/>
      <c r="T1115" s="277"/>
    </row>
    <row r="1116" spans="1:20" ht="38.25">
      <c r="A1116" s="192" t="s">
        <v>667</v>
      </c>
      <c r="B1116" s="68"/>
      <c r="C1116" s="214" t="s">
        <v>1256</v>
      </c>
      <c r="D1116" s="215">
        <v>45075</v>
      </c>
      <c r="E1116" s="192" t="s">
        <v>3362</v>
      </c>
      <c r="F1116" s="192" t="s">
        <v>12</v>
      </c>
      <c r="G1116" s="192">
        <v>445724</v>
      </c>
      <c r="H1116" s="68"/>
      <c r="I1116" s="198" t="s">
        <v>1843</v>
      </c>
      <c r="J1116" s="68"/>
      <c r="K1116" s="68"/>
      <c r="L1116" s="68"/>
      <c r="M1116" s="68"/>
      <c r="N1116" s="362"/>
      <c r="O1116" s="362"/>
      <c r="P1116" s="216">
        <v>39637.83</v>
      </c>
      <c r="Q1116" s="216">
        <v>0</v>
      </c>
      <c r="R1116" s="68" t="s">
        <v>638</v>
      </c>
      <c r="S1116" s="363"/>
      <c r="T1116" s="277"/>
    </row>
    <row r="1117" spans="1:20" ht="38.25">
      <c r="A1117" s="192" t="s">
        <v>667</v>
      </c>
      <c r="B1117" s="68"/>
      <c r="C1117" s="214" t="s">
        <v>1256</v>
      </c>
      <c r="D1117" s="215">
        <v>45075</v>
      </c>
      <c r="E1117" s="192" t="s">
        <v>3363</v>
      </c>
      <c r="F1117" s="192" t="s">
        <v>12</v>
      </c>
      <c r="G1117" s="192">
        <v>445726</v>
      </c>
      <c r="H1117" s="68"/>
      <c r="I1117" s="198" t="s">
        <v>1843</v>
      </c>
      <c r="J1117" s="68"/>
      <c r="K1117" s="68"/>
      <c r="L1117" s="68"/>
      <c r="M1117" s="68"/>
      <c r="N1117" s="362"/>
      <c r="O1117" s="362"/>
      <c r="P1117" s="216">
        <v>24335.439999999999</v>
      </c>
      <c r="Q1117" s="216">
        <v>0</v>
      </c>
      <c r="R1117" s="68" t="s">
        <v>638</v>
      </c>
      <c r="S1117" s="363"/>
      <c r="T1117" s="277"/>
    </row>
    <row r="1118" spans="1:20" ht="38.25">
      <c r="A1118" s="192" t="s">
        <v>667</v>
      </c>
      <c r="B1118" s="68"/>
      <c r="C1118" s="214" t="s">
        <v>1256</v>
      </c>
      <c r="D1118" s="215">
        <v>45075</v>
      </c>
      <c r="E1118" s="192" t="s">
        <v>3364</v>
      </c>
      <c r="F1118" s="192" t="s">
        <v>12</v>
      </c>
      <c r="G1118" s="192">
        <v>445728</v>
      </c>
      <c r="H1118" s="68"/>
      <c r="I1118" s="198" t="s">
        <v>1843</v>
      </c>
      <c r="J1118" s="68"/>
      <c r="K1118" s="68"/>
      <c r="L1118" s="68"/>
      <c r="M1118" s="68"/>
      <c r="N1118" s="362"/>
      <c r="O1118" s="362"/>
      <c r="P1118" s="216">
        <v>1472.98</v>
      </c>
      <c r="Q1118" s="216">
        <v>0</v>
      </c>
      <c r="R1118" s="68" t="s">
        <v>638</v>
      </c>
      <c r="S1118" s="363"/>
      <c r="T1118" s="277"/>
    </row>
    <row r="1119" spans="1:20" ht="38.25">
      <c r="A1119" s="192" t="s">
        <v>667</v>
      </c>
      <c r="B1119" s="68"/>
      <c r="C1119" s="214" t="s">
        <v>1256</v>
      </c>
      <c r="D1119" s="215">
        <v>45075</v>
      </c>
      <c r="E1119" s="192" t="s">
        <v>3365</v>
      </c>
      <c r="F1119" s="192" t="s">
        <v>12</v>
      </c>
      <c r="G1119" s="192">
        <v>445730</v>
      </c>
      <c r="H1119" s="68"/>
      <c r="I1119" s="198" t="s">
        <v>1843</v>
      </c>
      <c r="J1119" s="68"/>
      <c r="K1119" s="68"/>
      <c r="L1119" s="68"/>
      <c r="M1119" s="68"/>
      <c r="N1119" s="362"/>
      <c r="O1119" s="362"/>
      <c r="P1119" s="216">
        <v>1285.22</v>
      </c>
      <c r="Q1119" s="216">
        <v>0</v>
      </c>
      <c r="R1119" s="68" t="s">
        <v>638</v>
      </c>
      <c r="S1119" s="363"/>
      <c r="T1119" s="277"/>
    </row>
    <row r="1120" spans="1:20" ht="38.25">
      <c r="A1120" s="192" t="s">
        <v>667</v>
      </c>
      <c r="B1120" s="68"/>
      <c r="C1120" s="214" t="s">
        <v>1256</v>
      </c>
      <c r="D1120" s="215">
        <v>45075</v>
      </c>
      <c r="E1120" s="192" t="s">
        <v>3366</v>
      </c>
      <c r="F1120" s="192" t="s">
        <v>12</v>
      </c>
      <c r="G1120" s="192">
        <v>445732</v>
      </c>
      <c r="H1120" s="68"/>
      <c r="I1120" s="198" t="s">
        <v>1843</v>
      </c>
      <c r="J1120" s="68"/>
      <c r="K1120" s="68"/>
      <c r="L1120" s="68"/>
      <c r="M1120" s="68"/>
      <c r="N1120" s="362"/>
      <c r="O1120" s="362"/>
      <c r="P1120" s="216">
        <v>33365.74</v>
      </c>
      <c r="Q1120" s="216">
        <v>0</v>
      </c>
      <c r="R1120" s="68" t="s">
        <v>638</v>
      </c>
      <c r="S1120" s="363"/>
      <c r="T1120" s="277"/>
    </row>
    <row r="1121" spans="1:20" ht="38.25">
      <c r="A1121" s="192" t="s">
        <v>667</v>
      </c>
      <c r="B1121" s="68"/>
      <c r="C1121" s="214" t="s">
        <v>1256</v>
      </c>
      <c r="D1121" s="215">
        <v>45075</v>
      </c>
      <c r="E1121" s="192" t="s">
        <v>3367</v>
      </c>
      <c r="F1121" s="192" t="s">
        <v>12</v>
      </c>
      <c r="G1121" s="192">
        <v>445734</v>
      </c>
      <c r="H1121" s="68"/>
      <c r="I1121" s="198" t="s">
        <v>1843</v>
      </c>
      <c r="J1121" s="68"/>
      <c r="K1121" s="68"/>
      <c r="L1121" s="68"/>
      <c r="M1121" s="68"/>
      <c r="N1121" s="362"/>
      <c r="O1121" s="362"/>
      <c r="P1121" s="216">
        <v>33365.74</v>
      </c>
      <c r="Q1121" s="216">
        <v>0</v>
      </c>
      <c r="R1121" s="68" t="s">
        <v>638</v>
      </c>
      <c r="S1121" s="363"/>
      <c r="T1121" s="277"/>
    </row>
    <row r="1122" spans="1:20" ht="38.25">
      <c r="A1122" s="192" t="s">
        <v>667</v>
      </c>
      <c r="B1122" s="68"/>
      <c r="C1122" s="214" t="s">
        <v>1256</v>
      </c>
      <c r="D1122" s="215">
        <v>45075</v>
      </c>
      <c r="E1122" s="192" t="s">
        <v>3368</v>
      </c>
      <c r="F1122" s="192" t="s">
        <v>12</v>
      </c>
      <c r="G1122" s="192">
        <v>445736</v>
      </c>
      <c r="H1122" s="68"/>
      <c r="I1122" s="198" t="s">
        <v>1843</v>
      </c>
      <c r="J1122" s="68"/>
      <c r="K1122" s="68"/>
      <c r="L1122" s="68"/>
      <c r="M1122" s="68"/>
      <c r="N1122" s="362"/>
      <c r="O1122" s="362"/>
      <c r="P1122" s="216">
        <v>33365.74</v>
      </c>
      <c r="Q1122" s="216">
        <v>0</v>
      </c>
      <c r="R1122" s="68" t="s">
        <v>638</v>
      </c>
      <c r="S1122" s="363"/>
      <c r="T1122" s="277"/>
    </row>
    <row r="1123" spans="1:20" ht="38.25">
      <c r="A1123" s="192" t="s">
        <v>667</v>
      </c>
      <c r="B1123" s="68"/>
      <c r="C1123" s="214" t="s">
        <v>1256</v>
      </c>
      <c r="D1123" s="215">
        <v>45075</v>
      </c>
      <c r="E1123" s="192" t="s">
        <v>3369</v>
      </c>
      <c r="F1123" s="192" t="s">
        <v>12</v>
      </c>
      <c r="G1123" s="192">
        <v>445738</v>
      </c>
      <c r="H1123" s="68"/>
      <c r="I1123" s="198" t="s">
        <v>1843</v>
      </c>
      <c r="J1123" s="68"/>
      <c r="K1123" s="68"/>
      <c r="L1123" s="68"/>
      <c r="M1123" s="68"/>
      <c r="N1123" s="362"/>
      <c r="O1123" s="362"/>
      <c r="P1123" s="216">
        <v>33365.74</v>
      </c>
      <c r="Q1123" s="216">
        <v>0</v>
      </c>
      <c r="R1123" s="68" t="s">
        <v>638</v>
      </c>
      <c r="S1123" s="363"/>
      <c r="T1123" s="277"/>
    </row>
    <row r="1124" spans="1:20" ht="38.25">
      <c r="A1124" s="192" t="s">
        <v>667</v>
      </c>
      <c r="B1124" s="68"/>
      <c r="C1124" s="214" t="s">
        <v>1256</v>
      </c>
      <c r="D1124" s="215">
        <v>45075</v>
      </c>
      <c r="E1124" s="192" t="s">
        <v>3370</v>
      </c>
      <c r="F1124" s="192" t="s">
        <v>12</v>
      </c>
      <c r="G1124" s="192">
        <v>445740</v>
      </c>
      <c r="H1124" s="68"/>
      <c r="I1124" s="198" t="s">
        <v>1843</v>
      </c>
      <c r="J1124" s="68"/>
      <c r="K1124" s="68"/>
      <c r="L1124" s="68"/>
      <c r="M1124" s="68"/>
      <c r="N1124" s="362"/>
      <c r="O1124" s="362"/>
      <c r="P1124" s="216">
        <v>33365.74</v>
      </c>
      <c r="Q1124" s="216">
        <v>0</v>
      </c>
      <c r="R1124" s="68" t="s">
        <v>638</v>
      </c>
      <c r="S1124" s="363"/>
      <c r="T1124" s="277"/>
    </row>
    <row r="1125" spans="1:20" ht="38.25">
      <c r="A1125" s="192" t="s">
        <v>667</v>
      </c>
      <c r="B1125" s="68"/>
      <c r="C1125" s="214" t="s">
        <v>1256</v>
      </c>
      <c r="D1125" s="215">
        <v>45075</v>
      </c>
      <c r="E1125" s="192" t="s">
        <v>3371</v>
      </c>
      <c r="F1125" s="192" t="s">
        <v>12</v>
      </c>
      <c r="G1125" s="192">
        <v>445742</v>
      </c>
      <c r="H1125" s="68"/>
      <c r="I1125" s="198" t="s">
        <v>1843</v>
      </c>
      <c r="J1125" s="68"/>
      <c r="K1125" s="68"/>
      <c r="L1125" s="68"/>
      <c r="M1125" s="68"/>
      <c r="N1125" s="362"/>
      <c r="O1125" s="362"/>
      <c r="P1125" s="216">
        <v>4103.8599999999997</v>
      </c>
      <c r="Q1125" s="216">
        <v>0</v>
      </c>
      <c r="R1125" s="68" t="s">
        <v>638</v>
      </c>
      <c r="S1125" s="363"/>
      <c r="T1125" s="277"/>
    </row>
    <row r="1126" spans="1:20" ht="38.25">
      <c r="A1126" s="192" t="s">
        <v>667</v>
      </c>
      <c r="B1126" s="68"/>
      <c r="C1126" s="214" t="s">
        <v>1256</v>
      </c>
      <c r="D1126" s="215">
        <v>45075</v>
      </c>
      <c r="E1126" s="192" t="s">
        <v>3372</v>
      </c>
      <c r="F1126" s="192" t="s">
        <v>12</v>
      </c>
      <c r="G1126" s="192">
        <v>445744</v>
      </c>
      <c r="H1126" s="68"/>
      <c r="I1126" s="198" t="s">
        <v>1843</v>
      </c>
      <c r="J1126" s="68"/>
      <c r="K1126" s="68"/>
      <c r="L1126" s="68"/>
      <c r="M1126" s="68"/>
      <c r="N1126" s="362"/>
      <c r="O1126" s="362"/>
      <c r="P1126" s="216">
        <v>11680.04</v>
      </c>
      <c r="Q1126" s="216">
        <v>0</v>
      </c>
      <c r="R1126" s="68" t="s">
        <v>638</v>
      </c>
      <c r="S1126" s="363"/>
      <c r="T1126" s="277"/>
    </row>
    <row r="1127" spans="1:20" ht="38.25">
      <c r="A1127" s="192" t="s">
        <v>667</v>
      </c>
      <c r="B1127" s="68"/>
      <c r="C1127" s="214" t="s">
        <v>1256</v>
      </c>
      <c r="D1127" s="215">
        <v>45075</v>
      </c>
      <c r="E1127" s="192" t="s">
        <v>3373</v>
      </c>
      <c r="F1127" s="192" t="s">
        <v>12</v>
      </c>
      <c r="G1127" s="192">
        <v>445746</v>
      </c>
      <c r="H1127" s="68"/>
      <c r="I1127" s="198" t="s">
        <v>1843</v>
      </c>
      <c r="J1127" s="68"/>
      <c r="K1127" s="68"/>
      <c r="L1127" s="68"/>
      <c r="M1127" s="68"/>
      <c r="N1127" s="362"/>
      <c r="O1127" s="362"/>
      <c r="P1127" s="216">
        <v>31892.76</v>
      </c>
      <c r="Q1127" s="216">
        <v>0</v>
      </c>
      <c r="R1127" s="68" t="s">
        <v>638</v>
      </c>
      <c r="S1127" s="363"/>
      <c r="T1127" s="277"/>
    </row>
    <row r="1128" spans="1:20" ht="38.25">
      <c r="A1128" s="192" t="s">
        <v>667</v>
      </c>
      <c r="B1128" s="68"/>
      <c r="C1128" s="214" t="s">
        <v>1256</v>
      </c>
      <c r="D1128" s="215">
        <v>45075</v>
      </c>
      <c r="E1128" s="192" t="s">
        <v>3374</v>
      </c>
      <c r="F1128" s="192" t="s">
        <v>12</v>
      </c>
      <c r="G1128" s="192">
        <v>445749</v>
      </c>
      <c r="H1128" s="68"/>
      <c r="I1128" s="198" t="s">
        <v>1843</v>
      </c>
      <c r="J1128" s="68"/>
      <c r="K1128" s="68"/>
      <c r="L1128" s="68"/>
      <c r="M1128" s="68"/>
      <c r="N1128" s="362"/>
      <c r="O1128" s="362"/>
      <c r="P1128" s="216">
        <v>3287.79</v>
      </c>
      <c r="Q1128" s="216">
        <v>0</v>
      </c>
      <c r="R1128" s="68" t="s">
        <v>638</v>
      </c>
      <c r="S1128" s="363"/>
      <c r="T1128" s="277"/>
    </row>
    <row r="1129" spans="1:20" ht="38.25">
      <c r="A1129" s="192" t="s">
        <v>667</v>
      </c>
      <c r="B1129" s="68"/>
      <c r="C1129" s="214" t="s">
        <v>1256</v>
      </c>
      <c r="D1129" s="215">
        <v>45075</v>
      </c>
      <c r="E1129" s="192" t="s">
        <v>3375</v>
      </c>
      <c r="F1129" s="192" t="s">
        <v>12</v>
      </c>
      <c r="G1129" s="192">
        <v>445751</v>
      </c>
      <c r="H1129" s="68"/>
      <c r="I1129" s="198" t="s">
        <v>1843</v>
      </c>
      <c r="J1129" s="68"/>
      <c r="K1129" s="68"/>
      <c r="L1129" s="68"/>
      <c r="M1129" s="68"/>
      <c r="N1129" s="362"/>
      <c r="O1129" s="362"/>
      <c r="P1129" s="216">
        <v>9030.2999999999993</v>
      </c>
      <c r="Q1129" s="216">
        <v>0</v>
      </c>
      <c r="R1129" s="68" t="s">
        <v>638</v>
      </c>
      <c r="S1129" s="363"/>
      <c r="T1129" s="277"/>
    </row>
    <row r="1130" spans="1:20" ht="38.25">
      <c r="A1130" s="192" t="s">
        <v>667</v>
      </c>
      <c r="B1130" s="68"/>
      <c r="C1130" s="214" t="s">
        <v>1256</v>
      </c>
      <c r="D1130" s="215">
        <v>45075</v>
      </c>
      <c r="E1130" s="192" t="s">
        <v>3376</v>
      </c>
      <c r="F1130" s="192" t="s">
        <v>12</v>
      </c>
      <c r="G1130" s="192">
        <v>445753</v>
      </c>
      <c r="H1130" s="68"/>
      <c r="I1130" s="198" t="s">
        <v>1843</v>
      </c>
      <c r="J1130" s="68"/>
      <c r="K1130" s="68"/>
      <c r="L1130" s="68"/>
      <c r="M1130" s="68"/>
      <c r="N1130" s="362"/>
      <c r="O1130" s="362"/>
      <c r="P1130" s="216">
        <v>32080.52</v>
      </c>
      <c r="Q1130" s="216">
        <v>0</v>
      </c>
      <c r="R1130" s="68" t="s">
        <v>638</v>
      </c>
      <c r="S1130" s="363"/>
      <c r="T1130" s="277"/>
    </row>
    <row r="1131" spans="1:20" ht="38.25">
      <c r="A1131" s="192">
        <v>212</v>
      </c>
      <c r="B1131" s="68"/>
      <c r="C1131" s="214" t="s">
        <v>90</v>
      </c>
      <c r="D1131" s="215">
        <v>45076</v>
      </c>
      <c r="E1131" s="192" t="s">
        <v>3377</v>
      </c>
      <c r="F1131" s="192" t="s">
        <v>3</v>
      </c>
      <c r="G1131" s="192">
        <v>2116902</v>
      </c>
      <c r="H1131" s="68"/>
      <c r="I1131" s="198" t="s">
        <v>3505</v>
      </c>
      <c r="J1131" s="68"/>
      <c r="K1131" s="68"/>
      <c r="L1131" s="68"/>
      <c r="M1131" s="68"/>
      <c r="N1131" s="362"/>
      <c r="O1131" s="362"/>
      <c r="P1131" s="216">
        <v>0</v>
      </c>
      <c r="Q1131" s="216">
        <v>60</v>
      </c>
      <c r="R1131" s="68" t="s">
        <v>638</v>
      </c>
      <c r="S1131" s="363"/>
      <c r="T1131" s="277"/>
    </row>
    <row r="1132" spans="1:20" ht="63.75">
      <c r="A1132" s="192" t="s">
        <v>542</v>
      </c>
      <c r="B1132" s="68"/>
      <c r="C1132" s="214" t="s">
        <v>691</v>
      </c>
      <c r="D1132" s="215">
        <v>45076</v>
      </c>
      <c r="E1132" s="192" t="s">
        <v>3378</v>
      </c>
      <c r="F1132" s="192" t="s">
        <v>10</v>
      </c>
      <c r="G1132" s="192">
        <v>17515</v>
      </c>
      <c r="H1132" s="68"/>
      <c r="I1132" s="198" t="s">
        <v>3506</v>
      </c>
      <c r="J1132" s="68"/>
      <c r="K1132" s="68"/>
      <c r="L1132" s="68"/>
      <c r="M1132" s="68"/>
      <c r="N1132" s="362"/>
      <c r="O1132" s="362"/>
      <c r="P1132" s="216">
        <v>3715.44</v>
      </c>
      <c r="Q1132" s="216">
        <v>0</v>
      </c>
      <c r="R1132" s="68" t="s">
        <v>638</v>
      </c>
      <c r="S1132" s="363"/>
      <c r="T1132" s="277"/>
    </row>
    <row r="1133" spans="1:20" ht="76.5">
      <c r="A1133" s="192">
        <v>597</v>
      </c>
      <c r="B1133" s="68"/>
      <c r="C1133" s="214" t="s">
        <v>677</v>
      </c>
      <c r="D1133" s="215">
        <v>45076</v>
      </c>
      <c r="E1133" s="192" t="s">
        <v>3379</v>
      </c>
      <c r="F1133" s="192" t="s">
        <v>6</v>
      </c>
      <c r="G1133" s="192">
        <v>2287970</v>
      </c>
      <c r="H1133" s="68"/>
      <c r="I1133" s="198" t="s">
        <v>3507</v>
      </c>
      <c r="J1133" s="68"/>
      <c r="K1133" s="68"/>
      <c r="L1133" s="68"/>
      <c r="M1133" s="68"/>
      <c r="N1133" s="362"/>
      <c r="O1133" s="362"/>
      <c r="P1133" s="216">
        <v>0</v>
      </c>
      <c r="Q1133" s="216">
        <v>912033.57</v>
      </c>
      <c r="R1133" s="68" t="s">
        <v>638</v>
      </c>
      <c r="S1133" s="363"/>
      <c r="T1133" s="277"/>
    </row>
    <row r="1134" spans="1:20" ht="63.75">
      <c r="A1134" s="192">
        <v>597</v>
      </c>
      <c r="B1134" s="68"/>
      <c r="C1134" s="214" t="s">
        <v>677</v>
      </c>
      <c r="D1134" s="215">
        <v>45076</v>
      </c>
      <c r="E1134" s="192" t="s">
        <v>3380</v>
      </c>
      <c r="F1134" s="192" t="s">
        <v>6</v>
      </c>
      <c r="G1134" s="192">
        <v>2287972</v>
      </c>
      <c r="H1134" s="68"/>
      <c r="I1134" s="198" t="s">
        <v>3508</v>
      </c>
      <c r="J1134" s="68"/>
      <c r="K1134" s="68"/>
      <c r="L1134" s="68"/>
      <c r="M1134" s="68"/>
      <c r="N1134" s="362"/>
      <c r="O1134" s="362"/>
      <c r="P1134" s="216">
        <v>0</v>
      </c>
      <c r="Q1134" s="216">
        <v>296722.44</v>
      </c>
      <c r="R1134" s="68" t="s">
        <v>638</v>
      </c>
      <c r="S1134" s="363"/>
      <c r="T1134" s="277"/>
    </row>
    <row r="1135" spans="1:20" ht="63.75">
      <c r="A1135" s="192">
        <v>597</v>
      </c>
      <c r="B1135" s="68"/>
      <c r="C1135" s="214" t="s">
        <v>677</v>
      </c>
      <c r="D1135" s="215">
        <v>45076</v>
      </c>
      <c r="E1135" s="192" t="s">
        <v>3381</v>
      </c>
      <c r="F1135" s="192" t="s">
        <v>14</v>
      </c>
      <c r="G1135" s="192">
        <v>2287971</v>
      </c>
      <c r="H1135" s="68"/>
      <c r="I1135" s="198" t="s">
        <v>3509</v>
      </c>
      <c r="J1135" s="68"/>
      <c r="K1135" s="68"/>
      <c r="L1135" s="68"/>
      <c r="M1135" s="68"/>
      <c r="N1135" s="362"/>
      <c r="O1135" s="362"/>
      <c r="P1135" s="216">
        <v>50</v>
      </c>
      <c r="Q1135" s="216">
        <v>0</v>
      </c>
      <c r="R1135" s="68" t="s">
        <v>638</v>
      </c>
      <c r="S1135" s="363"/>
      <c r="T1135" s="277"/>
    </row>
    <row r="1136" spans="1:20" ht="63.75">
      <c r="A1136" s="192">
        <v>597</v>
      </c>
      <c r="B1136" s="68"/>
      <c r="C1136" s="214" t="s">
        <v>677</v>
      </c>
      <c r="D1136" s="215">
        <v>45076</v>
      </c>
      <c r="E1136" s="192" t="s">
        <v>3382</v>
      </c>
      <c r="F1136" s="192" t="s">
        <v>14</v>
      </c>
      <c r="G1136" s="192">
        <v>2287973</v>
      </c>
      <c r="H1136" s="68"/>
      <c r="I1136" s="198" t="s">
        <v>3510</v>
      </c>
      <c r="J1136" s="68"/>
      <c r="K1136" s="68"/>
      <c r="L1136" s="68"/>
      <c r="M1136" s="68"/>
      <c r="N1136" s="362"/>
      <c r="O1136" s="362"/>
      <c r="P1136" s="216">
        <v>50</v>
      </c>
      <c r="Q1136" s="216">
        <v>0</v>
      </c>
      <c r="R1136" s="68" t="s">
        <v>638</v>
      </c>
      <c r="S1136" s="363"/>
      <c r="T1136" s="277"/>
    </row>
    <row r="1137" spans="1:20" ht="38.25">
      <c r="A1137" s="192">
        <v>212</v>
      </c>
      <c r="B1137" s="68"/>
      <c r="C1137" s="214" t="s">
        <v>90</v>
      </c>
      <c r="D1137" s="215">
        <v>45076</v>
      </c>
      <c r="E1137" s="192" t="s">
        <v>3383</v>
      </c>
      <c r="F1137" s="192" t="s">
        <v>3</v>
      </c>
      <c r="G1137" s="192">
        <v>2117000</v>
      </c>
      <c r="H1137" s="68"/>
      <c r="I1137" s="198" t="s">
        <v>3511</v>
      </c>
      <c r="J1137" s="68"/>
      <c r="K1137" s="68"/>
      <c r="L1137" s="68"/>
      <c r="M1137" s="68"/>
      <c r="N1137" s="362"/>
      <c r="O1137" s="362"/>
      <c r="P1137" s="216">
        <v>0</v>
      </c>
      <c r="Q1137" s="216">
        <v>60</v>
      </c>
      <c r="R1137" s="68" t="s">
        <v>638</v>
      </c>
      <c r="S1137" s="363"/>
      <c r="T1137" s="277"/>
    </row>
    <row r="1138" spans="1:20" ht="63.75">
      <c r="A1138" s="192">
        <v>46</v>
      </c>
      <c r="B1138" s="68"/>
      <c r="C1138" s="214" t="s">
        <v>1379</v>
      </c>
      <c r="D1138" s="215">
        <v>45077</v>
      </c>
      <c r="E1138" s="192" t="s">
        <v>3384</v>
      </c>
      <c r="F1138" s="192" t="s">
        <v>3</v>
      </c>
      <c r="G1138" s="192">
        <v>2117244</v>
      </c>
      <c r="H1138" s="68"/>
      <c r="I1138" s="198" t="s">
        <v>3512</v>
      </c>
      <c r="J1138" s="68"/>
      <c r="K1138" s="68"/>
      <c r="L1138" s="68"/>
      <c r="M1138" s="68"/>
      <c r="N1138" s="362"/>
      <c r="O1138" s="362"/>
      <c r="P1138" s="216">
        <v>0</v>
      </c>
      <c r="Q1138" s="216">
        <v>220</v>
      </c>
      <c r="R1138" s="68" t="s">
        <v>638</v>
      </c>
      <c r="S1138" s="363"/>
      <c r="T1138" s="277"/>
    </row>
    <row r="1139" spans="1:20" ht="51">
      <c r="A1139" s="192" t="s">
        <v>541</v>
      </c>
      <c r="B1139" s="68"/>
      <c r="C1139" s="214" t="s">
        <v>590</v>
      </c>
      <c r="D1139" s="215">
        <v>45077</v>
      </c>
      <c r="E1139" s="192" t="s">
        <v>3385</v>
      </c>
      <c r="F1139" s="192" t="s">
        <v>3</v>
      </c>
      <c r="G1139" s="192">
        <v>2117253</v>
      </c>
      <c r="H1139" s="68"/>
      <c r="I1139" s="198" t="s">
        <v>3513</v>
      </c>
      <c r="J1139" s="68"/>
      <c r="K1139" s="68"/>
      <c r="L1139" s="68"/>
      <c r="M1139" s="68"/>
      <c r="N1139" s="362"/>
      <c r="O1139" s="362"/>
      <c r="P1139" s="216">
        <v>0</v>
      </c>
      <c r="Q1139" s="216">
        <v>4009</v>
      </c>
      <c r="R1139" s="68" t="s">
        <v>638</v>
      </c>
      <c r="S1139" s="363"/>
      <c r="T1139" s="277"/>
    </row>
    <row r="1140" spans="1:20" ht="51">
      <c r="A1140" s="192" t="s">
        <v>541</v>
      </c>
      <c r="B1140" s="68"/>
      <c r="C1140" s="214" t="s">
        <v>590</v>
      </c>
      <c r="D1140" s="215">
        <v>45077</v>
      </c>
      <c r="E1140" s="192" t="s">
        <v>3386</v>
      </c>
      <c r="F1140" s="192" t="s">
        <v>3</v>
      </c>
      <c r="G1140" s="192">
        <v>2117258</v>
      </c>
      <c r="H1140" s="68"/>
      <c r="I1140" s="198" t="s">
        <v>3514</v>
      </c>
      <c r="J1140" s="68"/>
      <c r="K1140" s="68"/>
      <c r="L1140" s="68"/>
      <c r="M1140" s="68"/>
      <c r="N1140" s="362"/>
      <c r="O1140" s="362"/>
      <c r="P1140" s="216">
        <v>0</v>
      </c>
      <c r="Q1140" s="216">
        <v>3837.36</v>
      </c>
      <c r="R1140" s="68" t="s">
        <v>638</v>
      </c>
      <c r="S1140" s="363"/>
      <c r="T1140" s="277"/>
    </row>
    <row r="1141" spans="1:20" ht="63.75">
      <c r="A1141" s="192" t="s">
        <v>541</v>
      </c>
      <c r="B1141" s="68"/>
      <c r="C1141" s="214" t="s">
        <v>590</v>
      </c>
      <c r="D1141" s="215">
        <v>45077</v>
      </c>
      <c r="E1141" s="192" t="s">
        <v>3387</v>
      </c>
      <c r="F1141" s="192" t="s">
        <v>3</v>
      </c>
      <c r="G1141" s="192">
        <v>2117266</v>
      </c>
      <c r="H1141" s="68"/>
      <c r="I1141" s="198" t="s">
        <v>3515</v>
      </c>
      <c r="J1141" s="68"/>
      <c r="K1141" s="68"/>
      <c r="L1141" s="68"/>
      <c r="M1141" s="68"/>
      <c r="N1141" s="362"/>
      <c r="O1141" s="362"/>
      <c r="P1141" s="216">
        <v>0</v>
      </c>
      <c r="Q1141" s="216">
        <v>223.58</v>
      </c>
      <c r="R1141" s="68" t="s">
        <v>638</v>
      </c>
      <c r="S1141" s="363"/>
      <c r="T1141" s="277"/>
    </row>
    <row r="1142" spans="1:20" ht="63.75">
      <c r="A1142" s="192">
        <v>15</v>
      </c>
      <c r="B1142" s="68"/>
      <c r="C1142" s="214" t="s">
        <v>39</v>
      </c>
      <c r="D1142" s="215">
        <v>45077</v>
      </c>
      <c r="E1142" s="192" t="s">
        <v>3388</v>
      </c>
      <c r="F1142" s="192" t="s">
        <v>6</v>
      </c>
      <c r="G1142" s="192">
        <v>1822278</v>
      </c>
      <c r="H1142" s="68"/>
      <c r="I1142" s="198" t="s">
        <v>3516</v>
      </c>
      <c r="J1142" s="68"/>
      <c r="K1142" s="68"/>
      <c r="L1142" s="68"/>
      <c r="M1142" s="68"/>
      <c r="N1142" s="362"/>
      <c r="O1142" s="362"/>
      <c r="P1142" s="216">
        <v>0</v>
      </c>
      <c r="Q1142" s="216">
        <v>29040.15</v>
      </c>
      <c r="R1142" s="68" t="s">
        <v>1464</v>
      </c>
      <c r="S1142" s="363"/>
      <c r="T1142" s="277"/>
    </row>
    <row r="1143" spans="1:20" ht="51">
      <c r="A1143" s="192" t="s">
        <v>541</v>
      </c>
      <c r="B1143" s="68"/>
      <c r="C1143" s="214" t="s">
        <v>590</v>
      </c>
      <c r="D1143" s="215">
        <v>45077</v>
      </c>
      <c r="E1143" s="192" t="s">
        <v>3389</v>
      </c>
      <c r="F1143" s="192" t="s">
        <v>639</v>
      </c>
      <c r="G1143" s="192">
        <v>5754180</v>
      </c>
      <c r="H1143" s="68"/>
      <c r="I1143" s="198" t="s">
        <v>3517</v>
      </c>
      <c r="J1143" s="68"/>
      <c r="K1143" s="68"/>
      <c r="L1143" s="68"/>
      <c r="M1143" s="68"/>
      <c r="N1143" s="362"/>
      <c r="O1143" s="362"/>
      <c r="P1143" s="216">
        <v>250000000</v>
      </c>
      <c r="Q1143" s="216">
        <v>0</v>
      </c>
      <c r="R1143" s="68" t="s">
        <v>638</v>
      </c>
      <c r="S1143" s="363"/>
      <c r="T1143" s="277"/>
    </row>
    <row r="1144" spans="1:20" ht="51">
      <c r="A1144" s="192" t="s">
        <v>541</v>
      </c>
      <c r="B1144" s="68"/>
      <c r="C1144" s="214" t="s">
        <v>590</v>
      </c>
      <c r="D1144" s="215">
        <v>45078</v>
      </c>
      <c r="E1144" s="192" t="s">
        <v>3598</v>
      </c>
      <c r="F1144" s="192" t="s">
        <v>3</v>
      </c>
      <c r="G1144" s="192">
        <v>2117445</v>
      </c>
      <c r="H1144" s="68"/>
      <c r="I1144" s="198" t="s">
        <v>3985</v>
      </c>
      <c r="J1144" s="68"/>
      <c r="K1144" s="68"/>
      <c r="L1144" s="68"/>
      <c r="M1144" s="68"/>
      <c r="N1144" s="362"/>
      <c r="O1144" s="362"/>
      <c r="P1144" s="216">
        <v>0</v>
      </c>
      <c r="Q1144" s="216">
        <v>8432.2099999999991</v>
      </c>
      <c r="R1144" s="68" t="s">
        <v>638</v>
      </c>
      <c r="S1144" s="363"/>
      <c r="T1144" s="277"/>
    </row>
    <row r="1145" spans="1:20" ht="51">
      <c r="A1145" s="192">
        <v>16</v>
      </c>
      <c r="B1145" s="68"/>
      <c r="C1145" s="214" t="s">
        <v>40</v>
      </c>
      <c r="D1145" s="215">
        <v>45078</v>
      </c>
      <c r="E1145" s="192" t="s">
        <v>3599</v>
      </c>
      <c r="F1145" s="192" t="s">
        <v>3</v>
      </c>
      <c r="G1145" s="192">
        <v>2117447</v>
      </c>
      <c r="H1145" s="68"/>
      <c r="I1145" s="198" t="s">
        <v>3986</v>
      </c>
      <c r="J1145" s="68"/>
      <c r="K1145" s="68"/>
      <c r="L1145" s="68"/>
      <c r="M1145" s="68"/>
      <c r="N1145" s="362"/>
      <c r="O1145" s="362"/>
      <c r="P1145" s="216">
        <v>0</v>
      </c>
      <c r="Q1145" s="216">
        <v>2068.77</v>
      </c>
      <c r="R1145" s="68" t="s">
        <v>638</v>
      </c>
      <c r="S1145" s="363"/>
      <c r="T1145" s="277"/>
    </row>
    <row r="1146" spans="1:20" ht="51">
      <c r="A1146" s="192" t="s">
        <v>541</v>
      </c>
      <c r="B1146" s="68"/>
      <c r="C1146" s="214" t="s">
        <v>590</v>
      </c>
      <c r="D1146" s="215">
        <v>45078</v>
      </c>
      <c r="E1146" s="192" t="s">
        <v>3600</v>
      </c>
      <c r="F1146" s="192" t="s">
        <v>3</v>
      </c>
      <c r="G1146" s="192">
        <v>2117456</v>
      </c>
      <c r="H1146" s="68"/>
      <c r="I1146" s="198" t="s">
        <v>1756</v>
      </c>
      <c r="J1146" s="68"/>
      <c r="K1146" s="68"/>
      <c r="L1146" s="68"/>
      <c r="M1146" s="68"/>
      <c r="N1146" s="362"/>
      <c r="O1146" s="362"/>
      <c r="P1146" s="216">
        <v>0</v>
      </c>
      <c r="Q1146" s="216">
        <v>290</v>
      </c>
      <c r="R1146" s="68" t="s">
        <v>638</v>
      </c>
      <c r="S1146" s="363"/>
      <c r="T1146" s="277"/>
    </row>
    <row r="1147" spans="1:20" ht="51">
      <c r="A1147" s="192">
        <v>266</v>
      </c>
      <c r="B1147" s="68"/>
      <c r="C1147" s="214" t="s">
        <v>1268</v>
      </c>
      <c r="D1147" s="215">
        <v>45078</v>
      </c>
      <c r="E1147" s="192" t="s">
        <v>3601</v>
      </c>
      <c r="F1147" s="192" t="s">
        <v>3</v>
      </c>
      <c r="G1147" s="192">
        <v>2117512</v>
      </c>
      <c r="H1147" s="68"/>
      <c r="I1147" s="198" t="s">
        <v>3987</v>
      </c>
      <c r="J1147" s="68"/>
      <c r="K1147" s="68"/>
      <c r="L1147" s="68"/>
      <c r="M1147" s="68"/>
      <c r="N1147" s="362"/>
      <c r="O1147" s="362"/>
      <c r="P1147" s="216">
        <v>0</v>
      </c>
      <c r="Q1147" s="216">
        <v>25.96</v>
      </c>
      <c r="R1147" s="68" t="s">
        <v>638</v>
      </c>
      <c r="S1147" s="363"/>
      <c r="T1147" s="277"/>
    </row>
    <row r="1148" spans="1:20" ht="63.75">
      <c r="A1148" s="192">
        <v>597</v>
      </c>
      <c r="B1148" s="68"/>
      <c r="C1148" s="214" t="s">
        <v>677</v>
      </c>
      <c r="D1148" s="215">
        <v>45078</v>
      </c>
      <c r="E1148" s="192" t="s">
        <v>3602</v>
      </c>
      <c r="F1148" s="192" t="s">
        <v>6</v>
      </c>
      <c r="G1148" s="192">
        <v>2291211</v>
      </c>
      <c r="H1148" s="68"/>
      <c r="I1148" s="198" t="s">
        <v>3988</v>
      </c>
      <c r="J1148" s="68"/>
      <c r="K1148" s="68"/>
      <c r="L1148" s="68"/>
      <c r="M1148" s="68"/>
      <c r="N1148" s="362"/>
      <c r="O1148" s="362"/>
      <c r="P1148" s="216">
        <v>0</v>
      </c>
      <c r="Q1148" s="216">
        <v>3292525.6</v>
      </c>
      <c r="R1148" s="68" t="s">
        <v>638</v>
      </c>
      <c r="S1148" s="363"/>
      <c r="T1148" s="277"/>
    </row>
    <row r="1149" spans="1:20" ht="63.75">
      <c r="A1149" s="192">
        <v>597</v>
      </c>
      <c r="B1149" s="68"/>
      <c r="C1149" s="214" t="s">
        <v>677</v>
      </c>
      <c r="D1149" s="215">
        <v>45078</v>
      </c>
      <c r="E1149" s="192" t="s">
        <v>3603</v>
      </c>
      <c r="F1149" s="192" t="s">
        <v>14</v>
      </c>
      <c r="G1149" s="192">
        <v>2291212</v>
      </c>
      <c r="H1149" s="68"/>
      <c r="I1149" s="198" t="s">
        <v>3989</v>
      </c>
      <c r="J1149" s="68"/>
      <c r="K1149" s="68"/>
      <c r="L1149" s="68"/>
      <c r="M1149" s="68"/>
      <c r="N1149" s="362"/>
      <c r="O1149" s="362"/>
      <c r="P1149" s="216">
        <v>50</v>
      </c>
      <c r="Q1149" s="216">
        <v>0</v>
      </c>
      <c r="R1149" s="68" t="s">
        <v>638</v>
      </c>
      <c r="S1149" s="363"/>
      <c r="T1149" s="277"/>
    </row>
    <row r="1150" spans="1:20" ht="51">
      <c r="A1150" s="192" t="s">
        <v>541</v>
      </c>
      <c r="B1150" s="68"/>
      <c r="C1150" s="214" t="s">
        <v>590</v>
      </c>
      <c r="D1150" s="215">
        <v>45078</v>
      </c>
      <c r="E1150" s="192" t="s">
        <v>3604</v>
      </c>
      <c r="F1150" s="192" t="s">
        <v>3</v>
      </c>
      <c r="G1150" s="192">
        <v>2117555</v>
      </c>
      <c r="H1150" s="68"/>
      <c r="I1150" s="198" t="s">
        <v>3991</v>
      </c>
      <c r="J1150" s="68"/>
      <c r="K1150" s="68"/>
      <c r="L1150" s="68"/>
      <c r="M1150" s="68"/>
      <c r="N1150" s="362"/>
      <c r="O1150" s="362"/>
      <c r="P1150" s="216">
        <v>0</v>
      </c>
      <c r="Q1150" s="216">
        <v>2837.77</v>
      </c>
      <c r="R1150" s="68" t="s">
        <v>638</v>
      </c>
      <c r="S1150" s="363"/>
      <c r="T1150" s="277"/>
    </row>
    <row r="1151" spans="1:20" ht="63.75">
      <c r="A1151" s="192">
        <v>597</v>
      </c>
      <c r="B1151" s="68"/>
      <c r="C1151" s="214" t="s">
        <v>677</v>
      </c>
      <c r="D1151" s="215">
        <v>45078</v>
      </c>
      <c r="E1151" s="192" t="s">
        <v>3605</v>
      </c>
      <c r="F1151" s="192" t="s">
        <v>6</v>
      </c>
      <c r="G1151" s="192">
        <v>2291463</v>
      </c>
      <c r="H1151" s="68"/>
      <c r="I1151" s="198" t="s">
        <v>3992</v>
      </c>
      <c r="J1151" s="68"/>
      <c r="K1151" s="68"/>
      <c r="L1151" s="68"/>
      <c r="M1151" s="68"/>
      <c r="N1151" s="362"/>
      <c r="O1151" s="362"/>
      <c r="P1151" s="216">
        <v>0</v>
      </c>
      <c r="Q1151" s="216">
        <v>177481.92</v>
      </c>
      <c r="R1151" s="68" t="s">
        <v>638</v>
      </c>
      <c r="S1151" s="363"/>
      <c r="T1151" s="277"/>
    </row>
    <row r="1152" spans="1:20" ht="63.75">
      <c r="A1152" s="192">
        <v>597</v>
      </c>
      <c r="B1152" s="68"/>
      <c r="C1152" s="214" t="s">
        <v>677</v>
      </c>
      <c r="D1152" s="215">
        <v>45078</v>
      </c>
      <c r="E1152" s="192" t="s">
        <v>3606</v>
      </c>
      <c r="F1152" s="192" t="s">
        <v>6</v>
      </c>
      <c r="G1152" s="192">
        <v>2291465</v>
      </c>
      <c r="H1152" s="68"/>
      <c r="I1152" s="198" t="s">
        <v>3993</v>
      </c>
      <c r="J1152" s="68"/>
      <c r="K1152" s="68"/>
      <c r="L1152" s="68"/>
      <c r="M1152" s="68"/>
      <c r="N1152" s="362"/>
      <c r="O1152" s="362"/>
      <c r="P1152" s="216">
        <v>0</v>
      </c>
      <c r="Q1152" s="216">
        <v>177481.92</v>
      </c>
      <c r="R1152" s="68" t="s">
        <v>638</v>
      </c>
      <c r="S1152" s="363"/>
      <c r="T1152" s="277"/>
    </row>
    <row r="1153" spans="1:20" ht="76.5">
      <c r="A1153" s="192">
        <v>302</v>
      </c>
      <c r="B1153" s="68"/>
      <c r="C1153" s="214" t="s">
        <v>129</v>
      </c>
      <c r="D1153" s="215">
        <v>45078</v>
      </c>
      <c r="E1153" s="192" t="s">
        <v>3607</v>
      </c>
      <c r="F1153" s="192" t="s">
        <v>6</v>
      </c>
      <c r="G1153" s="192">
        <v>1822873</v>
      </c>
      <c r="H1153" s="68"/>
      <c r="I1153" s="198" t="s">
        <v>3994</v>
      </c>
      <c r="J1153" s="68"/>
      <c r="K1153" s="68"/>
      <c r="L1153" s="68"/>
      <c r="M1153" s="68"/>
      <c r="N1153" s="362"/>
      <c r="O1153" s="362"/>
      <c r="P1153" s="216">
        <v>0</v>
      </c>
      <c r="Q1153" s="216">
        <v>1067280</v>
      </c>
      <c r="R1153" s="68" t="s">
        <v>638</v>
      </c>
      <c r="S1153" s="363"/>
      <c r="T1153" s="277"/>
    </row>
    <row r="1154" spans="1:20" ht="76.5">
      <c r="A1154" s="192">
        <v>86</v>
      </c>
      <c r="B1154" s="68"/>
      <c r="C1154" s="214" t="s">
        <v>50</v>
      </c>
      <c r="D1154" s="215">
        <v>45078</v>
      </c>
      <c r="E1154" s="192" t="s">
        <v>3608</v>
      </c>
      <c r="F1154" s="192" t="s">
        <v>6</v>
      </c>
      <c r="G1154" s="192">
        <v>1822875</v>
      </c>
      <c r="H1154" s="68"/>
      <c r="I1154" s="198" t="s">
        <v>3995</v>
      </c>
      <c r="J1154" s="68"/>
      <c r="K1154" s="68"/>
      <c r="L1154" s="68"/>
      <c r="M1154" s="68"/>
      <c r="N1154" s="362"/>
      <c r="O1154" s="362"/>
      <c r="P1154" s="216">
        <v>0</v>
      </c>
      <c r="Q1154" s="216">
        <v>6538.03</v>
      </c>
      <c r="R1154" s="68" t="s">
        <v>638</v>
      </c>
      <c r="S1154" s="363"/>
      <c r="T1154" s="277"/>
    </row>
    <row r="1155" spans="1:20" ht="63.75">
      <c r="A1155" s="192">
        <v>597</v>
      </c>
      <c r="B1155" s="68"/>
      <c r="C1155" s="214" t="s">
        <v>677</v>
      </c>
      <c r="D1155" s="215">
        <v>45078</v>
      </c>
      <c r="E1155" s="192" t="s">
        <v>3609</v>
      </c>
      <c r="F1155" s="192" t="s">
        <v>14</v>
      </c>
      <c r="G1155" s="192">
        <v>2291466</v>
      </c>
      <c r="H1155" s="68"/>
      <c r="I1155" s="198" t="s">
        <v>3996</v>
      </c>
      <c r="J1155" s="68"/>
      <c r="K1155" s="68"/>
      <c r="L1155" s="68"/>
      <c r="M1155" s="68"/>
      <c r="N1155" s="362"/>
      <c r="O1155" s="362"/>
      <c r="P1155" s="216">
        <v>50</v>
      </c>
      <c r="Q1155" s="216">
        <v>0</v>
      </c>
      <c r="R1155" s="68" t="s">
        <v>638</v>
      </c>
      <c r="S1155" s="363"/>
      <c r="T1155" s="277"/>
    </row>
    <row r="1156" spans="1:20" ht="63.75">
      <c r="A1156" s="192">
        <v>593</v>
      </c>
      <c r="B1156" s="68"/>
      <c r="C1156" s="214" t="s">
        <v>1287</v>
      </c>
      <c r="D1156" s="215">
        <v>45078</v>
      </c>
      <c r="E1156" s="192" t="s">
        <v>3610</v>
      </c>
      <c r="F1156" s="192" t="s">
        <v>14</v>
      </c>
      <c r="G1156" s="192">
        <v>2291462</v>
      </c>
      <c r="H1156" s="68"/>
      <c r="I1156" s="198" t="s">
        <v>3997</v>
      </c>
      <c r="J1156" s="68"/>
      <c r="K1156" s="68"/>
      <c r="L1156" s="68"/>
      <c r="M1156" s="68"/>
      <c r="N1156" s="362"/>
      <c r="O1156" s="362"/>
      <c r="P1156" s="216">
        <v>50</v>
      </c>
      <c r="Q1156" s="216">
        <v>0</v>
      </c>
      <c r="R1156" s="68" t="s">
        <v>638</v>
      </c>
      <c r="S1156" s="363"/>
      <c r="T1156" s="277"/>
    </row>
    <row r="1157" spans="1:20" ht="63.75">
      <c r="A1157" s="192">
        <v>597</v>
      </c>
      <c r="B1157" s="68"/>
      <c r="C1157" s="214" t="s">
        <v>677</v>
      </c>
      <c r="D1157" s="215">
        <v>45078</v>
      </c>
      <c r="E1157" s="192" t="s">
        <v>3611</v>
      </c>
      <c r="F1157" s="192" t="s">
        <v>14</v>
      </c>
      <c r="G1157" s="192">
        <v>2291464</v>
      </c>
      <c r="H1157" s="68"/>
      <c r="I1157" s="198" t="s">
        <v>3998</v>
      </c>
      <c r="J1157" s="68"/>
      <c r="K1157" s="68"/>
      <c r="L1157" s="68"/>
      <c r="M1157" s="68"/>
      <c r="N1157" s="362"/>
      <c r="O1157" s="362"/>
      <c r="P1157" s="216">
        <v>50</v>
      </c>
      <c r="Q1157" s="216">
        <v>0</v>
      </c>
      <c r="R1157" s="68" t="s">
        <v>638</v>
      </c>
      <c r="S1157" s="363"/>
      <c r="T1157" s="277"/>
    </row>
    <row r="1158" spans="1:20" ht="51">
      <c r="A1158" s="192">
        <v>340</v>
      </c>
      <c r="B1158" s="68"/>
      <c r="C1158" s="214" t="s">
        <v>136</v>
      </c>
      <c r="D1158" s="215">
        <v>45078</v>
      </c>
      <c r="E1158" s="192" t="s">
        <v>3612</v>
      </c>
      <c r="F1158" s="192" t="s">
        <v>3</v>
      </c>
      <c r="G1158" s="192">
        <v>2117504</v>
      </c>
      <c r="H1158" s="68"/>
      <c r="I1158" s="198" t="s">
        <v>3999</v>
      </c>
      <c r="J1158" s="68"/>
      <c r="K1158" s="68"/>
      <c r="L1158" s="68"/>
      <c r="M1158" s="68"/>
      <c r="N1158" s="362"/>
      <c r="O1158" s="362"/>
      <c r="P1158" s="216">
        <v>0</v>
      </c>
      <c r="Q1158" s="216">
        <v>846</v>
      </c>
      <c r="R1158" s="68" t="s">
        <v>638</v>
      </c>
      <c r="S1158" s="363"/>
      <c r="T1158" s="277"/>
    </row>
    <row r="1159" spans="1:20" ht="38.25">
      <c r="A1159" s="192">
        <v>417</v>
      </c>
      <c r="B1159" s="68"/>
      <c r="C1159" s="214" t="s">
        <v>147</v>
      </c>
      <c r="D1159" s="215">
        <v>45079</v>
      </c>
      <c r="E1159" s="192" t="s">
        <v>3613</v>
      </c>
      <c r="F1159" s="192" t="s">
        <v>3</v>
      </c>
      <c r="G1159" s="192">
        <v>2117738</v>
      </c>
      <c r="H1159" s="68"/>
      <c r="I1159" s="198" t="s">
        <v>4000</v>
      </c>
      <c r="J1159" s="68"/>
      <c r="K1159" s="68"/>
      <c r="L1159" s="68"/>
      <c r="M1159" s="68"/>
      <c r="N1159" s="362"/>
      <c r="O1159" s="362"/>
      <c r="P1159" s="216">
        <v>0</v>
      </c>
      <c r="Q1159" s="216">
        <v>2681.53</v>
      </c>
      <c r="R1159" s="68" t="s">
        <v>638</v>
      </c>
      <c r="S1159" s="363"/>
      <c r="T1159" s="277"/>
    </row>
    <row r="1160" spans="1:20" ht="51">
      <c r="A1160" s="192">
        <v>249</v>
      </c>
      <c r="B1160" s="68"/>
      <c r="C1160" s="214" t="s">
        <v>102</v>
      </c>
      <c r="D1160" s="215">
        <v>45079</v>
      </c>
      <c r="E1160" s="192" t="s">
        <v>3614</v>
      </c>
      <c r="F1160" s="192" t="s">
        <v>639</v>
      </c>
      <c r="G1160" s="192">
        <v>5753147</v>
      </c>
      <c r="H1160" s="68"/>
      <c r="I1160" s="198" t="s">
        <v>4001</v>
      </c>
      <c r="J1160" s="68"/>
      <c r="K1160" s="68"/>
      <c r="L1160" s="68"/>
      <c r="M1160" s="68"/>
      <c r="N1160" s="362"/>
      <c r="O1160" s="362"/>
      <c r="P1160" s="216">
        <v>68870</v>
      </c>
      <c r="Q1160" s="216">
        <v>0</v>
      </c>
      <c r="R1160" s="68" t="s">
        <v>638</v>
      </c>
      <c r="S1160" s="363"/>
      <c r="T1160" s="277"/>
    </row>
    <row r="1161" spans="1:20" ht="38.25">
      <c r="A1161" s="192">
        <v>16</v>
      </c>
      <c r="B1161" s="68"/>
      <c r="C1161" s="214" t="s">
        <v>40</v>
      </c>
      <c r="D1161" s="215">
        <v>45079</v>
      </c>
      <c r="E1161" s="192" t="s">
        <v>3615</v>
      </c>
      <c r="F1161" s="192" t="s">
        <v>3</v>
      </c>
      <c r="G1161" s="192">
        <v>2117766</v>
      </c>
      <c r="H1161" s="68"/>
      <c r="I1161" s="198" t="s">
        <v>4002</v>
      </c>
      <c r="J1161" s="68"/>
      <c r="K1161" s="68"/>
      <c r="L1161" s="68"/>
      <c r="M1161" s="68"/>
      <c r="N1161" s="362"/>
      <c r="O1161" s="362"/>
      <c r="P1161" s="216">
        <v>0</v>
      </c>
      <c r="Q1161" s="216">
        <v>4404.34</v>
      </c>
      <c r="R1161" s="68" t="s">
        <v>638</v>
      </c>
      <c r="S1161" s="363"/>
      <c r="T1161" s="277"/>
    </row>
    <row r="1162" spans="1:20" ht="51">
      <c r="A1162" s="192" t="s">
        <v>541</v>
      </c>
      <c r="B1162" s="68"/>
      <c r="C1162" s="214" t="s">
        <v>590</v>
      </c>
      <c r="D1162" s="215">
        <v>45079</v>
      </c>
      <c r="E1162" s="192" t="s">
        <v>3616</v>
      </c>
      <c r="F1162" s="192" t="s">
        <v>3</v>
      </c>
      <c r="G1162" s="192">
        <v>2117786</v>
      </c>
      <c r="H1162" s="68"/>
      <c r="I1162" s="198" t="s">
        <v>4003</v>
      </c>
      <c r="J1162" s="68"/>
      <c r="K1162" s="68"/>
      <c r="L1162" s="68"/>
      <c r="M1162" s="68"/>
      <c r="N1162" s="362"/>
      <c r="O1162" s="362"/>
      <c r="P1162" s="216">
        <v>0</v>
      </c>
      <c r="Q1162" s="216">
        <v>900</v>
      </c>
      <c r="R1162" s="68" t="s">
        <v>638</v>
      </c>
      <c r="S1162" s="363"/>
      <c r="T1162" s="277"/>
    </row>
    <row r="1163" spans="1:20" ht="51">
      <c r="A1163" s="192" t="s">
        <v>541</v>
      </c>
      <c r="B1163" s="68"/>
      <c r="C1163" s="214" t="s">
        <v>590</v>
      </c>
      <c r="D1163" s="215">
        <v>45079</v>
      </c>
      <c r="E1163" s="192" t="s">
        <v>3617</v>
      </c>
      <c r="F1163" s="192" t="s">
        <v>3</v>
      </c>
      <c r="G1163" s="192">
        <v>2117790</v>
      </c>
      <c r="H1163" s="68"/>
      <c r="I1163" s="198" t="s">
        <v>2406</v>
      </c>
      <c r="J1163" s="68"/>
      <c r="K1163" s="68"/>
      <c r="L1163" s="68"/>
      <c r="M1163" s="68"/>
      <c r="N1163" s="362"/>
      <c r="O1163" s="362"/>
      <c r="P1163" s="216">
        <v>0</v>
      </c>
      <c r="Q1163" s="216">
        <v>508.11</v>
      </c>
      <c r="R1163" s="68" t="s">
        <v>638</v>
      </c>
      <c r="S1163" s="363"/>
      <c r="T1163" s="277"/>
    </row>
    <row r="1164" spans="1:20" ht="51">
      <c r="A1164" s="192" t="s">
        <v>541</v>
      </c>
      <c r="B1164" s="68"/>
      <c r="C1164" s="214" t="s">
        <v>590</v>
      </c>
      <c r="D1164" s="215">
        <v>45079</v>
      </c>
      <c r="E1164" s="192" t="s">
        <v>3618</v>
      </c>
      <c r="F1164" s="192" t="s">
        <v>3</v>
      </c>
      <c r="G1164" s="192">
        <v>2117796</v>
      </c>
      <c r="H1164" s="68"/>
      <c r="I1164" s="198" t="s">
        <v>4004</v>
      </c>
      <c r="J1164" s="68"/>
      <c r="K1164" s="68"/>
      <c r="L1164" s="68"/>
      <c r="M1164" s="68"/>
      <c r="N1164" s="362"/>
      <c r="O1164" s="362"/>
      <c r="P1164" s="216">
        <v>0</v>
      </c>
      <c r="Q1164" s="216">
        <v>1756.64</v>
      </c>
      <c r="R1164" s="68" t="s">
        <v>638</v>
      </c>
      <c r="S1164" s="363"/>
      <c r="T1164" s="277"/>
    </row>
    <row r="1165" spans="1:20" ht="51">
      <c r="A1165" s="192">
        <v>417</v>
      </c>
      <c r="B1165" s="68"/>
      <c r="C1165" s="214" t="s">
        <v>147</v>
      </c>
      <c r="D1165" s="215">
        <v>45079</v>
      </c>
      <c r="E1165" s="192" t="s">
        <v>3619</v>
      </c>
      <c r="F1165" s="192" t="s">
        <v>3</v>
      </c>
      <c r="G1165" s="192">
        <v>2117797</v>
      </c>
      <c r="H1165" s="68"/>
      <c r="I1165" s="198" t="s">
        <v>4005</v>
      </c>
      <c r="J1165" s="68"/>
      <c r="K1165" s="68"/>
      <c r="L1165" s="68"/>
      <c r="M1165" s="68"/>
      <c r="N1165" s="362"/>
      <c r="O1165" s="362"/>
      <c r="P1165" s="216">
        <v>0</v>
      </c>
      <c r="Q1165" s="216">
        <v>40780</v>
      </c>
      <c r="R1165" s="68" t="s">
        <v>638</v>
      </c>
      <c r="S1165" s="363"/>
      <c r="T1165" s="277"/>
    </row>
    <row r="1166" spans="1:20" ht="63.75">
      <c r="A1166" s="192">
        <v>200</v>
      </c>
      <c r="B1166" s="68"/>
      <c r="C1166" s="214" t="s">
        <v>84</v>
      </c>
      <c r="D1166" s="215">
        <v>45079</v>
      </c>
      <c r="E1166" s="192" t="s">
        <v>3620</v>
      </c>
      <c r="F1166" s="192" t="s">
        <v>3</v>
      </c>
      <c r="G1166" s="192">
        <v>2117798</v>
      </c>
      <c r="H1166" s="68"/>
      <c r="I1166" s="198" t="s">
        <v>4006</v>
      </c>
      <c r="J1166" s="68"/>
      <c r="K1166" s="68"/>
      <c r="L1166" s="68"/>
      <c r="M1166" s="68"/>
      <c r="N1166" s="362"/>
      <c r="O1166" s="362"/>
      <c r="P1166" s="216">
        <v>0</v>
      </c>
      <c r="Q1166" s="216">
        <v>7797.69</v>
      </c>
      <c r="R1166" s="68" t="s">
        <v>638</v>
      </c>
      <c r="S1166" s="363"/>
      <c r="T1166" s="277"/>
    </row>
    <row r="1167" spans="1:20" ht="51">
      <c r="A1167" s="192" t="s">
        <v>541</v>
      </c>
      <c r="B1167" s="68"/>
      <c r="C1167" s="214" t="s">
        <v>590</v>
      </c>
      <c r="D1167" s="215">
        <v>45079</v>
      </c>
      <c r="E1167" s="192" t="s">
        <v>3621</v>
      </c>
      <c r="F1167" s="192" t="s">
        <v>3</v>
      </c>
      <c r="G1167" s="192">
        <v>2117823</v>
      </c>
      <c r="H1167" s="68"/>
      <c r="I1167" s="198" t="s">
        <v>4007</v>
      </c>
      <c r="J1167" s="68"/>
      <c r="K1167" s="68"/>
      <c r="L1167" s="68"/>
      <c r="M1167" s="68"/>
      <c r="N1167" s="362"/>
      <c r="O1167" s="362"/>
      <c r="P1167" s="216">
        <v>0</v>
      </c>
      <c r="Q1167" s="216">
        <v>508.5</v>
      </c>
      <c r="R1167" s="68" t="s">
        <v>638</v>
      </c>
      <c r="S1167" s="363"/>
      <c r="T1167" s="277"/>
    </row>
    <row r="1168" spans="1:20" ht="51">
      <c r="A1168" s="192">
        <v>513</v>
      </c>
      <c r="B1168" s="68"/>
      <c r="C1168" s="214" t="s">
        <v>160</v>
      </c>
      <c r="D1168" s="215">
        <v>45079</v>
      </c>
      <c r="E1168" s="192" t="s">
        <v>3622</v>
      </c>
      <c r="F1168" s="192" t="s">
        <v>3</v>
      </c>
      <c r="G1168" s="192">
        <v>2117824</v>
      </c>
      <c r="H1168" s="68"/>
      <c r="I1168" s="198" t="s">
        <v>4008</v>
      </c>
      <c r="J1168" s="68"/>
      <c r="K1168" s="68"/>
      <c r="L1168" s="68"/>
      <c r="M1168" s="68"/>
      <c r="N1168" s="362"/>
      <c r="O1168" s="362"/>
      <c r="P1168" s="216">
        <v>0</v>
      </c>
      <c r="Q1168" s="216">
        <v>698.46</v>
      </c>
      <c r="R1168" s="68" t="s">
        <v>638</v>
      </c>
      <c r="S1168" s="363"/>
      <c r="T1168" s="277"/>
    </row>
    <row r="1169" spans="1:20" ht="51">
      <c r="A1169" s="192">
        <v>513</v>
      </c>
      <c r="B1169" s="68"/>
      <c r="C1169" s="214" t="s">
        <v>160</v>
      </c>
      <c r="D1169" s="215">
        <v>45079</v>
      </c>
      <c r="E1169" s="192" t="s">
        <v>3623</v>
      </c>
      <c r="F1169" s="192" t="s">
        <v>3</v>
      </c>
      <c r="G1169" s="192">
        <v>2117826</v>
      </c>
      <c r="H1169" s="68"/>
      <c r="I1169" s="198" t="s">
        <v>4009</v>
      </c>
      <c r="J1169" s="68"/>
      <c r="K1169" s="68"/>
      <c r="L1169" s="68"/>
      <c r="M1169" s="68"/>
      <c r="N1169" s="362"/>
      <c r="O1169" s="362"/>
      <c r="P1169" s="216">
        <v>0</v>
      </c>
      <c r="Q1169" s="216">
        <v>38.9</v>
      </c>
      <c r="R1169" s="68" t="s">
        <v>638</v>
      </c>
      <c r="S1169" s="363"/>
      <c r="T1169" s="277"/>
    </row>
    <row r="1170" spans="1:20" ht="51">
      <c r="A1170" s="192" t="s">
        <v>541</v>
      </c>
      <c r="B1170" s="68"/>
      <c r="C1170" s="214" t="s">
        <v>590</v>
      </c>
      <c r="D1170" s="215">
        <v>45079</v>
      </c>
      <c r="E1170" s="192" t="s">
        <v>3624</v>
      </c>
      <c r="F1170" s="192" t="s">
        <v>3</v>
      </c>
      <c r="G1170" s="192">
        <v>2117828</v>
      </c>
      <c r="H1170" s="68"/>
      <c r="I1170" s="198" t="s">
        <v>4010</v>
      </c>
      <c r="J1170" s="68"/>
      <c r="K1170" s="68"/>
      <c r="L1170" s="68"/>
      <c r="M1170" s="68"/>
      <c r="N1170" s="362"/>
      <c r="O1170" s="362"/>
      <c r="P1170" s="216">
        <v>0</v>
      </c>
      <c r="Q1170" s="216">
        <v>1122.98</v>
      </c>
      <c r="R1170" s="68" t="s">
        <v>638</v>
      </c>
      <c r="S1170" s="363"/>
      <c r="T1170" s="277"/>
    </row>
    <row r="1171" spans="1:20" ht="63.75">
      <c r="A1171" s="192">
        <v>109</v>
      </c>
      <c r="B1171" s="68"/>
      <c r="C1171" s="214" t="s">
        <v>614</v>
      </c>
      <c r="D1171" s="215">
        <v>45079</v>
      </c>
      <c r="E1171" s="192" t="s">
        <v>3625</v>
      </c>
      <c r="F1171" s="192" t="s">
        <v>3</v>
      </c>
      <c r="G1171" s="192">
        <v>2117835</v>
      </c>
      <c r="H1171" s="68"/>
      <c r="I1171" s="198" t="s">
        <v>4011</v>
      </c>
      <c r="J1171" s="68"/>
      <c r="K1171" s="68"/>
      <c r="L1171" s="68"/>
      <c r="M1171" s="68"/>
      <c r="N1171" s="362"/>
      <c r="O1171" s="362"/>
      <c r="P1171" s="216">
        <v>0</v>
      </c>
      <c r="Q1171" s="216">
        <v>28.8</v>
      </c>
      <c r="R1171" s="68" t="s">
        <v>638</v>
      </c>
      <c r="S1171" s="363"/>
      <c r="T1171" s="277"/>
    </row>
    <row r="1172" spans="1:20" ht="63.75">
      <c r="A1172" s="192">
        <v>86</v>
      </c>
      <c r="B1172" s="68"/>
      <c r="C1172" s="214" t="s">
        <v>50</v>
      </c>
      <c r="D1172" s="215">
        <v>45079</v>
      </c>
      <c r="E1172" s="192" t="s">
        <v>3626</v>
      </c>
      <c r="F1172" s="192" t="s">
        <v>3</v>
      </c>
      <c r="G1172" s="192">
        <v>2117845</v>
      </c>
      <c r="H1172" s="68"/>
      <c r="I1172" s="198" t="s">
        <v>4012</v>
      </c>
      <c r="J1172" s="68"/>
      <c r="K1172" s="68"/>
      <c r="L1172" s="68"/>
      <c r="M1172" s="68"/>
      <c r="N1172" s="362"/>
      <c r="O1172" s="362"/>
      <c r="P1172" s="216">
        <v>0</v>
      </c>
      <c r="Q1172" s="216">
        <v>12298.92</v>
      </c>
      <c r="R1172" s="68" t="s">
        <v>638</v>
      </c>
      <c r="S1172" s="363"/>
      <c r="T1172" s="277"/>
    </row>
    <row r="1173" spans="1:20" ht="63.75">
      <c r="A1173" s="192" t="s">
        <v>544</v>
      </c>
      <c r="B1173" s="68"/>
      <c r="C1173" s="214" t="s">
        <v>683</v>
      </c>
      <c r="D1173" s="215">
        <v>45079</v>
      </c>
      <c r="E1173" s="192" t="s">
        <v>3627</v>
      </c>
      <c r="F1173" s="192" t="s">
        <v>600</v>
      </c>
      <c r="G1173" s="192">
        <v>5762320</v>
      </c>
      <c r="H1173" s="68"/>
      <c r="I1173" s="198" t="s">
        <v>4013</v>
      </c>
      <c r="J1173" s="68"/>
      <c r="K1173" s="68"/>
      <c r="L1173" s="68"/>
      <c r="M1173" s="68"/>
      <c r="N1173" s="362"/>
      <c r="O1173" s="362"/>
      <c r="P1173" s="216">
        <v>0</v>
      </c>
      <c r="Q1173" s="216">
        <v>469944.56</v>
      </c>
      <c r="R1173" s="68" t="s">
        <v>638</v>
      </c>
      <c r="S1173" s="363"/>
      <c r="T1173" s="277"/>
    </row>
    <row r="1174" spans="1:20" ht="51">
      <c r="A1174" s="192" t="s">
        <v>541</v>
      </c>
      <c r="B1174" s="68"/>
      <c r="C1174" s="214" t="s">
        <v>590</v>
      </c>
      <c r="D1174" s="215">
        <v>45079</v>
      </c>
      <c r="E1174" s="192" t="s">
        <v>3628</v>
      </c>
      <c r="F1174" s="192" t="s">
        <v>3</v>
      </c>
      <c r="G1174" s="192">
        <v>2117851</v>
      </c>
      <c r="H1174" s="68"/>
      <c r="I1174" s="198" t="s">
        <v>4014</v>
      </c>
      <c r="J1174" s="68"/>
      <c r="K1174" s="68"/>
      <c r="L1174" s="68"/>
      <c r="M1174" s="68"/>
      <c r="N1174" s="362"/>
      <c r="O1174" s="362"/>
      <c r="P1174" s="216">
        <v>0</v>
      </c>
      <c r="Q1174" s="216">
        <v>4762.51</v>
      </c>
      <c r="R1174" s="68" t="s">
        <v>638</v>
      </c>
      <c r="S1174" s="363"/>
      <c r="T1174" s="277"/>
    </row>
    <row r="1175" spans="1:20" ht="38.25">
      <c r="A1175" s="192" t="s">
        <v>550</v>
      </c>
      <c r="B1175" s="68"/>
      <c r="C1175" s="214" t="s">
        <v>589</v>
      </c>
      <c r="D1175" s="215">
        <v>45079</v>
      </c>
      <c r="E1175" s="192" t="s">
        <v>3629</v>
      </c>
      <c r="F1175" s="192" t="s">
        <v>3</v>
      </c>
      <c r="G1175" s="192">
        <v>2117865</v>
      </c>
      <c r="H1175" s="68"/>
      <c r="I1175" s="198" t="s">
        <v>5415</v>
      </c>
      <c r="J1175" s="68"/>
      <c r="K1175" s="68"/>
      <c r="L1175" s="68"/>
      <c r="M1175" s="68"/>
      <c r="N1175" s="362"/>
      <c r="O1175" s="362"/>
      <c r="P1175" s="216">
        <v>0</v>
      </c>
      <c r="Q1175" s="216">
        <v>551.99</v>
      </c>
      <c r="R1175" s="68" t="s">
        <v>638</v>
      </c>
      <c r="S1175" s="363"/>
      <c r="T1175" s="277"/>
    </row>
    <row r="1176" spans="1:20" ht="63.75">
      <c r="A1176" s="192">
        <v>226</v>
      </c>
      <c r="B1176" s="68"/>
      <c r="C1176" s="214" t="s">
        <v>97</v>
      </c>
      <c r="D1176" s="215">
        <v>45079</v>
      </c>
      <c r="E1176" s="192" t="s">
        <v>3630</v>
      </c>
      <c r="F1176" s="192" t="s">
        <v>3</v>
      </c>
      <c r="G1176" s="192">
        <v>2117781</v>
      </c>
      <c r="H1176" s="68"/>
      <c r="I1176" s="198" t="s">
        <v>4015</v>
      </c>
      <c r="J1176" s="68"/>
      <c r="K1176" s="68"/>
      <c r="L1176" s="68"/>
      <c r="M1176" s="68"/>
      <c r="N1176" s="362"/>
      <c r="O1176" s="362"/>
      <c r="P1176" s="216">
        <v>0</v>
      </c>
      <c r="Q1176" s="216">
        <v>1613.15</v>
      </c>
      <c r="R1176" s="68" t="s">
        <v>638</v>
      </c>
      <c r="S1176" s="363"/>
      <c r="T1176" s="277"/>
    </row>
    <row r="1177" spans="1:20" ht="51">
      <c r="A1177" s="192" t="s">
        <v>541</v>
      </c>
      <c r="B1177" s="68"/>
      <c r="C1177" s="214" t="s">
        <v>590</v>
      </c>
      <c r="D1177" s="215">
        <v>45079</v>
      </c>
      <c r="E1177" s="192" t="s">
        <v>3631</v>
      </c>
      <c r="F1177" s="192" t="s">
        <v>3</v>
      </c>
      <c r="G1177" s="192">
        <v>2117799</v>
      </c>
      <c r="H1177" s="68"/>
      <c r="I1177" s="198" t="s">
        <v>4016</v>
      </c>
      <c r="J1177" s="68"/>
      <c r="K1177" s="68"/>
      <c r="L1177" s="68"/>
      <c r="M1177" s="68"/>
      <c r="N1177" s="362"/>
      <c r="O1177" s="362"/>
      <c r="P1177" s="216">
        <v>0</v>
      </c>
      <c r="Q1177" s="216">
        <v>826.94</v>
      </c>
      <c r="R1177" s="68" t="s">
        <v>638</v>
      </c>
      <c r="S1177" s="363"/>
      <c r="T1177" s="277"/>
    </row>
    <row r="1178" spans="1:20" ht="51">
      <c r="A1178" s="192" t="s">
        <v>541</v>
      </c>
      <c r="B1178" s="68"/>
      <c r="C1178" s="214" t="s">
        <v>590</v>
      </c>
      <c r="D1178" s="215">
        <v>45082</v>
      </c>
      <c r="E1178" s="192" t="s">
        <v>3632</v>
      </c>
      <c r="F1178" s="192" t="s">
        <v>3</v>
      </c>
      <c r="G1178" s="192">
        <v>2118147</v>
      </c>
      <c r="H1178" s="68"/>
      <c r="I1178" s="198" t="s">
        <v>1560</v>
      </c>
      <c r="J1178" s="68"/>
      <c r="K1178" s="68"/>
      <c r="L1178" s="68"/>
      <c r="M1178" s="68"/>
      <c r="N1178" s="362"/>
      <c r="O1178" s="362"/>
      <c r="P1178" s="216">
        <v>0</v>
      </c>
      <c r="Q1178" s="216">
        <v>810</v>
      </c>
      <c r="R1178" s="68" t="s">
        <v>638</v>
      </c>
      <c r="S1178" s="363"/>
      <c r="T1178" s="277"/>
    </row>
    <row r="1179" spans="1:20" ht="51">
      <c r="A1179" s="192" t="s">
        <v>541</v>
      </c>
      <c r="B1179" s="68"/>
      <c r="C1179" s="214" t="s">
        <v>590</v>
      </c>
      <c r="D1179" s="215">
        <v>45082</v>
      </c>
      <c r="E1179" s="192" t="s">
        <v>3633</v>
      </c>
      <c r="F1179" s="192" t="s">
        <v>3</v>
      </c>
      <c r="G1179" s="192">
        <v>2118155</v>
      </c>
      <c r="H1179" s="68"/>
      <c r="I1179" s="198" t="s">
        <v>1761</v>
      </c>
      <c r="J1179" s="68"/>
      <c r="K1179" s="68"/>
      <c r="L1179" s="68"/>
      <c r="M1179" s="68"/>
      <c r="N1179" s="362"/>
      <c r="O1179" s="362"/>
      <c r="P1179" s="216">
        <v>0</v>
      </c>
      <c r="Q1179" s="216">
        <v>1441</v>
      </c>
      <c r="R1179" s="68" t="s">
        <v>638</v>
      </c>
      <c r="S1179" s="363"/>
      <c r="T1179" s="277"/>
    </row>
    <row r="1180" spans="1:20" ht="51">
      <c r="A1180" s="192">
        <v>513</v>
      </c>
      <c r="B1180" s="68"/>
      <c r="C1180" s="214" t="s">
        <v>160</v>
      </c>
      <c r="D1180" s="215">
        <v>45082</v>
      </c>
      <c r="E1180" s="192" t="s">
        <v>3634</v>
      </c>
      <c r="F1180" s="192" t="s">
        <v>3</v>
      </c>
      <c r="G1180" s="192">
        <v>2118158</v>
      </c>
      <c r="H1180" s="68"/>
      <c r="I1180" s="198" t="s">
        <v>4017</v>
      </c>
      <c r="J1180" s="68"/>
      <c r="K1180" s="68"/>
      <c r="L1180" s="68"/>
      <c r="M1180" s="68"/>
      <c r="N1180" s="362"/>
      <c r="O1180" s="362"/>
      <c r="P1180" s="216">
        <v>0</v>
      </c>
      <c r="Q1180" s="216">
        <v>1867.97</v>
      </c>
      <c r="R1180" s="68" t="s">
        <v>638</v>
      </c>
      <c r="S1180" s="363"/>
      <c r="T1180" s="277"/>
    </row>
    <row r="1181" spans="1:20" ht="51">
      <c r="A1181" s="192" t="s">
        <v>541</v>
      </c>
      <c r="B1181" s="68"/>
      <c r="C1181" s="214" t="s">
        <v>590</v>
      </c>
      <c r="D1181" s="215">
        <v>45082</v>
      </c>
      <c r="E1181" s="192" t="s">
        <v>3635</v>
      </c>
      <c r="F1181" s="192" t="s">
        <v>3</v>
      </c>
      <c r="G1181" s="192">
        <v>2118161</v>
      </c>
      <c r="H1181" s="68"/>
      <c r="I1181" s="198" t="s">
        <v>4018</v>
      </c>
      <c r="J1181" s="68"/>
      <c r="K1181" s="68"/>
      <c r="L1181" s="68"/>
      <c r="M1181" s="68"/>
      <c r="N1181" s="362"/>
      <c r="O1181" s="362"/>
      <c r="P1181" s="216">
        <v>0</v>
      </c>
      <c r="Q1181" s="216">
        <v>39743.26</v>
      </c>
      <c r="R1181" s="68" t="s">
        <v>638</v>
      </c>
      <c r="S1181" s="363"/>
      <c r="T1181" s="277"/>
    </row>
    <row r="1182" spans="1:20" ht="51">
      <c r="A1182" s="192" t="s">
        <v>541</v>
      </c>
      <c r="B1182" s="68"/>
      <c r="C1182" s="214" t="s">
        <v>590</v>
      </c>
      <c r="D1182" s="215">
        <v>45082</v>
      </c>
      <c r="E1182" s="192" t="s">
        <v>3636</v>
      </c>
      <c r="F1182" s="192" t="s">
        <v>3</v>
      </c>
      <c r="G1182" s="192">
        <v>2118162</v>
      </c>
      <c r="H1182" s="68"/>
      <c r="I1182" s="198" t="s">
        <v>4019</v>
      </c>
      <c r="J1182" s="68"/>
      <c r="K1182" s="68"/>
      <c r="L1182" s="68"/>
      <c r="M1182" s="68"/>
      <c r="N1182" s="362"/>
      <c r="O1182" s="362"/>
      <c r="P1182" s="216">
        <v>0</v>
      </c>
      <c r="Q1182" s="216">
        <v>793.17</v>
      </c>
      <c r="R1182" s="68" t="s">
        <v>638</v>
      </c>
      <c r="S1182" s="363"/>
      <c r="T1182" s="277"/>
    </row>
    <row r="1183" spans="1:20" ht="51">
      <c r="A1183" s="192" t="s">
        <v>541</v>
      </c>
      <c r="B1183" s="68"/>
      <c r="C1183" s="214" t="s">
        <v>590</v>
      </c>
      <c r="D1183" s="215">
        <v>45082</v>
      </c>
      <c r="E1183" s="192" t="s">
        <v>3637</v>
      </c>
      <c r="F1183" s="192" t="s">
        <v>3</v>
      </c>
      <c r="G1183" s="192">
        <v>2118173</v>
      </c>
      <c r="H1183" s="68"/>
      <c r="I1183" s="198" t="s">
        <v>4020</v>
      </c>
      <c r="J1183" s="68"/>
      <c r="K1183" s="68"/>
      <c r="L1183" s="68"/>
      <c r="M1183" s="68"/>
      <c r="N1183" s="362"/>
      <c r="O1183" s="362"/>
      <c r="P1183" s="216">
        <v>0</v>
      </c>
      <c r="Q1183" s="216">
        <v>1926.01</v>
      </c>
      <c r="R1183" s="68" t="s">
        <v>638</v>
      </c>
      <c r="S1183" s="363"/>
      <c r="T1183" s="277"/>
    </row>
    <row r="1184" spans="1:20" ht="51">
      <c r="A1184" s="192" t="s">
        <v>541</v>
      </c>
      <c r="B1184" s="68"/>
      <c r="C1184" s="214" t="s">
        <v>590</v>
      </c>
      <c r="D1184" s="215">
        <v>45082</v>
      </c>
      <c r="E1184" s="192" t="s">
        <v>3638</v>
      </c>
      <c r="F1184" s="192" t="s">
        <v>3</v>
      </c>
      <c r="G1184" s="192">
        <v>2118211</v>
      </c>
      <c r="H1184" s="68"/>
      <c r="I1184" s="198" t="s">
        <v>4021</v>
      </c>
      <c r="J1184" s="68"/>
      <c r="K1184" s="68"/>
      <c r="L1184" s="68"/>
      <c r="M1184" s="68"/>
      <c r="N1184" s="362"/>
      <c r="O1184" s="362"/>
      <c r="P1184" s="216">
        <v>0</v>
      </c>
      <c r="Q1184" s="216">
        <v>294.41000000000003</v>
      </c>
      <c r="R1184" s="68" t="s">
        <v>638</v>
      </c>
      <c r="S1184" s="363"/>
      <c r="T1184" s="277"/>
    </row>
    <row r="1185" spans="1:20" ht="51">
      <c r="A1185" s="192">
        <v>596</v>
      </c>
      <c r="B1185" s="68"/>
      <c r="C1185" s="214" t="s">
        <v>1248</v>
      </c>
      <c r="D1185" s="215">
        <v>45082</v>
      </c>
      <c r="E1185" s="192" t="s">
        <v>3639</v>
      </c>
      <c r="F1185" s="192" t="s">
        <v>3</v>
      </c>
      <c r="G1185" s="192">
        <v>2118212</v>
      </c>
      <c r="H1185" s="68"/>
      <c r="I1185" s="198" t="s">
        <v>4022</v>
      </c>
      <c r="J1185" s="68"/>
      <c r="K1185" s="68"/>
      <c r="L1185" s="68"/>
      <c r="M1185" s="68"/>
      <c r="N1185" s="362"/>
      <c r="O1185" s="362"/>
      <c r="P1185" s="216">
        <v>0</v>
      </c>
      <c r="Q1185" s="216">
        <v>0.5</v>
      </c>
      <c r="R1185" s="68" t="s">
        <v>638</v>
      </c>
      <c r="S1185" s="363"/>
      <c r="T1185" s="277"/>
    </row>
    <row r="1186" spans="1:20" ht="51">
      <c r="A1186" s="192">
        <v>596</v>
      </c>
      <c r="B1186" s="68"/>
      <c r="C1186" s="214" t="s">
        <v>1248</v>
      </c>
      <c r="D1186" s="215">
        <v>45082</v>
      </c>
      <c r="E1186" s="192" t="s">
        <v>3640</v>
      </c>
      <c r="F1186" s="192" t="s">
        <v>3</v>
      </c>
      <c r="G1186" s="192">
        <v>2118214</v>
      </c>
      <c r="H1186" s="68"/>
      <c r="I1186" s="198" t="s">
        <v>4023</v>
      </c>
      <c r="J1186" s="68"/>
      <c r="K1186" s="68"/>
      <c r="L1186" s="68"/>
      <c r="M1186" s="68"/>
      <c r="N1186" s="362"/>
      <c r="O1186" s="362"/>
      <c r="P1186" s="216">
        <v>0</v>
      </c>
      <c r="Q1186" s="216">
        <v>427</v>
      </c>
      <c r="R1186" s="68" t="s">
        <v>638</v>
      </c>
      <c r="S1186" s="363"/>
      <c r="T1186" s="277"/>
    </row>
    <row r="1187" spans="1:20" ht="51">
      <c r="A1187" s="192" t="s">
        <v>541</v>
      </c>
      <c r="B1187" s="68"/>
      <c r="C1187" s="214" t="s">
        <v>590</v>
      </c>
      <c r="D1187" s="215">
        <v>45082</v>
      </c>
      <c r="E1187" s="192" t="s">
        <v>3641</v>
      </c>
      <c r="F1187" s="192" t="s">
        <v>3</v>
      </c>
      <c r="G1187" s="192">
        <v>2118216</v>
      </c>
      <c r="H1187" s="68"/>
      <c r="I1187" s="198" t="s">
        <v>4024</v>
      </c>
      <c r="J1187" s="68"/>
      <c r="K1187" s="68"/>
      <c r="L1187" s="68"/>
      <c r="M1187" s="68"/>
      <c r="N1187" s="362"/>
      <c r="O1187" s="362"/>
      <c r="P1187" s="216">
        <v>0</v>
      </c>
      <c r="Q1187" s="216">
        <v>727.4</v>
      </c>
      <c r="R1187" s="68" t="s">
        <v>638</v>
      </c>
      <c r="S1187" s="363"/>
      <c r="T1187" s="277"/>
    </row>
    <row r="1188" spans="1:20" ht="51">
      <c r="A1188" s="192" t="s">
        <v>541</v>
      </c>
      <c r="B1188" s="68"/>
      <c r="C1188" s="214" t="s">
        <v>590</v>
      </c>
      <c r="D1188" s="215">
        <v>45082</v>
      </c>
      <c r="E1188" s="192" t="s">
        <v>3642</v>
      </c>
      <c r="F1188" s="192" t="s">
        <v>3</v>
      </c>
      <c r="G1188" s="192">
        <v>2118217</v>
      </c>
      <c r="H1188" s="68"/>
      <c r="I1188" s="198" t="s">
        <v>1552</v>
      </c>
      <c r="J1188" s="68"/>
      <c r="K1188" s="68"/>
      <c r="L1188" s="68"/>
      <c r="M1188" s="68"/>
      <c r="N1188" s="362"/>
      <c r="O1188" s="362"/>
      <c r="P1188" s="216">
        <v>0</v>
      </c>
      <c r="Q1188" s="216">
        <v>6200</v>
      </c>
      <c r="R1188" s="68" t="s">
        <v>638</v>
      </c>
      <c r="S1188" s="363"/>
      <c r="T1188" s="277"/>
    </row>
    <row r="1189" spans="1:20" ht="51">
      <c r="A1189" s="192" t="s">
        <v>541</v>
      </c>
      <c r="B1189" s="68"/>
      <c r="C1189" s="214" t="s">
        <v>590</v>
      </c>
      <c r="D1189" s="215">
        <v>45082</v>
      </c>
      <c r="E1189" s="192" t="s">
        <v>3643</v>
      </c>
      <c r="F1189" s="192" t="s">
        <v>3</v>
      </c>
      <c r="G1189" s="192">
        <v>2118218</v>
      </c>
      <c r="H1189" s="68"/>
      <c r="I1189" s="198" t="s">
        <v>1762</v>
      </c>
      <c r="J1189" s="68"/>
      <c r="K1189" s="68"/>
      <c r="L1189" s="68"/>
      <c r="M1189" s="68"/>
      <c r="N1189" s="362"/>
      <c r="O1189" s="362"/>
      <c r="P1189" s="216">
        <v>0</v>
      </c>
      <c r="Q1189" s="216">
        <v>1360</v>
      </c>
      <c r="R1189" s="68" t="s">
        <v>638</v>
      </c>
      <c r="S1189" s="363"/>
      <c r="T1189" s="277"/>
    </row>
    <row r="1190" spans="1:20" ht="51">
      <c r="A1190" s="192" t="s">
        <v>541</v>
      </c>
      <c r="B1190" s="68"/>
      <c r="C1190" s="214" t="s">
        <v>590</v>
      </c>
      <c r="D1190" s="215">
        <v>45082</v>
      </c>
      <c r="E1190" s="192" t="s">
        <v>3644</v>
      </c>
      <c r="F1190" s="192" t="s">
        <v>3</v>
      </c>
      <c r="G1190" s="192">
        <v>2118235</v>
      </c>
      <c r="H1190" s="68"/>
      <c r="I1190" s="198" t="s">
        <v>1764</v>
      </c>
      <c r="J1190" s="68"/>
      <c r="K1190" s="68"/>
      <c r="L1190" s="68"/>
      <c r="M1190" s="68"/>
      <c r="N1190" s="362"/>
      <c r="O1190" s="362"/>
      <c r="P1190" s="216">
        <v>0</v>
      </c>
      <c r="Q1190" s="216">
        <v>4310</v>
      </c>
      <c r="R1190" s="68" t="s">
        <v>638</v>
      </c>
      <c r="S1190" s="363"/>
      <c r="T1190" s="277"/>
    </row>
    <row r="1191" spans="1:20" ht="51">
      <c r="A1191" s="192" t="s">
        <v>541</v>
      </c>
      <c r="B1191" s="68"/>
      <c r="C1191" s="214" t="s">
        <v>590</v>
      </c>
      <c r="D1191" s="215">
        <v>45082</v>
      </c>
      <c r="E1191" s="192" t="s">
        <v>3645</v>
      </c>
      <c r="F1191" s="192" t="s">
        <v>3</v>
      </c>
      <c r="G1191" s="192">
        <v>2118266</v>
      </c>
      <c r="H1191" s="68"/>
      <c r="I1191" s="198" t="s">
        <v>4025</v>
      </c>
      <c r="J1191" s="68"/>
      <c r="K1191" s="68"/>
      <c r="L1191" s="68"/>
      <c r="M1191" s="68"/>
      <c r="N1191" s="362"/>
      <c r="O1191" s="362"/>
      <c r="P1191" s="216">
        <v>0</v>
      </c>
      <c r="Q1191" s="216">
        <v>337.22</v>
      </c>
      <c r="R1191" s="68" t="s">
        <v>638</v>
      </c>
      <c r="S1191" s="363"/>
      <c r="T1191" s="277"/>
    </row>
    <row r="1192" spans="1:20" ht="63.75">
      <c r="A1192" s="192" t="s">
        <v>541</v>
      </c>
      <c r="B1192" s="68"/>
      <c r="C1192" s="214" t="s">
        <v>590</v>
      </c>
      <c r="D1192" s="215">
        <v>45082</v>
      </c>
      <c r="E1192" s="192" t="s">
        <v>3646</v>
      </c>
      <c r="F1192" s="192" t="s">
        <v>3</v>
      </c>
      <c r="G1192" s="192">
        <v>2118300</v>
      </c>
      <c r="H1192" s="68"/>
      <c r="I1192" s="198" t="s">
        <v>4026</v>
      </c>
      <c r="J1192" s="68"/>
      <c r="K1192" s="68"/>
      <c r="L1192" s="68"/>
      <c r="M1192" s="68"/>
      <c r="N1192" s="362"/>
      <c r="O1192" s="362"/>
      <c r="P1192" s="216">
        <v>0</v>
      </c>
      <c r="Q1192" s="216">
        <v>177.12</v>
      </c>
      <c r="R1192" s="68" t="s">
        <v>638</v>
      </c>
      <c r="S1192" s="363"/>
      <c r="T1192" s="277"/>
    </row>
    <row r="1193" spans="1:20" ht="89.25">
      <c r="A1193" s="192">
        <v>269</v>
      </c>
      <c r="B1193" s="68"/>
      <c r="C1193" s="214" t="s">
        <v>109</v>
      </c>
      <c r="D1193" s="215">
        <v>45082</v>
      </c>
      <c r="E1193" s="192" t="s">
        <v>3647</v>
      </c>
      <c r="F1193" s="192" t="s">
        <v>3</v>
      </c>
      <c r="G1193" s="192">
        <v>2118178</v>
      </c>
      <c r="H1193" s="68"/>
      <c r="I1193" s="198" t="s">
        <v>4338</v>
      </c>
      <c r="J1193" s="68"/>
      <c r="K1193" s="68"/>
      <c r="L1193" s="68"/>
      <c r="M1193" s="68"/>
      <c r="N1193" s="362"/>
      <c r="O1193" s="362"/>
      <c r="P1193" s="216">
        <v>0</v>
      </c>
      <c r="Q1193" s="216">
        <v>11176.56</v>
      </c>
      <c r="R1193" s="68" t="s">
        <v>638</v>
      </c>
      <c r="S1193" s="363"/>
      <c r="T1193" s="277"/>
    </row>
    <row r="1194" spans="1:20" ht="89.25">
      <c r="A1194" s="192">
        <v>269</v>
      </c>
      <c r="B1194" s="68"/>
      <c r="C1194" s="214" t="s">
        <v>109</v>
      </c>
      <c r="D1194" s="215">
        <v>45082</v>
      </c>
      <c r="E1194" s="192" t="s">
        <v>3647</v>
      </c>
      <c r="F1194" s="192" t="s">
        <v>3</v>
      </c>
      <c r="G1194" s="192">
        <v>2118178</v>
      </c>
      <c r="H1194" s="68"/>
      <c r="I1194" s="198" t="s">
        <v>4338</v>
      </c>
      <c r="J1194" s="68"/>
      <c r="K1194" s="68"/>
      <c r="L1194" s="68"/>
      <c r="M1194" s="68"/>
      <c r="N1194" s="362"/>
      <c r="O1194" s="362"/>
      <c r="P1194" s="216">
        <v>0</v>
      </c>
      <c r="Q1194" s="216">
        <v>8118.32</v>
      </c>
      <c r="R1194" s="68" t="s">
        <v>638</v>
      </c>
      <c r="S1194" s="363"/>
      <c r="T1194" s="277"/>
    </row>
    <row r="1195" spans="1:20" ht="89.25">
      <c r="A1195" s="192">
        <v>269</v>
      </c>
      <c r="B1195" s="68"/>
      <c r="C1195" s="214" t="s">
        <v>109</v>
      </c>
      <c r="D1195" s="215">
        <v>45082</v>
      </c>
      <c r="E1195" s="192" t="s">
        <v>3647</v>
      </c>
      <c r="F1195" s="192" t="s">
        <v>3</v>
      </c>
      <c r="G1195" s="192">
        <v>2118178</v>
      </c>
      <c r="H1195" s="68"/>
      <c r="I1195" s="198" t="s">
        <v>4338</v>
      </c>
      <c r="J1195" s="68"/>
      <c r="K1195" s="68"/>
      <c r="L1195" s="68"/>
      <c r="M1195" s="68"/>
      <c r="N1195" s="362"/>
      <c r="O1195" s="362"/>
      <c r="P1195" s="216">
        <v>0</v>
      </c>
      <c r="Q1195" s="216">
        <v>18911.55</v>
      </c>
      <c r="R1195" s="68" t="s">
        <v>638</v>
      </c>
      <c r="S1195" s="363"/>
      <c r="T1195" s="277"/>
    </row>
    <row r="1196" spans="1:20" ht="89.25">
      <c r="A1196" s="192">
        <v>269</v>
      </c>
      <c r="B1196" s="68"/>
      <c r="C1196" s="214" t="s">
        <v>109</v>
      </c>
      <c r="D1196" s="215">
        <v>45082</v>
      </c>
      <c r="E1196" s="192" t="s">
        <v>3647</v>
      </c>
      <c r="F1196" s="192" t="s">
        <v>3</v>
      </c>
      <c r="G1196" s="192">
        <v>2118178</v>
      </c>
      <c r="H1196" s="68"/>
      <c r="I1196" s="198" t="s">
        <v>4338</v>
      </c>
      <c r="J1196" s="68"/>
      <c r="K1196" s="68"/>
      <c r="L1196" s="68"/>
      <c r="M1196" s="68"/>
      <c r="N1196" s="362"/>
      <c r="O1196" s="362"/>
      <c r="P1196" s="216">
        <v>0</v>
      </c>
      <c r="Q1196" s="216">
        <v>8320.0499999999993</v>
      </c>
      <c r="R1196" s="68" t="s">
        <v>638</v>
      </c>
      <c r="S1196" s="363"/>
      <c r="T1196" s="277"/>
    </row>
    <row r="1197" spans="1:20" ht="89.25">
      <c r="A1197" s="192">
        <v>269</v>
      </c>
      <c r="B1197" s="68"/>
      <c r="C1197" s="214" t="s">
        <v>109</v>
      </c>
      <c r="D1197" s="215">
        <v>45082</v>
      </c>
      <c r="E1197" s="192" t="s">
        <v>3647</v>
      </c>
      <c r="F1197" s="192" t="s">
        <v>3</v>
      </c>
      <c r="G1197" s="192">
        <v>2118178</v>
      </c>
      <c r="H1197" s="68"/>
      <c r="I1197" s="198" t="s">
        <v>4338</v>
      </c>
      <c r="J1197" s="68"/>
      <c r="K1197" s="68"/>
      <c r="L1197" s="68"/>
      <c r="M1197" s="68"/>
      <c r="N1197" s="362"/>
      <c r="O1197" s="362"/>
      <c r="P1197" s="216">
        <v>0</v>
      </c>
      <c r="Q1197" s="216">
        <v>9079.7000000000007</v>
      </c>
      <c r="R1197" s="68" t="s">
        <v>638</v>
      </c>
      <c r="S1197" s="363"/>
      <c r="T1197" s="277"/>
    </row>
    <row r="1198" spans="1:20" ht="89.25">
      <c r="A1198" s="192">
        <v>269</v>
      </c>
      <c r="B1198" s="68"/>
      <c r="C1198" s="214" t="s">
        <v>109</v>
      </c>
      <c r="D1198" s="215">
        <v>45082</v>
      </c>
      <c r="E1198" s="192" t="s">
        <v>3647</v>
      </c>
      <c r="F1198" s="192" t="s">
        <v>3</v>
      </c>
      <c r="G1198" s="192">
        <v>2118178</v>
      </c>
      <c r="H1198" s="68"/>
      <c r="I1198" s="198" t="s">
        <v>4338</v>
      </c>
      <c r="J1198" s="68"/>
      <c r="K1198" s="68"/>
      <c r="L1198" s="68"/>
      <c r="M1198" s="68"/>
      <c r="N1198" s="362"/>
      <c r="O1198" s="362"/>
      <c r="P1198" s="216">
        <v>0</v>
      </c>
      <c r="Q1198" s="216">
        <v>8671.5</v>
      </c>
      <c r="R1198" s="68" t="s">
        <v>638</v>
      </c>
      <c r="S1198" s="363"/>
      <c r="T1198" s="277"/>
    </row>
    <row r="1199" spans="1:20" ht="89.25">
      <c r="A1199" s="192">
        <v>269</v>
      </c>
      <c r="B1199" s="68"/>
      <c r="C1199" s="214" t="s">
        <v>109</v>
      </c>
      <c r="D1199" s="215">
        <v>45082</v>
      </c>
      <c r="E1199" s="192" t="s">
        <v>3647</v>
      </c>
      <c r="F1199" s="192" t="s">
        <v>3</v>
      </c>
      <c r="G1199" s="192">
        <v>2118178</v>
      </c>
      <c r="H1199" s="68"/>
      <c r="I1199" s="198" t="s">
        <v>4338</v>
      </c>
      <c r="J1199" s="68"/>
      <c r="K1199" s="68"/>
      <c r="L1199" s="68"/>
      <c r="M1199" s="68"/>
      <c r="N1199" s="362"/>
      <c r="O1199" s="362"/>
      <c r="P1199" s="216">
        <v>0</v>
      </c>
      <c r="Q1199" s="216">
        <v>5433.05</v>
      </c>
      <c r="R1199" s="68" t="s">
        <v>638</v>
      </c>
      <c r="S1199" s="363"/>
      <c r="T1199" s="277"/>
    </row>
    <row r="1200" spans="1:20" ht="89.25">
      <c r="A1200" s="192">
        <v>269</v>
      </c>
      <c r="B1200" s="68"/>
      <c r="C1200" s="214" t="s">
        <v>109</v>
      </c>
      <c r="D1200" s="215">
        <v>45082</v>
      </c>
      <c r="E1200" s="192" t="s">
        <v>3647</v>
      </c>
      <c r="F1200" s="192" t="s">
        <v>3</v>
      </c>
      <c r="G1200" s="192">
        <v>2118178</v>
      </c>
      <c r="H1200" s="68"/>
      <c r="I1200" s="198" t="s">
        <v>4338</v>
      </c>
      <c r="J1200" s="68"/>
      <c r="K1200" s="68"/>
      <c r="L1200" s="68"/>
      <c r="M1200" s="68"/>
      <c r="N1200" s="362"/>
      <c r="O1200" s="362"/>
      <c r="P1200" s="216">
        <v>0</v>
      </c>
      <c r="Q1200" s="216">
        <v>9394.2000000000007</v>
      </c>
      <c r="R1200" s="68" t="s">
        <v>638</v>
      </c>
      <c r="S1200" s="363"/>
      <c r="T1200" s="277"/>
    </row>
    <row r="1201" spans="1:20" ht="89.25">
      <c r="A1201" s="192">
        <v>269</v>
      </c>
      <c r="B1201" s="68"/>
      <c r="C1201" s="214" t="s">
        <v>109</v>
      </c>
      <c r="D1201" s="215">
        <v>45082</v>
      </c>
      <c r="E1201" s="192" t="s">
        <v>3647</v>
      </c>
      <c r="F1201" s="192" t="s">
        <v>3</v>
      </c>
      <c r="G1201" s="192">
        <v>2118178</v>
      </c>
      <c r="H1201" s="68"/>
      <c r="I1201" s="198" t="s">
        <v>4338</v>
      </c>
      <c r="J1201" s="68"/>
      <c r="K1201" s="68"/>
      <c r="L1201" s="68"/>
      <c r="M1201" s="68"/>
      <c r="N1201" s="362"/>
      <c r="O1201" s="362"/>
      <c r="P1201" s="216">
        <v>0</v>
      </c>
      <c r="Q1201" s="216">
        <v>8626.02</v>
      </c>
      <c r="R1201" s="68" t="s">
        <v>638</v>
      </c>
      <c r="S1201" s="363"/>
      <c r="T1201" s="277"/>
    </row>
    <row r="1202" spans="1:20" ht="89.25">
      <c r="A1202" s="192">
        <v>269</v>
      </c>
      <c r="B1202" s="68"/>
      <c r="C1202" s="214" t="s">
        <v>109</v>
      </c>
      <c r="D1202" s="215">
        <v>45082</v>
      </c>
      <c r="E1202" s="192" t="s">
        <v>3647</v>
      </c>
      <c r="F1202" s="192" t="s">
        <v>3</v>
      </c>
      <c r="G1202" s="192">
        <v>2118178</v>
      </c>
      <c r="H1202" s="68"/>
      <c r="I1202" s="198" t="s">
        <v>4338</v>
      </c>
      <c r="J1202" s="68"/>
      <c r="K1202" s="68"/>
      <c r="L1202" s="68"/>
      <c r="M1202" s="68"/>
      <c r="N1202" s="362"/>
      <c r="O1202" s="362"/>
      <c r="P1202" s="216">
        <v>0</v>
      </c>
      <c r="Q1202" s="216">
        <v>12247.84</v>
      </c>
      <c r="R1202" s="68" t="s">
        <v>638</v>
      </c>
      <c r="S1202" s="363"/>
      <c r="T1202" s="277"/>
    </row>
    <row r="1203" spans="1:20" ht="89.25">
      <c r="A1203" s="192">
        <v>269</v>
      </c>
      <c r="B1203" s="68"/>
      <c r="C1203" s="214" t="s">
        <v>109</v>
      </c>
      <c r="D1203" s="215">
        <v>45082</v>
      </c>
      <c r="E1203" s="192" t="s">
        <v>3647</v>
      </c>
      <c r="F1203" s="192" t="s">
        <v>3</v>
      </c>
      <c r="G1203" s="192">
        <v>2118178</v>
      </c>
      <c r="H1203" s="68"/>
      <c r="I1203" s="198" t="s">
        <v>4338</v>
      </c>
      <c r="J1203" s="68"/>
      <c r="K1203" s="68"/>
      <c r="L1203" s="68"/>
      <c r="M1203" s="68"/>
      <c r="N1203" s="362"/>
      <c r="O1203" s="362"/>
      <c r="P1203" s="216">
        <v>0</v>
      </c>
      <c r="Q1203" s="216">
        <v>6210.9</v>
      </c>
      <c r="R1203" s="68" t="s">
        <v>638</v>
      </c>
      <c r="S1203" s="363"/>
      <c r="T1203" s="277"/>
    </row>
    <row r="1204" spans="1:20" ht="89.25">
      <c r="A1204" s="192">
        <v>269</v>
      </c>
      <c r="B1204" s="68"/>
      <c r="C1204" s="214" t="s">
        <v>109</v>
      </c>
      <c r="D1204" s="215">
        <v>45082</v>
      </c>
      <c r="E1204" s="192" t="s">
        <v>3647</v>
      </c>
      <c r="F1204" s="192" t="s">
        <v>3</v>
      </c>
      <c r="G1204" s="192">
        <v>2118178</v>
      </c>
      <c r="H1204" s="68"/>
      <c r="I1204" s="198" t="s">
        <v>4338</v>
      </c>
      <c r="J1204" s="68"/>
      <c r="K1204" s="68"/>
      <c r="L1204" s="68"/>
      <c r="M1204" s="68"/>
      <c r="N1204" s="362"/>
      <c r="O1204" s="362"/>
      <c r="P1204" s="216">
        <v>0</v>
      </c>
      <c r="Q1204" s="216">
        <v>6333.75</v>
      </c>
      <c r="R1204" s="68" t="s">
        <v>638</v>
      </c>
      <c r="S1204" s="363"/>
      <c r="T1204" s="277"/>
    </row>
    <row r="1205" spans="1:20" ht="89.25">
      <c r="A1205" s="192">
        <v>269</v>
      </c>
      <c r="B1205" s="68"/>
      <c r="C1205" s="214" t="s">
        <v>109</v>
      </c>
      <c r="D1205" s="215">
        <v>45082</v>
      </c>
      <c r="E1205" s="192" t="s">
        <v>3647</v>
      </c>
      <c r="F1205" s="192" t="s">
        <v>3</v>
      </c>
      <c r="G1205" s="192">
        <v>2118178</v>
      </c>
      <c r="H1205" s="68"/>
      <c r="I1205" s="198" t="s">
        <v>4338</v>
      </c>
      <c r="J1205" s="68"/>
      <c r="K1205" s="68"/>
      <c r="L1205" s="68"/>
      <c r="M1205" s="68"/>
      <c r="N1205" s="362"/>
      <c r="O1205" s="362"/>
      <c r="P1205" s="216">
        <v>0</v>
      </c>
      <c r="Q1205" s="216">
        <v>1552.72</v>
      </c>
      <c r="R1205" s="68" t="s">
        <v>638</v>
      </c>
      <c r="S1205" s="363"/>
      <c r="T1205" s="277"/>
    </row>
    <row r="1206" spans="1:20" ht="89.25">
      <c r="A1206" s="192">
        <v>269</v>
      </c>
      <c r="B1206" s="68"/>
      <c r="C1206" s="214" t="s">
        <v>109</v>
      </c>
      <c r="D1206" s="215">
        <v>45082</v>
      </c>
      <c r="E1206" s="192" t="s">
        <v>3647</v>
      </c>
      <c r="F1206" s="192" t="s">
        <v>3</v>
      </c>
      <c r="G1206" s="192">
        <v>2118178</v>
      </c>
      <c r="H1206" s="68"/>
      <c r="I1206" s="198" t="s">
        <v>4338</v>
      </c>
      <c r="J1206" s="68"/>
      <c r="K1206" s="68"/>
      <c r="L1206" s="68"/>
      <c r="M1206" s="68"/>
      <c r="N1206" s="362"/>
      <c r="O1206" s="362"/>
      <c r="P1206" s="216">
        <v>0</v>
      </c>
      <c r="Q1206" s="216">
        <v>34293.65</v>
      </c>
      <c r="R1206" s="68" t="s">
        <v>638</v>
      </c>
      <c r="S1206" s="363"/>
      <c r="T1206" s="277"/>
    </row>
    <row r="1207" spans="1:20" ht="89.25">
      <c r="A1207" s="192">
        <v>269</v>
      </c>
      <c r="B1207" s="68"/>
      <c r="C1207" s="214" t="s">
        <v>109</v>
      </c>
      <c r="D1207" s="215">
        <v>45082</v>
      </c>
      <c r="E1207" s="192" t="s">
        <v>3647</v>
      </c>
      <c r="F1207" s="192" t="s">
        <v>3</v>
      </c>
      <c r="G1207" s="192">
        <v>2118178</v>
      </c>
      <c r="H1207" s="68"/>
      <c r="I1207" s="198" t="s">
        <v>4338</v>
      </c>
      <c r="J1207" s="68"/>
      <c r="K1207" s="68"/>
      <c r="L1207" s="68"/>
      <c r="M1207" s="68"/>
      <c r="N1207" s="362"/>
      <c r="O1207" s="362"/>
      <c r="P1207" s="216">
        <v>0</v>
      </c>
      <c r="Q1207" s="216">
        <v>4726.72</v>
      </c>
      <c r="R1207" s="68" t="s">
        <v>638</v>
      </c>
      <c r="S1207" s="363"/>
      <c r="T1207" s="277"/>
    </row>
    <row r="1208" spans="1:20" ht="89.25">
      <c r="A1208" s="192">
        <v>269</v>
      </c>
      <c r="B1208" s="68"/>
      <c r="C1208" s="214" t="s">
        <v>109</v>
      </c>
      <c r="D1208" s="215">
        <v>45082</v>
      </c>
      <c r="E1208" s="192" t="s">
        <v>3647</v>
      </c>
      <c r="F1208" s="192" t="s">
        <v>3</v>
      </c>
      <c r="G1208" s="192">
        <v>2118178</v>
      </c>
      <c r="H1208" s="68"/>
      <c r="I1208" s="198" t="s">
        <v>4338</v>
      </c>
      <c r="J1208" s="68"/>
      <c r="K1208" s="68"/>
      <c r="L1208" s="68"/>
      <c r="M1208" s="68"/>
      <c r="N1208" s="362"/>
      <c r="O1208" s="362"/>
      <c r="P1208" s="216">
        <v>0</v>
      </c>
      <c r="Q1208" s="216">
        <v>18742.5</v>
      </c>
      <c r="R1208" s="68" t="s">
        <v>638</v>
      </c>
      <c r="S1208" s="363"/>
      <c r="T1208" s="277"/>
    </row>
    <row r="1209" spans="1:20" ht="89.25">
      <c r="A1209" s="192">
        <v>269</v>
      </c>
      <c r="B1209" s="68"/>
      <c r="C1209" s="214" t="s">
        <v>109</v>
      </c>
      <c r="D1209" s="215">
        <v>45082</v>
      </c>
      <c r="E1209" s="192" t="s">
        <v>3647</v>
      </c>
      <c r="F1209" s="192" t="s">
        <v>3</v>
      </c>
      <c r="G1209" s="192">
        <v>2118178</v>
      </c>
      <c r="H1209" s="68"/>
      <c r="I1209" s="198" t="s">
        <v>4338</v>
      </c>
      <c r="J1209" s="68"/>
      <c r="K1209" s="68"/>
      <c r="L1209" s="68"/>
      <c r="M1209" s="68"/>
      <c r="N1209" s="362"/>
      <c r="O1209" s="362"/>
      <c r="P1209" s="216">
        <v>0</v>
      </c>
      <c r="Q1209" s="216">
        <v>5361.75</v>
      </c>
      <c r="R1209" s="68" t="s">
        <v>638</v>
      </c>
      <c r="S1209" s="363"/>
      <c r="T1209" s="277"/>
    </row>
    <row r="1210" spans="1:20" ht="89.25">
      <c r="A1210" s="192">
        <v>269</v>
      </c>
      <c r="B1210" s="68"/>
      <c r="C1210" s="214" t="s">
        <v>109</v>
      </c>
      <c r="D1210" s="215">
        <v>45082</v>
      </c>
      <c r="E1210" s="192" t="s">
        <v>3647</v>
      </c>
      <c r="F1210" s="192" t="s">
        <v>3</v>
      </c>
      <c r="G1210" s="192">
        <v>2118178</v>
      </c>
      <c r="H1210" s="68"/>
      <c r="I1210" s="198" t="s">
        <v>4338</v>
      </c>
      <c r="J1210" s="68"/>
      <c r="K1210" s="68"/>
      <c r="L1210" s="68"/>
      <c r="M1210" s="68"/>
      <c r="N1210" s="362"/>
      <c r="O1210" s="362"/>
      <c r="P1210" s="216">
        <v>0</v>
      </c>
      <c r="Q1210" s="216">
        <v>11700.2</v>
      </c>
      <c r="R1210" s="68" t="s">
        <v>638</v>
      </c>
      <c r="S1210" s="363"/>
      <c r="T1210" s="277"/>
    </row>
    <row r="1211" spans="1:20" ht="89.25">
      <c r="A1211" s="192">
        <v>269</v>
      </c>
      <c r="B1211" s="68"/>
      <c r="C1211" s="214" t="s">
        <v>109</v>
      </c>
      <c r="D1211" s="215">
        <v>45082</v>
      </c>
      <c r="E1211" s="192" t="s">
        <v>3647</v>
      </c>
      <c r="F1211" s="192" t="s">
        <v>3</v>
      </c>
      <c r="G1211" s="192">
        <v>2118178</v>
      </c>
      <c r="H1211" s="68"/>
      <c r="I1211" s="198" t="s">
        <v>4338</v>
      </c>
      <c r="J1211" s="68"/>
      <c r="K1211" s="68"/>
      <c r="L1211" s="68"/>
      <c r="M1211" s="68"/>
      <c r="N1211" s="362"/>
      <c r="O1211" s="362"/>
      <c r="P1211" s="216">
        <v>0</v>
      </c>
      <c r="Q1211" s="216">
        <v>8682.9599999999991</v>
      </c>
      <c r="R1211" s="68" t="s">
        <v>638</v>
      </c>
      <c r="S1211" s="363"/>
      <c r="T1211" s="277"/>
    </row>
    <row r="1212" spans="1:20" ht="89.25">
      <c r="A1212" s="192">
        <v>269</v>
      </c>
      <c r="B1212" s="68"/>
      <c r="C1212" s="214" t="s">
        <v>109</v>
      </c>
      <c r="D1212" s="215">
        <v>45082</v>
      </c>
      <c r="E1212" s="192" t="s">
        <v>3647</v>
      </c>
      <c r="F1212" s="192" t="s">
        <v>3</v>
      </c>
      <c r="G1212" s="192">
        <v>2118178</v>
      </c>
      <c r="H1212" s="68"/>
      <c r="I1212" s="198" t="s">
        <v>4338</v>
      </c>
      <c r="J1212" s="68"/>
      <c r="K1212" s="68"/>
      <c r="L1212" s="68"/>
      <c r="M1212" s="68"/>
      <c r="N1212" s="362"/>
      <c r="O1212" s="362"/>
      <c r="P1212" s="216">
        <v>0</v>
      </c>
      <c r="Q1212" s="216">
        <v>18958.400000000001</v>
      </c>
      <c r="R1212" s="68" t="s">
        <v>638</v>
      </c>
      <c r="S1212" s="363"/>
      <c r="T1212" s="277"/>
    </row>
    <row r="1213" spans="1:20" ht="63.75">
      <c r="A1213" s="192" t="s">
        <v>541</v>
      </c>
      <c r="B1213" s="68"/>
      <c r="C1213" s="214" t="s">
        <v>590</v>
      </c>
      <c r="D1213" s="215">
        <v>45082</v>
      </c>
      <c r="E1213" s="192" t="s">
        <v>3648</v>
      </c>
      <c r="F1213" s="192" t="s">
        <v>3</v>
      </c>
      <c r="G1213" s="192">
        <v>2118181</v>
      </c>
      <c r="H1213" s="68"/>
      <c r="I1213" s="198" t="s">
        <v>4027</v>
      </c>
      <c r="J1213" s="68"/>
      <c r="K1213" s="68"/>
      <c r="L1213" s="68"/>
      <c r="M1213" s="68"/>
      <c r="N1213" s="362"/>
      <c r="O1213" s="362"/>
      <c r="P1213" s="216">
        <v>0</v>
      </c>
      <c r="Q1213" s="216">
        <v>8084.2</v>
      </c>
      <c r="R1213" s="68" t="s">
        <v>638</v>
      </c>
      <c r="S1213" s="363"/>
      <c r="T1213" s="277"/>
    </row>
    <row r="1214" spans="1:20" ht="63.75">
      <c r="A1214" s="192" t="s">
        <v>541</v>
      </c>
      <c r="B1214" s="68"/>
      <c r="C1214" s="214" t="s">
        <v>590</v>
      </c>
      <c r="D1214" s="215">
        <v>45082</v>
      </c>
      <c r="E1214" s="192" t="s">
        <v>3649</v>
      </c>
      <c r="F1214" s="192" t="s">
        <v>3</v>
      </c>
      <c r="G1214" s="192">
        <v>2118183</v>
      </c>
      <c r="H1214" s="68"/>
      <c r="I1214" s="198" t="s">
        <v>4028</v>
      </c>
      <c r="J1214" s="68"/>
      <c r="K1214" s="68"/>
      <c r="L1214" s="68"/>
      <c r="M1214" s="68"/>
      <c r="N1214" s="362"/>
      <c r="O1214" s="362"/>
      <c r="P1214" s="216">
        <v>0</v>
      </c>
      <c r="Q1214" s="216">
        <v>10895.36</v>
      </c>
      <c r="R1214" s="68" t="s">
        <v>638</v>
      </c>
      <c r="S1214" s="363"/>
      <c r="T1214" s="277"/>
    </row>
    <row r="1215" spans="1:20" ht="63.75">
      <c r="A1215" s="192" t="s">
        <v>541</v>
      </c>
      <c r="B1215" s="68"/>
      <c r="C1215" s="214" t="s">
        <v>590</v>
      </c>
      <c r="D1215" s="215">
        <v>45082</v>
      </c>
      <c r="E1215" s="192" t="s">
        <v>3650</v>
      </c>
      <c r="F1215" s="192" t="s">
        <v>3</v>
      </c>
      <c r="G1215" s="192">
        <v>2118204</v>
      </c>
      <c r="H1215" s="68"/>
      <c r="I1215" s="198" t="s">
        <v>4029</v>
      </c>
      <c r="J1215" s="68"/>
      <c r="K1215" s="68"/>
      <c r="L1215" s="68"/>
      <c r="M1215" s="68"/>
      <c r="N1215" s="362"/>
      <c r="O1215" s="362"/>
      <c r="P1215" s="216">
        <v>0</v>
      </c>
      <c r="Q1215" s="216">
        <v>137083.6</v>
      </c>
      <c r="R1215" s="68" t="s">
        <v>638</v>
      </c>
      <c r="S1215" s="363"/>
      <c r="T1215" s="277"/>
    </row>
    <row r="1216" spans="1:20" ht="51">
      <c r="A1216" s="192">
        <v>145</v>
      </c>
      <c r="B1216" s="68"/>
      <c r="C1216" s="214" t="s">
        <v>68</v>
      </c>
      <c r="D1216" s="215">
        <v>45082</v>
      </c>
      <c r="E1216" s="192" t="s">
        <v>3651</v>
      </c>
      <c r="F1216" s="192" t="s">
        <v>3</v>
      </c>
      <c r="G1216" s="192">
        <v>2118219</v>
      </c>
      <c r="H1216" s="68"/>
      <c r="I1216" s="198" t="s">
        <v>4030</v>
      </c>
      <c r="J1216" s="68"/>
      <c r="K1216" s="68"/>
      <c r="L1216" s="68"/>
      <c r="M1216" s="68"/>
      <c r="N1216" s="362"/>
      <c r="O1216" s="362"/>
      <c r="P1216" s="216">
        <v>0</v>
      </c>
      <c r="Q1216" s="216">
        <v>1530.98</v>
      </c>
      <c r="R1216" s="68" t="s">
        <v>638</v>
      </c>
      <c r="S1216" s="363"/>
      <c r="T1216" s="277"/>
    </row>
    <row r="1217" spans="1:20" ht="51">
      <c r="A1217" s="192">
        <v>513</v>
      </c>
      <c r="B1217" s="68"/>
      <c r="C1217" s="214" t="s">
        <v>160</v>
      </c>
      <c r="D1217" s="215">
        <v>45082</v>
      </c>
      <c r="E1217" s="192" t="s">
        <v>3652</v>
      </c>
      <c r="F1217" s="192" t="s">
        <v>3</v>
      </c>
      <c r="G1217" s="192">
        <v>2118227</v>
      </c>
      <c r="H1217" s="68"/>
      <c r="I1217" s="198" t="s">
        <v>4031</v>
      </c>
      <c r="J1217" s="68"/>
      <c r="K1217" s="68"/>
      <c r="L1217" s="68"/>
      <c r="M1217" s="68"/>
      <c r="N1217" s="362"/>
      <c r="O1217" s="362"/>
      <c r="P1217" s="216">
        <v>0</v>
      </c>
      <c r="Q1217" s="216">
        <v>39115.15</v>
      </c>
      <c r="R1217" s="68" t="s">
        <v>638</v>
      </c>
      <c r="S1217" s="363"/>
      <c r="T1217" s="277"/>
    </row>
    <row r="1218" spans="1:20" ht="51">
      <c r="A1218" s="192" t="s">
        <v>541</v>
      </c>
      <c r="B1218" s="68"/>
      <c r="C1218" s="214" t="s">
        <v>590</v>
      </c>
      <c r="D1218" s="215">
        <v>45082</v>
      </c>
      <c r="E1218" s="192" t="s">
        <v>3653</v>
      </c>
      <c r="F1218" s="192" t="s">
        <v>3</v>
      </c>
      <c r="G1218" s="192">
        <v>2118231</v>
      </c>
      <c r="H1218" s="68"/>
      <c r="I1218" s="198" t="s">
        <v>4032</v>
      </c>
      <c r="J1218" s="68"/>
      <c r="K1218" s="68"/>
      <c r="L1218" s="68"/>
      <c r="M1218" s="68"/>
      <c r="N1218" s="362"/>
      <c r="O1218" s="362"/>
      <c r="P1218" s="216">
        <v>0</v>
      </c>
      <c r="Q1218" s="216">
        <v>12790.75</v>
      </c>
      <c r="R1218" s="68" t="s">
        <v>638</v>
      </c>
      <c r="S1218" s="363"/>
      <c r="T1218" s="277"/>
    </row>
    <row r="1219" spans="1:20" ht="76.5">
      <c r="A1219" s="192">
        <v>650</v>
      </c>
      <c r="B1219" s="68"/>
      <c r="C1219" s="214" t="s">
        <v>175</v>
      </c>
      <c r="D1219" s="215">
        <v>45082</v>
      </c>
      <c r="E1219" s="192" t="s">
        <v>3654</v>
      </c>
      <c r="F1219" s="192" t="s">
        <v>3</v>
      </c>
      <c r="G1219" s="192">
        <v>2118180</v>
      </c>
      <c r="H1219" s="68"/>
      <c r="I1219" s="198" t="s">
        <v>4339</v>
      </c>
      <c r="J1219" s="68"/>
      <c r="K1219" s="68"/>
      <c r="L1219" s="68"/>
      <c r="M1219" s="68"/>
      <c r="N1219" s="362"/>
      <c r="O1219" s="362"/>
      <c r="P1219" s="216">
        <v>0</v>
      </c>
      <c r="Q1219" s="216">
        <v>8327.61</v>
      </c>
      <c r="R1219" s="68" t="s">
        <v>1464</v>
      </c>
      <c r="S1219" s="363"/>
      <c r="T1219" s="277"/>
    </row>
    <row r="1220" spans="1:20" ht="76.5">
      <c r="A1220" s="192">
        <v>682</v>
      </c>
      <c r="B1220" s="68"/>
      <c r="C1220" s="214" t="s">
        <v>1250</v>
      </c>
      <c r="D1220" s="215">
        <v>45082</v>
      </c>
      <c r="E1220" s="192" t="s">
        <v>3654</v>
      </c>
      <c r="F1220" s="192" t="s">
        <v>3</v>
      </c>
      <c r="G1220" s="192">
        <v>2118180</v>
      </c>
      <c r="H1220" s="68"/>
      <c r="I1220" s="198" t="s">
        <v>4339</v>
      </c>
      <c r="J1220" s="68"/>
      <c r="K1220" s="68"/>
      <c r="L1220" s="68"/>
      <c r="M1220" s="68"/>
      <c r="N1220" s="362"/>
      <c r="O1220" s="362"/>
      <c r="P1220" s="216">
        <v>0</v>
      </c>
      <c r="Q1220" s="216">
        <v>42778.3</v>
      </c>
      <c r="R1220" s="68" t="s">
        <v>1464</v>
      </c>
      <c r="S1220" s="363"/>
      <c r="T1220" s="277"/>
    </row>
    <row r="1221" spans="1:20" ht="76.5">
      <c r="A1221" s="192">
        <v>650</v>
      </c>
      <c r="B1221" s="68"/>
      <c r="C1221" s="214" t="s">
        <v>175</v>
      </c>
      <c r="D1221" s="215">
        <v>45082</v>
      </c>
      <c r="E1221" s="192" t="s">
        <v>3654</v>
      </c>
      <c r="F1221" s="192" t="s">
        <v>3</v>
      </c>
      <c r="G1221" s="192">
        <v>2118180</v>
      </c>
      <c r="H1221" s="68"/>
      <c r="I1221" s="198" t="s">
        <v>4339</v>
      </c>
      <c r="J1221" s="68"/>
      <c r="K1221" s="68"/>
      <c r="L1221" s="68"/>
      <c r="M1221" s="68"/>
      <c r="N1221" s="362"/>
      <c r="O1221" s="362"/>
      <c r="P1221" s="216">
        <v>0</v>
      </c>
      <c r="Q1221" s="216">
        <v>10957.54</v>
      </c>
      <c r="R1221" s="68" t="s">
        <v>1464</v>
      </c>
      <c r="S1221" s="363"/>
      <c r="T1221" s="277"/>
    </row>
    <row r="1222" spans="1:20" ht="76.5">
      <c r="A1222" s="192">
        <v>15</v>
      </c>
      <c r="B1222" s="68"/>
      <c r="C1222" s="214" t="s">
        <v>39</v>
      </c>
      <c r="D1222" s="215">
        <v>45082</v>
      </c>
      <c r="E1222" s="192" t="s">
        <v>3654</v>
      </c>
      <c r="F1222" s="192" t="s">
        <v>3</v>
      </c>
      <c r="G1222" s="192">
        <v>2118180</v>
      </c>
      <c r="H1222" s="68"/>
      <c r="I1222" s="198" t="s">
        <v>4339</v>
      </c>
      <c r="J1222" s="68"/>
      <c r="K1222" s="68"/>
      <c r="L1222" s="68"/>
      <c r="M1222" s="68"/>
      <c r="N1222" s="362"/>
      <c r="O1222" s="362"/>
      <c r="P1222" s="216">
        <v>0</v>
      </c>
      <c r="Q1222" s="216">
        <v>4509</v>
      </c>
      <c r="R1222" s="68" t="s">
        <v>1464</v>
      </c>
      <c r="S1222" s="363"/>
      <c r="T1222" s="277"/>
    </row>
    <row r="1223" spans="1:20" ht="76.5">
      <c r="A1223" s="192">
        <v>15</v>
      </c>
      <c r="B1223" s="68"/>
      <c r="C1223" s="214" t="s">
        <v>39</v>
      </c>
      <c r="D1223" s="215">
        <v>45082</v>
      </c>
      <c r="E1223" s="192" t="s">
        <v>3654</v>
      </c>
      <c r="F1223" s="192" t="s">
        <v>3</v>
      </c>
      <c r="G1223" s="192">
        <v>2118180</v>
      </c>
      <c r="H1223" s="68"/>
      <c r="I1223" s="198" t="s">
        <v>4339</v>
      </c>
      <c r="J1223" s="68"/>
      <c r="K1223" s="68"/>
      <c r="L1223" s="68"/>
      <c r="M1223" s="68"/>
      <c r="N1223" s="362"/>
      <c r="O1223" s="362"/>
      <c r="P1223" s="216">
        <v>0</v>
      </c>
      <c r="Q1223" s="216">
        <v>18528.030000000002</v>
      </c>
      <c r="R1223" s="68" t="s">
        <v>1464</v>
      </c>
      <c r="S1223" s="363"/>
      <c r="T1223" s="277"/>
    </row>
    <row r="1224" spans="1:20" ht="76.5">
      <c r="A1224" s="192">
        <v>650</v>
      </c>
      <c r="B1224" s="68"/>
      <c r="C1224" s="214" t="s">
        <v>175</v>
      </c>
      <c r="D1224" s="215">
        <v>45082</v>
      </c>
      <c r="E1224" s="192" t="s">
        <v>3654</v>
      </c>
      <c r="F1224" s="192" t="s">
        <v>3</v>
      </c>
      <c r="G1224" s="192">
        <v>2118180</v>
      </c>
      <c r="H1224" s="68"/>
      <c r="I1224" s="198" t="s">
        <v>4339</v>
      </c>
      <c r="J1224" s="68"/>
      <c r="K1224" s="68"/>
      <c r="L1224" s="68"/>
      <c r="M1224" s="68"/>
      <c r="N1224" s="362"/>
      <c r="O1224" s="362"/>
      <c r="P1224" s="216">
        <v>0</v>
      </c>
      <c r="Q1224" s="216">
        <v>3955.76</v>
      </c>
      <c r="R1224" s="68" t="s">
        <v>1464</v>
      </c>
      <c r="S1224" s="363"/>
      <c r="T1224" s="277"/>
    </row>
    <row r="1225" spans="1:20" ht="76.5">
      <c r="A1225" s="192">
        <v>650</v>
      </c>
      <c r="B1225" s="68"/>
      <c r="C1225" s="214" t="s">
        <v>175</v>
      </c>
      <c r="D1225" s="215">
        <v>45082</v>
      </c>
      <c r="E1225" s="192" t="s">
        <v>3654</v>
      </c>
      <c r="F1225" s="192" t="s">
        <v>3</v>
      </c>
      <c r="G1225" s="192">
        <v>2118180</v>
      </c>
      <c r="H1225" s="68"/>
      <c r="I1225" s="198" t="s">
        <v>4339</v>
      </c>
      <c r="J1225" s="68"/>
      <c r="K1225" s="68"/>
      <c r="L1225" s="68"/>
      <c r="M1225" s="68"/>
      <c r="N1225" s="362"/>
      <c r="O1225" s="362"/>
      <c r="P1225" s="216">
        <v>0</v>
      </c>
      <c r="Q1225" s="216">
        <v>2469.44</v>
      </c>
      <c r="R1225" s="68" t="s">
        <v>1464</v>
      </c>
      <c r="S1225" s="363"/>
      <c r="T1225" s="277"/>
    </row>
    <row r="1226" spans="1:20" ht="76.5">
      <c r="A1226" s="192">
        <v>650</v>
      </c>
      <c r="B1226" s="68"/>
      <c r="C1226" s="214" t="s">
        <v>175</v>
      </c>
      <c r="D1226" s="215">
        <v>45082</v>
      </c>
      <c r="E1226" s="192" t="s">
        <v>3654</v>
      </c>
      <c r="F1226" s="192" t="s">
        <v>3</v>
      </c>
      <c r="G1226" s="192">
        <v>2118180</v>
      </c>
      <c r="H1226" s="68"/>
      <c r="I1226" s="198" t="s">
        <v>4339</v>
      </c>
      <c r="J1226" s="68"/>
      <c r="K1226" s="68"/>
      <c r="L1226" s="68"/>
      <c r="M1226" s="68"/>
      <c r="N1226" s="362"/>
      <c r="O1226" s="362"/>
      <c r="P1226" s="216">
        <v>0</v>
      </c>
      <c r="Q1226" s="216">
        <v>6074.68</v>
      </c>
      <c r="R1226" s="68" t="s">
        <v>1464</v>
      </c>
      <c r="S1226" s="363"/>
      <c r="T1226" s="277"/>
    </row>
    <row r="1227" spans="1:20" ht="76.5">
      <c r="A1227" s="192">
        <v>650</v>
      </c>
      <c r="B1227" s="68"/>
      <c r="C1227" s="214" t="s">
        <v>175</v>
      </c>
      <c r="D1227" s="215">
        <v>45082</v>
      </c>
      <c r="E1227" s="192" t="s">
        <v>3654</v>
      </c>
      <c r="F1227" s="192" t="s">
        <v>3</v>
      </c>
      <c r="G1227" s="192">
        <v>2118180</v>
      </c>
      <c r="H1227" s="68"/>
      <c r="I1227" s="198" t="s">
        <v>4339</v>
      </c>
      <c r="J1227" s="68"/>
      <c r="K1227" s="68"/>
      <c r="L1227" s="68"/>
      <c r="M1227" s="68"/>
      <c r="N1227" s="362"/>
      <c r="O1227" s="362"/>
      <c r="P1227" s="216">
        <v>0</v>
      </c>
      <c r="Q1227" s="216">
        <v>7704</v>
      </c>
      <c r="R1227" s="68" t="s">
        <v>1464</v>
      </c>
      <c r="S1227" s="363"/>
      <c r="T1227" s="277"/>
    </row>
    <row r="1228" spans="1:20" ht="76.5">
      <c r="A1228" s="192">
        <v>152</v>
      </c>
      <c r="B1228" s="68"/>
      <c r="C1228" s="214" t="s">
        <v>72</v>
      </c>
      <c r="D1228" s="215">
        <v>45082</v>
      </c>
      <c r="E1228" s="192" t="s">
        <v>3654</v>
      </c>
      <c r="F1228" s="192" t="s">
        <v>3</v>
      </c>
      <c r="G1228" s="192">
        <v>2118180</v>
      </c>
      <c r="H1228" s="68"/>
      <c r="I1228" s="198" t="s">
        <v>4339</v>
      </c>
      <c r="J1228" s="68"/>
      <c r="K1228" s="68"/>
      <c r="L1228" s="68"/>
      <c r="M1228" s="68"/>
      <c r="N1228" s="362"/>
      <c r="O1228" s="362"/>
      <c r="P1228" s="216">
        <v>0</v>
      </c>
      <c r="Q1228" s="216">
        <v>15314.94</v>
      </c>
      <c r="R1228" s="68" t="s">
        <v>1464</v>
      </c>
      <c r="S1228" s="363"/>
      <c r="T1228" s="277"/>
    </row>
    <row r="1229" spans="1:20" ht="76.5">
      <c r="A1229" s="192">
        <v>594</v>
      </c>
      <c r="B1229" s="68"/>
      <c r="C1229" s="214" t="s">
        <v>88</v>
      </c>
      <c r="D1229" s="215">
        <v>45082</v>
      </c>
      <c r="E1229" s="192" t="s">
        <v>3654</v>
      </c>
      <c r="F1229" s="192" t="s">
        <v>3</v>
      </c>
      <c r="G1229" s="192">
        <v>2118180</v>
      </c>
      <c r="H1229" s="68"/>
      <c r="I1229" s="198" t="s">
        <v>4339</v>
      </c>
      <c r="J1229" s="68"/>
      <c r="K1229" s="68"/>
      <c r="L1229" s="68"/>
      <c r="M1229" s="68"/>
      <c r="N1229" s="362"/>
      <c r="O1229" s="362"/>
      <c r="P1229" s="216">
        <v>0</v>
      </c>
      <c r="Q1229" s="216">
        <v>1049.5999999999999</v>
      </c>
      <c r="R1229" s="68" t="s">
        <v>1464</v>
      </c>
      <c r="S1229" s="363"/>
      <c r="T1229" s="277"/>
    </row>
    <row r="1230" spans="1:20" ht="76.5">
      <c r="A1230" s="192">
        <v>650</v>
      </c>
      <c r="B1230" s="68"/>
      <c r="C1230" s="214" t="s">
        <v>175</v>
      </c>
      <c r="D1230" s="215">
        <v>45082</v>
      </c>
      <c r="E1230" s="192" t="s">
        <v>3654</v>
      </c>
      <c r="F1230" s="192" t="s">
        <v>3</v>
      </c>
      <c r="G1230" s="192">
        <v>2118180</v>
      </c>
      <c r="H1230" s="68"/>
      <c r="I1230" s="198" t="s">
        <v>4339</v>
      </c>
      <c r="J1230" s="68"/>
      <c r="K1230" s="68"/>
      <c r="L1230" s="68"/>
      <c r="M1230" s="68"/>
      <c r="N1230" s="362"/>
      <c r="O1230" s="362"/>
      <c r="P1230" s="216">
        <v>0</v>
      </c>
      <c r="Q1230" s="216">
        <v>16903.21</v>
      </c>
      <c r="R1230" s="68" t="s">
        <v>1464</v>
      </c>
      <c r="S1230" s="363"/>
      <c r="T1230" s="277"/>
    </row>
    <row r="1231" spans="1:20" ht="76.5">
      <c r="A1231" s="192">
        <v>15</v>
      </c>
      <c r="B1231" s="68"/>
      <c r="C1231" s="214" t="s">
        <v>39</v>
      </c>
      <c r="D1231" s="215">
        <v>45082</v>
      </c>
      <c r="E1231" s="192" t="s">
        <v>3654</v>
      </c>
      <c r="F1231" s="192" t="s">
        <v>3</v>
      </c>
      <c r="G1231" s="192">
        <v>2118180</v>
      </c>
      <c r="H1231" s="68"/>
      <c r="I1231" s="198" t="s">
        <v>4339</v>
      </c>
      <c r="J1231" s="68"/>
      <c r="K1231" s="68"/>
      <c r="L1231" s="68"/>
      <c r="M1231" s="68"/>
      <c r="N1231" s="362"/>
      <c r="O1231" s="362"/>
      <c r="P1231" s="216">
        <v>0</v>
      </c>
      <c r="Q1231" s="216">
        <v>14327.66</v>
      </c>
      <c r="R1231" s="68" t="s">
        <v>1464</v>
      </c>
      <c r="S1231" s="363"/>
      <c r="T1231" s="277"/>
    </row>
    <row r="1232" spans="1:20" ht="51">
      <c r="A1232" s="192">
        <v>253</v>
      </c>
      <c r="B1232" s="68"/>
      <c r="C1232" s="214" t="s">
        <v>104</v>
      </c>
      <c r="D1232" s="215">
        <v>45083</v>
      </c>
      <c r="E1232" s="192" t="s">
        <v>3655</v>
      </c>
      <c r="F1232" s="192" t="s">
        <v>3</v>
      </c>
      <c r="G1232" s="192">
        <v>2118645</v>
      </c>
      <c r="H1232" s="68"/>
      <c r="I1232" s="198" t="s">
        <v>4033</v>
      </c>
      <c r="J1232" s="68"/>
      <c r="K1232" s="68"/>
      <c r="L1232" s="68"/>
      <c r="M1232" s="68"/>
      <c r="N1232" s="362"/>
      <c r="O1232" s="362"/>
      <c r="P1232" s="216">
        <v>0</v>
      </c>
      <c r="Q1232" s="216">
        <v>742</v>
      </c>
      <c r="R1232" s="68" t="s">
        <v>638</v>
      </c>
      <c r="S1232" s="363"/>
      <c r="T1232" s="277"/>
    </row>
    <row r="1233" spans="1:20" ht="63.75">
      <c r="A1233" s="192">
        <v>597</v>
      </c>
      <c r="B1233" s="68"/>
      <c r="C1233" s="214" t="s">
        <v>677</v>
      </c>
      <c r="D1233" s="215">
        <v>45083</v>
      </c>
      <c r="E1233" s="192" t="s">
        <v>3656</v>
      </c>
      <c r="F1233" s="192" t="s">
        <v>6</v>
      </c>
      <c r="G1233" s="192">
        <v>1824956</v>
      </c>
      <c r="H1233" s="68"/>
      <c r="I1233" s="198" t="s">
        <v>4034</v>
      </c>
      <c r="J1233" s="68"/>
      <c r="K1233" s="68"/>
      <c r="L1233" s="68"/>
      <c r="M1233" s="68"/>
      <c r="N1233" s="362"/>
      <c r="O1233" s="362"/>
      <c r="P1233" s="216">
        <v>0</v>
      </c>
      <c r="Q1233" s="216">
        <v>1082480.8700000001</v>
      </c>
      <c r="R1233" s="68" t="s">
        <v>638</v>
      </c>
      <c r="S1233" s="363"/>
      <c r="T1233" s="277"/>
    </row>
    <row r="1234" spans="1:20" ht="63.75">
      <c r="A1234" s="192">
        <v>597</v>
      </c>
      <c r="B1234" s="68"/>
      <c r="C1234" s="214" t="s">
        <v>677</v>
      </c>
      <c r="D1234" s="215">
        <v>45083</v>
      </c>
      <c r="E1234" s="192" t="s">
        <v>3657</v>
      </c>
      <c r="F1234" s="192" t="s">
        <v>6</v>
      </c>
      <c r="G1234" s="192">
        <v>1824972</v>
      </c>
      <c r="H1234" s="68"/>
      <c r="I1234" s="198" t="s">
        <v>4035</v>
      </c>
      <c r="J1234" s="68"/>
      <c r="K1234" s="68"/>
      <c r="L1234" s="68"/>
      <c r="M1234" s="68"/>
      <c r="N1234" s="362"/>
      <c r="O1234" s="362"/>
      <c r="P1234" s="216">
        <v>0</v>
      </c>
      <c r="Q1234" s="216">
        <v>15313.57</v>
      </c>
      <c r="R1234" s="68" t="s">
        <v>638</v>
      </c>
      <c r="S1234" s="363"/>
      <c r="T1234" s="277"/>
    </row>
    <row r="1235" spans="1:20" ht="63.75">
      <c r="A1235" s="192" t="s">
        <v>542</v>
      </c>
      <c r="B1235" s="68"/>
      <c r="C1235" s="214" t="s">
        <v>691</v>
      </c>
      <c r="D1235" s="215">
        <v>45083</v>
      </c>
      <c r="E1235" s="192" t="s">
        <v>3658</v>
      </c>
      <c r="F1235" s="192" t="s">
        <v>10</v>
      </c>
      <c r="G1235" s="192">
        <v>17476</v>
      </c>
      <c r="H1235" s="68"/>
      <c r="I1235" s="198" t="s">
        <v>4036</v>
      </c>
      <c r="J1235" s="68"/>
      <c r="K1235" s="68"/>
      <c r="L1235" s="68"/>
      <c r="M1235" s="68"/>
      <c r="N1235" s="362"/>
      <c r="O1235" s="362"/>
      <c r="P1235" s="216">
        <v>8151.93</v>
      </c>
      <c r="Q1235" s="216">
        <v>0</v>
      </c>
      <c r="R1235" s="68" t="s">
        <v>638</v>
      </c>
      <c r="S1235" s="363"/>
      <c r="T1235" s="277"/>
    </row>
    <row r="1236" spans="1:20" ht="51">
      <c r="A1236" s="192">
        <v>1201</v>
      </c>
      <c r="B1236" s="68"/>
      <c r="C1236" s="214" t="s">
        <v>228</v>
      </c>
      <c r="D1236" s="215">
        <v>45084</v>
      </c>
      <c r="E1236" s="192" t="s">
        <v>3659</v>
      </c>
      <c r="F1236" s="192" t="s">
        <v>3</v>
      </c>
      <c r="G1236" s="192">
        <v>2118830</v>
      </c>
      <c r="H1236" s="68"/>
      <c r="I1236" s="198" t="s">
        <v>4037</v>
      </c>
      <c r="J1236" s="68"/>
      <c r="K1236" s="68"/>
      <c r="L1236" s="68"/>
      <c r="M1236" s="68"/>
      <c r="N1236" s="362"/>
      <c r="O1236" s="362"/>
      <c r="P1236" s="216">
        <v>0</v>
      </c>
      <c r="Q1236" s="216">
        <v>2000</v>
      </c>
      <c r="R1236" s="68" t="s">
        <v>638</v>
      </c>
      <c r="S1236" s="363"/>
      <c r="T1236" s="277"/>
    </row>
    <row r="1237" spans="1:20" ht="51">
      <c r="A1237" s="192">
        <v>86</v>
      </c>
      <c r="B1237" s="68"/>
      <c r="C1237" s="214" t="s">
        <v>50</v>
      </c>
      <c r="D1237" s="215">
        <v>45084</v>
      </c>
      <c r="E1237" s="192" t="s">
        <v>3660</v>
      </c>
      <c r="F1237" s="192" t="s">
        <v>3</v>
      </c>
      <c r="G1237" s="192">
        <v>2118834</v>
      </c>
      <c r="H1237" s="68"/>
      <c r="I1237" s="198" t="s">
        <v>4038</v>
      </c>
      <c r="J1237" s="68"/>
      <c r="K1237" s="68"/>
      <c r="L1237" s="68"/>
      <c r="M1237" s="68"/>
      <c r="N1237" s="362"/>
      <c r="O1237" s="362"/>
      <c r="P1237" s="216">
        <v>0</v>
      </c>
      <c r="Q1237" s="216">
        <v>57420</v>
      </c>
      <c r="R1237" s="68" t="s">
        <v>638</v>
      </c>
      <c r="S1237" s="363"/>
      <c r="T1237" s="277"/>
    </row>
    <row r="1238" spans="1:20" ht="51">
      <c r="A1238" s="192" t="s">
        <v>541</v>
      </c>
      <c r="B1238" s="68"/>
      <c r="C1238" s="214" t="s">
        <v>590</v>
      </c>
      <c r="D1238" s="215">
        <v>45084</v>
      </c>
      <c r="E1238" s="192" t="s">
        <v>3661</v>
      </c>
      <c r="F1238" s="192" t="s">
        <v>3</v>
      </c>
      <c r="G1238" s="192">
        <v>2118874</v>
      </c>
      <c r="H1238" s="68"/>
      <c r="I1238" s="198" t="s">
        <v>4039</v>
      </c>
      <c r="J1238" s="68"/>
      <c r="K1238" s="68"/>
      <c r="L1238" s="68"/>
      <c r="M1238" s="68"/>
      <c r="N1238" s="362"/>
      <c r="O1238" s="362"/>
      <c r="P1238" s="216">
        <v>0</v>
      </c>
      <c r="Q1238" s="216">
        <v>3092.67</v>
      </c>
      <c r="R1238" s="68" t="s">
        <v>638</v>
      </c>
      <c r="S1238" s="363"/>
      <c r="T1238" s="277"/>
    </row>
    <row r="1239" spans="1:20" ht="51">
      <c r="A1239" s="192" t="s">
        <v>541</v>
      </c>
      <c r="B1239" s="68"/>
      <c r="C1239" s="214" t="s">
        <v>590</v>
      </c>
      <c r="D1239" s="215">
        <v>45084</v>
      </c>
      <c r="E1239" s="192" t="s">
        <v>3662</v>
      </c>
      <c r="F1239" s="192" t="s">
        <v>3</v>
      </c>
      <c r="G1239" s="192">
        <v>2118927</v>
      </c>
      <c r="H1239" s="68"/>
      <c r="I1239" s="198" t="s">
        <v>4040</v>
      </c>
      <c r="J1239" s="68"/>
      <c r="K1239" s="68"/>
      <c r="L1239" s="68"/>
      <c r="M1239" s="68"/>
      <c r="N1239" s="362"/>
      <c r="O1239" s="362"/>
      <c r="P1239" s="216">
        <v>0</v>
      </c>
      <c r="Q1239" s="216">
        <v>6333.66</v>
      </c>
      <c r="R1239" s="68" t="s">
        <v>638</v>
      </c>
      <c r="S1239" s="363"/>
      <c r="T1239" s="277"/>
    </row>
    <row r="1240" spans="1:20" ht="63.75">
      <c r="A1240" s="192">
        <v>513</v>
      </c>
      <c r="B1240" s="68"/>
      <c r="C1240" s="214" t="s">
        <v>160</v>
      </c>
      <c r="D1240" s="215">
        <v>45084</v>
      </c>
      <c r="E1240" s="192" t="s">
        <v>3663</v>
      </c>
      <c r="F1240" s="192" t="s">
        <v>14</v>
      </c>
      <c r="G1240" s="192">
        <v>2297788</v>
      </c>
      <c r="H1240" s="68"/>
      <c r="I1240" s="198" t="s">
        <v>4041</v>
      </c>
      <c r="J1240" s="68"/>
      <c r="K1240" s="68"/>
      <c r="L1240" s="68"/>
      <c r="M1240" s="68"/>
      <c r="N1240" s="362"/>
      <c r="O1240" s="362"/>
      <c r="P1240" s="216">
        <v>50</v>
      </c>
      <c r="Q1240" s="216">
        <v>0</v>
      </c>
      <c r="R1240" s="68" t="s">
        <v>638</v>
      </c>
      <c r="S1240" s="363"/>
      <c r="T1240" s="277"/>
    </row>
    <row r="1241" spans="1:20" ht="63.75">
      <c r="A1241" s="192">
        <v>513</v>
      </c>
      <c r="B1241" s="68"/>
      <c r="C1241" s="214" t="s">
        <v>160</v>
      </c>
      <c r="D1241" s="215">
        <v>45084</v>
      </c>
      <c r="E1241" s="192" t="s">
        <v>3664</v>
      </c>
      <c r="F1241" s="192" t="s">
        <v>14</v>
      </c>
      <c r="G1241" s="192">
        <v>2297786</v>
      </c>
      <c r="H1241" s="68"/>
      <c r="I1241" s="198" t="s">
        <v>4042</v>
      </c>
      <c r="J1241" s="68"/>
      <c r="K1241" s="68"/>
      <c r="L1241" s="68"/>
      <c r="M1241" s="68"/>
      <c r="N1241" s="362"/>
      <c r="O1241" s="362"/>
      <c r="P1241" s="216">
        <v>50</v>
      </c>
      <c r="Q1241" s="216">
        <v>0</v>
      </c>
      <c r="R1241" s="68" t="s">
        <v>638</v>
      </c>
      <c r="S1241" s="363"/>
      <c r="T1241" s="277"/>
    </row>
    <row r="1242" spans="1:20" ht="76.5">
      <c r="A1242" s="192">
        <v>513</v>
      </c>
      <c r="B1242" s="68"/>
      <c r="C1242" s="214" t="s">
        <v>160</v>
      </c>
      <c r="D1242" s="215">
        <v>45084</v>
      </c>
      <c r="E1242" s="192" t="s">
        <v>3666</v>
      </c>
      <c r="F1242" s="192" t="s">
        <v>14</v>
      </c>
      <c r="G1242" s="192">
        <v>2298084</v>
      </c>
      <c r="H1242" s="68"/>
      <c r="I1242" s="198" t="s">
        <v>4044</v>
      </c>
      <c r="J1242" s="68"/>
      <c r="K1242" s="68"/>
      <c r="L1242" s="68"/>
      <c r="M1242" s="68"/>
      <c r="N1242" s="362"/>
      <c r="O1242" s="362"/>
      <c r="P1242" s="216">
        <v>50</v>
      </c>
      <c r="Q1242" s="216">
        <v>0</v>
      </c>
      <c r="R1242" s="68" t="s">
        <v>638</v>
      </c>
      <c r="S1242" s="363"/>
      <c r="T1242" s="277"/>
    </row>
    <row r="1243" spans="1:20" ht="51">
      <c r="A1243" s="192">
        <v>16</v>
      </c>
      <c r="B1243" s="68"/>
      <c r="C1243" s="214" t="s">
        <v>40</v>
      </c>
      <c r="D1243" s="215">
        <v>45084</v>
      </c>
      <c r="E1243" s="192" t="s">
        <v>3667</v>
      </c>
      <c r="F1243" s="192" t="s">
        <v>3</v>
      </c>
      <c r="G1243" s="192">
        <v>2118875</v>
      </c>
      <c r="H1243" s="68"/>
      <c r="I1243" s="198" t="s">
        <v>4045</v>
      </c>
      <c r="J1243" s="68"/>
      <c r="K1243" s="68"/>
      <c r="L1243" s="68"/>
      <c r="M1243" s="68"/>
      <c r="N1243" s="362"/>
      <c r="O1243" s="362"/>
      <c r="P1243" s="216">
        <v>0</v>
      </c>
      <c r="Q1243" s="216">
        <v>155903.29999999999</v>
      </c>
      <c r="R1243" s="68" t="s">
        <v>638</v>
      </c>
      <c r="S1243" s="363"/>
      <c r="T1243" s="277"/>
    </row>
    <row r="1244" spans="1:20" ht="63.75">
      <c r="A1244" s="192" t="s">
        <v>541</v>
      </c>
      <c r="B1244" s="68"/>
      <c r="C1244" s="214" t="s">
        <v>590</v>
      </c>
      <c r="D1244" s="215">
        <v>45084</v>
      </c>
      <c r="E1244" s="192" t="s">
        <v>3668</v>
      </c>
      <c r="F1244" s="192" t="s">
        <v>3</v>
      </c>
      <c r="G1244" s="192">
        <v>2118853</v>
      </c>
      <c r="H1244" s="68"/>
      <c r="I1244" s="198" t="s">
        <v>4046</v>
      </c>
      <c r="J1244" s="68"/>
      <c r="K1244" s="68"/>
      <c r="L1244" s="68"/>
      <c r="M1244" s="68"/>
      <c r="N1244" s="362"/>
      <c r="O1244" s="362"/>
      <c r="P1244" s="216">
        <v>0</v>
      </c>
      <c r="Q1244" s="216">
        <v>1968.34</v>
      </c>
      <c r="R1244" s="68" t="s">
        <v>638</v>
      </c>
      <c r="S1244" s="363"/>
      <c r="T1244" s="277"/>
    </row>
    <row r="1245" spans="1:20" ht="51">
      <c r="A1245" s="192" t="s">
        <v>541</v>
      </c>
      <c r="B1245" s="68"/>
      <c r="C1245" s="214" t="s">
        <v>590</v>
      </c>
      <c r="D1245" s="215">
        <v>45086</v>
      </c>
      <c r="E1245" s="192" t="s">
        <v>3669</v>
      </c>
      <c r="F1245" s="192" t="s">
        <v>3</v>
      </c>
      <c r="G1245" s="192">
        <v>2119193</v>
      </c>
      <c r="H1245" s="68"/>
      <c r="I1245" s="198" t="s">
        <v>4047</v>
      </c>
      <c r="J1245" s="68"/>
      <c r="K1245" s="68"/>
      <c r="L1245" s="68"/>
      <c r="M1245" s="68"/>
      <c r="N1245" s="362"/>
      <c r="O1245" s="362"/>
      <c r="P1245" s="216">
        <v>0</v>
      </c>
      <c r="Q1245" s="216">
        <v>30.98</v>
      </c>
      <c r="R1245" s="68" t="s">
        <v>638</v>
      </c>
      <c r="S1245" s="363"/>
      <c r="T1245" s="277"/>
    </row>
    <row r="1246" spans="1:20" ht="51">
      <c r="A1246" s="192" t="s">
        <v>541</v>
      </c>
      <c r="B1246" s="68"/>
      <c r="C1246" s="214" t="s">
        <v>590</v>
      </c>
      <c r="D1246" s="215">
        <v>45086</v>
      </c>
      <c r="E1246" s="192" t="s">
        <v>3670</v>
      </c>
      <c r="F1246" s="192" t="s">
        <v>3</v>
      </c>
      <c r="G1246" s="192">
        <v>2119198</v>
      </c>
      <c r="H1246" s="68"/>
      <c r="I1246" s="198" t="s">
        <v>4048</v>
      </c>
      <c r="J1246" s="68"/>
      <c r="K1246" s="68"/>
      <c r="L1246" s="68"/>
      <c r="M1246" s="68"/>
      <c r="N1246" s="362"/>
      <c r="O1246" s="362"/>
      <c r="P1246" s="216">
        <v>0</v>
      </c>
      <c r="Q1246" s="216">
        <v>608.83000000000004</v>
      </c>
      <c r="R1246" s="68" t="s">
        <v>638</v>
      </c>
      <c r="S1246" s="363"/>
      <c r="T1246" s="277"/>
    </row>
    <row r="1247" spans="1:20" ht="51">
      <c r="A1247" s="192" t="s">
        <v>542</v>
      </c>
      <c r="B1247" s="68"/>
      <c r="C1247" s="214" t="s">
        <v>691</v>
      </c>
      <c r="D1247" s="215">
        <v>45086</v>
      </c>
      <c r="E1247" s="192" t="s">
        <v>3671</v>
      </c>
      <c r="F1247" s="192" t="s">
        <v>3</v>
      </c>
      <c r="G1247" s="192">
        <v>2119201</v>
      </c>
      <c r="H1247" s="68"/>
      <c r="I1247" s="198" t="s">
        <v>4049</v>
      </c>
      <c r="J1247" s="68"/>
      <c r="K1247" s="68"/>
      <c r="L1247" s="68"/>
      <c r="M1247" s="68"/>
      <c r="N1247" s="362"/>
      <c r="O1247" s="362"/>
      <c r="P1247" s="216">
        <v>0</v>
      </c>
      <c r="Q1247" s="216">
        <v>50</v>
      </c>
      <c r="R1247" s="68" t="s">
        <v>638</v>
      </c>
      <c r="S1247" s="363"/>
      <c r="T1247" s="277"/>
    </row>
    <row r="1248" spans="1:20" ht="51">
      <c r="A1248" s="192" t="s">
        <v>542</v>
      </c>
      <c r="B1248" s="68"/>
      <c r="C1248" s="214" t="s">
        <v>691</v>
      </c>
      <c r="D1248" s="215">
        <v>45086</v>
      </c>
      <c r="E1248" s="192" t="s">
        <v>3672</v>
      </c>
      <c r="F1248" s="192" t="s">
        <v>3</v>
      </c>
      <c r="G1248" s="192">
        <v>2119202</v>
      </c>
      <c r="H1248" s="68"/>
      <c r="I1248" s="198" t="s">
        <v>4049</v>
      </c>
      <c r="J1248" s="68"/>
      <c r="K1248" s="68"/>
      <c r="L1248" s="68"/>
      <c r="M1248" s="68"/>
      <c r="N1248" s="362"/>
      <c r="O1248" s="362"/>
      <c r="P1248" s="216">
        <v>0</v>
      </c>
      <c r="Q1248" s="216">
        <v>50</v>
      </c>
      <c r="R1248" s="68" t="s">
        <v>638</v>
      </c>
      <c r="S1248" s="363"/>
      <c r="T1248" s="277"/>
    </row>
    <row r="1249" spans="1:20" ht="51">
      <c r="A1249" s="192" t="s">
        <v>541</v>
      </c>
      <c r="B1249" s="68"/>
      <c r="C1249" s="214" t="s">
        <v>590</v>
      </c>
      <c r="D1249" s="215">
        <v>45086</v>
      </c>
      <c r="E1249" s="192" t="s">
        <v>3673</v>
      </c>
      <c r="F1249" s="192" t="s">
        <v>3</v>
      </c>
      <c r="G1249" s="192">
        <v>2119248</v>
      </c>
      <c r="H1249" s="68"/>
      <c r="I1249" s="198" t="s">
        <v>4050</v>
      </c>
      <c r="J1249" s="68"/>
      <c r="K1249" s="68"/>
      <c r="L1249" s="68"/>
      <c r="M1249" s="68"/>
      <c r="N1249" s="362"/>
      <c r="O1249" s="362"/>
      <c r="P1249" s="216">
        <v>0</v>
      </c>
      <c r="Q1249" s="216">
        <v>3100</v>
      </c>
      <c r="R1249" s="68" t="s">
        <v>638</v>
      </c>
      <c r="S1249" s="363"/>
      <c r="T1249" s="277"/>
    </row>
    <row r="1250" spans="1:20" ht="51">
      <c r="A1250" s="192" t="s">
        <v>541</v>
      </c>
      <c r="B1250" s="68"/>
      <c r="C1250" s="214" t="s">
        <v>590</v>
      </c>
      <c r="D1250" s="215">
        <v>45086</v>
      </c>
      <c r="E1250" s="192" t="s">
        <v>3674</v>
      </c>
      <c r="F1250" s="192" t="s">
        <v>3</v>
      </c>
      <c r="G1250" s="192">
        <v>2119256</v>
      </c>
      <c r="H1250" s="68"/>
      <c r="I1250" s="198" t="s">
        <v>4051</v>
      </c>
      <c r="J1250" s="68"/>
      <c r="K1250" s="68"/>
      <c r="L1250" s="68"/>
      <c r="M1250" s="68"/>
      <c r="N1250" s="362"/>
      <c r="O1250" s="362"/>
      <c r="P1250" s="216">
        <v>0</v>
      </c>
      <c r="Q1250" s="216">
        <v>2000</v>
      </c>
      <c r="R1250" s="68" t="s">
        <v>638</v>
      </c>
      <c r="S1250" s="363"/>
      <c r="T1250" s="277"/>
    </row>
    <row r="1251" spans="1:20" ht="38.25">
      <c r="A1251" s="192">
        <v>389</v>
      </c>
      <c r="B1251" s="68"/>
      <c r="C1251" s="214" t="s">
        <v>1422</v>
      </c>
      <c r="D1251" s="215">
        <v>45086</v>
      </c>
      <c r="E1251" s="192" t="s">
        <v>3675</v>
      </c>
      <c r="F1251" s="192" t="s">
        <v>3</v>
      </c>
      <c r="G1251" s="192">
        <v>2119266</v>
      </c>
      <c r="H1251" s="68"/>
      <c r="I1251" s="198" t="s">
        <v>4052</v>
      </c>
      <c r="J1251" s="68"/>
      <c r="K1251" s="68"/>
      <c r="L1251" s="68"/>
      <c r="M1251" s="68"/>
      <c r="N1251" s="362"/>
      <c r="O1251" s="362"/>
      <c r="P1251" s="216">
        <v>0</v>
      </c>
      <c r="Q1251" s="216">
        <v>30</v>
      </c>
      <c r="R1251" s="68" t="s">
        <v>638</v>
      </c>
      <c r="S1251" s="363"/>
      <c r="T1251" s="277"/>
    </row>
    <row r="1252" spans="1:20" ht="51">
      <c r="A1252" s="192" t="s">
        <v>541</v>
      </c>
      <c r="B1252" s="68"/>
      <c r="C1252" s="214" t="s">
        <v>590</v>
      </c>
      <c r="D1252" s="215">
        <v>45086</v>
      </c>
      <c r="E1252" s="192" t="s">
        <v>3676</v>
      </c>
      <c r="F1252" s="192" t="s">
        <v>3</v>
      </c>
      <c r="G1252" s="192">
        <v>2119273</v>
      </c>
      <c r="H1252" s="68"/>
      <c r="I1252" s="198" t="s">
        <v>1766</v>
      </c>
      <c r="J1252" s="68"/>
      <c r="K1252" s="68"/>
      <c r="L1252" s="68"/>
      <c r="M1252" s="68"/>
      <c r="N1252" s="362"/>
      <c r="O1252" s="362"/>
      <c r="P1252" s="216">
        <v>0</v>
      </c>
      <c r="Q1252" s="216">
        <v>2205</v>
      </c>
      <c r="R1252" s="68" t="s">
        <v>638</v>
      </c>
      <c r="S1252" s="363"/>
      <c r="T1252" s="277"/>
    </row>
    <row r="1253" spans="1:20" ht="51">
      <c r="A1253" s="192">
        <v>548</v>
      </c>
      <c r="B1253" s="68"/>
      <c r="C1253" s="214" t="s">
        <v>1285</v>
      </c>
      <c r="D1253" s="215">
        <v>45086</v>
      </c>
      <c r="E1253" s="192" t="s">
        <v>3677</v>
      </c>
      <c r="F1253" s="192" t="s">
        <v>3</v>
      </c>
      <c r="G1253" s="192">
        <v>2119278</v>
      </c>
      <c r="H1253" s="68"/>
      <c r="I1253" s="198" t="s">
        <v>4053</v>
      </c>
      <c r="J1253" s="68"/>
      <c r="K1253" s="68"/>
      <c r="L1253" s="68"/>
      <c r="M1253" s="68"/>
      <c r="N1253" s="362"/>
      <c r="O1253" s="362"/>
      <c r="P1253" s="216">
        <v>0</v>
      </c>
      <c r="Q1253" s="216">
        <v>241</v>
      </c>
      <c r="R1253" s="68" t="s">
        <v>638</v>
      </c>
      <c r="S1253" s="363"/>
      <c r="T1253" s="277"/>
    </row>
    <row r="1254" spans="1:20" ht="51">
      <c r="A1254" s="192">
        <v>548</v>
      </c>
      <c r="B1254" s="68"/>
      <c r="C1254" s="214" t="s">
        <v>1285</v>
      </c>
      <c r="D1254" s="215">
        <v>45086</v>
      </c>
      <c r="E1254" s="192" t="s">
        <v>3678</v>
      </c>
      <c r="F1254" s="192" t="s">
        <v>3</v>
      </c>
      <c r="G1254" s="192">
        <v>2119280</v>
      </c>
      <c r="H1254" s="68"/>
      <c r="I1254" s="198" t="s">
        <v>4054</v>
      </c>
      <c r="J1254" s="68"/>
      <c r="K1254" s="68"/>
      <c r="L1254" s="68"/>
      <c r="M1254" s="68"/>
      <c r="N1254" s="362"/>
      <c r="O1254" s="362"/>
      <c r="P1254" s="216">
        <v>0</v>
      </c>
      <c r="Q1254" s="216">
        <v>241</v>
      </c>
      <c r="R1254" s="68" t="s">
        <v>638</v>
      </c>
      <c r="S1254" s="363"/>
      <c r="T1254" s="277"/>
    </row>
    <row r="1255" spans="1:20" ht="51">
      <c r="A1255" s="192">
        <v>548</v>
      </c>
      <c r="B1255" s="68"/>
      <c r="C1255" s="214" t="s">
        <v>1285</v>
      </c>
      <c r="D1255" s="215">
        <v>45086</v>
      </c>
      <c r="E1255" s="192" t="s">
        <v>3679</v>
      </c>
      <c r="F1255" s="192" t="s">
        <v>3</v>
      </c>
      <c r="G1255" s="192">
        <v>2119284</v>
      </c>
      <c r="H1255" s="68"/>
      <c r="I1255" s="198" t="s">
        <v>4055</v>
      </c>
      <c r="J1255" s="68"/>
      <c r="K1255" s="68"/>
      <c r="L1255" s="68"/>
      <c r="M1255" s="68"/>
      <c r="N1255" s="362"/>
      <c r="O1255" s="362"/>
      <c r="P1255" s="216">
        <v>0</v>
      </c>
      <c r="Q1255" s="216">
        <v>39</v>
      </c>
      <c r="R1255" s="68" t="s">
        <v>638</v>
      </c>
      <c r="S1255" s="363"/>
      <c r="T1255" s="277"/>
    </row>
    <row r="1256" spans="1:20" ht="51">
      <c r="A1256" s="192">
        <v>548</v>
      </c>
      <c r="B1256" s="68"/>
      <c r="C1256" s="214" t="s">
        <v>1285</v>
      </c>
      <c r="D1256" s="215">
        <v>45086</v>
      </c>
      <c r="E1256" s="192" t="s">
        <v>3680</v>
      </c>
      <c r="F1256" s="192" t="s">
        <v>3</v>
      </c>
      <c r="G1256" s="192">
        <v>2119287</v>
      </c>
      <c r="H1256" s="68"/>
      <c r="I1256" s="198" t="s">
        <v>3493</v>
      </c>
      <c r="J1256" s="68"/>
      <c r="K1256" s="68"/>
      <c r="L1256" s="68"/>
      <c r="M1256" s="68"/>
      <c r="N1256" s="362"/>
      <c r="O1256" s="362"/>
      <c r="P1256" s="216">
        <v>0</v>
      </c>
      <c r="Q1256" s="216">
        <v>39</v>
      </c>
      <c r="R1256" s="68" t="s">
        <v>638</v>
      </c>
      <c r="S1256" s="363"/>
      <c r="T1256" s="277"/>
    </row>
    <row r="1257" spans="1:20" ht="51">
      <c r="A1257" s="192">
        <v>548</v>
      </c>
      <c r="B1257" s="68"/>
      <c r="C1257" s="214" t="s">
        <v>1285</v>
      </c>
      <c r="D1257" s="215">
        <v>45086</v>
      </c>
      <c r="E1257" s="192" t="s">
        <v>3681</v>
      </c>
      <c r="F1257" s="192" t="s">
        <v>3</v>
      </c>
      <c r="G1257" s="192">
        <v>2119289</v>
      </c>
      <c r="H1257" s="68"/>
      <c r="I1257" s="198" t="s">
        <v>3494</v>
      </c>
      <c r="J1257" s="68"/>
      <c r="K1257" s="68"/>
      <c r="L1257" s="68"/>
      <c r="M1257" s="68"/>
      <c r="N1257" s="362"/>
      <c r="O1257" s="362"/>
      <c r="P1257" s="216">
        <v>0</v>
      </c>
      <c r="Q1257" s="216">
        <v>39</v>
      </c>
      <c r="R1257" s="68" t="s">
        <v>638</v>
      </c>
      <c r="S1257" s="363"/>
      <c r="T1257" s="277"/>
    </row>
    <row r="1258" spans="1:20" ht="51">
      <c r="A1258" s="192">
        <v>548</v>
      </c>
      <c r="B1258" s="68"/>
      <c r="C1258" s="214" t="s">
        <v>1285</v>
      </c>
      <c r="D1258" s="215">
        <v>45086</v>
      </c>
      <c r="E1258" s="192" t="s">
        <v>3682</v>
      </c>
      <c r="F1258" s="192" t="s">
        <v>3</v>
      </c>
      <c r="G1258" s="192">
        <v>2119291</v>
      </c>
      <c r="H1258" s="68"/>
      <c r="I1258" s="198" t="s">
        <v>4056</v>
      </c>
      <c r="J1258" s="68"/>
      <c r="K1258" s="68"/>
      <c r="L1258" s="68"/>
      <c r="M1258" s="68"/>
      <c r="N1258" s="362"/>
      <c r="O1258" s="362"/>
      <c r="P1258" s="216">
        <v>0</v>
      </c>
      <c r="Q1258" s="216">
        <v>241</v>
      </c>
      <c r="R1258" s="68" t="s">
        <v>638</v>
      </c>
      <c r="S1258" s="363"/>
      <c r="T1258" s="277"/>
    </row>
    <row r="1259" spans="1:20" ht="51">
      <c r="A1259" s="192">
        <v>548</v>
      </c>
      <c r="B1259" s="68"/>
      <c r="C1259" s="214" t="s">
        <v>1285</v>
      </c>
      <c r="D1259" s="215">
        <v>45086</v>
      </c>
      <c r="E1259" s="192" t="s">
        <v>3683</v>
      </c>
      <c r="F1259" s="192" t="s">
        <v>3</v>
      </c>
      <c r="G1259" s="192">
        <v>2119293</v>
      </c>
      <c r="H1259" s="68"/>
      <c r="I1259" s="198" t="s">
        <v>3454</v>
      </c>
      <c r="J1259" s="68"/>
      <c r="K1259" s="68"/>
      <c r="L1259" s="68"/>
      <c r="M1259" s="68"/>
      <c r="N1259" s="362"/>
      <c r="O1259" s="362"/>
      <c r="P1259" s="216">
        <v>0</v>
      </c>
      <c r="Q1259" s="216">
        <v>39</v>
      </c>
      <c r="R1259" s="68" t="s">
        <v>638</v>
      </c>
      <c r="S1259" s="363"/>
      <c r="T1259" s="277"/>
    </row>
    <row r="1260" spans="1:20" ht="76.5">
      <c r="A1260" s="192">
        <v>46</v>
      </c>
      <c r="B1260" s="68"/>
      <c r="C1260" s="214" t="s">
        <v>1379</v>
      </c>
      <c r="D1260" s="215">
        <v>45086</v>
      </c>
      <c r="E1260" s="192" t="s">
        <v>3684</v>
      </c>
      <c r="F1260" s="192" t="s">
        <v>6</v>
      </c>
      <c r="G1260" s="192">
        <v>1826400</v>
      </c>
      <c r="H1260" s="68"/>
      <c r="I1260" s="198" t="s">
        <v>4057</v>
      </c>
      <c r="J1260" s="68"/>
      <c r="K1260" s="68"/>
      <c r="L1260" s="68"/>
      <c r="M1260" s="68"/>
      <c r="N1260" s="362"/>
      <c r="O1260" s="362"/>
      <c r="P1260" s="216">
        <v>0</v>
      </c>
      <c r="Q1260" s="216">
        <v>85464.8</v>
      </c>
      <c r="R1260" s="68" t="s">
        <v>638</v>
      </c>
      <c r="S1260" s="363"/>
      <c r="T1260" s="277"/>
    </row>
    <row r="1261" spans="1:20" ht="76.5">
      <c r="A1261" s="192">
        <v>513</v>
      </c>
      <c r="B1261" s="68"/>
      <c r="C1261" s="214" t="s">
        <v>160</v>
      </c>
      <c r="D1261" s="215">
        <v>45086</v>
      </c>
      <c r="E1261" s="192" t="s">
        <v>3685</v>
      </c>
      <c r="F1261" s="192" t="s">
        <v>14</v>
      </c>
      <c r="G1261" s="192">
        <v>2299929</v>
      </c>
      <c r="H1261" s="68"/>
      <c r="I1261" s="198" t="s">
        <v>4058</v>
      </c>
      <c r="J1261" s="68"/>
      <c r="K1261" s="68"/>
      <c r="L1261" s="68"/>
      <c r="M1261" s="68"/>
      <c r="N1261" s="362"/>
      <c r="O1261" s="362"/>
      <c r="P1261" s="216">
        <v>50</v>
      </c>
      <c r="Q1261" s="216">
        <v>0</v>
      </c>
      <c r="R1261" s="68" t="s">
        <v>638</v>
      </c>
      <c r="S1261" s="363"/>
      <c r="T1261" s="277"/>
    </row>
    <row r="1262" spans="1:20" ht="63.75">
      <c r="A1262" s="192">
        <v>513</v>
      </c>
      <c r="B1262" s="68"/>
      <c r="C1262" s="214" t="s">
        <v>160</v>
      </c>
      <c r="D1262" s="215">
        <v>45086</v>
      </c>
      <c r="E1262" s="192" t="s">
        <v>3686</v>
      </c>
      <c r="F1262" s="192" t="s">
        <v>14</v>
      </c>
      <c r="G1262" s="192">
        <v>2299931</v>
      </c>
      <c r="H1262" s="68"/>
      <c r="I1262" s="198" t="s">
        <v>4059</v>
      </c>
      <c r="J1262" s="68"/>
      <c r="K1262" s="68"/>
      <c r="L1262" s="68"/>
      <c r="M1262" s="68"/>
      <c r="N1262" s="362"/>
      <c r="O1262" s="362"/>
      <c r="P1262" s="216">
        <v>50</v>
      </c>
      <c r="Q1262" s="216">
        <v>0</v>
      </c>
      <c r="R1262" s="68" t="s">
        <v>638</v>
      </c>
      <c r="S1262" s="363"/>
      <c r="T1262" s="277"/>
    </row>
    <row r="1263" spans="1:20" ht="76.5">
      <c r="A1263" s="192">
        <v>597</v>
      </c>
      <c r="B1263" s="68"/>
      <c r="C1263" s="214" t="s">
        <v>677</v>
      </c>
      <c r="D1263" s="215">
        <v>45086</v>
      </c>
      <c r="E1263" s="192" t="s">
        <v>3687</v>
      </c>
      <c r="F1263" s="192" t="s">
        <v>10</v>
      </c>
      <c r="G1263" s="192">
        <v>1062030</v>
      </c>
      <c r="H1263" s="68"/>
      <c r="I1263" s="198" t="s">
        <v>4060</v>
      </c>
      <c r="J1263" s="68"/>
      <c r="K1263" s="68"/>
      <c r="L1263" s="68"/>
      <c r="M1263" s="68"/>
      <c r="N1263" s="362"/>
      <c r="O1263" s="362"/>
      <c r="P1263" s="216">
        <v>50</v>
      </c>
      <c r="Q1263" s="216">
        <v>0</v>
      </c>
      <c r="R1263" s="68" t="s">
        <v>638</v>
      </c>
      <c r="S1263" s="363"/>
      <c r="T1263" s="277"/>
    </row>
    <row r="1264" spans="1:20" ht="63.75">
      <c r="A1264" s="192">
        <v>225</v>
      </c>
      <c r="B1264" s="68"/>
      <c r="C1264" s="214" t="s">
        <v>96</v>
      </c>
      <c r="D1264" s="215">
        <v>45086</v>
      </c>
      <c r="E1264" s="192" t="s">
        <v>3688</v>
      </c>
      <c r="F1264" s="192" t="s">
        <v>3</v>
      </c>
      <c r="G1264" s="192">
        <v>2119150</v>
      </c>
      <c r="H1264" s="68"/>
      <c r="I1264" s="198" t="s">
        <v>4061</v>
      </c>
      <c r="J1264" s="68"/>
      <c r="K1264" s="68"/>
      <c r="L1264" s="68"/>
      <c r="M1264" s="68"/>
      <c r="N1264" s="362"/>
      <c r="O1264" s="362"/>
      <c r="P1264" s="216">
        <v>0</v>
      </c>
      <c r="Q1264" s="216">
        <v>27</v>
      </c>
      <c r="R1264" s="68" t="s">
        <v>638</v>
      </c>
      <c r="S1264" s="363"/>
      <c r="T1264" s="277"/>
    </row>
    <row r="1265" spans="1:20" ht="89.25">
      <c r="A1265" s="192" t="s">
        <v>541</v>
      </c>
      <c r="B1265" s="68"/>
      <c r="C1265" s="214" t="s">
        <v>590</v>
      </c>
      <c r="D1265" s="215">
        <v>45086</v>
      </c>
      <c r="E1265" s="192" t="s">
        <v>3689</v>
      </c>
      <c r="F1265" s="192" t="s">
        <v>6</v>
      </c>
      <c r="G1265" s="192">
        <v>463</v>
      </c>
      <c r="H1265" s="68"/>
      <c r="I1265" s="198" t="s">
        <v>4062</v>
      </c>
      <c r="J1265" s="68"/>
      <c r="K1265" s="68"/>
      <c r="L1265" s="68"/>
      <c r="M1265" s="68"/>
      <c r="N1265" s="362"/>
      <c r="O1265" s="362"/>
      <c r="P1265" s="216">
        <v>0</v>
      </c>
      <c r="Q1265" s="216">
        <v>6610.53</v>
      </c>
      <c r="R1265" s="68" t="s">
        <v>638</v>
      </c>
      <c r="S1265" s="363"/>
      <c r="T1265" s="277"/>
    </row>
    <row r="1266" spans="1:20" ht="51">
      <c r="A1266" s="192" t="s">
        <v>541</v>
      </c>
      <c r="B1266" s="68"/>
      <c r="C1266" s="214" t="s">
        <v>590</v>
      </c>
      <c r="D1266" s="215">
        <v>45089</v>
      </c>
      <c r="E1266" s="192" t="s">
        <v>3690</v>
      </c>
      <c r="F1266" s="192" t="s">
        <v>3</v>
      </c>
      <c r="G1266" s="192">
        <v>2119471</v>
      </c>
      <c r="H1266" s="68"/>
      <c r="I1266" s="198" t="s">
        <v>4063</v>
      </c>
      <c r="J1266" s="68"/>
      <c r="K1266" s="68"/>
      <c r="L1266" s="68"/>
      <c r="M1266" s="68"/>
      <c r="N1266" s="362"/>
      <c r="O1266" s="362"/>
      <c r="P1266" s="216">
        <v>0</v>
      </c>
      <c r="Q1266" s="216">
        <v>800</v>
      </c>
      <c r="R1266" s="68" t="s">
        <v>638</v>
      </c>
      <c r="S1266" s="363"/>
      <c r="T1266" s="277"/>
    </row>
    <row r="1267" spans="1:20" ht="63.75">
      <c r="A1267" s="192">
        <v>598</v>
      </c>
      <c r="B1267" s="68"/>
      <c r="C1267" s="214" t="s">
        <v>672</v>
      </c>
      <c r="D1267" s="215">
        <v>45089</v>
      </c>
      <c r="E1267" s="192" t="s">
        <v>3691</v>
      </c>
      <c r="F1267" s="192" t="s">
        <v>3</v>
      </c>
      <c r="G1267" s="192">
        <v>2119514</v>
      </c>
      <c r="H1267" s="68"/>
      <c r="I1267" s="198" t="s">
        <v>4064</v>
      </c>
      <c r="J1267" s="68"/>
      <c r="K1267" s="68"/>
      <c r="L1267" s="68"/>
      <c r="M1267" s="68"/>
      <c r="N1267" s="362"/>
      <c r="O1267" s="362"/>
      <c r="P1267" s="216">
        <v>0</v>
      </c>
      <c r="Q1267" s="216">
        <v>500</v>
      </c>
      <c r="R1267" s="68" t="s">
        <v>638</v>
      </c>
      <c r="S1267" s="363"/>
      <c r="T1267" s="277"/>
    </row>
    <row r="1268" spans="1:20" ht="51">
      <c r="A1268" s="192" t="s">
        <v>541</v>
      </c>
      <c r="B1268" s="68"/>
      <c r="C1268" s="214" t="s">
        <v>590</v>
      </c>
      <c r="D1268" s="215">
        <v>45089</v>
      </c>
      <c r="E1268" s="192" t="s">
        <v>3692</v>
      </c>
      <c r="F1268" s="192" t="s">
        <v>3</v>
      </c>
      <c r="G1268" s="192">
        <v>2119524</v>
      </c>
      <c r="H1268" s="68"/>
      <c r="I1268" s="198" t="s">
        <v>4065</v>
      </c>
      <c r="J1268" s="68"/>
      <c r="K1268" s="68"/>
      <c r="L1268" s="68"/>
      <c r="M1268" s="68"/>
      <c r="N1268" s="362"/>
      <c r="O1268" s="362"/>
      <c r="P1268" s="216">
        <v>0</v>
      </c>
      <c r="Q1268" s="216">
        <v>1500</v>
      </c>
      <c r="R1268" s="68" t="s">
        <v>638</v>
      </c>
      <c r="S1268" s="363"/>
      <c r="T1268" s="277"/>
    </row>
    <row r="1269" spans="1:20" ht="51">
      <c r="A1269" s="192">
        <v>266</v>
      </c>
      <c r="B1269" s="68"/>
      <c r="C1269" s="214" t="s">
        <v>1268</v>
      </c>
      <c r="D1269" s="215">
        <v>45089</v>
      </c>
      <c r="E1269" s="192" t="s">
        <v>3693</v>
      </c>
      <c r="F1269" s="192" t="s">
        <v>3</v>
      </c>
      <c r="G1269" s="192">
        <v>2119543</v>
      </c>
      <c r="H1269" s="68"/>
      <c r="I1269" s="198" t="s">
        <v>4066</v>
      </c>
      <c r="J1269" s="68"/>
      <c r="K1269" s="68"/>
      <c r="L1269" s="68"/>
      <c r="M1269" s="68"/>
      <c r="N1269" s="362"/>
      <c r="O1269" s="362"/>
      <c r="P1269" s="216">
        <v>0</v>
      </c>
      <c r="Q1269" s="216">
        <v>4231.6000000000004</v>
      </c>
      <c r="R1269" s="68" t="s">
        <v>638</v>
      </c>
      <c r="S1269" s="363"/>
      <c r="T1269" s="277"/>
    </row>
    <row r="1270" spans="1:20" ht="51">
      <c r="A1270" s="192" t="s">
        <v>541</v>
      </c>
      <c r="B1270" s="68"/>
      <c r="C1270" s="214" t="s">
        <v>590</v>
      </c>
      <c r="D1270" s="215">
        <v>45089</v>
      </c>
      <c r="E1270" s="192" t="s">
        <v>3694</v>
      </c>
      <c r="F1270" s="192" t="s">
        <v>3</v>
      </c>
      <c r="G1270" s="192">
        <v>2119604</v>
      </c>
      <c r="H1270" s="68"/>
      <c r="I1270" s="198" t="s">
        <v>4067</v>
      </c>
      <c r="J1270" s="68"/>
      <c r="K1270" s="68"/>
      <c r="L1270" s="68"/>
      <c r="M1270" s="68"/>
      <c r="N1270" s="362"/>
      <c r="O1270" s="362"/>
      <c r="P1270" s="216">
        <v>0</v>
      </c>
      <c r="Q1270" s="216">
        <v>418.68</v>
      </c>
      <c r="R1270" s="68" t="s">
        <v>638</v>
      </c>
      <c r="S1270" s="363"/>
      <c r="T1270" s="277"/>
    </row>
    <row r="1271" spans="1:20" ht="89.25">
      <c r="A1271" s="192">
        <v>597</v>
      </c>
      <c r="B1271" s="68"/>
      <c r="C1271" s="214" t="s">
        <v>677</v>
      </c>
      <c r="D1271" s="215">
        <v>45089</v>
      </c>
      <c r="E1271" s="192" t="s">
        <v>3695</v>
      </c>
      <c r="F1271" s="192" t="s">
        <v>10</v>
      </c>
      <c r="G1271" s="192">
        <v>1062104</v>
      </c>
      <c r="H1271" s="68"/>
      <c r="I1271" s="198" t="s">
        <v>4068</v>
      </c>
      <c r="J1271" s="68"/>
      <c r="K1271" s="68"/>
      <c r="L1271" s="68"/>
      <c r="M1271" s="68"/>
      <c r="N1271" s="362"/>
      <c r="O1271" s="362"/>
      <c r="P1271" s="216">
        <v>250</v>
      </c>
      <c r="Q1271" s="216">
        <v>0</v>
      </c>
      <c r="R1271" s="68" t="s">
        <v>638</v>
      </c>
      <c r="S1271" s="363"/>
      <c r="T1271" s="277"/>
    </row>
    <row r="1272" spans="1:20" ht="89.25">
      <c r="A1272" s="192">
        <v>597</v>
      </c>
      <c r="B1272" s="68"/>
      <c r="C1272" s="214" t="s">
        <v>677</v>
      </c>
      <c r="D1272" s="215">
        <v>45089</v>
      </c>
      <c r="E1272" s="192" t="s">
        <v>3696</v>
      </c>
      <c r="F1272" s="192" t="s">
        <v>10</v>
      </c>
      <c r="G1272" s="192">
        <v>1062100</v>
      </c>
      <c r="H1272" s="68"/>
      <c r="I1272" s="198" t="s">
        <v>4069</v>
      </c>
      <c r="J1272" s="68"/>
      <c r="K1272" s="68"/>
      <c r="L1272" s="68"/>
      <c r="M1272" s="68"/>
      <c r="N1272" s="362"/>
      <c r="O1272" s="362"/>
      <c r="P1272" s="216">
        <v>150</v>
      </c>
      <c r="Q1272" s="216">
        <v>0</v>
      </c>
      <c r="R1272" s="68" t="s">
        <v>638</v>
      </c>
      <c r="S1272" s="363"/>
      <c r="T1272" s="277"/>
    </row>
    <row r="1273" spans="1:20" ht="51">
      <c r="A1273" s="192" t="s">
        <v>541</v>
      </c>
      <c r="B1273" s="68"/>
      <c r="C1273" s="214" t="s">
        <v>590</v>
      </c>
      <c r="D1273" s="215">
        <v>45090</v>
      </c>
      <c r="E1273" s="192" t="s">
        <v>3697</v>
      </c>
      <c r="F1273" s="192" t="s">
        <v>3</v>
      </c>
      <c r="G1273" s="192">
        <v>2119864</v>
      </c>
      <c r="H1273" s="68"/>
      <c r="I1273" s="198" t="s">
        <v>4070</v>
      </c>
      <c r="J1273" s="68"/>
      <c r="K1273" s="68"/>
      <c r="L1273" s="68"/>
      <c r="M1273" s="68"/>
      <c r="N1273" s="362"/>
      <c r="O1273" s="362"/>
      <c r="P1273" s="216">
        <v>0</v>
      </c>
      <c r="Q1273" s="216">
        <v>18967.34</v>
      </c>
      <c r="R1273" s="68" t="s">
        <v>638</v>
      </c>
      <c r="S1273" s="363"/>
      <c r="T1273" s="277"/>
    </row>
    <row r="1274" spans="1:20" ht="51">
      <c r="A1274" s="192" t="s">
        <v>541</v>
      </c>
      <c r="B1274" s="68"/>
      <c r="C1274" s="214" t="s">
        <v>590</v>
      </c>
      <c r="D1274" s="215">
        <v>45090</v>
      </c>
      <c r="E1274" s="192" t="s">
        <v>3698</v>
      </c>
      <c r="F1274" s="192" t="s">
        <v>3</v>
      </c>
      <c r="G1274" s="192">
        <v>2119913</v>
      </c>
      <c r="H1274" s="68"/>
      <c r="I1274" s="198" t="s">
        <v>4071</v>
      </c>
      <c r="J1274" s="68"/>
      <c r="K1274" s="68"/>
      <c r="L1274" s="68"/>
      <c r="M1274" s="68"/>
      <c r="N1274" s="362"/>
      <c r="O1274" s="362"/>
      <c r="P1274" s="216">
        <v>0</v>
      </c>
      <c r="Q1274" s="216">
        <v>1364.9</v>
      </c>
      <c r="R1274" s="68" t="s">
        <v>638</v>
      </c>
      <c r="S1274" s="363"/>
      <c r="T1274" s="277"/>
    </row>
    <row r="1275" spans="1:20" ht="51">
      <c r="A1275" s="192" t="s">
        <v>541</v>
      </c>
      <c r="B1275" s="68"/>
      <c r="C1275" s="214" t="s">
        <v>590</v>
      </c>
      <c r="D1275" s="215">
        <v>45090</v>
      </c>
      <c r="E1275" s="192" t="s">
        <v>3699</v>
      </c>
      <c r="F1275" s="192" t="s">
        <v>3</v>
      </c>
      <c r="G1275" s="192">
        <v>2119914</v>
      </c>
      <c r="H1275" s="68"/>
      <c r="I1275" s="198" t="s">
        <v>4072</v>
      </c>
      <c r="J1275" s="68"/>
      <c r="K1275" s="68"/>
      <c r="L1275" s="68"/>
      <c r="M1275" s="68"/>
      <c r="N1275" s="362"/>
      <c r="O1275" s="362"/>
      <c r="P1275" s="216">
        <v>0</v>
      </c>
      <c r="Q1275" s="216">
        <v>30</v>
      </c>
      <c r="R1275" s="68" t="s">
        <v>638</v>
      </c>
      <c r="S1275" s="363"/>
      <c r="T1275" s="277"/>
    </row>
    <row r="1276" spans="1:20" ht="51">
      <c r="A1276" s="192" t="s">
        <v>541</v>
      </c>
      <c r="B1276" s="68"/>
      <c r="C1276" s="214" t="s">
        <v>590</v>
      </c>
      <c r="D1276" s="215">
        <v>45090</v>
      </c>
      <c r="E1276" s="192" t="s">
        <v>3700</v>
      </c>
      <c r="F1276" s="192" t="s">
        <v>3</v>
      </c>
      <c r="G1276" s="192">
        <v>2119916</v>
      </c>
      <c r="H1276" s="68"/>
      <c r="I1276" s="198" t="s">
        <v>4073</v>
      </c>
      <c r="J1276" s="68"/>
      <c r="K1276" s="68"/>
      <c r="L1276" s="68"/>
      <c r="M1276" s="68"/>
      <c r="N1276" s="362"/>
      <c r="O1276" s="362"/>
      <c r="P1276" s="216">
        <v>0</v>
      </c>
      <c r="Q1276" s="216">
        <v>3446.61</v>
      </c>
      <c r="R1276" s="68" t="s">
        <v>638</v>
      </c>
      <c r="S1276" s="363"/>
      <c r="T1276" s="277"/>
    </row>
    <row r="1277" spans="1:20" ht="51">
      <c r="A1277" s="192" t="s">
        <v>541</v>
      </c>
      <c r="B1277" s="68"/>
      <c r="C1277" s="214" t="s">
        <v>590</v>
      </c>
      <c r="D1277" s="215">
        <v>45090</v>
      </c>
      <c r="E1277" s="192" t="s">
        <v>3701</v>
      </c>
      <c r="F1277" s="192" t="s">
        <v>3</v>
      </c>
      <c r="G1277" s="192">
        <v>2119924</v>
      </c>
      <c r="H1277" s="68"/>
      <c r="I1277" s="198" t="s">
        <v>4074</v>
      </c>
      <c r="J1277" s="68"/>
      <c r="K1277" s="68"/>
      <c r="L1277" s="68"/>
      <c r="M1277" s="68"/>
      <c r="N1277" s="362"/>
      <c r="O1277" s="362"/>
      <c r="P1277" s="216">
        <v>0</v>
      </c>
      <c r="Q1277" s="216">
        <v>2631.44</v>
      </c>
      <c r="R1277" s="68" t="s">
        <v>638</v>
      </c>
      <c r="S1277" s="363"/>
      <c r="T1277" s="277"/>
    </row>
    <row r="1278" spans="1:20" ht="63.75">
      <c r="A1278" s="192">
        <v>597</v>
      </c>
      <c r="B1278" s="68"/>
      <c r="C1278" s="214" t="s">
        <v>677</v>
      </c>
      <c r="D1278" s="215">
        <v>45090</v>
      </c>
      <c r="E1278" s="192" t="s">
        <v>3702</v>
      </c>
      <c r="F1278" s="192" t="s">
        <v>6</v>
      </c>
      <c r="G1278" s="192">
        <v>2303099</v>
      </c>
      <c r="H1278" s="68"/>
      <c r="I1278" s="198" t="s">
        <v>4075</v>
      </c>
      <c r="J1278" s="68"/>
      <c r="K1278" s="68"/>
      <c r="L1278" s="68"/>
      <c r="M1278" s="68"/>
      <c r="N1278" s="362"/>
      <c r="O1278" s="362"/>
      <c r="P1278" s="216">
        <v>0</v>
      </c>
      <c r="Q1278" s="216">
        <v>547428</v>
      </c>
      <c r="R1278" s="68" t="s">
        <v>638</v>
      </c>
      <c r="S1278" s="363"/>
      <c r="T1278" s="277"/>
    </row>
    <row r="1279" spans="1:20" ht="63.75">
      <c r="A1279" s="192">
        <v>597</v>
      </c>
      <c r="B1279" s="68"/>
      <c r="C1279" s="214" t="s">
        <v>677</v>
      </c>
      <c r="D1279" s="215">
        <v>45090</v>
      </c>
      <c r="E1279" s="192" t="s">
        <v>3703</v>
      </c>
      <c r="F1279" s="192" t="s">
        <v>14</v>
      </c>
      <c r="G1279" s="192">
        <v>2303100</v>
      </c>
      <c r="H1279" s="68"/>
      <c r="I1279" s="198" t="s">
        <v>4076</v>
      </c>
      <c r="J1279" s="68"/>
      <c r="K1279" s="68"/>
      <c r="L1279" s="68"/>
      <c r="M1279" s="68"/>
      <c r="N1279" s="362"/>
      <c r="O1279" s="362"/>
      <c r="P1279" s="216">
        <v>50</v>
      </c>
      <c r="Q1279" s="216">
        <v>0</v>
      </c>
      <c r="R1279" s="68" t="s">
        <v>638</v>
      </c>
      <c r="S1279" s="363"/>
      <c r="T1279" s="277"/>
    </row>
    <row r="1280" spans="1:20" ht="63.75">
      <c r="A1280" s="192">
        <v>513</v>
      </c>
      <c r="B1280" s="68"/>
      <c r="C1280" s="214" t="s">
        <v>160</v>
      </c>
      <c r="D1280" s="215">
        <v>45090</v>
      </c>
      <c r="E1280" s="192" t="s">
        <v>3704</v>
      </c>
      <c r="F1280" s="192" t="s">
        <v>14</v>
      </c>
      <c r="G1280" s="192">
        <v>2303110</v>
      </c>
      <c r="H1280" s="68"/>
      <c r="I1280" s="198" t="s">
        <v>4077</v>
      </c>
      <c r="J1280" s="68"/>
      <c r="K1280" s="68"/>
      <c r="L1280" s="68"/>
      <c r="M1280" s="68"/>
      <c r="N1280" s="362"/>
      <c r="O1280" s="362"/>
      <c r="P1280" s="216">
        <v>50</v>
      </c>
      <c r="Q1280" s="216">
        <v>0</v>
      </c>
      <c r="R1280" s="68" t="s">
        <v>638</v>
      </c>
      <c r="S1280" s="363"/>
      <c r="T1280" s="277"/>
    </row>
    <row r="1281" spans="1:20" ht="51">
      <c r="A1281" s="192" t="s">
        <v>541</v>
      </c>
      <c r="B1281" s="68"/>
      <c r="C1281" s="214" t="s">
        <v>590</v>
      </c>
      <c r="D1281" s="215">
        <v>45090</v>
      </c>
      <c r="E1281" s="192" t="s">
        <v>3705</v>
      </c>
      <c r="F1281" s="192" t="s">
        <v>3</v>
      </c>
      <c r="G1281" s="192">
        <v>2119845</v>
      </c>
      <c r="H1281" s="68"/>
      <c r="I1281" s="198" t="s">
        <v>4078</v>
      </c>
      <c r="J1281" s="68"/>
      <c r="K1281" s="68"/>
      <c r="L1281" s="68"/>
      <c r="M1281" s="68"/>
      <c r="N1281" s="362"/>
      <c r="O1281" s="362"/>
      <c r="P1281" s="216">
        <v>0</v>
      </c>
      <c r="Q1281" s="216">
        <v>99.36</v>
      </c>
      <c r="R1281" s="68" t="s">
        <v>638</v>
      </c>
      <c r="S1281" s="363"/>
      <c r="T1281" s="277"/>
    </row>
    <row r="1282" spans="1:20" ht="51">
      <c r="A1282" s="192" t="s">
        <v>541</v>
      </c>
      <c r="B1282" s="68"/>
      <c r="C1282" s="214" t="s">
        <v>590</v>
      </c>
      <c r="D1282" s="215">
        <v>45090</v>
      </c>
      <c r="E1282" s="192" t="s">
        <v>3706</v>
      </c>
      <c r="F1282" s="192" t="s">
        <v>3</v>
      </c>
      <c r="G1282" s="192">
        <v>2119849</v>
      </c>
      <c r="H1282" s="68"/>
      <c r="I1282" s="198" t="s">
        <v>4079</v>
      </c>
      <c r="J1282" s="68"/>
      <c r="K1282" s="68"/>
      <c r="L1282" s="68"/>
      <c r="M1282" s="68"/>
      <c r="N1282" s="362"/>
      <c r="O1282" s="362"/>
      <c r="P1282" s="216">
        <v>0</v>
      </c>
      <c r="Q1282" s="216">
        <v>2910.04</v>
      </c>
      <c r="R1282" s="68" t="s">
        <v>638</v>
      </c>
      <c r="S1282" s="363"/>
      <c r="T1282" s="277"/>
    </row>
    <row r="1283" spans="1:20" ht="51">
      <c r="A1283" s="192" t="s">
        <v>541</v>
      </c>
      <c r="B1283" s="68"/>
      <c r="C1283" s="214" t="s">
        <v>590</v>
      </c>
      <c r="D1283" s="215">
        <v>45090</v>
      </c>
      <c r="E1283" s="192" t="s">
        <v>3707</v>
      </c>
      <c r="F1283" s="192" t="s">
        <v>3</v>
      </c>
      <c r="G1283" s="192">
        <v>2119851</v>
      </c>
      <c r="H1283" s="68"/>
      <c r="I1283" s="198" t="s">
        <v>4080</v>
      </c>
      <c r="J1283" s="68"/>
      <c r="K1283" s="68"/>
      <c r="L1283" s="68"/>
      <c r="M1283" s="68"/>
      <c r="N1283" s="362"/>
      <c r="O1283" s="362"/>
      <c r="P1283" s="216">
        <v>0</v>
      </c>
      <c r="Q1283" s="216">
        <v>2893.37</v>
      </c>
      <c r="R1283" s="68" t="s">
        <v>638</v>
      </c>
      <c r="S1283" s="363"/>
      <c r="T1283" s="277"/>
    </row>
    <row r="1284" spans="1:20" ht="51">
      <c r="A1284" s="192" t="s">
        <v>541</v>
      </c>
      <c r="B1284" s="68"/>
      <c r="C1284" s="214" t="s">
        <v>590</v>
      </c>
      <c r="D1284" s="215">
        <v>45090</v>
      </c>
      <c r="E1284" s="192" t="s">
        <v>3708</v>
      </c>
      <c r="F1284" s="192" t="s">
        <v>3</v>
      </c>
      <c r="G1284" s="192">
        <v>2119854</v>
      </c>
      <c r="H1284" s="68"/>
      <c r="I1284" s="198" t="s">
        <v>4081</v>
      </c>
      <c r="J1284" s="68"/>
      <c r="K1284" s="68"/>
      <c r="L1284" s="68"/>
      <c r="M1284" s="68"/>
      <c r="N1284" s="362"/>
      <c r="O1284" s="362"/>
      <c r="P1284" s="216">
        <v>0</v>
      </c>
      <c r="Q1284" s="216">
        <v>114.72</v>
      </c>
      <c r="R1284" s="68" t="s">
        <v>638</v>
      </c>
      <c r="S1284" s="363"/>
      <c r="T1284" s="277"/>
    </row>
    <row r="1285" spans="1:20" ht="89.25">
      <c r="A1285" s="192">
        <v>680</v>
      </c>
      <c r="B1285" s="68"/>
      <c r="C1285" s="214" t="s">
        <v>179</v>
      </c>
      <c r="D1285" s="215">
        <v>45090</v>
      </c>
      <c r="E1285" s="192" t="s">
        <v>3709</v>
      </c>
      <c r="F1285" s="192" t="s">
        <v>12</v>
      </c>
      <c r="G1285" s="192">
        <v>1062167</v>
      </c>
      <c r="H1285" s="68"/>
      <c r="I1285" s="198" t="s">
        <v>4082</v>
      </c>
      <c r="J1285" s="68"/>
      <c r="K1285" s="68"/>
      <c r="L1285" s="68"/>
      <c r="M1285" s="68"/>
      <c r="N1285" s="362"/>
      <c r="O1285" s="362"/>
      <c r="P1285" s="216">
        <v>348</v>
      </c>
      <c r="Q1285" s="216">
        <v>0</v>
      </c>
      <c r="R1285" s="68" t="s">
        <v>638</v>
      </c>
      <c r="S1285" s="363"/>
      <c r="T1285" s="277"/>
    </row>
    <row r="1286" spans="1:20" ht="89.25">
      <c r="A1286" s="192">
        <v>680</v>
      </c>
      <c r="B1286" s="68"/>
      <c r="C1286" s="214" t="s">
        <v>179</v>
      </c>
      <c r="D1286" s="215">
        <v>45090</v>
      </c>
      <c r="E1286" s="192" t="s">
        <v>3710</v>
      </c>
      <c r="F1286" s="192" t="s">
        <v>10</v>
      </c>
      <c r="G1286" s="192">
        <v>1062167</v>
      </c>
      <c r="H1286" s="68"/>
      <c r="I1286" s="198" t="s">
        <v>4083</v>
      </c>
      <c r="J1286" s="68"/>
      <c r="K1286" s="68"/>
      <c r="L1286" s="68"/>
      <c r="M1286" s="68"/>
      <c r="N1286" s="362"/>
      <c r="O1286" s="362"/>
      <c r="P1286" s="216">
        <v>50</v>
      </c>
      <c r="Q1286" s="216">
        <v>0</v>
      </c>
      <c r="R1286" s="68" t="s">
        <v>638</v>
      </c>
      <c r="S1286" s="363"/>
      <c r="T1286" s="277"/>
    </row>
    <row r="1287" spans="1:20" ht="51">
      <c r="A1287" s="192">
        <v>389</v>
      </c>
      <c r="B1287" s="68"/>
      <c r="C1287" s="214" t="s">
        <v>1422</v>
      </c>
      <c r="D1287" s="215">
        <v>45091</v>
      </c>
      <c r="E1287" s="192" t="s">
        <v>3711</v>
      </c>
      <c r="F1287" s="192" t="s">
        <v>3</v>
      </c>
      <c r="G1287" s="192">
        <v>2120123</v>
      </c>
      <c r="H1287" s="68"/>
      <c r="I1287" s="198" t="s">
        <v>4084</v>
      </c>
      <c r="J1287" s="68"/>
      <c r="K1287" s="68"/>
      <c r="L1287" s="68"/>
      <c r="M1287" s="68"/>
      <c r="N1287" s="362"/>
      <c r="O1287" s="362"/>
      <c r="P1287" s="216">
        <v>0</v>
      </c>
      <c r="Q1287" s="216">
        <v>30</v>
      </c>
      <c r="R1287" s="68" t="s">
        <v>638</v>
      </c>
      <c r="S1287" s="363"/>
      <c r="T1287" s="277"/>
    </row>
    <row r="1288" spans="1:20" ht="38.25">
      <c r="A1288" s="192">
        <v>389</v>
      </c>
      <c r="B1288" s="68"/>
      <c r="C1288" s="214" t="s">
        <v>1422</v>
      </c>
      <c r="D1288" s="215">
        <v>45091</v>
      </c>
      <c r="E1288" s="192" t="s">
        <v>3712</v>
      </c>
      <c r="F1288" s="192" t="s">
        <v>3</v>
      </c>
      <c r="G1288" s="192">
        <v>2120175</v>
      </c>
      <c r="H1288" s="68"/>
      <c r="I1288" s="198" t="s">
        <v>4085</v>
      </c>
      <c r="J1288" s="68"/>
      <c r="K1288" s="68"/>
      <c r="L1288" s="68"/>
      <c r="M1288" s="68"/>
      <c r="N1288" s="362"/>
      <c r="O1288" s="362"/>
      <c r="P1288" s="216">
        <v>0</v>
      </c>
      <c r="Q1288" s="216">
        <v>15</v>
      </c>
      <c r="R1288" s="68" t="s">
        <v>638</v>
      </c>
      <c r="S1288" s="363"/>
      <c r="T1288" s="277"/>
    </row>
    <row r="1289" spans="1:20" ht="38.25">
      <c r="A1289" s="192">
        <v>389</v>
      </c>
      <c r="B1289" s="68"/>
      <c r="C1289" s="214" t="s">
        <v>1422</v>
      </c>
      <c r="D1289" s="215">
        <v>45091</v>
      </c>
      <c r="E1289" s="192" t="s">
        <v>3713</v>
      </c>
      <c r="F1289" s="192" t="s">
        <v>3</v>
      </c>
      <c r="G1289" s="192">
        <v>2120178</v>
      </c>
      <c r="H1289" s="68"/>
      <c r="I1289" s="198" t="s">
        <v>4086</v>
      </c>
      <c r="J1289" s="68"/>
      <c r="K1289" s="68"/>
      <c r="L1289" s="68"/>
      <c r="M1289" s="68"/>
      <c r="N1289" s="362"/>
      <c r="O1289" s="362"/>
      <c r="P1289" s="216">
        <v>0</v>
      </c>
      <c r="Q1289" s="216">
        <v>15</v>
      </c>
      <c r="R1289" s="68" t="s">
        <v>638</v>
      </c>
      <c r="S1289" s="363"/>
      <c r="T1289" s="277"/>
    </row>
    <row r="1290" spans="1:20" ht="38.25">
      <c r="A1290" s="192">
        <v>389</v>
      </c>
      <c r="B1290" s="68"/>
      <c r="C1290" s="214" t="s">
        <v>1422</v>
      </c>
      <c r="D1290" s="215">
        <v>45091</v>
      </c>
      <c r="E1290" s="192" t="s">
        <v>3714</v>
      </c>
      <c r="F1290" s="192" t="s">
        <v>3</v>
      </c>
      <c r="G1290" s="192">
        <v>2120180</v>
      </c>
      <c r="H1290" s="68"/>
      <c r="I1290" s="198" t="s">
        <v>4087</v>
      </c>
      <c r="J1290" s="68"/>
      <c r="K1290" s="68"/>
      <c r="L1290" s="68"/>
      <c r="M1290" s="68"/>
      <c r="N1290" s="362"/>
      <c r="O1290" s="362"/>
      <c r="P1290" s="216">
        <v>0</v>
      </c>
      <c r="Q1290" s="216">
        <v>30</v>
      </c>
      <c r="R1290" s="68" t="s">
        <v>638</v>
      </c>
      <c r="S1290" s="363"/>
      <c r="T1290" s="277"/>
    </row>
    <row r="1291" spans="1:20" ht="51">
      <c r="A1291" s="192" t="s">
        <v>541</v>
      </c>
      <c r="B1291" s="68"/>
      <c r="C1291" s="214" t="s">
        <v>590</v>
      </c>
      <c r="D1291" s="215">
        <v>45091</v>
      </c>
      <c r="E1291" s="192" t="s">
        <v>3715</v>
      </c>
      <c r="F1291" s="192" t="s">
        <v>3</v>
      </c>
      <c r="G1291" s="192">
        <v>2120195</v>
      </c>
      <c r="H1291" s="68"/>
      <c r="I1291" s="198" t="s">
        <v>4088</v>
      </c>
      <c r="J1291" s="68"/>
      <c r="K1291" s="68"/>
      <c r="L1291" s="68"/>
      <c r="M1291" s="68"/>
      <c r="N1291" s="362"/>
      <c r="O1291" s="362"/>
      <c r="P1291" s="216">
        <v>0</v>
      </c>
      <c r="Q1291" s="216">
        <v>1449.88</v>
      </c>
      <c r="R1291" s="68" t="s">
        <v>638</v>
      </c>
      <c r="S1291" s="363"/>
      <c r="T1291" s="277"/>
    </row>
    <row r="1292" spans="1:20" ht="76.5">
      <c r="A1292" s="192" t="s">
        <v>544</v>
      </c>
      <c r="B1292" s="68"/>
      <c r="C1292" s="214" t="s">
        <v>683</v>
      </c>
      <c r="D1292" s="215">
        <v>45091</v>
      </c>
      <c r="E1292" s="192" t="s">
        <v>3716</v>
      </c>
      <c r="F1292" s="192" t="s">
        <v>6</v>
      </c>
      <c r="G1292" s="192">
        <v>1828436</v>
      </c>
      <c r="H1292" s="68"/>
      <c r="I1292" s="198" t="s">
        <v>4089</v>
      </c>
      <c r="J1292" s="68"/>
      <c r="K1292" s="68"/>
      <c r="L1292" s="68"/>
      <c r="M1292" s="68"/>
      <c r="N1292" s="362"/>
      <c r="O1292" s="362"/>
      <c r="P1292" s="216">
        <v>0</v>
      </c>
      <c r="Q1292" s="216">
        <v>11</v>
      </c>
      <c r="R1292" s="68" t="s">
        <v>638</v>
      </c>
      <c r="S1292" s="363"/>
      <c r="T1292" s="277"/>
    </row>
    <row r="1293" spans="1:20" ht="51">
      <c r="A1293" s="192">
        <v>203</v>
      </c>
      <c r="B1293" s="68"/>
      <c r="C1293" s="214" t="s">
        <v>86</v>
      </c>
      <c r="D1293" s="215">
        <v>45091</v>
      </c>
      <c r="E1293" s="192" t="s">
        <v>3717</v>
      </c>
      <c r="F1293" s="192" t="s">
        <v>3</v>
      </c>
      <c r="G1293" s="192">
        <v>2120210</v>
      </c>
      <c r="H1293" s="68"/>
      <c r="I1293" s="198" t="s">
        <v>4090</v>
      </c>
      <c r="J1293" s="68"/>
      <c r="K1293" s="68"/>
      <c r="L1293" s="68"/>
      <c r="M1293" s="68"/>
      <c r="N1293" s="362"/>
      <c r="O1293" s="362"/>
      <c r="P1293" s="216">
        <v>0</v>
      </c>
      <c r="Q1293" s="216">
        <v>15</v>
      </c>
      <c r="R1293" s="68" t="s">
        <v>638</v>
      </c>
      <c r="S1293" s="363"/>
      <c r="T1293" s="277"/>
    </row>
    <row r="1294" spans="1:20" ht="51">
      <c r="A1294" s="192" t="s">
        <v>541</v>
      </c>
      <c r="B1294" s="68"/>
      <c r="C1294" s="214" t="s">
        <v>590</v>
      </c>
      <c r="D1294" s="215">
        <v>45091</v>
      </c>
      <c r="E1294" s="192" t="s">
        <v>3718</v>
      </c>
      <c r="F1294" s="192" t="s">
        <v>6</v>
      </c>
      <c r="G1294" s="192">
        <v>1828880</v>
      </c>
      <c r="H1294" s="68"/>
      <c r="I1294" s="198" t="s">
        <v>4091</v>
      </c>
      <c r="J1294" s="68"/>
      <c r="K1294" s="68"/>
      <c r="L1294" s="68"/>
      <c r="M1294" s="68"/>
      <c r="N1294" s="362"/>
      <c r="O1294" s="362"/>
      <c r="P1294" s="216">
        <v>0</v>
      </c>
      <c r="Q1294" s="216">
        <v>257145.43</v>
      </c>
      <c r="R1294" s="68" t="s">
        <v>638</v>
      </c>
      <c r="S1294" s="363"/>
      <c r="T1294" s="277"/>
    </row>
    <row r="1295" spans="1:20" ht="76.5">
      <c r="A1295" s="192" t="s">
        <v>541</v>
      </c>
      <c r="B1295" s="68"/>
      <c r="C1295" s="214" t="s">
        <v>590</v>
      </c>
      <c r="D1295" s="215">
        <v>45092</v>
      </c>
      <c r="E1295" s="192" t="s">
        <v>3719</v>
      </c>
      <c r="F1295" s="192" t="s">
        <v>639</v>
      </c>
      <c r="G1295" s="192">
        <v>5824075</v>
      </c>
      <c r="H1295" s="68"/>
      <c r="I1295" s="198" t="s">
        <v>4092</v>
      </c>
      <c r="J1295" s="68"/>
      <c r="K1295" s="68"/>
      <c r="L1295" s="68"/>
      <c r="M1295" s="68"/>
      <c r="N1295" s="362"/>
      <c r="O1295" s="362"/>
      <c r="P1295" s="216">
        <v>0</v>
      </c>
      <c r="Q1295" s="216">
        <v>1036665.11</v>
      </c>
      <c r="R1295" s="68" t="s">
        <v>638</v>
      </c>
      <c r="S1295" s="363"/>
      <c r="T1295" s="277"/>
    </row>
    <row r="1296" spans="1:20" ht="51">
      <c r="A1296" s="192">
        <v>86</v>
      </c>
      <c r="B1296" s="68"/>
      <c r="C1296" s="214" t="s">
        <v>50</v>
      </c>
      <c r="D1296" s="215">
        <v>45092</v>
      </c>
      <c r="E1296" s="192" t="s">
        <v>3720</v>
      </c>
      <c r="F1296" s="192" t="s">
        <v>3</v>
      </c>
      <c r="G1296" s="192">
        <v>2120440</v>
      </c>
      <c r="H1296" s="68"/>
      <c r="I1296" s="198" t="s">
        <v>4093</v>
      </c>
      <c r="J1296" s="68"/>
      <c r="K1296" s="68"/>
      <c r="L1296" s="68"/>
      <c r="M1296" s="68"/>
      <c r="N1296" s="362"/>
      <c r="O1296" s="362"/>
      <c r="P1296" s="216">
        <v>0</v>
      </c>
      <c r="Q1296" s="216">
        <v>4067</v>
      </c>
      <c r="R1296" s="68" t="s">
        <v>638</v>
      </c>
      <c r="S1296" s="363"/>
      <c r="T1296" s="277"/>
    </row>
    <row r="1297" spans="1:20" ht="63.75">
      <c r="A1297" s="192">
        <v>389</v>
      </c>
      <c r="B1297" s="68"/>
      <c r="C1297" s="214" t="s">
        <v>1422</v>
      </c>
      <c r="D1297" s="215">
        <v>45092</v>
      </c>
      <c r="E1297" s="192" t="s">
        <v>3721</v>
      </c>
      <c r="F1297" s="192" t="s">
        <v>3</v>
      </c>
      <c r="G1297" s="192">
        <v>2120444</v>
      </c>
      <c r="H1297" s="68"/>
      <c r="I1297" s="198" t="s">
        <v>4094</v>
      </c>
      <c r="J1297" s="68"/>
      <c r="K1297" s="68"/>
      <c r="L1297" s="68"/>
      <c r="M1297" s="68"/>
      <c r="N1297" s="362"/>
      <c r="O1297" s="362"/>
      <c r="P1297" s="216">
        <v>0</v>
      </c>
      <c r="Q1297" s="216">
        <v>30</v>
      </c>
      <c r="R1297" s="68" t="s">
        <v>638</v>
      </c>
      <c r="S1297" s="363"/>
      <c r="T1297" s="277"/>
    </row>
    <row r="1298" spans="1:20" ht="51">
      <c r="A1298" s="192">
        <v>389</v>
      </c>
      <c r="B1298" s="68"/>
      <c r="C1298" s="214" t="s">
        <v>1422</v>
      </c>
      <c r="D1298" s="215">
        <v>45092</v>
      </c>
      <c r="E1298" s="192" t="s">
        <v>3722</v>
      </c>
      <c r="F1298" s="192" t="s">
        <v>3</v>
      </c>
      <c r="G1298" s="192">
        <v>2120445</v>
      </c>
      <c r="H1298" s="68"/>
      <c r="I1298" s="198" t="s">
        <v>4095</v>
      </c>
      <c r="J1298" s="68"/>
      <c r="K1298" s="68"/>
      <c r="L1298" s="68"/>
      <c r="M1298" s="68"/>
      <c r="N1298" s="362"/>
      <c r="O1298" s="362"/>
      <c r="P1298" s="216">
        <v>0</v>
      </c>
      <c r="Q1298" s="216">
        <v>30</v>
      </c>
      <c r="R1298" s="68" t="s">
        <v>638</v>
      </c>
      <c r="S1298" s="363"/>
      <c r="T1298" s="277"/>
    </row>
    <row r="1299" spans="1:20" ht="51">
      <c r="A1299" s="192">
        <v>423</v>
      </c>
      <c r="B1299" s="68"/>
      <c r="C1299" s="214" t="s">
        <v>150</v>
      </c>
      <c r="D1299" s="215">
        <v>45092</v>
      </c>
      <c r="E1299" s="192" t="s">
        <v>3723</v>
      </c>
      <c r="F1299" s="192" t="s">
        <v>3</v>
      </c>
      <c r="G1299" s="192">
        <v>2120460</v>
      </c>
      <c r="H1299" s="68"/>
      <c r="I1299" s="198" t="s">
        <v>3024</v>
      </c>
      <c r="J1299" s="68"/>
      <c r="K1299" s="68"/>
      <c r="L1299" s="68"/>
      <c r="M1299" s="68"/>
      <c r="N1299" s="362"/>
      <c r="O1299" s="362"/>
      <c r="P1299" s="216">
        <v>0</v>
      </c>
      <c r="Q1299" s="216">
        <v>1294</v>
      </c>
      <c r="R1299" s="68" t="s">
        <v>638</v>
      </c>
      <c r="S1299" s="363"/>
      <c r="T1299" s="277"/>
    </row>
    <row r="1300" spans="1:20" ht="51">
      <c r="A1300" s="192" t="s">
        <v>541</v>
      </c>
      <c r="B1300" s="68"/>
      <c r="C1300" s="214" t="s">
        <v>590</v>
      </c>
      <c r="D1300" s="215">
        <v>45092</v>
      </c>
      <c r="E1300" s="192" t="s">
        <v>3724</v>
      </c>
      <c r="F1300" s="192" t="s">
        <v>3</v>
      </c>
      <c r="G1300" s="192">
        <v>2120518</v>
      </c>
      <c r="H1300" s="68"/>
      <c r="I1300" s="198" t="s">
        <v>4096</v>
      </c>
      <c r="J1300" s="68"/>
      <c r="K1300" s="68"/>
      <c r="L1300" s="68"/>
      <c r="M1300" s="68"/>
      <c r="N1300" s="362"/>
      <c r="O1300" s="362"/>
      <c r="P1300" s="216">
        <v>0</v>
      </c>
      <c r="Q1300" s="216">
        <v>700</v>
      </c>
      <c r="R1300" s="68" t="s">
        <v>638</v>
      </c>
      <c r="S1300" s="363"/>
      <c r="T1300" s="277"/>
    </row>
    <row r="1301" spans="1:20" ht="51">
      <c r="A1301" s="192" t="s">
        <v>541</v>
      </c>
      <c r="B1301" s="68"/>
      <c r="C1301" s="214" t="s">
        <v>590</v>
      </c>
      <c r="D1301" s="215">
        <v>45092</v>
      </c>
      <c r="E1301" s="192" t="s">
        <v>3725</v>
      </c>
      <c r="F1301" s="192" t="s">
        <v>3</v>
      </c>
      <c r="G1301" s="192">
        <v>2120525</v>
      </c>
      <c r="H1301" s="68"/>
      <c r="I1301" s="198" t="s">
        <v>4097</v>
      </c>
      <c r="J1301" s="68"/>
      <c r="K1301" s="68"/>
      <c r="L1301" s="68"/>
      <c r="M1301" s="68"/>
      <c r="N1301" s="362"/>
      <c r="O1301" s="362"/>
      <c r="P1301" s="216">
        <v>0</v>
      </c>
      <c r="Q1301" s="216">
        <v>0.5</v>
      </c>
      <c r="R1301" s="68" t="s">
        <v>638</v>
      </c>
      <c r="S1301" s="363"/>
      <c r="T1301" s="277"/>
    </row>
    <row r="1302" spans="1:20" ht="63.75">
      <c r="A1302" s="192">
        <v>348</v>
      </c>
      <c r="B1302" s="68"/>
      <c r="C1302" s="214" t="s">
        <v>143</v>
      </c>
      <c r="D1302" s="215">
        <v>45092</v>
      </c>
      <c r="E1302" s="192" t="s">
        <v>3726</v>
      </c>
      <c r="F1302" s="192" t="s">
        <v>3</v>
      </c>
      <c r="G1302" s="192">
        <v>2120462</v>
      </c>
      <c r="H1302" s="68"/>
      <c r="I1302" s="198" t="s">
        <v>4098</v>
      </c>
      <c r="J1302" s="68"/>
      <c r="K1302" s="68"/>
      <c r="L1302" s="68"/>
      <c r="M1302" s="68"/>
      <c r="N1302" s="362"/>
      <c r="O1302" s="362"/>
      <c r="P1302" s="216">
        <v>0</v>
      </c>
      <c r="Q1302" s="216">
        <v>7715.59</v>
      </c>
      <c r="R1302" s="68" t="s">
        <v>638</v>
      </c>
      <c r="S1302" s="363"/>
      <c r="T1302" s="277"/>
    </row>
    <row r="1303" spans="1:20" ht="63.75">
      <c r="A1303" s="192">
        <v>86</v>
      </c>
      <c r="B1303" s="68"/>
      <c r="C1303" s="214" t="s">
        <v>50</v>
      </c>
      <c r="D1303" s="215">
        <v>45092</v>
      </c>
      <c r="E1303" s="192" t="s">
        <v>3727</v>
      </c>
      <c r="F1303" s="192" t="s">
        <v>3</v>
      </c>
      <c r="G1303" s="192">
        <v>2120467</v>
      </c>
      <c r="H1303" s="68"/>
      <c r="I1303" s="198" t="s">
        <v>4099</v>
      </c>
      <c r="J1303" s="68"/>
      <c r="K1303" s="68"/>
      <c r="L1303" s="68"/>
      <c r="M1303" s="68"/>
      <c r="N1303" s="362"/>
      <c r="O1303" s="362"/>
      <c r="P1303" s="216">
        <v>0</v>
      </c>
      <c r="Q1303" s="216">
        <v>23139.35</v>
      </c>
      <c r="R1303" s="68" t="s">
        <v>638</v>
      </c>
      <c r="S1303" s="363"/>
      <c r="T1303" s="277"/>
    </row>
    <row r="1304" spans="1:20" ht="76.5">
      <c r="A1304" s="192" t="s">
        <v>542</v>
      </c>
      <c r="B1304" s="68"/>
      <c r="C1304" s="214" t="s">
        <v>691</v>
      </c>
      <c r="D1304" s="215">
        <v>45093</v>
      </c>
      <c r="E1304" s="192" t="s">
        <v>3728</v>
      </c>
      <c r="F1304" s="192" t="s">
        <v>6</v>
      </c>
      <c r="G1304" s="192">
        <v>1829725</v>
      </c>
      <c r="H1304" s="68"/>
      <c r="I1304" s="198" t="s">
        <v>4100</v>
      </c>
      <c r="J1304" s="68"/>
      <c r="K1304" s="68"/>
      <c r="L1304" s="68"/>
      <c r="M1304" s="68"/>
      <c r="N1304" s="362"/>
      <c r="O1304" s="362"/>
      <c r="P1304" s="216">
        <v>0</v>
      </c>
      <c r="Q1304" s="216">
        <v>185000000</v>
      </c>
      <c r="R1304" s="68" t="s">
        <v>638</v>
      </c>
      <c r="S1304" s="363"/>
      <c r="T1304" s="277"/>
    </row>
    <row r="1305" spans="1:20" ht="51">
      <c r="A1305" s="192" t="s">
        <v>541</v>
      </c>
      <c r="B1305" s="68"/>
      <c r="C1305" s="214" t="s">
        <v>590</v>
      </c>
      <c r="D1305" s="215">
        <v>45093</v>
      </c>
      <c r="E1305" s="192" t="s">
        <v>3729</v>
      </c>
      <c r="F1305" s="192" t="s">
        <v>3</v>
      </c>
      <c r="G1305" s="192">
        <v>2120777</v>
      </c>
      <c r="H1305" s="68"/>
      <c r="I1305" s="198" t="s">
        <v>4101</v>
      </c>
      <c r="J1305" s="68"/>
      <c r="K1305" s="68"/>
      <c r="L1305" s="68"/>
      <c r="M1305" s="68"/>
      <c r="N1305" s="362"/>
      <c r="O1305" s="362"/>
      <c r="P1305" s="216">
        <v>0</v>
      </c>
      <c r="Q1305" s="216">
        <v>7575.5</v>
      </c>
      <c r="R1305" s="68" t="s">
        <v>638</v>
      </c>
      <c r="S1305" s="363"/>
      <c r="T1305" s="277"/>
    </row>
    <row r="1306" spans="1:20" ht="38.25">
      <c r="A1306" s="192">
        <v>86</v>
      </c>
      <c r="B1306" s="68"/>
      <c r="C1306" s="214" t="s">
        <v>50</v>
      </c>
      <c r="D1306" s="215">
        <v>45093</v>
      </c>
      <c r="E1306" s="192" t="s">
        <v>3730</v>
      </c>
      <c r="F1306" s="192" t="s">
        <v>3</v>
      </c>
      <c r="G1306" s="192">
        <v>2120780</v>
      </c>
      <c r="H1306" s="68"/>
      <c r="I1306" s="198" t="s">
        <v>4102</v>
      </c>
      <c r="J1306" s="68"/>
      <c r="K1306" s="68"/>
      <c r="L1306" s="68"/>
      <c r="M1306" s="68"/>
      <c r="N1306" s="362"/>
      <c r="O1306" s="362"/>
      <c r="P1306" s="216">
        <v>0</v>
      </c>
      <c r="Q1306" s="216">
        <v>27001</v>
      </c>
      <c r="R1306" s="68" t="s">
        <v>638</v>
      </c>
      <c r="S1306" s="363"/>
      <c r="T1306" s="277"/>
    </row>
    <row r="1307" spans="1:20" ht="51">
      <c r="A1307" s="192" t="s">
        <v>541</v>
      </c>
      <c r="B1307" s="68"/>
      <c r="C1307" s="214" t="s">
        <v>590</v>
      </c>
      <c r="D1307" s="215">
        <v>45093</v>
      </c>
      <c r="E1307" s="192" t="s">
        <v>3731</v>
      </c>
      <c r="F1307" s="192" t="s">
        <v>3</v>
      </c>
      <c r="G1307" s="192">
        <v>2120791</v>
      </c>
      <c r="H1307" s="68"/>
      <c r="I1307" s="198" t="s">
        <v>4103</v>
      </c>
      <c r="J1307" s="68"/>
      <c r="K1307" s="68"/>
      <c r="L1307" s="68"/>
      <c r="M1307" s="68"/>
      <c r="N1307" s="362"/>
      <c r="O1307" s="362"/>
      <c r="P1307" s="216">
        <v>0</v>
      </c>
      <c r="Q1307" s="216">
        <v>18974.28</v>
      </c>
      <c r="R1307" s="68" t="s">
        <v>638</v>
      </c>
      <c r="S1307" s="363"/>
      <c r="T1307" s="277"/>
    </row>
    <row r="1308" spans="1:20" ht="51">
      <c r="A1308" s="192" t="s">
        <v>541</v>
      </c>
      <c r="B1308" s="68"/>
      <c r="C1308" s="214" t="s">
        <v>590</v>
      </c>
      <c r="D1308" s="215">
        <v>45093</v>
      </c>
      <c r="E1308" s="192" t="s">
        <v>3732</v>
      </c>
      <c r="F1308" s="192" t="s">
        <v>3</v>
      </c>
      <c r="G1308" s="192">
        <v>2120820</v>
      </c>
      <c r="H1308" s="68"/>
      <c r="I1308" s="198" t="s">
        <v>4104</v>
      </c>
      <c r="J1308" s="68"/>
      <c r="K1308" s="68"/>
      <c r="L1308" s="68"/>
      <c r="M1308" s="68"/>
      <c r="N1308" s="362"/>
      <c r="O1308" s="362"/>
      <c r="P1308" s="216">
        <v>0</v>
      </c>
      <c r="Q1308" s="216">
        <v>4817</v>
      </c>
      <c r="R1308" s="68" t="s">
        <v>638</v>
      </c>
      <c r="S1308" s="363"/>
      <c r="T1308" s="277"/>
    </row>
    <row r="1309" spans="1:20" ht="51">
      <c r="A1309" s="192">
        <v>423</v>
      </c>
      <c r="B1309" s="68"/>
      <c r="C1309" s="214" t="s">
        <v>150</v>
      </c>
      <c r="D1309" s="215">
        <v>45093</v>
      </c>
      <c r="E1309" s="192" t="s">
        <v>3733</v>
      </c>
      <c r="F1309" s="192" t="s">
        <v>3</v>
      </c>
      <c r="G1309" s="192">
        <v>2120822</v>
      </c>
      <c r="H1309" s="68"/>
      <c r="I1309" s="198" t="s">
        <v>3461</v>
      </c>
      <c r="J1309" s="68"/>
      <c r="K1309" s="68"/>
      <c r="L1309" s="68"/>
      <c r="M1309" s="68"/>
      <c r="N1309" s="362"/>
      <c r="O1309" s="362"/>
      <c r="P1309" s="216">
        <v>0</v>
      </c>
      <c r="Q1309" s="216">
        <v>3514.97</v>
      </c>
      <c r="R1309" s="68" t="s">
        <v>638</v>
      </c>
      <c r="S1309" s="363"/>
      <c r="T1309" s="277"/>
    </row>
    <row r="1310" spans="1:20" ht="51">
      <c r="A1310" s="192">
        <v>16</v>
      </c>
      <c r="B1310" s="68"/>
      <c r="C1310" s="214" t="s">
        <v>40</v>
      </c>
      <c r="D1310" s="215">
        <v>45093</v>
      </c>
      <c r="E1310" s="192" t="s">
        <v>3734</v>
      </c>
      <c r="F1310" s="192" t="s">
        <v>3</v>
      </c>
      <c r="G1310" s="192">
        <v>2120837</v>
      </c>
      <c r="H1310" s="68"/>
      <c r="I1310" s="198" t="s">
        <v>4105</v>
      </c>
      <c r="J1310" s="68"/>
      <c r="K1310" s="68"/>
      <c r="L1310" s="68"/>
      <c r="M1310" s="68"/>
      <c r="N1310" s="362"/>
      <c r="O1310" s="362"/>
      <c r="P1310" s="216">
        <v>0</v>
      </c>
      <c r="Q1310" s="216">
        <v>480</v>
      </c>
      <c r="R1310" s="68" t="s">
        <v>638</v>
      </c>
      <c r="S1310" s="363"/>
      <c r="T1310" s="277"/>
    </row>
    <row r="1311" spans="1:20" ht="76.5">
      <c r="A1311" s="192">
        <v>594</v>
      </c>
      <c r="B1311" s="68"/>
      <c r="C1311" s="214" t="s">
        <v>88</v>
      </c>
      <c r="D1311" s="215">
        <v>45093</v>
      </c>
      <c r="E1311" s="192" t="s">
        <v>3735</v>
      </c>
      <c r="F1311" s="192" t="s">
        <v>6</v>
      </c>
      <c r="G1311" s="192">
        <v>2307986</v>
      </c>
      <c r="H1311" s="68"/>
      <c r="I1311" s="198" t="s">
        <v>4106</v>
      </c>
      <c r="J1311" s="68"/>
      <c r="K1311" s="68"/>
      <c r="L1311" s="68"/>
      <c r="M1311" s="68"/>
      <c r="N1311" s="362"/>
      <c r="O1311" s="362"/>
      <c r="P1311" s="216">
        <v>0</v>
      </c>
      <c r="Q1311" s="216">
        <v>3652.13</v>
      </c>
      <c r="R1311" s="68" t="s">
        <v>638</v>
      </c>
      <c r="S1311" s="363"/>
      <c r="T1311" s="277"/>
    </row>
    <row r="1312" spans="1:20" ht="63.75">
      <c r="A1312" s="192">
        <v>594</v>
      </c>
      <c r="B1312" s="68"/>
      <c r="C1312" s="214" t="s">
        <v>88</v>
      </c>
      <c r="D1312" s="215">
        <v>45093</v>
      </c>
      <c r="E1312" s="192" t="s">
        <v>3736</v>
      </c>
      <c r="F1312" s="192" t="s">
        <v>14</v>
      </c>
      <c r="G1312" s="192">
        <v>2307987</v>
      </c>
      <c r="H1312" s="68"/>
      <c r="I1312" s="198" t="s">
        <v>4107</v>
      </c>
      <c r="J1312" s="68"/>
      <c r="K1312" s="68"/>
      <c r="L1312" s="68"/>
      <c r="M1312" s="68"/>
      <c r="N1312" s="362"/>
      <c r="O1312" s="362"/>
      <c r="P1312" s="216">
        <v>50</v>
      </c>
      <c r="Q1312" s="216">
        <v>0</v>
      </c>
      <c r="R1312" s="68" t="s">
        <v>638</v>
      </c>
      <c r="S1312" s="363"/>
      <c r="T1312" s="277"/>
    </row>
    <row r="1313" spans="1:20" ht="51">
      <c r="A1313" s="192">
        <v>86</v>
      </c>
      <c r="B1313" s="68"/>
      <c r="C1313" s="214" t="s">
        <v>50</v>
      </c>
      <c r="D1313" s="215">
        <v>45093</v>
      </c>
      <c r="E1313" s="192" t="s">
        <v>3737</v>
      </c>
      <c r="F1313" s="192" t="s">
        <v>3</v>
      </c>
      <c r="G1313" s="192">
        <v>2120872</v>
      </c>
      <c r="H1313" s="68"/>
      <c r="I1313" s="198" t="s">
        <v>4108</v>
      </c>
      <c r="J1313" s="68"/>
      <c r="K1313" s="68"/>
      <c r="L1313" s="68"/>
      <c r="M1313" s="68"/>
      <c r="N1313" s="362"/>
      <c r="O1313" s="362"/>
      <c r="P1313" s="216">
        <v>0</v>
      </c>
      <c r="Q1313" s="216">
        <v>4458</v>
      </c>
      <c r="R1313" s="68" t="s">
        <v>638</v>
      </c>
      <c r="S1313" s="363"/>
      <c r="T1313" s="277"/>
    </row>
    <row r="1314" spans="1:20" ht="76.5">
      <c r="A1314" s="192" t="s">
        <v>544</v>
      </c>
      <c r="B1314" s="68"/>
      <c r="C1314" s="214" t="s">
        <v>683</v>
      </c>
      <c r="D1314" s="215">
        <v>45093</v>
      </c>
      <c r="E1314" s="192" t="s">
        <v>3738</v>
      </c>
      <c r="F1314" s="192" t="s">
        <v>6</v>
      </c>
      <c r="G1314" s="192">
        <v>1830157</v>
      </c>
      <c r="H1314" s="68"/>
      <c r="I1314" s="198" t="s">
        <v>4109</v>
      </c>
      <c r="J1314" s="68"/>
      <c r="K1314" s="68"/>
      <c r="L1314" s="68"/>
      <c r="M1314" s="68"/>
      <c r="N1314" s="362"/>
      <c r="O1314" s="362"/>
      <c r="P1314" s="216">
        <v>0</v>
      </c>
      <c r="Q1314" s="216">
        <v>1286</v>
      </c>
      <c r="R1314" s="68" t="s">
        <v>638</v>
      </c>
      <c r="S1314" s="363"/>
      <c r="T1314" s="277"/>
    </row>
    <row r="1315" spans="1:20" ht="76.5">
      <c r="A1315" s="192">
        <v>374</v>
      </c>
      <c r="B1315" s="68"/>
      <c r="C1315" s="214" t="s">
        <v>608</v>
      </c>
      <c r="D1315" s="215">
        <v>45093</v>
      </c>
      <c r="E1315" s="192" t="s">
        <v>3739</v>
      </c>
      <c r="F1315" s="192" t="s">
        <v>3</v>
      </c>
      <c r="G1315" s="192">
        <v>2120740</v>
      </c>
      <c r="H1315" s="68"/>
      <c r="I1315" s="198" t="s">
        <v>4110</v>
      </c>
      <c r="J1315" s="68"/>
      <c r="K1315" s="68"/>
      <c r="L1315" s="68"/>
      <c r="M1315" s="68"/>
      <c r="N1315" s="362"/>
      <c r="O1315" s="362"/>
      <c r="P1315" s="216">
        <v>0</v>
      </c>
      <c r="Q1315" s="216">
        <v>6120.3</v>
      </c>
      <c r="R1315" s="68" t="s">
        <v>638</v>
      </c>
      <c r="S1315" s="363"/>
      <c r="T1315" s="277"/>
    </row>
    <row r="1316" spans="1:20" ht="63.75">
      <c r="A1316" s="192">
        <v>597</v>
      </c>
      <c r="B1316" s="68"/>
      <c r="C1316" s="214" t="s">
        <v>677</v>
      </c>
      <c r="D1316" s="215">
        <v>45093</v>
      </c>
      <c r="E1316" s="192" t="s">
        <v>3740</v>
      </c>
      <c r="F1316" s="192" t="s">
        <v>3</v>
      </c>
      <c r="G1316" s="192">
        <v>2120746</v>
      </c>
      <c r="H1316" s="68"/>
      <c r="I1316" s="198" t="s">
        <v>4111</v>
      </c>
      <c r="J1316" s="68"/>
      <c r="K1316" s="68"/>
      <c r="L1316" s="68"/>
      <c r="M1316" s="68"/>
      <c r="N1316" s="362"/>
      <c r="O1316" s="362"/>
      <c r="P1316" s="216">
        <v>0</v>
      </c>
      <c r="Q1316" s="216">
        <v>35479.129999999997</v>
      </c>
      <c r="R1316" s="68" t="s">
        <v>638</v>
      </c>
      <c r="S1316" s="363"/>
      <c r="T1316" s="277"/>
    </row>
    <row r="1317" spans="1:20" ht="63.75">
      <c r="A1317" s="192">
        <v>315</v>
      </c>
      <c r="B1317" s="68"/>
      <c r="C1317" s="214" t="s">
        <v>1243</v>
      </c>
      <c r="D1317" s="215">
        <v>45093</v>
      </c>
      <c r="E1317" s="192" t="s">
        <v>3741</v>
      </c>
      <c r="F1317" s="192" t="s">
        <v>3</v>
      </c>
      <c r="G1317" s="192">
        <v>2120749</v>
      </c>
      <c r="H1317" s="68"/>
      <c r="I1317" s="198" t="s">
        <v>4112</v>
      </c>
      <c r="J1317" s="68"/>
      <c r="K1317" s="68"/>
      <c r="L1317" s="68"/>
      <c r="M1317" s="68"/>
      <c r="N1317" s="362"/>
      <c r="O1317" s="362"/>
      <c r="P1317" s="216">
        <v>0</v>
      </c>
      <c r="Q1317" s="216">
        <v>1975.23</v>
      </c>
      <c r="R1317" s="68" t="s">
        <v>638</v>
      </c>
      <c r="S1317" s="363"/>
      <c r="T1317" s="277"/>
    </row>
    <row r="1318" spans="1:20" ht="63.75">
      <c r="A1318" s="192">
        <v>650</v>
      </c>
      <c r="B1318" s="68"/>
      <c r="C1318" s="214" t="s">
        <v>175</v>
      </c>
      <c r="D1318" s="215">
        <v>45093</v>
      </c>
      <c r="E1318" s="192" t="s">
        <v>3742</v>
      </c>
      <c r="F1318" s="192" t="s">
        <v>3</v>
      </c>
      <c r="G1318" s="192">
        <v>2120757</v>
      </c>
      <c r="H1318" s="68"/>
      <c r="I1318" s="198" t="s">
        <v>4113</v>
      </c>
      <c r="J1318" s="68"/>
      <c r="K1318" s="68"/>
      <c r="L1318" s="68"/>
      <c r="M1318" s="68"/>
      <c r="N1318" s="362"/>
      <c r="O1318" s="362"/>
      <c r="P1318" s="216">
        <v>0</v>
      </c>
      <c r="Q1318" s="216">
        <v>39278.870000000003</v>
      </c>
      <c r="R1318" s="68" t="s">
        <v>638</v>
      </c>
      <c r="S1318" s="363"/>
      <c r="T1318" s="277"/>
    </row>
    <row r="1319" spans="1:20" ht="63.75">
      <c r="A1319" s="192">
        <v>47</v>
      </c>
      <c r="B1319" s="68"/>
      <c r="C1319" s="214" t="s">
        <v>45</v>
      </c>
      <c r="D1319" s="215">
        <v>45093</v>
      </c>
      <c r="E1319" s="192" t="s">
        <v>3743</v>
      </c>
      <c r="F1319" s="192" t="s">
        <v>3</v>
      </c>
      <c r="G1319" s="192">
        <v>2120759</v>
      </c>
      <c r="H1319" s="68"/>
      <c r="I1319" s="198" t="s">
        <v>4114</v>
      </c>
      <c r="J1319" s="68"/>
      <c r="K1319" s="68"/>
      <c r="L1319" s="68"/>
      <c r="M1319" s="68"/>
      <c r="N1319" s="362"/>
      <c r="O1319" s="362"/>
      <c r="P1319" s="216">
        <v>0</v>
      </c>
      <c r="Q1319" s="216">
        <v>11776.5</v>
      </c>
      <c r="R1319" s="68" t="s">
        <v>638</v>
      </c>
      <c r="S1319" s="363"/>
      <c r="T1319" s="277"/>
    </row>
    <row r="1320" spans="1:20" ht="63.75">
      <c r="A1320" s="192">
        <v>382</v>
      </c>
      <c r="B1320" s="68"/>
      <c r="C1320" s="214" t="s">
        <v>1245</v>
      </c>
      <c r="D1320" s="215">
        <v>45093</v>
      </c>
      <c r="E1320" s="192" t="s">
        <v>3744</v>
      </c>
      <c r="F1320" s="192" t="s">
        <v>3</v>
      </c>
      <c r="G1320" s="192">
        <v>2120764</v>
      </c>
      <c r="H1320" s="68"/>
      <c r="I1320" s="198" t="s">
        <v>4115</v>
      </c>
      <c r="J1320" s="68"/>
      <c r="K1320" s="68"/>
      <c r="L1320" s="68"/>
      <c r="M1320" s="68"/>
      <c r="N1320" s="362"/>
      <c r="O1320" s="362"/>
      <c r="P1320" s="216">
        <v>0</v>
      </c>
      <c r="Q1320" s="216">
        <v>2818.55</v>
      </c>
      <c r="R1320" s="68" t="s">
        <v>638</v>
      </c>
      <c r="S1320" s="363"/>
      <c r="T1320" s="277"/>
    </row>
    <row r="1321" spans="1:20" ht="51">
      <c r="A1321" s="192" t="s">
        <v>541</v>
      </c>
      <c r="B1321" s="68"/>
      <c r="C1321" s="214" t="s">
        <v>590</v>
      </c>
      <c r="D1321" s="215">
        <v>45093</v>
      </c>
      <c r="E1321" s="192" t="s">
        <v>3745</v>
      </c>
      <c r="F1321" s="192" t="s">
        <v>3</v>
      </c>
      <c r="G1321" s="192">
        <v>2120795</v>
      </c>
      <c r="H1321" s="68"/>
      <c r="I1321" s="198" t="s">
        <v>4116</v>
      </c>
      <c r="J1321" s="68"/>
      <c r="K1321" s="68"/>
      <c r="L1321" s="68"/>
      <c r="M1321" s="68"/>
      <c r="N1321" s="362"/>
      <c r="O1321" s="362"/>
      <c r="P1321" s="216">
        <v>0</v>
      </c>
      <c r="Q1321" s="216">
        <v>808.44</v>
      </c>
      <c r="R1321" s="68" t="s">
        <v>638</v>
      </c>
      <c r="S1321" s="363"/>
      <c r="T1321" s="277"/>
    </row>
    <row r="1322" spans="1:20" ht="51">
      <c r="A1322" s="192" t="s">
        <v>541</v>
      </c>
      <c r="B1322" s="68"/>
      <c r="C1322" s="214" t="s">
        <v>590</v>
      </c>
      <c r="D1322" s="215">
        <v>45093</v>
      </c>
      <c r="E1322" s="192" t="s">
        <v>3746</v>
      </c>
      <c r="F1322" s="192" t="s">
        <v>3</v>
      </c>
      <c r="G1322" s="192">
        <v>2120797</v>
      </c>
      <c r="H1322" s="68"/>
      <c r="I1322" s="198" t="s">
        <v>4117</v>
      </c>
      <c r="J1322" s="68"/>
      <c r="K1322" s="68"/>
      <c r="L1322" s="68"/>
      <c r="M1322" s="68"/>
      <c r="N1322" s="362"/>
      <c r="O1322" s="362"/>
      <c r="P1322" s="216">
        <v>0</v>
      </c>
      <c r="Q1322" s="216">
        <v>2083.04</v>
      </c>
      <c r="R1322" s="68" t="s">
        <v>638</v>
      </c>
      <c r="S1322" s="363"/>
      <c r="T1322" s="277"/>
    </row>
    <row r="1323" spans="1:20" ht="51">
      <c r="A1323" s="192" t="s">
        <v>541</v>
      </c>
      <c r="B1323" s="68"/>
      <c r="C1323" s="214" t="s">
        <v>590</v>
      </c>
      <c r="D1323" s="215">
        <v>45093</v>
      </c>
      <c r="E1323" s="192" t="s">
        <v>3747</v>
      </c>
      <c r="F1323" s="192" t="s">
        <v>3</v>
      </c>
      <c r="G1323" s="192">
        <v>2120800</v>
      </c>
      <c r="H1323" s="68"/>
      <c r="I1323" s="198" t="s">
        <v>4118</v>
      </c>
      <c r="J1323" s="68"/>
      <c r="K1323" s="68"/>
      <c r="L1323" s="68"/>
      <c r="M1323" s="68"/>
      <c r="N1323" s="362"/>
      <c r="O1323" s="362"/>
      <c r="P1323" s="216">
        <v>0</v>
      </c>
      <c r="Q1323" s="216">
        <v>252.25</v>
      </c>
      <c r="R1323" s="68" t="s">
        <v>638</v>
      </c>
      <c r="S1323" s="363"/>
      <c r="T1323" s="277"/>
    </row>
    <row r="1324" spans="1:20" ht="51">
      <c r="A1324" s="192" t="s">
        <v>541</v>
      </c>
      <c r="B1324" s="68"/>
      <c r="C1324" s="214" t="s">
        <v>590</v>
      </c>
      <c r="D1324" s="215">
        <v>45093</v>
      </c>
      <c r="E1324" s="192" t="s">
        <v>3748</v>
      </c>
      <c r="F1324" s="192" t="s">
        <v>3</v>
      </c>
      <c r="G1324" s="192">
        <v>2120801</v>
      </c>
      <c r="H1324" s="68"/>
      <c r="I1324" s="198" t="s">
        <v>4119</v>
      </c>
      <c r="J1324" s="68"/>
      <c r="K1324" s="68"/>
      <c r="L1324" s="68"/>
      <c r="M1324" s="68"/>
      <c r="N1324" s="362"/>
      <c r="O1324" s="362"/>
      <c r="P1324" s="216">
        <v>0</v>
      </c>
      <c r="Q1324" s="216">
        <v>316.29000000000002</v>
      </c>
      <c r="R1324" s="68" t="s">
        <v>638</v>
      </c>
      <c r="S1324" s="363"/>
      <c r="T1324" s="277"/>
    </row>
    <row r="1325" spans="1:20" ht="51">
      <c r="A1325" s="192">
        <v>203</v>
      </c>
      <c r="B1325" s="68"/>
      <c r="C1325" s="214" t="s">
        <v>86</v>
      </c>
      <c r="D1325" s="215">
        <v>45096</v>
      </c>
      <c r="E1325" s="192" t="s">
        <v>3749</v>
      </c>
      <c r="F1325" s="192" t="s">
        <v>3</v>
      </c>
      <c r="G1325" s="192">
        <v>2121066</v>
      </c>
      <c r="H1325" s="68"/>
      <c r="I1325" s="198" t="s">
        <v>4120</v>
      </c>
      <c r="J1325" s="68"/>
      <c r="K1325" s="68"/>
      <c r="L1325" s="68"/>
      <c r="M1325" s="68"/>
      <c r="N1325" s="362"/>
      <c r="O1325" s="362"/>
      <c r="P1325" s="216">
        <v>0</v>
      </c>
      <c r="Q1325" s="216">
        <v>30</v>
      </c>
      <c r="R1325" s="68" t="s">
        <v>638</v>
      </c>
      <c r="S1325" s="363"/>
      <c r="T1325" s="277"/>
    </row>
    <row r="1326" spans="1:20" ht="51">
      <c r="A1326" s="192" t="s">
        <v>541</v>
      </c>
      <c r="B1326" s="68"/>
      <c r="C1326" s="214" t="s">
        <v>590</v>
      </c>
      <c r="D1326" s="215">
        <v>45096</v>
      </c>
      <c r="E1326" s="192" t="s">
        <v>3750</v>
      </c>
      <c r="F1326" s="192" t="s">
        <v>3</v>
      </c>
      <c r="G1326" s="192">
        <v>2121088</v>
      </c>
      <c r="H1326" s="68"/>
      <c r="I1326" s="198" t="s">
        <v>4121</v>
      </c>
      <c r="J1326" s="68"/>
      <c r="K1326" s="68"/>
      <c r="L1326" s="68"/>
      <c r="M1326" s="68"/>
      <c r="N1326" s="362"/>
      <c r="O1326" s="362"/>
      <c r="P1326" s="216">
        <v>0</v>
      </c>
      <c r="Q1326" s="216">
        <v>3628.82</v>
      </c>
      <c r="R1326" s="68" t="s">
        <v>638</v>
      </c>
      <c r="S1326" s="363"/>
      <c r="T1326" s="277"/>
    </row>
    <row r="1327" spans="1:20" ht="63.75">
      <c r="A1327" s="192" t="s">
        <v>541</v>
      </c>
      <c r="B1327" s="68"/>
      <c r="C1327" s="214" t="s">
        <v>590</v>
      </c>
      <c r="D1327" s="215">
        <v>45096</v>
      </c>
      <c r="E1327" s="192" t="s">
        <v>3751</v>
      </c>
      <c r="F1327" s="192" t="s">
        <v>3</v>
      </c>
      <c r="G1327" s="192">
        <v>2121095</v>
      </c>
      <c r="H1327" s="68"/>
      <c r="I1327" s="198" t="s">
        <v>4122</v>
      </c>
      <c r="J1327" s="68"/>
      <c r="K1327" s="68"/>
      <c r="L1327" s="68"/>
      <c r="M1327" s="68"/>
      <c r="N1327" s="362"/>
      <c r="O1327" s="362"/>
      <c r="P1327" s="216">
        <v>0</v>
      </c>
      <c r="Q1327" s="216">
        <v>2818.01</v>
      </c>
      <c r="R1327" s="68" t="s">
        <v>638</v>
      </c>
      <c r="S1327" s="363"/>
      <c r="T1327" s="277"/>
    </row>
    <row r="1328" spans="1:20" ht="63.75">
      <c r="A1328" s="192">
        <v>597</v>
      </c>
      <c r="B1328" s="68"/>
      <c r="C1328" s="214" t="s">
        <v>677</v>
      </c>
      <c r="D1328" s="215">
        <v>45096</v>
      </c>
      <c r="E1328" s="192" t="s">
        <v>3752</v>
      </c>
      <c r="F1328" s="192" t="s">
        <v>6</v>
      </c>
      <c r="G1328" s="192">
        <v>2309791</v>
      </c>
      <c r="H1328" s="68"/>
      <c r="I1328" s="198" t="s">
        <v>4124</v>
      </c>
      <c r="J1328" s="68"/>
      <c r="K1328" s="68"/>
      <c r="L1328" s="68"/>
      <c r="M1328" s="68"/>
      <c r="N1328" s="362"/>
      <c r="O1328" s="362"/>
      <c r="P1328" s="216">
        <v>0</v>
      </c>
      <c r="Q1328" s="216">
        <v>177481.92</v>
      </c>
      <c r="R1328" s="68" t="s">
        <v>638</v>
      </c>
      <c r="S1328" s="363"/>
      <c r="T1328" s="277"/>
    </row>
    <row r="1329" spans="1:20" ht="63.75">
      <c r="A1329" s="192">
        <v>597</v>
      </c>
      <c r="B1329" s="68"/>
      <c r="C1329" s="214" t="s">
        <v>677</v>
      </c>
      <c r="D1329" s="215">
        <v>45096</v>
      </c>
      <c r="E1329" s="192" t="s">
        <v>3753</v>
      </c>
      <c r="F1329" s="192" t="s">
        <v>14</v>
      </c>
      <c r="G1329" s="192">
        <v>2309792</v>
      </c>
      <c r="H1329" s="68"/>
      <c r="I1329" s="198" t="s">
        <v>4125</v>
      </c>
      <c r="J1329" s="68"/>
      <c r="K1329" s="68"/>
      <c r="L1329" s="68"/>
      <c r="M1329" s="68"/>
      <c r="N1329" s="362"/>
      <c r="O1329" s="362"/>
      <c r="P1329" s="216">
        <v>50</v>
      </c>
      <c r="Q1329" s="216">
        <v>0</v>
      </c>
      <c r="R1329" s="68" t="s">
        <v>638</v>
      </c>
      <c r="S1329" s="363"/>
      <c r="T1329" s="277"/>
    </row>
    <row r="1330" spans="1:20" ht="51">
      <c r="A1330" s="192" t="s">
        <v>541</v>
      </c>
      <c r="B1330" s="68"/>
      <c r="C1330" s="214" t="s">
        <v>590</v>
      </c>
      <c r="D1330" s="215">
        <v>45096</v>
      </c>
      <c r="E1330" s="192" t="s">
        <v>3754</v>
      </c>
      <c r="F1330" s="192" t="s">
        <v>3</v>
      </c>
      <c r="G1330" s="192">
        <v>2121161</v>
      </c>
      <c r="H1330" s="68"/>
      <c r="I1330" s="198" t="s">
        <v>3477</v>
      </c>
      <c r="J1330" s="68"/>
      <c r="K1330" s="68"/>
      <c r="L1330" s="68"/>
      <c r="M1330" s="68"/>
      <c r="N1330" s="362"/>
      <c r="O1330" s="362"/>
      <c r="P1330" s="216">
        <v>0</v>
      </c>
      <c r="Q1330" s="216">
        <v>1500</v>
      </c>
      <c r="R1330" s="68" t="s">
        <v>638</v>
      </c>
      <c r="S1330" s="363"/>
      <c r="T1330" s="277"/>
    </row>
    <row r="1331" spans="1:20" ht="76.5">
      <c r="A1331" s="192" t="s">
        <v>544</v>
      </c>
      <c r="B1331" s="68"/>
      <c r="C1331" s="214" t="s">
        <v>683</v>
      </c>
      <c r="D1331" s="215">
        <v>45096</v>
      </c>
      <c r="E1331" s="192" t="s">
        <v>3755</v>
      </c>
      <c r="F1331" s="192" t="s">
        <v>6</v>
      </c>
      <c r="G1331" s="192">
        <v>1830828</v>
      </c>
      <c r="H1331" s="68"/>
      <c r="I1331" s="198" t="s">
        <v>4126</v>
      </c>
      <c r="J1331" s="68"/>
      <c r="K1331" s="68"/>
      <c r="L1331" s="68"/>
      <c r="M1331" s="68"/>
      <c r="N1331" s="362"/>
      <c r="O1331" s="362"/>
      <c r="P1331" s="216">
        <v>0</v>
      </c>
      <c r="Q1331" s="216">
        <v>3793.3</v>
      </c>
      <c r="R1331" s="68" t="s">
        <v>638</v>
      </c>
      <c r="S1331" s="363"/>
      <c r="T1331" s="277"/>
    </row>
    <row r="1332" spans="1:20" ht="51">
      <c r="A1332" s="192" t="s">
        <v>541</v>
      </c>
      <c r="B1332" s="68"/>
      <c r="C1332" s="214" t="s">
        <v>590</v>
      </c>
      <c r="D1332" s="215">
        <v>45096</v>
      </c>
      <c r="E1332" s="192" t="s">
        <v>3756</v>
      </c>
      <c r="F1332" s="192" t="s">
        <v>3</v>
      </c>
      <c r="G1332" s="192">
        <v>2121169</v>
      </c>
      <c r="H1332" s="68"/>
      <c r="I1332" s="198" t="s">
        <v>4127</v>
      </c>
      <c r="J1332" s="68"/>
      <c r="K1332" s="68"/>
      <c r="L1332" s="68"/>
      <c r="M1332" s="68"/>
      <c r="N1332" s="362"/>
      <c r="O1332" s="362"/>
      <c r="P1332" s="216">
        <v>0</v>
      </c>
      <c r="Q1332" s="216">
        <v>3808.5</v>
      </c>
      <c r="R1332" s="68" t="s">
        <v>638</v>
      </c>
      <c r="S1332" s="363"/>
      <c r="T1332" s="277"/>
    </row>
    <row r="1333" spans="1:20" ht="51">
      <c r="A1333" s="192" t="s">
        <v>541</v>
      </c>
      <c r="B1333" s="68"/>
      <c r="C1333" s="214" t="s">
        <v>590</v>
      </c>
      <c r="D1333" s="215">
        <v>45096</v>
      </c>
      <c r="E1333" s="192" t="s">
        <v>3757</v>
      </c>
      <c r="F1333" s="192" t="s">
        <v>3</v>
      </c>
      <c r="G1333" s="192">
        <v>2121055</v>
      </c>
      <c r="H1333" s="68"/>
      <c r="I1333" s="198" t="s">
        <v>4128</v>
      </c>
      <c r="J1333" s="68"/>
      <c r="K1333" s="68"/>
      <c r="L1333" s="68"/>
      <c r="M1333" s="68"/>
      <c r="N1333" s="362"/>
      <c r="O1333" s="362"/>
      <c r="P1333" s="216">
        <v>0</v>
      </c>
      <c r="Q1333" s="216">
        <v>496317.61</v>
      </c>
      <c r="R1333" s="68" t="s">
        <v>638</v>
      </c>
      <c r="S1333" s="363"/>
      <c r="T1333" s="277"/>
    </row>
    <row r="1334" spans="1:20" ht="63.75">
      <c r="A1334" s="192">
        <v>680</v>
      </c>
      <c r="B1334" s="68"/>
      <c r="C1334" s="214" t="s">
        <v>179</v>
      </c>
      <c r="D1334" s="215">
        <v>45096</v>
      </c>
      <c r="E1334" s="192" t="s">
        <v>3758</v>
      </c>
      <c r="F1334" s="192" t="s">
        <v>3</v>
      </c>
      <c r="G1334" s="192">
        <v>2121081</v>
      </c>
      <c r="H1334" s="68"/>
      <c r="I1334" s="198" t="s">
        <v>4129</v>
      </c>
      <c r="J1334" s="68"/>
      <c r="K1334" s="68"/>
      <c r="L1334" s="68"/>
      <c r="M1334" s="68"/>
      <c r="N1334" s="362"/>
      <c r="O1334" s="362"/>
      <c r="P1334" s="216">
        <v>0</v>
      </c>
      <c r="Q1334" s="216">
        <v>22065.3</v>
      </c>
      <c r="R1334" s="68" t="s">
        <v>638</v>
      </c>
      <c r="S1334" s="363"/>
      <c r="T1334" s="277"/>
    </row>
    <row r="1335" spans="1:20" ht="51">
      <c r="A1335" s="192" t="s">
        <v>541</v>
      </c>
      <c r="B1335" s="68"/>
      <c r="C1335" s="214" t="s">
        <v>590</v>
      </c>
      <c r="D1335" s="215">
        <v>45097</v>
      </c>
      <c r="E1335" s="192" t="s">
        <v>3759</v>
      </c>
      <c r="F1335" s="192" t="s">
        <v>3</v>
      </c>
      <c r="G1335" s="192">
        <v>2121324</v>
      </c>
      <c r="H1335" s="68"/>
      <c r="I1335" s="198" t="s">
        <v>1763</v>
      </c>
      <c r="J1335" s="68"/>
      <c r="K1335" s="68"/>
      <c r="L1335" s="68"/>
      <c r="M1335" s="68"/>
      <c r="N1335" s="362"/>
      <c r="O1335" s="362"/>
      <c r="P1335" s="216">
        <v>0</v>
      </c>
      <c r="Q1335" s="216">
        <v>550</v>
      </c>
      <c r="R1335" s="68" t="s">
        <v>638</v>
      </c>
      <c r="S1335" s="363"/>
      <c r="T1335" s="277"/>
    </row>
    <row r="1336" spans="1:20" ht="51">
      <c r="A1336" s="192" t="s">
        <v>541</v>
      </c>
      <c r="B1336" s="68"/>
      <c r="C1336" s="214" t="s">
        <v>590</v>
      </c>
      <c r="D1336" s="215">
        <v>45097</v>
      </c>
      <c r="E1336" s="192" t="s">
        <v>3760</v>
      </c>
      <c r="F1336" s="192" t="s">
        <v>3</v>
      </c>
      <c r="G1336" s="192">
        <v>2121353</v>
      </c>
      <c r="H1336" s="68"/>
      <c r="I1336" s="198" t="s">
        <v>4130</v>
      </c>
      <c r="J1336" s="68"/>
      <c r="K1336" s="68"/>
      <c r="L1336" s="68"/>
      <c r="M1336" s="68"/>
      <c r="N1336" s="362"/>
      <c r="O1336" s="362"/>
      <c r="P1336" s="216">
        <v>0</v>
      </c>
      <c r="Q1336" s="216">
        <v>950</v>
      </c>
      <c r="R1336" s="68" t="s">
        <v>638</v>
      </c>
      <c r="S1336" s="363"/>
      <c r="T1336" s="277"/>
    </row>
    <row r="1337" spans="1:20" ht="51">
      <c r="A1337" s="192">
        <v>20</v>
      </c>
      <c r="B1337" s="68"/>
      <c r="C1337" s="214" t="s">
        <v>41</v>
      </c>
      <c r="D1337" s="215">
        <v>45097</v>
      </c>
      <c r="E1337" s="192" t="s">
        <v>3761</v>
      </c>
      <c r="F1337" s="192" t="s">
        <v>3</v>
      </c>
      <c r="G1337" s="192">
        <v>2121357</v>
      </c>
      <c r="H1337" s="68"/>
      <c r="I1337" s="198" t="s">
        <v>4131</v>
      </c>
      <c r="J1337" s="68"/>
      <c r="K1337" s="68"/>
      <c r="L1337" s="68"/>
      <c r="M1337" s="68"/>
      <c r="N1337" s="362"/>
      <c r="O1337" s="362"/>
      <c r="P1337" s="216">
        <v>0</v>
      </c>
      <c r="Q1337" s="216">
        <v>5002.34</v>
      </c>
      <c r="R1337" s="68" t="s">
        <v>638</v>
      </c>
      <c r="S1337" s="363"/>
      <c r="T1337" s="277"/>
    </row>
    <row r="1338" spans="1:20" ht="51">
      <c r="A1338" s="192">
        <v>20</v>
      </c>
      <c r="B1338" s="68"/>
      <c r="C1338" s="214" t="s">
        <v>41</v>
      </c>
      <c r="D1338" s="215">
        <v>45097</v>
      </c>
      <c r="E1338" s="192" t="s">
        <v>3762</v>
      </c>
      <c r="F1338" s="192" t="s">
        <v>3</v>
      </c>
      <c r="G1338" s="192">
        <v>2121372</v>
      </c>
      <c r="H1338" s="68"/>
      <c r="I1338" s="198" t="s">
        <v>4132</v>
      </c>
      <c r="J1338" s="68"/>
      <c r="K1338" s="68"/>
      <c r="L1338" s="68"/>
      <c r="M1338" s="68"/>
      <c r="N1338" s="362"/>
      <c r="O1338" s="362"/>
      <c r="P1338" s="216">
        <v>0</v>
      </c>
      <c r="Q1338" s="216">
        <v>4900.25</v>
      </c>
      <c r="R1338" s="68" t="s">
        <v>638</v>
      </c>
      <c r="S1338" s="363"/>
      <c r="T1338" s="277"/>
    </row>
    <row r="1339" spans="1:20" ht="51">
      <c r="A1339" s="192">
        <v>20</v>
      </c>
      <c r="B1339" s="68"/>
      <c r="C1339" s="214" t="s">
        <v>41</v>
      </c>
      <c r="D1339" s="215">
        <v>45097</v>
      </c>
      <c r="E1339" s="192" t="s">
        <v>3763</v>
      </c>
      <c r="F1339" s="192" t="s">
        <v>3</v>
      </c>
      <c r="G1339" s="192">
        <v>2121388</v>
      </c>
      <c r="H1339" s="68"/>
      <c r="I1339" s="198" t="s">
        <v>4133</v>
      </c>
      <c r="J1339" s="68"/>
      <c r="K1339" s="68"/>
      <c r="L1339" s="68"/>
      <c r="M1339" s="68"/>
      <c r="N1339" s="362"/>
      <c r="O1339" s="362"/>
      <c r="P1339" s="216">
        <v>0</v>
      </c>
      <c r="Q1339" s="216">
        <v>5240</v>
      </c>
      <c r="R1339" s="68" t="s">
        <v>638</v>
      </c>
      <c r="S1339" s="363"/>
      <c r="T1339" s="277"/>
    </row>
    <row r="1340" spans="1:20" ht="51">
      <c r="A1340" s="192" t="s">
        <v>541</v>
      </c>
      <c r="B1340" s="68"/>
      <c r="C1340" s="214" t="s">
        <v>590</v>
      </c>
      <c r="D1340" s="215">
        <v>45097</v>
      </c>
      <c r="E1340" s="192" t="s">
        <v>3764</v>
      </c>
      <c r="F1340" s="192" t="s">
        <v>3</v>
      </c>
      <c r="G1340" s="192">
        <v>2121432</v>
      </c>
      <c r="H1340" s="68"/>
      <c r="I1340" s="198" t="s">
        <v>4134</v>
      </c>
      <c r="J1340" s="68"/>
      <c r="K1340" s="68"/>
      <c r="L1340" s="68"/>
      <c r="M1340" s="68"/>
      <c r="N1340" s="362"/>
      <c r="O1340" s="362"/>
      <c r="P1340" s="216">
        <v>0</v>
      </c>
      <c r="Q1340" s="216">
        <v>1788.3</v>
      </c>
      <c r="R1340" s="68" t="s">
        <v>638</v>
      </c>
      <c r="S1340" s="363"/>
      <c r="T1340" s="277"/>
    </row>
    <row r="1341" spans="1:20" ht="51">
      <c r="A1341" s="192">
        <v>389</v>
      </c>
      <c r="B1341" s="68"/>
      <c r="C1341" s="214" t="s">
        <v>1422</v>
      </c>
      <c r="D1341" s="215">
        <v>45097</v>
      </c>
      <c r="E1341" s="192" t="s">
        <v>3765</v>
      </c>
      <c r="F1341" s="192" t="s">
        <v>3</v>
      </c>
      <c r="G1341" s="192">
        <v>2121455</v>
      </c>
      <c r="H1341" s="68"/>
      <c r="I1341" s="198" t="s">
        <v>4135</v>
      </c>
      <c r="J1341" s="68"/>
      <c r="K1341" s="68"/>
      <c r="L1341" s="68"/>
      <c r="M1341" s="68"/>
      <c r="N1341" s="362"/>
      <c r="O1341" s="362"/>
      <c r="P1341" s="216">
        <v>0</v>
      </c>
      <c r="Q1341" s="216">
        <v>15</v>
      </c>
      <c r="R1341" s="68" t="s">
        <v>638</v>
      </c>
      <c r="S1341" s="363"/>
      <c r="T1341" s="277"/>
    </row>
    <row r="1342" spans="1:20" ht="51">
      <c r="A1342" s="192" t="s">
        <v>541</v>
      </c>
      <c r="B1342" s="68"/>
      <c r="C1342" s="214" t="s">
        <v>590</v>
      </c>
      <c r="D1342" s="215">
        <v>45097</v>
      </c>
      <c r="E1342" s="192" t="s">
        <v>3766</v>
      </c>
      <c r="F1342" s="192" t="s">
        <v>3</v>
      </c>
      <c r="G1342" s="192">
        <v>2121456</v>
      </c>
      <c r="H1342" s="68"/>
      <c r="I1342" s="198" t="s">
        <v>4136</v>
      </c>
      <c r="J1342" s="68"/>
      <c r="K1342" s="68"/>
      <c r="L1342" s="68"/>
      <c r="M1342" s="68"/>
      <c r="N1342" s="362"/>
      <c r="O1342" s="362"/>
      <c r="P1342" s="216">
        <v>0</v>
      </c>
      <c r="Q1342" s="216">
        <v>30</v>
      </c>
      <c r="R1342" s="68" t="s">
        <v>638</v>
      </c>
      <c r="S1342" s="363"/>
      <c r="T1342" s="277"/>
    </row>
    <row r="1343" spans="1:20" ht="51">
      <c r="A1343" s="192" t="s">
        <v>541</v>
      </c>
      <c r="B1343" s="68"/>
      <c r="C1343" s="214" t="s">
        <v>590</v>
      </c>
      <c r="D1343" s="215">
        <v>45097</v>
      </c>
      <c r="E1343" s="192" t="s">
        <v>3767</v>
      </c>
      <c r="F1343" s="192" t="s">
        <v>3</v>
      </c>
      <c r="G1343" s="192">
        <v>2121343</v>
      </c>
      <c r="H1343" s="68"/>
      <c r="I1343" s="198" t="s">
        <v>4137</v>
      </c>
      <c r="J1343" s="68"/>
      <c r="K1343" s="68"/>
      <c r="L1343" s="68"/>
      <c r="M1343" s="68"/>
      <c r="N1343" s="362"/>
      <c r="O1343" s="362"/>
      <c r="P1343" s="216">
        <v>0</v>
      </c>
      <c r="Q1343" s="216">
        <v>359492.35</v>
      </c>
      <c r="R1343" s="68" t="s">
        <v>638</v>
      </c>
      <c r="S1343" s="363"/>
      <c r="T1343" s="277"/>
    </row>
    <row r="1344" spans="1:20" ht="51">
      <c r="A1344" s="192">
        <v>35</v>
      </c>
      <c r="B1344" s="68"/>
      <c r="C1344" s="214" t="s">
        <v>43</v>
      </c>
      <c r="D1344" s="215">
        <v>45097</v>
      </c>
      <c r="E1344" s="192" t="s">
        <v>3768</v>
      </c>
      <c r="F1344" s="192" t="s">
        <v>3</v>
      </c>
      <c r="G1344" s="192">
        <v>2121344</v>
      </c>
      <c r="H1344" s="68"/>
      <c r="I1344" s="198" t="s">
        <v>4138</v>
      </c>
      <c r="J1344" s="68"/>
      <c r="K1344" s="68"/>
      <c r="L1344" s="68"/>
      <c r="M1344" s="68"/>
      <c r="N1344" s="362"/>
      <c r="O1344" s="362"/>
      <c r="P1344" s="216">
        <v>0</v>
      </c>
      <c r="Q1344" s="216">
        <v>202</v>
      </c>
      <c r="R1344" s="68" t="s">
        <v>638</v>
      </c>
      <c r="S1344" s="363"/>
      <c r="T1344" s="277"/>
    </row>
    <row r="1345" spans="1:20" ht="51">
      <c r="A1345" s="192" t="s">
        <v>541</v>
      </c>
      <c r="B1345" s="68"/>
      <c r="C1345" s="214" t="s">
        <v>590</v>
      </c>
      <c r="D1345" s="215">
        <v>45097</v>
      </c>
      <c r="E1345" s="192" t="s">
        <v>3769</v>
      </c>
      <c r="F1345" s="192" t="s">
        <v>3</v>
      </c>
      <c r="G1345" s="192">
        <v>2121345</v>
      </c>
      <c r="H1345" s="68"/>
      <c r="I1345" s="198" t="s">
        <v>4139</v>
      </c>
      <c r="J1345" s="68"/>
      <c r="K1345" s="68"/>
      <c r="L1345" s="68"/>
      <c r="M1345" s="68"/>
      <c r="N1345" s="362"/>
      <c r="O1345" s="362"/>
      <c r="P1345" s="216">
        <v>0</v>
      </c>
      <c r="Q1345" s="216">
        <v>43208.81</v>
      </c>
      <c r="R1345" s="68" t="s">
        <v>638</v>
      </c>
      <c r="S1345" s="363"/>
      <c r="T1345" s="277"/>
    </row>
    <row r="1346" spans="1:20" ht="51">
      <c r="A1346" s="192">
        <v>35</v>
      </c>
      <c r="B1346" s="68"/>
      <c r="C1346" s="214" t="s">
        <v>43</v>
      </c>
      <c r="D1346" s="215">
        <v>45097</v>
      </c>
      <c r="E1346" s="192" t="s">
        <v>3770</v>
      </c>
      <c r="F1346" s="192" t="s">
        <v>3</v>
      </c>
      <c r="G1346" s="192">
        <v>2121346</v>
      </c>
      <c r="H1346" s="68"/>
      <c r="I1346" s="198" t="s">
        <v>4140</v>
      </c>
      <c r="J1346" s="68"/>
      <c r="K1346" s="68"/>
      <c r="L1346" s="68"/>
      <c r="M1346" s="68"/>
      <c r="N1346" s="362"/>
      <c r="O1346" s="362"/>
      <c r="P1346" s="216">
        <v>0</v>
      </c>
      <c r="Q1346" s="216">
        <v>885</v>
      </c>
      <c r="R1346" s="68" t="s">
        <v>638</v>
      </c>
      <c r="S1346" s="363"/>
      <c r="T1346" s="277"/>
    </row>
    <row r="1347" spans="1:20" ht="51">
      <c r="A1347" s="192">
        <v>35</v>
      </c>
      <c r="B1347" s="68"/>
      <c r="C1347" s="214" t="s">
        <v>43</v>
      </c>
      <c r="D1347" s="215">
        <v>45097</v>
      </c>
      <c r="E1347" s="192" t="s">
        <v>3771</v>
      </c>
      <c r="F1347" s="192" t="s">
        <v>3</v>
      </c>
      <c r="G1347" s="192">
        <v>2121347</v>
      </c>
      <c r="H1347" s="68"/>
      <c r="I1347" s="198" t="s">
        <v>4141</v>
      </c>
      <c r="J1347" s="68"/>
      <c r="K1347" s="68"/>
      <c r="L1347" s="68"/>
      <c r="M1347" s="68"/>
      <c r="N1347" s="362"/>
      <c r="O1347" s="362"/>
      <c r="P1347" s="216">
        <v>0</v>
      </c>
      <c r="Q1347" s="216">
        <v>34593</v>
      </c>
      <c r="R1347" s="68" t="s">
        <v>638</v>
      </c>
      <c r="S1347" s="363"/>
      <c r="T1347" s="277"/>
    </row>
    <row r="1348" spans="1:20" ht="63.75">
      <c r="A1348" s="192">
        <v>35</v>
      </c>
      <c r="B1348" s="68"/>
      <c r="C1348" s="214" t="s">
        <v>43</v>
      </c>
      <c r="D1348" s="215">
        <v>45097</v>
      </c>
      <c r="E1348" s="192" t="s">
        <v>3772</v>
      </c>
      <c r="F1348" s="192" t="s">
        <v>3</v>
      </c>
      <c r="G1348" s="192">
        <v>2121348</v>
      </c>
      <c r="H1348" s="68"/>
      <c r="I1348" s="198" t="s">
        <v>4142</v>
      </c>
      <c r="J1348" s="68"/>
      <c r="K1348" s="68"/>
      <c r="L1348" s="68"/>
      <c r="M1348" s="68"/>
      <c r="N1348" s="362"/>
      <c r="O1348" s="362"/>
      <c r="P1348" s="216">
        <v>0</v>
      </c>
      <c r="Q1348" s="216">
        <v>3471</v>
      </c>
      <c r="R1348" s="68" t="s">
        <v>638</v>
      </c>
      <c r="S1348" s="363"/>
      <c r="T1348" s="277"/>
    </row>
    <row r="1349" spans="1:20" ht="51">
      <c r="A1349" s="192">
        <v>16</v>
      </c>
      <c r="B1349" s="68"/>
      <c r="C1349" s="214" t="s">
        <v>40</v>
      </c>
      <c r="D1349" s="215">
        <v>45097</v>
      </c>
      <c r="E1349" s="192" t="s">
        <v>3773</v>
      </c>
      <c r="F1349" s="192" t="s">
        <v>3</v>
      </c>
      <c r="G1349" s="192">
        <v>2121401</v>
      </c>
      <c r="H1349" s="68"/>
      <c r="I1349" s="198" t="s">
        <v>4143</v>
      </c>
      <c r="J1349" s="68"/>
      <c r="K1349" s="68"/>
      <c r="L1349" s="68"/>
      <c r="M1349" s="68"/>
      <c r="N1349" s="362"/>
      <c r="O1349" s="362"/>
      <c r="P1349" s="216">
        <v>0</v>
      </c>
      <c r="Q1349" s="216">
        <v>255253.81</v>
      </c>
      <c r="R1349" s="68" t="s">
        <v>638</v>
      </c>
      <c r="S1349" s="363"/>
      <c r="T1349" s="277"/>
    </row>
    <row r="1350" spans="1:20" ht="51">
      <c r="A1350" s="192">
        <v>16</v>
      </c>
      <c r="B1350" s="68"/>
      <c r="C1350" s="214" t="s">
        <v>40</v>
      </c>
      <c r="D1350" s="215">
        <v>45097</v>
      </c>
      <c r="E1350" s="192" t="s">
        <v>3774</v>
      </c>
      <c r="F1350" s="192" t="s">
        <v>3</v>
      </c>
      <c r="G1350" s="192">
        <v>2121399</v>
      </c>
      <c r="H1350" s="68"/>
      <c r="I1350" s="198" t="s">
        <v>4144</v>
      </c>
      <c r="J1350" s="68"/>
      <c r="K1350" s="68"/>
      <c r="L1350" s="68"/>
      <c r="M1350" s="68"/>
      <c r="N1350" s="362"/>
      <c r="O1350" s="362"/>
      <c r="P1350" s="216">
        <v>0</v>
      </c>
      <c r="Q1350" s="216">
        <v>180490.01</v>
      </c>
      <c r="R1350" s="68" t="s">
        <v>638</v>
      </c>
      <c r="S1350" s="363"/>
      <c r="T1350" s="277"/>
    </row>
    <row r="1351" spans="1:20" ht="51">
      <c r="A1351" s="192">
        <v>340</v>
      </c>
      <c r="B1351" s="68"/>
      <c r="C1351" s="214" t="s">
        <v>136</v>
      </c>
      <c r="D1351" s="215">
        <v>45097</v>
      </c>
      <c r="E1351" s="192" t="s">
        <v>3775</v>
      </c>
      <c r="F1351" s="192" t="s">
        <v>3</v>
      </c>
      <c r="G1351" s="192">
        <v>2121400</v>
      </c>
      <c r="H1351" s="68"/>
      <c r="I1351" s="198" t="s">
        <v>4145</v>
      </c>
      <c r="J1351" s="68"/>
      <c r="K1351" s="68"/>
      <c r="L1351" s="68"/>
      <c r="M1351" s="68"/>
      <c r="N1351" s="362"/>
      <c r="O1351" s="362"/>
      <c r="P1351" s="216">
        <v>0</v>
      </c>
      <c r="Q1351" s="216">
        <v>371</v>
      </c>
      <c r="R1351" s="68" t="s">
        <v>638</v>
      </c>
      <c r="S1351" s="363"/>
      <c r="T1351" s="277"/>
    </row>
    <row r="1352" spans="1:20" ht="51">
      <c r="A1352" s="192" t="s">
        <v>541</v>
      </c>
      <c r="B1352" s="68"/>
      <c r="C1352" s="214" t="s">
        <v>590</v>
      </c>
      <c r="D1352" s="215">
        <v>45097</v>
      </c>
      <c r="E1352" s="192" t="s">
        <v>3776</v>
      </c>
      <c r="F1352" s="192" t="s">
        <v>3</v>
      </c>
      <c r="G1352" s="192">
        <v>2121403</v>
      </c>
      <c r="H1352" s="68"/>
      <c r="I1352" s="198" t="s">
        <v>4146</v>
      </c>
      <c r="J1352" s="68"/>
      <c r="K1352" s="68"/>
      <c r="L1352" s="68"/>
      <c r="M1352" s="68"/>
      <c r="N1352" s="362"/>
      <c r="O1352" s="362"/>
      <c r="P1352" s="216">
        <v>0</v>
      </c>
      <c r="Q1352" s="216">
        <v>555</v>
      </c>
      <c r="R1352" s="68" t="s">
        <v>638</v>
      </c>
      <c r="S1352" s="363"/>
      <c r="T1352" s="277"/>
    </row>
    <row r="1353" spans="1:20" ht="51">
      <c r="A1353" s="192" t="s">
        <v>541</v>
      </c>
      <c r="B1353" s="68"/>
      <c r="C1353" s="214" t="s">
        <v>590</v>
      </c>
      <c r="D1353" s="215">
        <v>45099</v>
      </c>
      <c r="E1353" s="192" t="s">
        <v>3777</v>
      </c>
      <c r="F1353" s="192" t="s">
        <v>3</v>
      </c>
      <c r="G1353" s="192">
        <v>2121667</v>
      </c>
      <c r="H1353" s="68"/>
      <c r="I1353" s="198" t="s">
        <v>4147</v>
      </c>
      <c r="J1353" s="68"/>
      <c r="K1353" s="68"/>
      <c r="L1353" s="68"/>
      <c r="M1353" s="68"/>
      <c r="N1353" s="362"/>
      <c r="O1353" s="362"/>
      <c r="P1353" s="216">
        <v>0</v>
      </c>
      <c r="Q1353" s="216">
        <v>4152.16</v>
      </c>
      <c r="R1353" s="68" t="s">
        <v>638</v>
      </c>
      <c r="S1353" s="363"/>
      <c r="T1353" s="277"/>
    </row>
    <row r="1354" spans="1:20" ht="51">
      <c r="A1354" s="192" t="s">
        <v>542</v>
      </c>
      <c r="B1354" s="68"/>
      <c r="C1354" s="214" t="s">
        <v>691</v>
      </c>
      <c r="D1354" s="215">
        <v>45099</v>
      </c>
      <c r="E1354" s="192" t="s">
        <v>3778</v>
      </c>
      <c r="F1354" s="192" t="s">
        <v>10</v>
      </c>
      <c r="G1354" s="192">
        <v>17455</v>
      </c>
      <c r="H1354" s="68"/>
      <c r="I1354" s="198" t="s">
        <v>4148</v>
      </c>
      <c r="J1354" s="68"/>
      <c r="K1354" s="68"/>
      <c r="L1354" s="68"/>
      <c r="M1354" s="68"/>
      <c r="N1354" s="362"/>
      <c r="O1354" s="362"/>
      <c r="P1354" s="216">
        <v>567.38</v>
      </c>
      <c r="Q1354" s="216">
        <v>0</v>
      </c>
      <c r="R1354" s="68" t="s">
        <v>638</v>
      </c>
      <c r="S1354" s="363"/>
      <c r="T1354" s="277"/>
    </row>
    <row r="1355" spans="1:20" ht="51">
      <c r="A1355" s="192" t="s">
        <v>541</v>
      </c>
      <c r="B1355" s="68"/>
      <c r="C1355" s="214" t="s">
        <v>590</v>
      </c>
      <c r="D1355" s="215">
        <v>45099</v>
      </c>
      <c r="E1355" s="192" t="s">
        <v>3779</v>
      </c>
      <c r="F1355" s="192" t="s">
        <v>3</v>
      </c>
      <c r="G1355" s="192">
        <v>2121743</v>
      </c>
      <c r="H1355" s="68"/>
      <c r="I1355" s="198" t="s">
        <v>4149</v>
      </c>
      <c r="J1355" s="68"/>
      <c r="K1355" s="68"/>
      <c r="L1355" s="68"/>
      <c r="M1355" s="68"/>
      <c r="N1355" s="362"/>
      <c r="O1355" s="362"/>
      <c r="P1355" s="216">
        <v>0</v>
      </c>
      <c r="Q1355" s="216">
        <v>120</v>
      </c>
      <c r="R1355" s="68" t="s">
        <v>638</v>
      </c>
      <c r="S1355" s="363"/>
      <c r="T1355" s="277"/>
    </row>
    <row r="1356" spans="1:20" ht="51">
      <c r="A1356" s="192" t="s">
        <v>541</v>
      </c>
      <c r="B1356" s="68"/>
      <c r="C1356" s="214" t="s">
        <v>590</v>
      </c>
      <c r="D1356" s="215">
        <v>45099</v>
      </c>
      <c r="E1356" s="192" t="s">
        <v>3780</v>
      </c>
      <c r="F1356" s="192" t="s">
        <v>3</v>
      </c>
      <c r="G1356" s="192">
        <v>2121759</v>
      </c>
      <c r="H1356" s="68"/>
      <c r="I1356" s="198" t="s">
        <v>4150</v>
      </c>
      <c r="J1356" s="68"/>
      <c r="K1356" s="68"/>
      <c r="L1356" s="68"/>
      <c r="M1356" s="68"/>
      <c r="N1356" s="362"/>
      <c r="O1356" s="362"/>
      <c r="P1356" s="216">
        <v>0</v>
      </c>
      <c r="Q1356" s="216">
        <v>523.63</v>
      </c>
      <c r="R1356" s="68" t="s">
        <v>638</v>
      </c>
      <c r="S1356" s="363"/>
      <c r="T1356" s="277"/>
    </row>
    <row r="1357" spans="1:20" ht="51">
      <c r="A1357" s="192">
        <v>389</v>
      </c>
      <c r="B1357" s="68"/>
      <c r="C1357" s="214" t="s">
        <v>1422</v>
      </c>
      <c r="D1357" s="215">
        <v>45099</v>
      </c>
      <c r="E1357" s="192" t="s">
        <v>3781</v>
      </c>
      <c r="F1357" s="192" t="s">
        <v>3</v>
      </c>
      <c r="G1357" s="192">
        <v>2121771</v>
      </c>
      <c r="H1357" s="68"/>
      <c r="I1357" s="198" t="s">
        <v>4151</v>
      </c>
      <c r="J1357" s="68"/>
      <c r="K1357" s="68"/>
      <c r="L1357" s="68"/>
      <c r="M1357" s="68"/>
      <c r="N1357" s="362"/>
      <c r="O1357" s="362"/>
      <c r="P1357" s="216">
        <v>0</v>
      </c>
      <c r="Q1357" s="216">
        <v>30</v>
      </c>
      <c r="R1357" s="68" t="s">
        <v>638</v>
      </c>
      <c r="S1357" s="363"/>
      <c r="T1357" s="277"/>
    </row>
    <row r="1358" spans="1:20" ht="51">
      <c r="A1358" s="192">
        <v>389</v>
      </c>
      <c r="B1358" s="68"/>
      <c r="C1358" s="214" t="s">
        <v>1422</v>
      </c>
      <c r="D1358" s="215">
        <v>45099</v>
      </c>
      <c r="E1358" s="192" t="s">
        <v>3782</v>
      </c>
      <c r="F1358" s="192" t="s">
        <v>3</v>
      </c>
      <c r="G1358" s="192">
        <v>2121776</v>
      </c>
      <c r="H1358" s="68"/>
      <c r="I1358" s="198" t="s">
        <v>4152</v>
      </c>
      <c r="J1358" s="68"/>
      <c r="K1358" s="68"/>
      <c r="L1358" s="68"/>
      <c r="M1358" s="68"/>
      <c r="N1358" s="362"/>
      <c r="O1358" s="362"/>
      <c r="P1358" s="216">
        <v>0</v>
      </c>
      <c r="Q1358" s="216">
        <v>30</v>
      </c>
      <c r="R1358" s="68" t="s">
        <v>638</v>
      </c>
      <c r="S1358" s="363"/>
      <c r="T1358" s="277"/>
    </row>
    <row r="1359" spans="1:20" ht="51">
      <c r="A1359" s="192" t="s">
        <v>541</v>
      </c>
      <c r="B1359" s="68"/>
      <c r="C1359" s="214" t="s">
        <v>590</v>
      </c>
      <c r="D1359" s="215">
        <v>45099</v>
      </c>
      <c r="E1359" s="192" t="s">
        <v>3783</v>
      </c>
      <c r="F1359" s="192" t="s">
        <v>3</v>
      </c>
      <c r="G1359" s="192">
        <v>2121781</v>
      </c>
      <c r="H1359" s="68"/>
      <c r="I1359" s="198" t="s">
        <v>4153</v>
      </c>
      <c r="J1359" s="68"/>
      <c r="K1359" s="68"/>
      <c r="L1359" s="68"/>
      <c r="M1359" s="68"/>
      <c r="N1359" s="362"/>
      <c r="O1359" s="362"/>
      <c r="P1359" s="216">
        <v>0</v>
      </c>
      <c r="Q1359" s="216">
        <v>7443.65</v>
      </c>
      <c r="R1359" s="68" t="s">
        <v>638</v>
      </c>
      <c r="S1359" s="363"/>
      <c r="T1359" s="277"/>
    </row>
    <row r="1360" spans="1:20" ht="63.75">
      <c r="A1360" s="192">
        <v>301</v>
      </c>
      <c r="B1360" s="68"/>
      <c r="C1360" s="214" t="s">
        <v>128</v>
      </c>
      <c r="D1360" s="215">
        <v>45099</v>
      </c>
      <c r="E1360" s="192" t="s">
        <v>3784</v>
      </c>
      <c r="F1360" s="192" t="s">
        <v>3</v>
      </c>
      <c r="G1360" s="192">
        <v>2121671</v>
      </c>
      <c r="H1360" s="68"/>
      <c r="I1360" s="198" t="s">
        <v>4154</v>
      </c>
      <c r="J1360" s="68"/>
      <c r="K1360" s="68"/>
      <c r="L1360" s="68"/>
      <c r="M1360" s="68"/>
      <c r="N1360" s="362"/>
      <c r="O1360" s="362"/>
      <c r="P1360" s="216">
        <v>0</v>
      </c>
      <c r="Q1360" s="216">
        <v>1500000</v>
      </c>
      <c r="R1360" s="68" t="s">
        <v>638</v>
      </c>
      <c r="S1360" s="363"/>
      <c r="T1360" s="277"/>
    </row>
    <row r="1361" spans="1:20" ht="51">
      <c r="A1361" s="192">
        <v>16</v>
      </c>
      <c r="B1361" s="68"/>
      <c r="C1361" s="214" t="s">
        <v>40</v>
      </c>
      <c r="D1361" s="215">
        <v>45099</v>
      </c>
      <c r="E1361" s="192" t="s">
        <v>3785</v>
      </c>
      <c r="F1361" s="192" t="s">
        <v>3</v>
      </c>
      <c r="G1361" s="192">
        <v>2121702</v>
      </c>
      <c r="H1361" s="68"/>
      <c r="I1361" s="198" t="s">
        <v>4155</v>
      </c>
      <c r="J1361" s="68"/>
      <c r="K1361" s="68"/>
      <c r="L1361" s="68"/>
      <c r="M1361" s="68"/>
      <c r="N1361" s="362"/>
      <c r="O1361" s="362"/>
      <c r="P1361" s="216">
        <v>0</v>
      </c>
      <c r="Q1361" s="216">
        <v>214039.43</v>
      </c>
      <c r="R1361" s="68" t="s">
        <v>638</v>
      </c>
      <c r="S1361" s="363"/>
      <c r="T1361" s="277"/>
    </row>
    <row r="1362" spans="1:20" ht="76.5">
      <c r="A1362" s="192">
        <v>597</v>
      </c>
      <c r="B1362" s="68"/>
      <c r="C1362" s="214" t="s">
        <v>677</v>
      </c>
      <c r="D1362" s="215">
        <v>45099</v>
      </c>
      <c r="E1362" s="192" t="s">
        <v>3786</v>
      </c>
      <c r="F1362" s="192" t="s">
        <v>6</v>
      </c>
      <c r="G1362" s="192">
        <v>2313416</v>
      </c>
      <c r="H1362" s="68"/>
      <c r="I1362" s="198" t="s">
        <v>4156</v>
      </c>
      <c r="J1362" s="68"/>
      <c r="K1362" s="68"/>
      <c r="L1362" s="68"/>
      <c r="M1362" s="68"/>
      <c r="N1362" s="362"/>
      <c r="O1362" s="362"/>
      <c r="P1362" s="216">
        <v>0</v>
      </c>
      <c r="Q1362" s="216">
        <v>195921.6</v>
      </c>
      <c r="R1362" s="68" t="s">
        <v>638</v>
      </c>
      <c r="S1362" s="363"/>
      <c r="T1362" s="277"/>
    </row>
    <row r="1363" spans="1:20" ht="63.75">
      <c r="A1363" s="192">
        <v>597</v>
      </c>
      <c r="B1363" s="68"/>
      <c r="C1363" s="214" t="s">
        <v>677</v>
      </c>
      <c r="D1363" s="215">
        <v>45099</v>
      </c>
      <c r="E1363" s="192" t="s">
        <v>3787</v>
      </c>
      <c r="F1363" s="192" t="s">
        <v>14</v>
      </c>
      <c r="G1363" s="192">
        <v>2313417</v>
      </c>
      <c r="H1363" s="68"/>
      <c r="I1363" s="198" t="s">
        <v>4157</v>
      </c>
      <c r="J1363" s="68"/>
      <c r="K1363" s="68"/>
      <c r="L1363" s="68"/>
      <c r="M1363" s="68"/>
      <c r="N1363" s="362"/>
      <c r="O1363" s="362"/>
      <c r="P1363" s="216">
        <v>50</v>
      </c>
      <c r="Q1363" s="216">
        <v>0</v>
      </c>
      <c r="R1363" s="68" t="s">
        <v>638</v>
      </c>
      <c r="S1363" s="363"/>
      <c r="T1363" s="277"/>
    </row>
    <row r="1364" spans="1:20" ht="89.25">
      <c r="A1364" s="192" t="s">
        <v>542</v>
      </c>
      <c r="B1364" s="68"/>
      <c r="C1364" s="214" t="s">
        <v>691</v>
      </c>
      <c r="D1364" s="215">
        <v>45099</v>
      </c>
      <c r="E1364" s="192" t="s">
        <v>3788</v>
      </c>
      <c r="F1364" s="192" t="s">
        <v>10</v>
      </c>
      <c r="G1364" s="192">
        <v>1062950</v>
      </c>
      <c r="H1364" s="68"/>
      <c r="I1364" s="198" t="s">
        <v>4158</v>
      </c>
      <c r="J1364" s="68"/>
      <c r="K1364" s="68"/>
      <c r="L1364" s="68"/>
      <c r="M1364" s="68"/>
      <c r="N1364" s="362"/>
      <c r="O1364" s="362"/>
      <c r="P1364" s="216">
        <v>50</v>
      </c>
      <c r="Q1364" s="216">
        <v>0</v>
      </c>
      <c r="R1364" s="68" t="s">
        <v>638</v>
      </c>
      <c r="S1364" s="363"/>
      <c r="T1364" s="277"/>
    </row>
    <row r="1365" spans="1:20" ht="51">
      <c r="A1365" s="192">
        <v>212</v>
      </c>
      <c r="B1365" s="68"/>
      <c r="C1365" s="214" t="s">
        <v>90</v>
      </c>
      <c r="D1365" s="215">
        <v>45100</v>
      </c>
      <c r="E1365" s="192" t="s">
        <v>3789</v>
      </c>
      <c r="F1365" s="192" t="s">
        <v>3</v>
      </c>
      <c r="G1365" s="192">
        <v>2122034</v>
      </c>
      <c r="H1365" s="68"/>
      <c r="I1365" s="198" t="s">
        <v>4159</v>
      </c>
      <c r="J1365" s="68"/>
      <c r="K1365" s="68"/>
      <c r="L1365" s="68"/>
      <c r="M1365" s="68"/>
      <c r="N1365" s="362"/>
      <c r="O1365" s="362"/>
      <c r="P1365" s="216">
        <v>0</v>
      </c>
      <c r="Q1365" s="216">
        <v>60</v>
      </c>
      <c r="R1365" s="68" t="s">
        <v>638</v>
      </c>
      <c r="S1365" s="363"/>
      <c r="T1365" s="277"/>
    </row>
    <row r="1366" spans="1:20" ht="51">
      <c r="A1366" s="192" t="s">
        <v>541</v>
      </c>
      <c r="B1366" s="68"/>
      <c r="C1366" s="214" t="s">
        <v>590</v>
      </c>
      <c r="D1366" s="215">
        <v>45100</v>
      </c>
      <c r="E1366" s="192" t="s">
        <v>3790</v>
      </c>
      <c r="F1366" s="192" t="s">
        <v>3</v>
      </c>
      <c r="G1366" s="192">
        <v>2122032</v>
      </c>
      <c r="H1366" s="68"/>
      <c r="I1366" s="198" t="s">
        <v>4160</v>
      </c>
      <c r="J1366" s="68"/>
      <c r="K1366" s="68"/>
      <c r="L1366" s="68"/>
      <c r="M1366" s="68"/>
      <c r="N1366" s="362"/>
      <c r="O1366" s="362"/>
      <c r="P1366" s="216">
        <v>0</v>
      </c>
      <c r="Q1366" s="216">
        <v>249.78</v>
      </c>
      <c r="R1366" s="68" t="s">
        <v>638</v>
      </c>
      <c r="S1366" s="363"/>
      <c r="T1366" s="277"/>
    </row>
    <row r="1367" spans="1:20" ht="51">
      <c r="A1367" s="192">
        <v>20</v>
      </c>
      <c r="B1367" s="68"/>
      <c r="C1367" s="214" t="s">
        <v>41</v>
      </c>
      <c r="D1367" s="215">
        <v>45100</v>
      </c>
      <c r="E1367" s="192" t="s">
        <v>3791</v>
      </c>
      <c r="F1367" s="192" t="s">
        <v>3</v>
      </c>
      <c r="G1367" s="192">
        <v>2122040</v>
      </c>
      <c r="H1367" s="68"/>
      <c r="I1367" s="198" t="s">
        <v>4131</v>
      </c>
      <c r="J1367" s="68"/>
      <c r="K1367" s="68"/>
      <c r="L1367" s="68"/>
      <c r="M1367" s="68"/>
      <c r="N1367" s="362"/>
      <c r="O1367" s="362"/>
      <c r="P1367" s="216">
        <v>0</v>
      </c>
      <c r="Q1367" s="216">
        <v>2818.02</v>
      </c>
      <c r="R1367" s="68" t="s">
        <v>638</v>
      </c>
      <c r="S1367" s="363"/>
      <c r="T1367" s="277"/>
    </row>
    <row r="1368" spans="1:20" ht="51">
      <c r="A1368" s="192" t="s">
        <v>541</v>
      </c>
      <c r="B1368" s="68"/>
      <c r="C1368" s="214" t="s">
        <v>590</v>
      </c>
      <c r="D1368" s="215">
        <v>45100</v>
      </c>
      <c r="E1368" s="192" t="s">
        <v>3792</v>
      </c>
      <c r="F1368" s="192" t="s">
        <v>3</v>
      </c>
      <c r="G1368" s="192">
        <v>2122052</v>
      </c>
      <c r="H1368" s="68"/>
      <c r="I1368" s="198" t="s">
        <v>4161</v>
      </c>
      <c r="J1368" s="68"/>
      <c r="K1368" s="68"/>
      <c r="L1368" s="68"/>
      <c r="M1368" s="68"/>
      <c r="N1368" s="362"/>
      <c r="O1368" s="362"/>
      <c r="P1368" s="216">
        <v>0</v>
      </c>
      <c r="Q1368" s="216">
        <v>40.340000000000003</v>
      </c>
      <c r="R1368" s="68" t="s">
        <v>1464</v>
      </c>
      <c r="S1368" s="363"/>
      <c r="T1368" s="277"/>
    </row>
    <row r="1369" spans="1:20" ht="63.75">
      <c r="A1369" s="192">
        <v>344</v>
      </c>
      <c r="B1369" s="68"/>
      <c r="C1369" s="214" t="s">
        <v>139</v>
      </c>
      <c r="D1369" s="215">
        <v>45100</v>
      </c>
      <c r="E1369" s="192" t="s">
        <v>3793</v>
      </c>
      <c r="F1369" s="192" t="s">
        <v>6</v>
      </c>
      <c r="G1369" s="192">
        <v>1832950</v>
      </c>
      <c r="H1369" s="68"/>
      <c r="I1369" s="198" t="s">
        <v>4162</v>
      </c>
      <c r="J1369" s="68"/>
      <c r="K1369" s="68"/>
      <c r="L1369" s="68"/>
      <c r="M1369" s="68"/>
      <c r="N1369" s="362"/>
      <c r="O1369" s="362"/>
      <c r="P1369" s="216">
        <v>0</v>
      </c>
      <c r="Q1369" s="216">
        <v>387240</v>
      </c>
      <c r="R1369" s="68" t="s">
        <v>638</v>
      </c>
      <c r="S1369" s="363"/>
      <c r="T1369" s="277"/>
    </row>
    <row r="1370" spans="1:20" ht="76.5">
      <c r="A1370" s="192" t="s">
        <v>544</v>
      </c>
      <c r="B1370" s="68"/>
      <c r="C1370" s="214" t="s">
        <v>683</v>
      </c>
      <c r="D1370" s="215">
        <v>45100</v>
      </c>
      <c r="E1370" s="192" t="s">
        <v>3794</v>
      </c>
      <c r="F1370" s="192" t="s">
        <v>6</v>
      </c>
      <c r="G1370" s="192">
        <v>1833208</v>
      </c>
      <c r="H1370" s="68"/>
      <c r="I1370" s="198" t="s">
        <v>4163</v>
      </c>
      <c r="J1370" s="68"/>
      <c r="K1370" s="68"/>
      <c r="L1370" s="68"/>
      <c r="M1370" s="68"/>
      <c r="N1370" s="362"/>
      <c r="O1370" s="362"/>
      <c r="P1370" s="216">
        <v>0</v>
      </c>
      <c r="Q1370" s="216">
        <v>43181.59</v>
      </c>
      <c r="R1370" s="68" t="s">
        <v>638</v>
      </c>
      <c r="S1370" s="363"/>
      <c r="T1370" s="277"/>
    </row>
    <row r="1371" spans="1:20" ht="76.5">
      <c r="A1371" s="192" t="s">
        <v>542</v>
      </c>
      <c r="B1371" s="68"/>
      <c r="C1371" s="214" t="s">
        <v>691</v>
      </c>
      <c r="D1371" s="215">
        <v>45100</v>
      </c>
      <c r="E1371" s="192" t="s">
        <v>3797</v>
      </c>
      <c r="F1371" s="192" t="s">
        <v>19</v>
      </c>
      <c r="G1371" s="192">
        <v>1062958</v>
      </c>
      <c r="H1371" s="68"/>
      <c r="I1371" s="198" t="s">
        <v>4166</v>
      </c>
      <c r="J1371" s="68"/>
      <c r="K1371" s="68"/>
      <c r="L1371" s="68"/>
      <c r="M1371" s="68"/>
      <c r="N1371" s="362"/>
      <c r="O1371" s="362"/>
      <c r="P1371" s="216">
        <v>25871138.289999999</v>
      </c>
      <c r="Q1371" s="216">
        <v>0</v>
      </c>
      <c r="R1371" s="68" t="s">
        <v>638</v>
      </c>
      <c r="S1371" s="363"/>
      <c r="T1371" s="277"/>
    </row>
    <row r="1372" spans="1:20" ht="76.5">
      <c r="A1372" s="192" t="s">
        <v>542</v>
      </c>
      <c r="B1372" s="68"/>
      <c r="C1372" s="214" t="s">
        <v>691</v>
      </c>
      <c r="D1372" s="215">
        <v>45100</v>
      </c>
      <c r="E1372" s="192" t="s">
        <v>3798</v>
      </c>
      <c r="F1372" s="192" t="s">
        <v>10</v>
      </c>
      <c r="G1372" s="192">
        <v>1062958</v>
      </c>
      <c r="H1372" s="68"/>
      <c r="I1372" s="198" t="s">
        <v>4167</v>
      </c>
      <c r="J1372" s="68"/>
      <c r="K1372" s="68"/>
      <c r="L1372" s="68"/>
      <c r="M1372" s="68"/>
      <c r="N1372" s="362"/>
      <c r="O1372" s="362"/>
      <c r="P1372" s="216">
        <v>18119.580000000002</v>
      </c>
      <c r="Q1372" s="216">
        <v>0</v>
      </c>
      <c r="R1372" s="68" t="s">
        <v>638</v>
      </c>
      <c r="S1372" s="363"/>
      <c r="T1372" s="277"/>
    </row>
    <row r="1373" spans="1:20" ht="63.75">
      <c r="A1373" s="192" t="s">
        <v>541</v>
      </c>
      <c r="B1373" s="68"/>
      <c r="C1373" s="214" t="s">
        <v>590</v>
      </c>
      <c r="D1373" s="215">
        <v>45100</v>
      </c>
      <c r="E1373" s="192" t="s">
        <v>3799</v>
      </c>
      <c r="F1373" s="192" t="s">
        <v>3</v>
      </c>
      <c r="G1373" s="192">
        <v>2122080</v>
      </c>
      <c r="H1373" s="68"/>
      <c r="I1373" s="198" t="s">
        <v>4168</v>
      </c>
      <c r="J1373" s="68"/>
      <c r="K1373" s="68"/>
      <c r="L1373" s="68"/>
      <c r="M1373" s="68"/>
      <c r="N1373" s="362"/>
      <c r="O1373" s="362"/>
      <c r="P1373" s="216">
        <v>0</v>
      </c>
      <c r="Q1373" s="216">
        <v>249.78</v>
      </c>
      <c r="R1373" s="68" t="s">
        <v>638</v>
      </c>
      <c r="S1373" s="363"/>
      <c r="T1373" s="277"/>
    </row>
    <row r="1374" spans="1:20" ht="51">
      <c r="A1374" s="192" t="s">
        <v>541</v>
      </c>
      <c r="B1374" s="68"/>
      <c r="C1374" s="214" t="s">
        <v>590</v>
      </c>
      <c r="D1374" s="215">
        <v>45100</v>
      </c>
      <c r="E1374" s="192" t="s">
        <v>3800</v>
      </c>
      <c r="F1374" s="192" t="s">
        <v>3</v>
      </c>
      <c r="G1374" s="192">
        <v>2122083</v>
      </c>
      <c r="H1374" s="68"/>
      <c r="I1374" s="198" t="s">
        <v>4169</v>
      </c>
      <c r="J1374" s="68"/>
      <c r="K1374" s="68"/>
      <c r="L1374" s="68"/>
      <c r="M1374" s="68"/>
      <c r="N1374" s="362"/>
      <c r="O1374" s="362"/>
      <c r="P1374" s="216">
        <v>0</v>
      </c>
      <c r="Q1374" s="216">
        <v>7903.24</v>
      </c>
      <c r="R1374" s="68" t="s">
        <v>638</v>
      </c>
      <c r="S1374" s="363"/>
      <c r="T1374" s="277"/>
    </row>
    <row r="1375" spans="1:20" ht="51">
      <c r="A1375" s="192" t="s">
        <v>541</v>
      </c>
      <c r="B1375" s="68"/>
      <c r="C1375" s="214" t="s">
        <v>590</v>
      </c>
      <c r="D1375" s="215">
        <v>45100</v>
      </c>
      <c r="E1375" s="192" t="s">
        <v>3802</v>
      </c>
      <c r="F1375" s="192" t="s">
        <v>3</v>
      </c>
      <c r="G1375" s="192">
        <v>2122020</v>
      </c>
      <c r="H1375" s="68"/>
      <c r="I1375" s="198" t="s">
        <v>4171</v>
      </c>
      <c r="J1375" s="68"/>
      <c r="K1375" s="68"/>
      <c r="L1375" s="68"/>
      <c r="M1375" s="68"/>
      <c r="N1375" s="362"/>
      <c r="O1375" s="362"/>
      <c r="P1375" s="216">
        <v>0</v>
      </c>
      <c r="Q1375" s="216">
        <v>12790.75</v>
      </c>
      <c r="R1375" s="68" t="s">
        <v>638</v>
      </c>
      <c r="S1375" s="363"/>
      <c r="T1375" s="277"/>
    </row>
    <row r="1376" spans="1:20" ht="51">
      <c r="A1376" s="192" t="s">
        <v>541</v>
      </c>
      <c r="B1376" s="68"/>
      <c r="C1376" s="214" t="s">
        <v>590</v>
      </c>
      <c r="D1376" s="215">
        <v>45100</v>
      </c>
      <c r="E1376" s="192" t="s">
        <v>3803</v>
      </c>
      <c r="F1376" s="192" t="s">
        <v>3</v>
      </c>
      <c r="G1376" s="192">
        <v>2122031</v>
      </c>
      <c r="H1376" s="68"/>
      <c r="I1376" s="198" t="s">
        <v>4172</v>
      </c>
      <c r="J1376" s="68"/>
      <c r="K1376" s="68"/>
      <c r="L1376" s="68"/>
      <c r="M1376" s="68"/>
      <c r="N1376" s="362"/>
      <c r="O1376" s="362"/>
      <c r="P1376" s="216">
        <v>0</v>
      </c>
      <c r="Q1376" s="216">
        <v>2509.12</v>
      </c>
      <c r="R1376" s="68" t="s">
        <v>638</v>
      </c>
      <c r="S1376" s="363"/>
      <c r="T1376" s="277"/>
    </row>
    <row r="1377" spans="1:20" ht="63.75">
      <c r="A1377" s="192">
        <v>597</v>
      </c>
      <c r="B1377" s="68"/>
      <c r="C1377" s="214" t="s">
        <v>677</v>
      </c>
      <c r="D1377" s="215">
        <v>45100</v>
      </c>
      <c r="E1377" s="192" t="s">
        <v>3804</v>
      </c>
      <c r="F1377" s="192" t="s">
        <v>6</v>
      </c>
      <c r="G1377" s="192">
        <v>2315117</v>
      </c>
      <c r="H1377" s="68"/>
      <c r="I1377" s="198" t="s">
        <v>4173</v>
      </c>
      <c r="J1377" s="68"/>
      <c r="K1377" s="68"/>
      <c r="L1377" s="68"/>
      <c r="M1377" s="68"/>
      <c r="N1377" s="362"/>
      <c r="O1377" s="362"/>
      <c r="P1377" s="216">
        <v>0</v>
      </c>
      <c r="Q1377" s="216">
        <v>472311</v>
      </c>
      <c r="R1377" s="68" t="s">
        <v>638</v>
      </c>
      <c r="S1377" s="363"/>
      <c r="T1377" s="277"/>
    </row>
    <row r="1378" spans="1:20" ht="63.75">
      <c r="A1378" s="192">
        <v>597</v>
      </c>
      <c r="B1378" s="68"/>
      <c r="C1378" s="214" t="s">
        <v>677</v>
      </c>
      <c r="D1378" s="215">
        <v>45100</v>
      </c>
      <c r="E1378" s="192" t="s">
        <v>3805</v>
      </c>
      <c r="F1378" s="192" t="s">
        <v>14</v>
      </c>
      <c r="G1378" s="192">
        <v>2315118</v>
      </c>
      <c r="H1378" s="68"/>
      <c r="I1378" s="198" t="s">
        <v>4174</v>
      </c>
      <c r="J1378" s="68"/>
      <c r="K1378" s="68"/>
      <c r="L1378" s="68"/>
      <c r="M1378" s="68"/>
      <c r="N1378" s="362"/>
      <c r="O1378" s="362"/>
      <c r="P1378" s="216">
        <v>50</v>
      </c>
      <c r="Q1378" s="216">
        <v>0</v>
      </c>
      <c r="R1378" s="68" t="s">
        <v>638</v>
      </c>
      <c r="S1378" s="363"/>
      <c r="T1378" s="277"/>
    </row>
    <row r="1379" spans="1:20" ht="89.25">
      <c r="A1379" s="192">
        <v>597</v>
      </c>
      <c r="B1379" s="68"/>
      <c r="C1379" s="214" t="s">
        <v>677</v>
      </c>
      <c r="D1379" s="215">
        <v>45100</v>
      </c>
      <c r="E1379" s="192" t="s">
        <v>3806</v>
      </c>
      <c r="F1379" s="192" t="s">
        <v>10</v>
      </c>
      <c r="G1379" s="192">
        <v>1063021</v>
      </c>
      <c r="H1379" s="68"/>
      <c r="I1379" s="198" t="s">
        <v>4175</v>
      </c>
      <c r="J1379" s="68"/>
      <c r="K1379" s="68"/>
      <c r="L1379" s="68"/>
      <c r="M1379" s="68"/>
      <c r="N1379" s="362"/>
      <c r="O1379" s="362"/>
      <c r="P1379" s="216">
        <v>350</v>
      </c>
      <c r="Q1379" s="216">
        <v>0</v>
      </c>
      <c r="R1379" s="68" t="s">
        <v>638</v>
      </c>
      <c r="S1379" s="363"/>
      <c r="T1379" s="277"/>
    </row>
    <row r="1380" spans="1:20" ht="51">
      <c r="A1380" s="192" t="s">
        <v>541</v>
      </c>
      <c r="B1380" s="68"/>
      <c r="C1380" s="214" t="s">
        <v>590</v>
      </c>
      <c r="D1380" s="215">
        <v>45103</v>
      </c>
      <c r="E1380" s="192" t="s">
        <v>3807</v>
      </c>
      <c r="F1380" s="192" t="s">
        <v>3</v>
      </c>
      <c r="G1380" s="192">
        <v>2122285</v>
      </c>
      <c r="H1380" s="68"/>
      <c r="I1380" s="198" t="s">
        <v>4176</v>
      </c>
      <c r="J1380" s="68"/>
      <c r="K1380" s="68"/>
      <c r="L1380" s="68"/>
      <c r="M1380" s="68"/>
      <c r="N1380" s="362"/>
      <c r="O1380" s="362"/>
      <c r="P1380" s="216">
        <v>0</v>
      </c>
      <c r="Q1380" s="216">
        <v>4</v>
      </c>
      <c r="R1380" s="68" t="s">
        <v>638</v>
      </c>
      <c r="S1380" s="363"/>
      <c r="T1380" s="277"/>
    </row>
    <row r="1381" spans="1:20" ht="51">
      <c r="A1381" s="192" t="s">
        <v>541</v>
      </c>
      <c r="B1381" s="68"/>
      <c r="C1381" s="214" t="s">
        <v>590</v>
      </c>
      <c r="D1381" s="215">
        <v>45103</v>
      </c>
      <c r="E1381" s="192" t="s">
        <v>3808</v>
      </c>
      <c r="F1381" s="192" t="s">
        <v>3</v>
      </c>
      <c r="G1381" s="192">
        <v>2122308</v>
      </c>
      <c r="H1381" s="68"/>
      <c r="I1381" s="198" t="s">
        <v>4177</v>
      </c>
      <c r="J1381" s="68"/>
      <c r="K1381" s="68"/>
      <c r="L1381" s="68"/>
      <c r="M1381" s="68"/>
      <c r="N1381" s="362"/>
      <c r="O1381" s="362"/>
      <c r="P1381" s="216">
        <v>0</v>
      </c>
      <c r="Q1381" s="216">
        <v>248.82</v>
      </c>
      <c r="R1381" s="68" t="s">
        <v>638</v>
      </c>
      <c r="S1381" s="363"/>
      <c r="T1381" s="277"/>
    </row>
    <row r="1382" spans="1:20" ht="76.5">
      <c r="A1382" s="192" t="s">
        <v>542</v>
      </c>
      <c r="B1382" s="68"/>
      <c r="C1382" s="214" t="s">
        <v>691</v>
      </c>
      <c r="D1382" s="215">
        <v>45103</v>
      </c>
      <c r="E1382" s="192" t="s">
        <v>3809</v>
      </c>
      <c r="F1382" s="192" t="s">
        <v>19</v>
      </c>
      <c r="G1382" s="192">
        <v>1063039</v>
      </c>
      <c r="H1382" s="68"/>
      <c r="I1382" s="198" t="s">
        <v>4178</v>
      </c>
      <c r="J1382" s="68"/>
      <c r="K1382" s="68"/>
      <c r="L1382" s="68"/>
      <c r="M1382" s="68"/>
      <c r="N1382" s="362"/>
      <c r="O1382" s="362"/>
      <c r="P1382" s="216">
        <v>3905851.29</v>
      </c>
      <c r="Q1382" s="216">
        <v>0</v>
      </c>
      <c r="R1382" s="68" t="s">
        <v>638</v>
      </c>
      <c r="S1382" s="363"/>
      <c r="T1382" s="277"/>
    </row>
    <row r="1383" spans="1:20" ht="76.5">
      <c r="A1383" s="192" t="s">
        <v>542</v>
      </c>
      <c r="B1383" s="68"/>
      <c r="C1383" s="214" t="s">
        <v>691</v>
      </c>
      <c r="D1383" s="215">
        <v>45103</v>
      </c>
      <c r="E1383" s="192" t="s">
        <v>3810</v>
      </c>
      <c r="F1383" s="192" t="s">
        <v>10</v>
      </c>
      <c r="G1383" s="192">
        <v>1063039</v>
      </c>
      <c r="H1383" s="68"/>
      <c r="I1383" s="198" t="s">
        <v>4179</v>
      </c>
      <c r="J1383" s="68"/>
      <c r="K1383" s="68"/>
      <c r="L1383" s="68"/>
      <c r="M1383" s="68"/>
      <c r="N1383" s="362"/>
      <c r="O1383" s="362"/>
      <c r="P1383" s="216">
        <v>2964.81</v>
      </c>
      <c r="Q1383" s="216">
        <v>0</v>
      </c>
      <c r="R1383" s="68" t="s">
        <v>638</v>
      </c>
      <c r="S1383" s="363"/>
      <c r="T1383" s="277"/>
    </row>
    <row r="1384" spans="1:20" ht="51">
      <c r="A1384" s="192" t="s">
        <v>541</v>
      </c>
      <c r="B1384" s="68"/>
      <c r="C1384" s="214" t="s">
        <v>590</v>
      </c>
      <c r="D1384" s="215">
        <v>45103</v>
      </c>
      <c r="E1384" s="192" t="s">
        <v>3811</v>
      </c>
      <c r="F1384" s="192" t="s">
        <v>3</v>
      </c>
      <c r="G1384" s="192">
        <v>2122327</v>
      </c>
      <c r="H1384" s="68"/>
      <c r="I1384" s="198" t="s">
        <v>4180</v>
      </c>
      <c r="J1384" s="68"/>
      <c r="K1384" s="68"/>
      <c r="L1384" s="68"/>
      <c r="M1384" s="68"/>
      <c r="N1384" s="362"/>
      <c r="O1384" s="362"/>
      <c r="P1384" s="216">
        <v>0</v>
      </c>
      <c r="Q1384" s="216">
        <v>124.66</v>
      </c>
      <c r="R1384" s="68" t="s">
        <v>638</v>
      </c>
      <c r="S1384" s="363"/>
      <c r="T1384" s="277"/>
    </row>
    <row r="1385" spans="1:20" ht="51">
      <c r="A1385" s="192" t="s">
        <v>541</v>
      </c>
      <c r="B1385" s="68"/>
      <c r="C1385" s="214" t="s">
        <v>590</v>
      </c>
      <c r="D1385" s="215">
        <v>45103</v>
      </c>
      <c r="E1385" s="192" t="s">
        <v>3812</v>
      </c>
      <c r="F1385" s="192" t="s">
        <v>3</v>
      </c>
      <c r="G1385" s="192">
        <v>2122332</v>
      </c>
      <c r="H1385" s="68"/>
      <c r="I1385" s="198" t="s">
        <v>4181</v>
      </c>
      <c r="J1385" s="68"/>
      <c r="K1385" s="68"/>
      <c r="L1385" s="68"/>
      <c r="M1385" s="68"/>
      <c r="N1385" s="362"/>
      <c r="O1385" s="362"/>
      <c r="P1385" s="216">
        <v>0</v>
      </c>
      <c r="Q1385" s="216">
        <v>249.78</v>
      </c>
      <c r="R1385" s="68" t="s">
        <v>638</v>
      </c>
      <c r="S1385" s="363"/>
      <c r="T1385" s="277"/>
    </row>
    <row r="1386" spans="1:20" ht="51">
      <c r="A1386" s="192">
        <v>203</v>
      </c>
      <c r="B1386" s="68"/>
      <c r="C1386" s="214" t="s">
        <v>86</v>
      </c>
      <c r="D1386" s="215">
        <v>45103</v>
      </c>
      <c r="E1386" s="192" t="s">
        <v>3813</v>
      </c>
      <c r="F1386" s="192" t="s">
        <v>3</v>
      </c>
      <c r="G1386" s="192">
        <v>2122346</v>
      </c>
      <c r="H1386" s="68"/>
      <c r="I1386" s="198" t="s">
        <v>4182</v>
      </c>
      <c r="J1386" s="68"/>
      <c r="K1386" s="68"/>
      <c r="L1386" s="68"/>
      <c r="M1386" s="68"/>
      <c r="N1386" s="362"/>
      <c r="O1386" s="362"/>
      <c r="P1386" s="216">
        <v>0</v>
      </c>
      <c r="Q1386" s="216">
        <v>15</v>
      </c>
      <c r="R1386" s="68" t="s">
        <v>638</v>
      </c>
      <c r="S1386" s="363"/>
      <c r="T1386" s="277"/>
    </row>
    <row r="1387" spans="1:20" ht="63.75">
      <c r="A1387" s="192">
        <v>597</v>
      </c>
      <c r="B1387" s="68"/>
      <c r="C1387" s="214" t="s">
        <v>677</v>
      </c>
      <c r="D1387" s="215">
        <v>45103</v>
      </c>
      <c r="E1387" s="192" t="s">
        <v>3814</v>
      </c>
      <c r="F1387" s="192" t="s">
        <v>6</v>
      </c>
      <c r="G1387" s="192">
        <v>2316658</v>
      </c>
      <c r="H1387" s="68"/>
      <c r="I1387" s="198" t="s">
        <v>4183</v>
      </c>
      <c r="J1387" s="68"/>
      <c r="K1387" s="68"/>
      <c r="L1387" s="68"/>
      <c r="M1387" s="68"/>
      <c r="N1387" s="362"/>
      <c r="O1387" s="362"/>
      <c r="P1387" s="216">
        <v>0</v>
      </c>
      <c r="Q1387" s="216">
        <v>107564.8</v>
      </c>
      <c r="R1387" s="68" t="s">
        <v>638</v>
      </c>
      <c r="S1387" s="363"/>
      <c r="T1387" s="277"/>
    </row>
    <row r="1388" spans="1:20" ht="63.75">
      <c r="A1388" s="192">
        <v>597</v>
      </c>
      <c r="B1388" s="68"/>
      <c r="C1388" s="214" t="s">
        <v>677</v>
      </c>
      <c r="D1388" s="215">
        <v>45103</v>
      </c>
      <c r="E1388" s="192" t="s">
        <v>3815</v>
      </c>
      <c r="F1388" s="192" t="s">
        <v>14</v>
      </c>
      <c r="G1388" s="192">
        <v>2316659</v>
      </c>
      <c r="H1388" s="68"/>
      <c r="I1388" s="198" t="s">
        <v>4184</v>
      </c>
      <c r="J1388" s="68"/>
      <c r="K1388" s="68"/>
      <c r="L1388" s="68"/>
      <c r="M1388" s="68"/>
      <c r="N1388" s="362"/>
      <c r="O1388" s="362"/>
      <c r="P1388" s="216">
        <v>50</v>
      </c>
      <c r="Q1388" s="216">
        <v>0</v>
      </c>
      <c r="R1388" s="68" t="s">
        <v>638</v>
      </c>
      <c r="S1388" s="363"/>
      <c r="T1388" s="277"/>
    </row>
    <row r="1389" spans="1:20" ht="51">
      <c r="A1389" s="192" t="s">
        <v>541</v>
      </c>
      <c r="B1389" s="68"/>
      <c r="C1389" s="214" t="s">
        <v>590</v>
      </c>
      <c r="D1389" s="215">
        <v>45103</v>
      </c>
      <c r="E1389" s="192" t="s">
        <v>3816</v>
      </c>
      <c r="F1389" s="192" t="s">
        <v>3</v>
      </c>
      <c r="G1389" s="192">
        <v>2122312</v>
      </c>
      <c r="H1389" s="68"/>
      <c r="I1389" s="198" t="s">
        <v>4185</v>
      </c>
      <c r="J1389" s="68"/>
      <c r="K1389" s="68"/>
      <c r="L1389" s="68"/>
      <c r="M1389" s="68"/>
      <c r="N1389" s="362"/>
      <c r="O1389" s="362"/>
      <c r="P1389" s="216">
        <v>0</v>
      </c>
      <c r="Q1389" s="216">
        <v>7917.64</v>
      </c>
      <c r="R1389" s="68" t="s">
        <v>638</v>
      </c>
      <c r="S1389" s="363"/>
      <c r="T1389" s="277"/>
    </row>
    <row r="1390" spans="1:20" ht="51">
      <c r="A1390" s="192" t="s">
        <v>541</v>
      </c>
      <c r="B1390" s="68"/>
      <c r="C1390" s="214" t="s">
        <v>590</v>
      </c>
      <c r="D1390" s="215">
        <v>45104</v>
      </c>
      <c r="E1390" s="192" t="s">
        <v>3817</v>
      </c>
      <c r="F1390" s="192" t="s">
        <v>3</v>
      </c>
      <c r="G1390" s="192">
        <v>2122594</v>
      </c>
      <c r="H1390" s="68"/>
      <c r="I1390" s="198" t="s">
        <v>1425</v>
      </c>
      <c r="J1390" s="68"/>
      <c r="K1390" s="68"/>
      <c r="L1390" s="68"/>
      <c r="M1390" s="68"/>
      <c r="N1390" s="362"/>
      <c r="O1390" s="362"/>
      <c r="P1390" s="216">
        <v>0</v>
      </c>
      <c r="Q1390" s="216">
        <v>200</v>
      </c>
      <c r="R1390" s="68" t="s">
        <v>638</v>
      </c>
      <c r="S1390" s="363"/>
      <c r="T1390" s="277"/>
    </row>
    <row r="1391" spans="1:20" ht="51">
      <c r="A1391" s="192">
        <v>548</v>
      </c>
      <c r="B1391" s="68"/>
      <c r="C1391" s="214" t="s">
        <v>1285</v>
      </c>
      <c r="D1391" s="215">
        <v>45104</v>
      </c>
      <c r="E1391" s="192" t="s">
        <v>3818</v>
      </c>
      <c r="F1391" s="192" t="s">
        <v>3</v>
      </c>
      <c r="G1391" s="192">
        <v>2122706</v>
      </c>
      <c r="H1391" s="68"/>
      <c r="I1391" s="198" t="s">
        <v>3452</v>
      </c>
      <c r="J1391" s="68"/>
      <c r="K1391" s="68"/>
      <c r="L1391" s="68"/>
      <c r="M1391" s="68"/>
      <c r="N1391" s="362"/>
      <c r="O1391" s="362"/>
      <c r="P1391" s="216">
        <v>0</v>
      </c>
      <c r="Q1391" s="216">
        <v>117</v>
      </c>
      <c r="R1391" s="68" t="s">
        <v>638</v>
      </c>
      <c r="S1391" s="363"/>
      <c r="T1391" s="277"/>
    </row>
    <row r="1392" spans="1:20" ht="51">
      <c r="A1392" s="192">
        <v>548</v>
      </c>
      <c r="B1392" s="68"/>
      <c r="C1392" s="214" t="s">
        <v>1285</v>
      </c>
      <c r="D1392" s="215">
        <v>45104</v>
      </c>
      <c r="E1392" s="192" t="s">
        <v>3819</v>
      </c>
      <c r="F1392" s="192" t="s">
        <v>3</v>
      </c>
      <c r="G1392" s="192">
        <v>2122707</v>
      </c>
      <c r="H1392" s="68"/>
      <c r="I1392" s="198" t="s">
        <v>4186</v>
      </c>
      <c r="J1392" s="68"/>
      <c r="K1392" s="68"/>
      <c r="L1392" s="68"/>
      <c r="M1392" s="68"/>
      <c r="N1392" s="362"/>
      <c r="O1392" s="362"/>
      <c r="P1392" s="216">
        <v>0</v>
      </c>
      <c r="Q1392" s="216">
        <v>20</v>
      </c>
      <c r="R1392" s="68" t="s">
        <v>638</v>
      </c>
      <c r="S1392" s="363"/>
      <c r="T1392" s="277"/>
    </row>
    <row r="1393" spans="1:20" ht="63.75">
      <c r="A1393" s="192">
        <v>594</v>
      </c>
      <c r="B1393" s="68"/>
      <c r="C1393" s="214" t="s">
        <v>88</v>
      </c>
      <c r="D1393" s="215">
        <v>45104</v>
      </c>
      <c r="E1393" s="192" t="s">
        <v>3820</v>
      </c>
      <c r="F1393" s="192" t="s">
        <v>3</v>
      </c>
      <c r="G1393" s="192">
        <v>2122736</v>
      </c>
      <c r="H1393" s="68"/>
      <c r="I1393" s="198" t="s">
        <v>4187</v>
      </c>
      <c r="J1393" s="68"/>
      <c r="K1393" s="68"/>
      <c r="L1393" s="68"/>
      <c r="M1393" s="68"/>
      <c r="N1393" s="362"/>
      <c r="O1393" s="362"/>
      <c r="P1393" s="216">
        <v>0</v>
      </c>
      <c r="Q1393" s="216">
        <v>781.94</v>
      </c>
      <c r="R1393" s="68" t="s">
        <v>638</v>
      </c>
      <c r="S1393" s="363"/>
      <c r="T1393" s="277"/>
    </row>
    <row r="1394" spans="1:20" ht="76.5">
      <c r="A1394" s="192" t="s">
        <v>544</v>
      </c>
      <c r="B1394" s="68"/>
      <c r="C1394" s="214" t="s">
        <v>683</v>
      </c>
      <c r="D1394" s="215">
        <v>45104</v>
      </c>
      <c r="E1394" s="192" t="s">
        <v>3821</v>
      </c>
      <c r="F1394" s="192" t="s">
        <v>6</v>
      </c>
      <c r="G1394" s="192">
        <v>1834575</v>
      </c>
      <c r="H1394" s="68"/>
      <c r="I1394" s="198" t="s">
        <v>4188</v>
      </c>
      <c r="J1394" s="68"/>
      <c r="K1394" s="68"/>
      <c r="L1394" s="68"/>
      <c r="M1394" s="68"/>
      <c r="N1394" s="362"/>
      <c r="O1394" s="362"/>
      <c r="P1394" s="216">
        <v>0</v>
      </c>
      <c r="Q1394" s="216">
        <v>158.74</v>
      </c>
      <c r="R1394" s="68" t="s">
        <v>638</v>
      </c>
      <c r="S1394" s="363"/>
      <c r="T1394" s="277"/>
    </row>
    <row r="1395" spans="1:20" ht="89.25">
      <c r="A1395" s="192">
        <v>283</v>
      </c>
      <c r="B1395" s="68"/>
      <c r="C1395" s="214" t="s">
        <v>115</v>
      </c>
      <c r="D1395" s="215">
        <v>45104</v>
      </c>
      <c r="E1395" s="192" t="s">
        <v>3822</v>
      </c>
      <c r="F1395" s="192" t="s">
        <v>3</v>
      </c>
      <c r="G1395" s="192">
        <v>2122586</v>
      </c>
      <c r="H1395" s="68"/>
      <c r="I1395" s="198" t="s">
        <v>5416</v>
      </c>
      <c r="J1395" s="68"/>
      <c r="K1395" s="68"/>
      <c r="L1395" s="68"/>
      <c r="M1395" s="68"/>
      <c r="N1395" s="362"/>
      <c r="O1395" s="362"/>
      <c r="P1395" s="216">
        <v>0</v>
      </c>
      <c r="Q1395" s="216">
        <v>4343.8</v>
      </c>
      <c r="R1395" s="68" t="s">
        <v>1464</v>
      </c>
      <c r="S1395" s="363"/>
      <c r="T1395" s="277"/>
    </row>
    <row r="1396" spans="1:20" ht="89.25">
      <c r="A1396" s="192">
        <v>660</v>
      </c>
      <c r="B1396" s="68"/>
      <c r="C1396" s="214" t="s">
        <v>176</v>
      </c>
      <c r="D1396" s="215">
        <v>45104</v>
      </c>
      <c r="E1396" s="192" t="s">
        <v>3822</v>
      </c>
      <c r="F1396" s="192" t="s">
        <v>3</v>
      </c>
      <c r="G1396" s="192">
        <v>2122586</v>
      </c>
      <c r="H1396" s="68"/>
      <c r="I1396" s="198" t="s">
        <v>5416</v>
      </c>
      <c r="J1396" s="68"/>
      <c r="K1396" s="68"/>
      <c r="L1396" s="68"/>
      <c r="M1396" s="68"/>
      <c r="N1396" s="362"/>
      <c r="O1396" s="362"/>
      <c r="P1396" s="216">
        <v>0</v>
      </c>
      <c r="Q1396" s="216">
        <v>77547.740000000005</v>
      </c>
      <c r="R1396" s="68" t="s">
        <v>1464</v>
      </c>
      <c r="S1396" s="363"/>
      <c r="T1396" s="277"/>
    </row>
    <row r="1397" spans="1:20" ht="89.25">
      <c r="A1397" s="192">
        <v>660</v>
      </c>
      <c r="B1397" s="68"/>
      <c r="C1397" s="214" t="s">
        <v>176</v>
      </c>
      <c r="D1397" s="215">
        <v>45104</v>
      </c>
      <c r="E1397" s="192" t="s">
        <v>3822</v>
      </c>
      <c r="F1397" s="192" t="s">
        <v>3</v>
      </c>
      <c r="G1397" s="192">
        <v>2122586</v>
      </c>
      <c r="H1397" s="68"/>
      <c r="I1397" s="198" t="s">
        <v>5416</v>
      </c>
      <c r="J1397" s="68"/>
      <c r="K1397" s="68"/>
      <c r="L1397" s="68"/>
      <c r="M1397" s="68"/>
      <c r="N1397" s="362"/>
      <c r="O1397" s="362"/>
      <c r="P1397" s="216">
        <v>0</v>
      </c>
      <c r="Q1397" s="216">
        <v>95954.21</v>
      </c>
      <c r="R1397" s="68" t="s">
        <v>1464</v>
      </c>
      <c r="S1397" s="363"/>
      <c r="T1397" s="277"/>
    </row>
    <row r="1398" spans="1:20" ht="89.25">
      <c r="A1398" s="192">
        <v>682</v>
      </c>
      <c r="B1398" s="68"/>
      <c r="C1398" s="214" t="s">
        <v>1250</v>
      </c>
      <c r="D1398" s="215">
        <v>45104</v>
      </c>
      <c r="E1398" s="192" t="s">
        <v>3822</v>
      </c>
      <c r="F1398" s="192" t="s">
        <v>3</v>
      </c>
      <c r="G1398" s="192">
        <v>2122586</v>
      </c>
      <c r="H1398" s="68"/>
      <c r="I1398" s="198" t="s">
        <v>5416</v>
      </c>
      <c r="J1398" s="68"/>
      <c r="K1398" s="68"/>
      <c r="L1398" s="68"/>
      <c r="M1398" s="68"/>
      <c r="N1398" s="362"/>
      <c r="O1398" s="362"/>
      <c r="P1398" s="216">
        <v>0</v>
      </c>
      <c r="Q1398" s="216">
        <v>2435.9499999999998</v>
      </c>
      <c r="R1398" s="68" t="s">
        <v>1464</v>
      </c>
      <c r="S1398" s="363"/>
      <c r="T1398" s="277"/>
    </row>
    <row r="1399" spans="1:20" ht="89.25">
      <c r="A1399" s="192">
        <v>343</v>
      </c>
      <c r="B1399" s="68"/>
      <c r="C1399" s="214" t="s">
        <v>138</v>
      </c>
      <c r="D1399" s="215">
        <v>45104</v>
      </c>
      <c r="E1399" s="192" t="s">
        <v>3822</v>
      </c>
      <c r="F1399" s="192" t="s">
        <v>3</v>
      </c>
      <c r="G1399" s="192">
        <v>2122586</v>
      </c>
      <c r="H1399" s="68"/>
      <c r="I1399" s="198" t="s">
        <v>5416</v>
      </c>
      <c r="J1399" s="68"/>
      <c r="K1399" s="68"/>
      <c r="L1399" s="68"/>
      <c r="M1399" s="68"/>
      <c r="N1399" s="362"/>
      <c r="O1399" s="362"/>
      <c r="P1399" s="216">
        <v>0</v>
      </c>
      <c r="Q1399" s="216">
        <v>9815.3799999999992</v>
      </c>
      <c r="R1399" s="68" t="s">
        <v>1464</v>
      </c>
      <c r="S1399" s="363"/>
      <c r="T1399" s="277"/>
    </row>
    <row r="1400" spans="1:20" ht="89.25">
      <c r="A1400" s="192">
        <v>681</v>
      </c>
      <c r="B1400" s="68"/>
      <c r="C1400" s="214" t="s">
        <v>180</v>
      </c>
      <c r="D1400" s="215">
        <v>45104</v>
      </c>
      <c r="E1400" s="192" t="s">
        <v>3822</v>
      </c>
      <c r="F1400" s="192" t="s">
        <v>3</v>
      </c>
      <c r="G1400" s="192">
        <v>2122586</v>
      </c>
      <c r="H1400" s="68"/>
      <c r="I1400" s="198" t="s">
        <v>5416</v>
      </c>
      <c r="J1400" s="68"/>
      <c r="K1400" s="68"/>
      <c r="L1400" s="68"/>
      <c r="M1400" s="68"/>
      <c r="N1400" s="362"/>
      <c r="O1400" s="362"/>
      <c r="P1400" s="216">
        <v>0</v>
      </c>
      <c r="Q1400" s="216">
        <v>56411.9</v>
      </c>
      <c r="R1400" s="68" t="s">
        <v>1464</v>
      </c>
      <c r="S1400" s="363"/>
      <c r="T1400" s="277"/>
    </row>
    <row r="1401" spans="1:20" ht="89.25">
      <c r="A1401" s="192">
        <v>681</v>
      </c>
      <c r="B1401" s="68"/>
      <c r="C1401" s="214" t="s">
        <v>180</v>
      </c>
      <c r="D1401" s="215">
        <v>45104</v>
      </c>
      <c r="E1401" s="192" t="s">
        <v>3822</v>
      </c>
      <c r="F1401" s="192" t="s">
        <v>3</v>
      </c>
      <c r="G1401" s="192">
        <v>2122586</v>
      </c>
      <c r="H1401" s="68"/>
      <c r="I1401" s="198" t="s">
        <v>5416</v>
      </c>
      <c r="J1401" s="68"/>
      <c r="K1401" s="68"/>
      <c r="L1401" s="68"/>
      <c r="M1401" s="68"/>
      <c r="N1401" s="362"/>
      <c r="O1401" s="362"/>
      <c r="P1401" s="216">
        <v>0</v>
      </c>
      <c r="Q1401" s="216">
        <v>62916.43</v>
      </c>
      <c r="R1401" s="68" t="s">
        <v>1464</v>
      </c>
      <c r="S1401" s="363"/>
      <c r="T1401" s="277"/>
    </row>
    <row r="1402" spans="1:20" ht="89.25">
      <c r="A1402" s="192">
        <v>212</v>
      </c>
      <c r="B1402" s="68"/>
      <c r="C1402" s="214" t="s">
        <v>90</v>
      </c>
      <c r="D1402" s="215">
        <v>45104</v>
      </c>
      <c r="E1402" s="192" t="s">
        <v>3822</v>
      </c>
      <c r="F1402" s="192" t="s">
        <v>3</v>
      </c>
      <c r="G1402" s="192">
        <v>2122586</v>
      </c>
      <c r="H1402" s="68"/>
      <c r="I1402" s="198" t="s">
        <v>5416</v>
      </c>
      <c r="J1402" s="68"/>
      <c r="K1402" s="68"/>
      <c r="L1402" s="68"/>
      <c r="M1402" s="68"/>
      <c r="N1402" s="362"/>
      <c r="O1402" s="362"/>
      <c r="P1402" s="216">
        <v>0</v>
      </c>
      <c r="Q1402" s="216">
        <v>7351.34</v>
      </c>
      <c r="R1402" s="68" t="s">
        <v>1464</v>
      </c>
      <c r="S1402" s="363"/>
      <c r="T1402" s="277"/>
    </row>
    <row r="1403" spans="1:20" ht="89.25">
      <c r="A1403" s="192">
        <v>20</v>
      </c>
      <c r="B1403" s="68"/>
      <c r="C1403" s="214" t="s">
        <v>41</v>
      </c>
      <c r="D1403" s="215">
        <v>45104</v>
      </c>
      <c r="E1403" s="192" t="s">
        <v>3822</v>
      </c>
      <c r="F1403" s="192" t="s">
        <v>3</v>
      </c>
      <c r="G1403" s="192">
        <v>2122586</v>
      </c>
      <c r="H1403" s="68"/>
      <c r="I1403" s="198" t="s">
        <v>5416</v>
      </c>
      <c r="J1403" s="68"/>
      <c r="K1403" s="68"/>
      <c r="L1403" s="68"/>
      <c r="M1403" s="68"/>
      <c r="N1403" s="362"/>
      <c r="O1403" s="362"/>
      <c r="P1403" s="216">
        <v>0</v>
      </c>
      <c r="Q1403" s="216">
        <v>289</v>
      </c>
      <c r="R1403" s="68" t="s">
        <v>1464</v>
      </c>
      <c r="S1403" s="363"/>
      <c r="T1403" s="277"/>
    </row>
    <row r="1404" spans="1:20" ht="89.25">
      <c r="A1404" s="192">
        <v>15</v>
      </c>
      <c r="B1404" s="68"/>
      <c r="C1404" s="214" t="s">
        <v>39</v>
      </c>
      <c r="D1404" s="215">
        <v>45104</v>
      </c>
      <c r="E1404" s="192" t="s">
        <v>3822</v>
      </c>
      <c r="F1404" s="192" t="s">
        <v>3</v>
      </c>
      <c r="G1404" s="192">
        <v>2122586</v>
      </c>
      <c r="H1404" s="68"/>
      <c r="I1404" s="198" t="s">
        <v>5416</v>
      </c>
      <c r="J1404" s="68"/>
      <c r="K1404" s="68"/>
      <c r="L1404" s="68"/>
      <c r="M1404" s="68"/>
      <c r="N1404" s="362"/>
      <c r="O1404" s="362"/>
      <c r="P1404" s="216">
        <v>0</v>
      </c>
      <c r="Q1404" s="216">
        <v>6796.6</v>
      </c>
      <c r="R1404" s="68" t="s">
        <v>1464</v>
      </c>
      <c r="S1404" s="363"/>
      <c r="T1404" s="277"/>
    </row>
    <row r="1405" spans="1:20" ht="89.25">
      <c r="A1405" s="192">
        <v>670</v>
      </c>
      <c r="B1405" s="68"/>
      <c r="C1405" s="214" t="s">
        <v>178</v>
      </c>
      <c r="D1405" s="215">
        <v>45104</v>
      </c>
      <c r="E1405" s="192" t="s">
        <v>3822</v>
      </c>
      <c r="F1405" s="192" t="s">
        <v>3</v>
      </c>
      <c r="G1405" s="192">
        <v>2122586</v>
      </c>
      <c r="H1405" s="68"/>
      <c r="I1405" s="198" t="s">
        <v>5416</v>
      </c>
      <c r="J1405" s="68"/>
      <c r="K1405" s="68"/>
      <c r="L1405" s="68"/>
      <c r="M1405" s="68"/>
      <c r="N1405" s="362"/>
      <c r="O1405" s="362"/>
      <c r="P1405" s="216">
        <v>0</v>
      </c>
      <c r="Q1405" s="216">
        <v>4044.75</v>
      </c>
      <c r="R1405" s="68" t="s">
        <v>1464</v>
      </c>
      <c r="S1405" s="363"/>
      <c r="T1405" s="277"/>
    </row>
    <row r="1406" spans="1:20" ht="89.25">
      <c r="A1406" s="192">
        <v>670</v>
      </c>
      <c r="B1406" s="68"/>
      <c r="C1406" s="214" t="s">
        <v>178</v>
      </c>
      <c r="D1406" s="215">
        <v>45104</v>
      </c>
      <c r="E1406" s="192" t="s">
        <v>3822</v>
      </c>
      <c r="F1406" s="192" t="s">
        <v>3</v>
      </c>
      <c r="G1406" s="192">
        <v>2122586</v>
      </c>
      <c r="H1406" s="68"/>
      <c r="I1406" s="198" t="s">
        <v>5416</v>
      </c>
      <c r="J1406" s="68"/>
      <c r="K1406" s="68"/>
      <c r="L1406" s="68"/>
      <c r="M1406" s="68"/>
      <c r="N1406" s="362"/>
      <c r="O1406" s="362"/>
      <c r="P1406" s="216">
        <v>0</v>
      </c>
      <c r="Q1406" s="216">
        <v>20057.09</v>
      </c>
      <c r="R1406" s="68" t="s">
        <v>1464</v>
      </c>
      <c r="S1406" s="363"/>
      <c r="T1406" s="277"/>
    </row>
    <row r="1407" spans="1:20" ht="89.25">
      <c r="A1407" s="192">
        <v>15</v>
      </c>
      <c r="B1407" s="68"/>
      <c r="C1407" s="214" t="s">
        <v>39</v>
      </c>
      <c r="D1407" s="215">
        <v>45104</v>
      </c>
      <c r="E1407" s="192" t="s">
        <v>3822</v>
      </c>
      <c r="F1407" s="192" t="s">
        <v>3</v>
      </c>
      <c r="G1407" s="192">
        <v>2122586</v>
      </c>
      <c r="H1407" s="68"/>
      <c r="I1407" s="198" t="s">
        <v>5416</v>
      </c>
      <c r="J1407" s="68"/>
      <c r="K1407" s="68"/>
      <c r="L1407" s="68"/>
      <c r="M1407" s="68"/>
      <c r="N1407" s="362"/>
      <c r="O1407" s="362"/>
      <c r="P1407" s="216">
        <v>0</v>
      </c>
      <c r="Q1407" s="216">
        <v>195205.19</v>
      </c>
      <c r="R1407" s="68" t="s">
        <v>1464</v>
      </c>
      <c r="S1407" s="363"/>
      <c r="T1407" s="277"/>
    </row>
    <row r="1408" spans="1:20" ht="89.25">
      <c r="A1408" s="192">
        <v>35</v>
      </c>
      <c r="B1408" s="68"/>
      <c r="C1408" s="214" t="s">
        <v>43</v>
      </c>
      <c r="D1408" s="215">
        <v>45104</v>
      </c>
      <c r="E1408" s="192" t="s">
        <v>3822</v>
      </c>
      <c r="F1408" s="192" t="s">
        <v>3</v>
      </c>
      <c r="G1408" s="192">
        <v>2122586</v>
      </c>
      <c r="H1408" s="68"/>
      <c r="I1408" s="198" t="s">
        <v>5416</v>
      </c>
      <c r="J1408" s="68"/>
      <c r="K1408" s="68"/>
      <c r="L1408" s="68"/>
      <c r="M1408" s="68"/>
      <c r="N1408" s="362"/>
      <c r="O1408" s="362"/>
      <c r="P1408" s="216">
        <v>0</v>
      </c>
      <c r="Q1408" s="216">
        <v>5850.66</v>
      </c>
      <c r="R1408" s="68" t="s">
        <v>1464</v>
      </c>
      <c r="S1408" s="363"/>
      <c r="T1408" s="277"/>
    </row>
    <row r="1409" spans="1:20" ht="89.25">
      <c r="A1409" s="192">
        <v>660</v>
      </c>
      <c r="B1409" s="68"/>
      <c r="C1409" s="214" t="s">
        <v>176</v>
      </c>
      <c r="D1409" s="215">
        <v>45104</v>
      </c>
      <c r="E1409" s="192" t="s">
        <v>3822</v>
      </c>
      <c r="F1409" s="192" t="s">
        <v>3</v>
      </c>
      <c r="G1409" s="192">
        <v>2122586</v>
      </c>
      <c r="H1409" s="68"/>
      <c r="I1409" s="198" t="s">
        <v>5416</v>
      </c>
      <c r="J1409" s="68"/>
      <c r="K1409" s="68"/>
      <c r="L1409" s="68"/>
      <c r="M1409" s="68"/>
      <c r="N1409" s="362"/>
      <c r="O1409" s="362"/>
      <c r="P1409" s="216">
        <v>0</v>
      </c>
      <c r="Q1409" s="216">
        <v>42788.32</v>
      </c>
      <c r="R1409" s="68" t="s">
        <v>1464</v>
      </c>
      <c r="S1409" s="363"/>
      <c r="T1409" s="277"/>
    </row>
    <row r="1410" spans="1:20" ht="89.25">
      <c r="A1410" s="192">
        <v>660</v>
      </c>
      <c r="B1410" s="68"/>
      <c r="C1410" s="214" t="s">
        <v>176</v>
      </c>
      <c r="D1410" s="215">
        <v>45104</v>
      </c>
      <c r="E1410" s="192" t="s">
        <v>3822</v>
      </c>
      <c r="F1410" s="192" t="s">
        <v>3</v>
      </c>
      <c r="G1410" s="192">
        <v>2122586</v>
      </c>
      <c r="H1410" s="68"/>
      <c r="I1410" s="198" t="s">
        <v>5416</v>
      </c>
      <c r="J1410" s="68"/>
      <c r="K1410" s="68"/>
      <c r="L1410" s="68"/>
      <c r="M1410" s="68"/>
      <c r="N1410" s="362"/>
      <c r="O1410" s="362"/>
      <c r="P1410" s="216">
        <v>0</v>
      </c>
      <c r="Q1410" s="216">
        <v>89982.96</v>
      </c>
      <c r="R1410" s="68" t="s">
        <v>1464</v>
      </c>
      <c r="S1410" s="363"/>
      <c r="T1410" s="277"/>
    </row>
    <row r="1411" spans="1:20" ht="89.25">
      <c r="A1411" s="192">
        <v>660</v>
      </c>
      <c r="B1411" s="68"/>
      <c r="C1411" s="214" t="s">
        <v>176</v>
      </c>
      <c r="D1411" s="215">
        <v>45104</v>
      </c>
      <c r="E1411" s="192" t="s">
        <v>3822</v>
      </c>
      <c r="F1411" s="192" t="s">
        <v>3</v>
      </c>
      <c r="G1411" s="192">
        <v>2122586</v>
      </c>
      <c r="H1411" s="68"/>
      <c r="I1411" s="198" t="s">
        <v>5416</v>
      </c>
      <c r="J1411" s="68"/>
      <c r="K1411" s="68"/>
      <c r="L1411" s="68"/>
      <c r="M1411" s="68"/>
      <c r="N1411" s="362"/>
      <c r="O1411" s="362"/>
      <c r="P1411" s="216">
        <v>0</v>
      </c>
      <c r="Q1411" s="216">
        <v>48986.8</v>
      </c>
      <c r="R1411" s="68" t="s">
        <v>1464</v>
      </c>
      <c r="S1411" s="363"/>
      <c r="T1411" s="277"/>
    </row>
    <row r="1412" spans="1:20" ht="89.25">
      <c r="A1412" s="192">
        <v>15</v>
      </c>
      <c r="B1412" s="68"/>
      <c r="C1412" s="214" t="s">
        <v>39</v>
      </c>
      <c r="D1412" s="215">
        <v>45104</v>
      </c>
      <c r="E1412" s="192" t="s">
        <v>3822</v>
      </c>
      <c r="F1412" s="192" t="s">
        <v>3</v>
      </c>
      <c r="G1412" s="192">
        <v>2122586</v>
      </c>
      <c r="H1412" s="68"/>
      <c r="I1412" s="198" t="s">
        <v>5416</v>
      </c>
      <c r="J1412" s="68"/>
      <c r="K1412" s="68"/>
      <c r="L1412" s="68"/>
      <c r="M1412" s="68"/>
      <c r="N1412" s="362"/>
      <c r="O1412" s="362"/>
      <c r="P1412" s="216">
        <v>0</v>
      </c>
      <c r="Q1412" s="216">
        <v>756.56</v>
      </c>
      <c r="R1412" s="68" t="s">
        <v>1464</v>
      </c>
      <c r="S1412" s="363"/>
      <c r="T1412" s="277"/>
    </row>
    <row r="1413" spans="1:20" ht="63.75">
      <c r="A1413" s="192" t="s">
        <v>541</v>
      </c>
      <c r="B1413" s="68"/>
      <c r="C1413" s="214" t="s">
        <v>590</v>
      </c>
      <c r="D1413" s="215">
        <v>45104</v>
      </c>
      <c r="E1413" s="192" t="s">
        <v>3823</v>
      </c>
      <c r="F1413" s="192" t="s">
        <v>3</v>
      </c>
      <c r="G1413" s="192">
        <v>2122610</v>
      </c>
      <c r="H1413" s="68"/>
      <c r="I1413" s="198" t="s">
        <v>4189</v>
      </c>
      <c r="J1413" s="68"/>
      <c r="K1413" s="68"/>
      <c r="L1413" s="68"/>
      <c r="M1413" s="68"/>
      <c r="N1413" s="362"/>
      <c r="O1413" s="362"/>
      <c r="P1413" s="216">
        <v>0</v>
      </c>
      <c r="Q1413" s="216">
        <v>1500</v>
      </c>
      <c r="R1413" s="68" t="s">
        <v>638</v>
      </c>
      <c r="S1413" s="363"/>
      <c r="T1413" s="277"/>
    </row>
    <row r="1414" spans="1:20" ht="51">
      <c r="A1414" s="192">
        <v>16</v>
      </c>
      <c r="B1414" s="68"/>
      <c r="C1414" s="214" t="s">
        <v>40</v>
      </c>
      <c r="D1414" s="215">
        <v>45104</v>
      </c>
      <c r="E1414" s="192" t="s">
        <v>3824</v>
      </c>
      <c r="F1414" s="192" t="s">
        <v>3</v>
      </c>
      <c r="G1414" s="192">
        <v>2122657</v>
      </c>
      <c r="H1414" s="68"/>
      <c r="I1414" s="198" t="s">
        <v>4190</v>
      </c>
      <c r="J1414" s="68"/>
      <c r="K1414" s="68"/>
      <c r="L1414" s="68"/>
      <c r="M1414" s="68"/>
      <c r="N1414" s="362"/>
      <c r="O1414" s="362"/>
      <c r="P1414" s="216">
        <v>0</v>
      </c>
      <c r="Q1414" s="216">
        <v>413256.77</v>
      </c>
      <c r="R1414" s="68" t="s">
        <v>638</v>
      </c>
      <c r="S1414" s="363"/>
      <c r="T1414" s="277"/>
    </row>
    <row r="1415" spans="1:20" ht="51">
      <c r="A1415" s="192">
        <v>16</v>
      </c>
      <c r="B1415" s="68"/>
      <c r="C1415" s="214" t="s">
        <v>40</v>
      </c>
      <c r="D1415" s="215">
        <v>45104</v>
      </c>
      <c r="E1415" s="192" t="s">
        <v>3825</v>
      </c>
      <c r="F1415" s="192" t="s">
        <v>3</v>
      </c>
      <c r="G1415" s="192">
        <v>2122669</v>
      </c>
      <c r="H1415" s="68"/>
      <c r="I1415" s="198" t="s">
        <v>4191</v>
      </c>
      <c r="J1415" s="68"/>
      <c r="K1415" s="68"/>
      <c r="L1415" s="68"/>
      <c r="M1415" s="68"/>
      <c r="N1415" s="362"/>
      <c r="O1415" s="362"/>
      <c r="P1415" s="216">
        <v>0</v>
      </c>
      <c r="Q1415" s="216">
        <v>241.5</v>
      </c>
      <c r="R1415" s="68" t="s">
        <v>638</v>
      </c>
      <c r="S1415" s="363"/>
      <c r="T1415" s="277"/>
    </row>
    <row r="1416" spans="1:20" ht="76.5">
      <c r="A1416" s="192">
        <v>383</v>
      </c>
      <c r="B1416" s="68"/>
      <c r="C1416" s="214" t="s">
        <v>1246</v>
      </c>
      <c r="D1416" s="215">
        <v>45104</v>
      </c>
      <c r="E1416" s="192" t="s">
        <v>3826</v>
      </c>
      <c r="F1416" s="192" t="s">
        <v>10</v>
      </c>
      <c r="G1416" s="192">
        <v>1063237</v>
      </c>
      <c r="H1416" s="68"/>
      <c r="I1416" s="198" t="s">
        <v>4192</v>
      </c>
      <c r="J1416" s="68"/>
      <c r="K1416" s="68"/>
      <c r="L1416" s="68"/>
      <c r="M1416" s="68"/>
      <c r="N1416" s="362"/>
      <c r="O1416" s="362"/>
      <c r="P1416" s="216">
        <v>50</v>
      </c>
      <c r="Q1416" s="216">
        <v>0</v>
      </c>
      <c r="R1416" s="68" t="s">
        <v>638</v>
      </c>
      <c r="S1416" s="363"/>
      <c r="T1416" s="277"/>
    </row>
    <row r="1417" spans="1:20" ht="51">
      <c r="A1417" s="192" t="s">
        <v>541</v>
      </c>
      <c r="B1417" s="68"/>
      <c r="C1417" s="214" t="s">
        <v>590</v>
      </c>
      <c r="D1417" s="215">
        <v>45105</v>
      </c>
      <c r="E1417" s="192" t="s">
        <v>3827</v>
      </c>
      <c r="F1417" s="192" t="s">
        <v>3</v>
      </c>
      <c r="G1417" s="192">
        <v>2122958</v>
      </c>
      <c r="H1417" s="68"/>
      <c r="I1417" s="198" t="s">
        <v>4193</v>
      </c>
      <c r="J1417" s="68"/>
      <c r="K1417" s="68"/>
      <c r="L1417" s="68"/>
      <c r="M1417" s="68"/>
      <c r="N1417" s="362"/>
      <c r="O1417" s="362"/>
      <c r="P1417" s="216">
        <v>0</v>
      </c>
      <c r="Q1417" s="216">
        <v>519.4</v>
      </c>
      <c r="R1417" s="68" t="s">
        <v>638</v>
      </c>
      <c r="S1417" s="363"/>
      <c r="T1417" s="277"/>
    </row>
    <row r="1418" spans="1:20" ht="51">
      <c r="A1418" s="192" t="s">
        <v>541</v>
      </c>
      <c r="B1418" s="68"/>
      <c r="C1418" s="214" t="s">
        <v>590</v>
      </c>
      <c r="D1418" s="215">
        <v>45105</v>
      </c>
      <c r="E1418" s="192" t="s">
        <v>3828</v>
      </c>
      <c r="F1418" s="192" t="s">
        <v>3</v>
      </c>
      <c r="G1418" s="192">
        <v>2122978</v>
      </c>
      <c r="H1418" s="68"/>
      <c r="I1418" s="198" t="s">
        <v>4194</v>
      </c>
      <c r="J1418" s="68"/>
      <c r="K1418" s="68"/>
      <c r="L1418" s="68"/>
      <c r="M1418" s="68"/>
      <c r="N1418" s="362"/>
      <c r="O1418" s="362"/>
      <c r="P1418" s="216">
        <v>0</v>
      </c>
      <c r="Q1418" s="216">
        <v>249.78</v>
      </c>
      <c r="R1418" s="68" t="s">
        <v>638</v>
      </c>
      <c r="S1418" s="363"/>
      <c r="T1418" s="277"/>
    </row>
    <row r="1419" spans="1:20" ht="76.5">
      <c r="A1419" s="192">
        <v>513</v>
      </c>
      <c r="B1419" s="68"/>
      <c r="C1419" s="214" t="s">
        <v>160</v>
      </c>
      <c r="D1419" s="215">
        <v>45105</v>
      </c>
      <c r="E1419" s="192" t="s">
        <v>3829</v>
      </c>
      <c r="F1419" s="192" t="s">
        <v>12</v>
      </c>
      <c r="G1419" s="192">
        <v>1063323</v>
      </c>
      <c r="H1419" s="68"/>
      <c r="I1419" s="198" t="s">
        <v>4195</v>
      </c>
      <c r="J1419" s="68"/>
      <c r="K1419" s="68"/>
      <c r="L1419" s="68"/>
      <c r="M1419" s="68"/>
      <c r="N1419" s="362"/>
      <c r="O1419" s="362"/>
      <c r="P1419" s="216">
        <v>490516328.63999999</v>
      </c>
      <c r="Q1419" s="216">
        <v>0</v>
      </c>
      <c r="R1419" s="68" t="s">
        <v>638</v>
      </c>
      <c r="S1419" s="363"/>
      <c r="T1419" s="277"/>
    </row>
    <row r="1420" spans="1:20" ht="51">
      <c r="A1420" s="192" t="s">
        <v>541</v>
      </c>
      <c r="B1420" s="68"/>
      <c r="C1420" s="214" t="s">
        <v>590</v>
      </c>
      <c r="D1420" s="215">
        <v>45105</v>
      </c>
      <c r="E1420" s="192" t="s">
        <v>3830</v>
      </c>
      <c r="F1420" s="192" t="s">
        <v>3</v>
      </c>
      <c r="G1420" s="192">
        <v>2123002</v>
      </c>
      <c r="H1420" s="68"/>
      <c r="I1420" s="198" t="s">
        <v>4196</v>
      </c>
      <c r="J1420" s="68"/>
      <c r="K1420" s="68"/>
      <c r="L1420" s="68"/>
      <c r="M1420" s="68"/>
      <c r="N1420" s="362"/>
      <c r="O1420" s="362"/>
      <c r="P1420" s="216">
        <v>0</v>
      </c>
      <c r="Q1420" s="216">
        <v>249.78</v>
      </c>
      <c r="R1420" s="68" t="s">
        <v>638</v>
      </c>
      <c r="S1420" s="363"/>
      <c r="T1420" s="277"/>
    </row>
    <row r="1421" spans="1:20" ht="51">
      <c r="A1421" s="192">
        <v>548</v>
      </c>
      <c r="B1421" s="68"/>
      <c r="C1421" s="214" t="s">
        <v>1285</v>
      </c>
      <c r="D1421" s="215">
        <v>45105</v>
      </c>
      <c r="E1421" s="192" t="s">
        <v>3831</v>
      </c>
      <c r="F1421" s="192" t="s">
        <v>3</v>
      </c>
      <c r="G1421" s="192">
        <v>2123003</v>
      </c>
      <c r="H1421" s="68"/>
      <c r="I1421" s="198" t="s">
        <v>4197</v>
      </c>
      <c r="J1421" s="68"/>
      <c r="K1421" s="68"/>
      <c r="L1421" s="68"/>
      <c r="M1421" s="68"/>
      <c r="N1421" s="362"/>
      <c r="O1421" s="362"/>
      <c r="P1421" s="216">
        <v>0</v>
      </c>
      <c r="Q1421" s="216">
        <v>59</v>
      </c>
      <c r="R1421" s="68" t="s">
        <v>638</v>
      </c>
      <c r="S1421" s="363"/>
      <c r="T1421" s="277"/>
    </row>
    <row r="1422" spans="1:20" ht="51">
      <c r="A1422" s="192">
        <v>548</v>
      </c>
      <c r="B1422" s="68"/>
      <c r="C1422" s="214" t="s">
        <v>1285</v>
      </c>
      <c r="D1422" s="215">
        <v>45105</v>
      </c>
      <c r="E1422" s="192" t="s">
        <v>3832</v>
      </c>
      <c r="F1422" s="192" t="s">
        <v>3</v>
      </c>
      <c r="G1422" s="192">
        <v>2123004</v>
      </c>
      <c r="H1422" s="68"/>
      <c r="I1422" s="198" t="s">
        <v>3494</v>
      </c>
      <c r="J1422" s="68"/>
      <c r="K1422" s="68"/>
      <c r="L1422" s="68"/>
      <c r="M1422" s="68"/>
      <c r="N1422" s="362"/>
      <c r="O1422" s="362"/>
      <c r="P1422" s="216">
        <v>0</v>
      </c>
      <c r="Q1422" s="216">
        <v>117</v>
      </c>
      <c r="R1422" s="68" t="s">
        <v>638</v>
      </c>
      <c r="S1422" s="363"/>
      <c r="T1422" s="277"/>
    </row>
    <row r="1423" spans="1:20" ht="38.25">
      <c r="A1423" s="192">
        <v>212</v>
      </c>
      <c r="B1423" s="68"/>
      <c r="C1423" s="214" t="s">
        <v>90</v>
      </c>
      <c r="D1423" s="215">
        <v>45105</v>
      </c>
      <c r="E1423" s="192" t="s">
        <v>3833</v>
      </c>
      <c r="F1423" s="192" t="s">
        <v>3</v>
      </c>
      <c r="G1423" s="192">
        <v>2123011</v>
      </c>
      <c r="H1423" s="68"/>
      <c r="I1423" s="198" t="s">
        <v>4198</v>
      </c>
      <c r="J1423" s="68"/>
      <c r="K1423" s="68"/>
      <c r="L1423" s="68"/>
      <c r="M1423" s="68"/>
      <c r="N1423" s="362"/>
      <c r="O1423" s="362"/>
      <c r="P1423" s="216">
        <v>0</v>
      </c>
      <c r="Q1423" s="216">
        <v>1887</v>
      </c>
      <c r="R1423" s="68" t="s">
        <v>638</v>
      </c>
      <c r="S1423" s="363"/>
      <c r="T1423" s="277"/>
    </row>
    <row r="1424" spans="1:20" ht="51">
      <c r="A1424" s="192">
        <v>513</v>
      </c>
      <c r="B1424" s="68"/>
      <c r="C1424" s="214" t="s">
        <v>160</v>
      </c>
      <c r="D1424" s="215">
        <v>45105</v>
      </c>
      <c r="E1424" s="192" t="s">
        <v>3834</v>
      </c>
      <c r="F1424" s="192" t="s">
        <v>14</v>
      </c>
      <c r="G1424" s="192">
        <v>2319923</v>
      </c>
      <c r="H1424" s="68"/>
      <c r="I1424" s="198" t="s">
        <v>4199</v>
      </c>
      <c r="J1424" s="68"/>
      <c r="K1424" s="68"/>
      <c r="L1424" s="68"/>
      <c r="M1424" s="68"/>
      <c r="N1424" s="362"/>
      <c r="O1424" s="362"/>
      <c r="P1424" s="216">
        <v>50</v>
      </c>
      <c r="Q1424" s="216">
        <v>0</v>
      </c>
      <c r="R1424" s="68" t="s">
        <v>638</v>
      </c>
      <c r="S1424" s="363"/>
      <c r="T1424" s="277"/>
    </row>
    <row r="1425" spans="1:20" ht="51">
      <c r="A1425" s="192" t="s">
        <v>541</v>
      </c>
      <c r="B1425" s="68"/>
      <c r="C1425" s="214" t="s">
        <v>590</v>
      </c>
      <c r="D1425" s="215">
        <v>45105</v>
      </c>
      <c r="E1425" s="192" t="s">
        <v>3835</v>
      </c>
      <c r="F1425" s="192" t="s">
        <v>639</v>
      </c>
      <c r="G1425" s="192">
        <v>5935286</v>
      </c>
      <c r="H1425" s="68"/>
      <c r="I1425" s="198" t="s">
        <v>4200</v>
      </c>
      <c r="J1425" s="68"/>
      <c r="K1425" s="68"/>
      <c r="L1425" s="68"/>
      <c r="M1425" s="68"/>
      <c r="N1425" s="362"/>
      <c r="O1425" s="362"/>
      <c r="P1425" s="216">
        <v>0</v>
      </c>
      <c r="Q1425" s="216">
        <v>320000000</v>
      </c>
      <c r="R1425" s="68" t="s">
        <v>638</v>
      </c>
      <c r="S1425" s="363"/>
      <c r="T1425" s="277"/>
    </row>
    <row r="1426" spans="1:20" ht="51">
      <c r="A1426" s="192" t="s">
        <v>541</v>
      </c>
      <c r="B1426" s="68"/>
      <c r="C1426" s="214" t="s">
        <v>590</v>
      </c>
      <c r="D1426" s="215">
        <v>45105</v>
      </c>
      <c r="E1426" s="192" t="s">
        <v>3836</v>
      </c>
      <c r="F1426" s="192" t="s">
        <v>3</v>
      </c>
      <c r="G1426" s="192">
        <v>2122960</v>
      </c>
      <c r="H1426" s="68"/>
      <c r="I1426" s="198" t="s">
        <v>4201</v>
      </c>
      <c r="J1426" s="68"/>
      <c r="K1426" s="68"/>
      <c r="L1426" s="68"/>
      <c r="M1426" s="68"/>
      <c r="N1426" s="362"/>
      <c r="O1426" s="362"/>
      <c r="P1426" s="216">
        <v>0</v>
      </c>
      <c r="Q1426" s="216">
        <v>9019.73</v>
      </c>
      <c r="R1426" s="68" t="s">
        <v>638</v>
      </c>
      <c r="S1426" s="363"/>
      <c r="T1426" s="277"/>
    </row>
    <row r="1427" spans="1:20" ht="51">
      <c r="A1427" s="192" t="s">
        <v>541</v>
      </c>
      <c r="B1427" s="68"/>
      <c r="C1427" s="214" t="s">
        <v>590</v>
      </c>
      <c r="D1427" s="215">
        <v>45106</v>
      </c>
      <c r="E1427" s="192" t="s">
        <v>3837</v>
      </c>
      <c r="F1427" s="192" t="s">
        <v>3</v>
      </c>
      <c r="G1427" s="192">
        <v>2123200</v>
      </c>
      <c r="H1427" s="68"/>
      <c r="I1427" s="198" t="s">
        <v>4202</v>
      </c>
      <c r="J1427" s="68"/>
      <c r="K1427" s="68"/>
      <c r="L1427" s="68"/>
      <c r="M1427" s="68"/>
      <c r="N1427" s="362"/>
      <c r="O1427" s="362"/>
      <c r="P1427" s="216">
        <v>0</v>
      </c>
      <c r="Q1427" s="216">
        <v>7.2</v>
      </c>
      <c r="R1427" s="68" t="s">
        <v>638</v>
      </c>
      <c r="S1427" s="363"/>
      <c r="T1427" s="277"/>
    </row>
    <row r="1428" spans="1:20" ht="38.25">
      <c r="A1428" s="192">
        <v>213</v>
      </c>
      <c r="B1428" s="68"/>
      <c r="C1428" s="214" t="s">
        <v>91</v>
      </c>
      <c r="D1428" s="215">
        <v>45106</v>
      </c>
      <c r="E1428" s="192" t="s">
        <v>3838</v>
      </c>
      <c r="F1428" s="192" t="s">
        <v>3</v>
      </c>
      <c r="G1428" s="192">
        <v>2123233</v>
      </c>
      <c r="H1428" s="68"/>
      <c r="I1428" s="198" t="s">
        <v>4203</v>
      </c>
      <c r="J1428" s="68"/>
      <c r="K1428" s="68"/>
      <c r="L1428" s="68"/>
      <c r="M1428" s="68"/>
      <c r="N1428" s="362"/>
      <c r="O1428" s="362"/>
      <c r="P1428" s="216">
        <v>0</v>
      </c>
      <c r="Q1428" s="216">
        <v>55</v>
      </c>
      <c r="R1428" s="68" t="s">
        <v>638</v>
      </c>
      <c r="S1428" s="363"/>
      <c r="T1428" s="277"/>
    </row>
    <row r="1429" spans="1:20" ht="51">
      <c r="A1429" s="192" t="s">
        <v>541</v>
      </c>
      <c r="B1429" s="68"/>
      <c r="C1429" s="214" t="s">
        <v>590</v>
      </c>
      <c r="D1429" s="215">
        <v>45106</v>
      </c>
      <c r="E1429" s="192" t="s">
        <v>3839</v>
      </c>
      <c r="F1429" s="192" t="s">
        <v>3</v>
      </c>
      <c r="G1429" s="192">
        <v>2123258</v>
      </c>
      <c r="H1429" s="68"/>
      <c r="I1429" s="198" t="s">
        <v>4204</v>
      </c>
      <c r="J1429" s="68"/>
      <c r="K1429" s="68"/>
      <c r="L1429" s="68"/>
      <c r="M1429" s="68"/>
      <c r="N1429" s="362"/>
      <c r="O1429" s="362"/>
      <c r="P1429" s="216">
        <v>0</v>
      </c>
      <c r="Q1429" s="216">
        <v>23.16</v>
      </c>
      <c r="R1429" s="68" t="s">
        <v>638</v>
      </c>
      <c r="S1429" s="363"/>
      <c r="T1429" s="277"/>
    </row>
    <row r="1430" spans="1:20" ht="63.75">
      <c r="A1430" s="192">
        <v>597</v>
      </c>
      <c r="B1430" s="68"/>
      <c r="C1430" s="214" t="s">
        <v>677</v>
      </c>
      <c r="D1430" s="215">
        <v>45106</v>
      </c>
      <c r="E1430" s="192" t="s">
        <v>3840</v>
      </c>
      <c r="F1430" s="192" t="s">
        <v>6</v>
      </c>
      <c r="G1430" s="192">
        <v>2321536</v>
      </c>
      <c r="H1430" s="68"/>
      <c r="I1430" s="198" t="s">
        <v>4205</v>
      </c>
      <c r="J1430" s="68"/>
      <c r="K1430" s="68"/>
      <c r="L1430" s="68"/>
      <c r="M1430" s="68"/>
      <c r="N1430" s="362"/>
      <c r="O1430" s="362"/>
      <c r="P1430" s="216">
        <v>0</v>
      </c>
      <c r="Q1430" s="216">
        <v>463050</v>
      </c>
      <c r="R1430" s="68" t="s">
        <v>638</v>
      </c>
      <c r="S1430" s="363"/>
      <c r="T1430" s="277"/>
    </row>
    <row r="1431" spans="1:20" ht="51">
      <c r="A1431" s="192" t="s">
        <v>541</v>
      </c>
      <c r="B1431" s="68"/>
      <c r="C1431" s="214" t="s">
        <v>590</v>
      </c>
      <c r="D1431" s="215">
        <v>45106</v>
      </c>
      <c r="E1431" s="192" t="s">
        <v>3841</v>
      </c>
      <c r="F1431" s="192" t="s">
        <v>3</v>
      </c>
      <c r="G1431" s="192">
        <v>2123270</v>
      </c>
      <c r="H1431" s="68"/>
      <c r="I1431" s="198" t="s">
        <v>4206</v>
      </c>
      <c r="J1431" s="68"/>
      <c r="K1431" s="68"/>
      <c r="L1431" s="68"/>
      <c r="M1431" s="68"/>
      <c r="N1431" s="362"/>
      <c r="O1431" s="362"/>
      <c r="P1431" s="216">
        <v>0</v>
      </c>
      <c r="Q1431" s="216">
        <v>4388.53</v>
      </c>
      <c r="R1431" s="68" t="s">
        <v>638</v>
      </c>
      <c r="S1431" s="363"/>
      <c r="T1431" s="277"/>
    </row>
    <row r="1432" spans="1:20" ht="51">
      <c r="A1432" s="192" t="s">
        <v>541</v>
      </c>
      <c r="B1432" s="68"/>
      <c r="C1432" s="214" t="s">
        <v>590</v>
      </c>
      <c r="D1432" s="215">
        <v>45106</v>
      </c>
      <c r="E1432" s="192" t="s">
        <v>3842</v>
      </c>
      <c r="F1432" s="192" t="s">
        <v>3</v>
      </c>
      <c r="G1432" s="192">
        <v>2123280</v>
      </c>
      <c r="H1432" s="68"/>
      <c r="I1432" s="198" t="s">
        <v>4207</v>
      </c>
      <c r="J1432" s="68"/>
      <c r="K1432" s="68"/>
      <c r="L1432" s="68"/>
      <c r="M1432" s="68"/>
      <c r="N1432" s="362"/>
      <c r="O1432" s="362"/>
      <c r="P1432" s="216">
        <v>0</v>
      </c>
      <c r="Q1432" s="216">
        <v>30</v>
      </c>
      <c r="R1432" s="68" t="s">
        <v>638</v>
      </c>
      <c r="S1432" s="363"/>
      <c r="T1432" s="277"/>
    </row>
    <row r="1433" spans="1:20" ht="76.5">
      <c r="A1433" s="192">
        <v>513</v>
      </c>
      <c r="B1433" s="68"/>
      <c r="C1433" s="214" t="s">
        <v>160</v>
      </c>
      <c r="D1433" s="215">
        <v>45106</v>
      </c>
      <c r="E1433" s="192" t="s">
        <v>3843</v>
      </c>
      <c r="F1433" s="192" t="s">
        <v>14</v>
      </c>
      <c r="G1433" s="192">
        <v>2321527</v>
      </c>
      <c r="H1433" s="68"/>
      <c r="I1433" s="198" t="s">
        <v>4208</v>
      </c>
      <c r="J1433" s="68"/>
      <c r="K1433" s="68"/>
      <c r="L1433" s="68"/>
      <c r="M1433" s="68"/>
      <c r="N1433" s="362"/>
      <c r="O1433" s="362"/>
      <c r="P1433" s="216">
        <v>369.54</v>
      </c>
      <c r="Q1433" s="216">
        <v>0</v>
      </c>
      <c r="R1433" s="68" t="s">
        <v>638</v>
      </c>
      <c r="S1433" s="363"/>
      <c r="T1433" s="277"/>
    </row>
    <row r="1434" spans="1:20" ht="76.5">
      <c r="A1434" s="192">
        <v>513</v>
      </c>
      <c r="B1434" s="68"/>
      <c r="C1434" s="214" t="s">
        <v>160</v>
      </c>
      <c r="D1434" s="215">
        <v>45106</v>
      </c>
      <c r="E1434" s="192" t="s">
        <v>3844</v>
      </c>
      <c r="F1434" s="192" t="s">
        <v>14</v>
      </c>
      <c r="G1434" s="192">
        <v>2321535</v>
      </c>
      <c r="H1434" s="68"/>
      <c r="I1434" s="198" t="s">
        <v>4209</v>
      </c>
      <c r="J1434" s="68"/>
      <c r="K1434" s="68"/>
      <c r="L1434" s="68"/>
      <c r="M1434" s="68"/>
      <c r="N1434" s="362"/>
      <c r="O1434" s="362"/>
      <c r="P1434" s="216">
        <v>50</v>
      </c>
      <c r="Q1434" s="216">
        <v>0</v>
      </c>
      <c r="R1434" s="68" t="s">
        <v>638</v>
      </c>
      <c r="S1434" s="363"/>
      <c r="T1434" s="277"/>
    </row>
    <row r="1435" spans="1:20" ht="63.75">
      <c r="A1435" s="192">
        <v>597</v>
      </c>
      <c r="B1435" s="68"/>
      <c r="C1435" s="214" t="s">
        <v>677</v>
      </c>
      <c r="D1435" s="215">
        <v>45106</v>
      </c>
      <c r="E1435" s="192" t="s">
        <v>3845</v>
      </c>
      <c r="F1435" s="192" t="s">
        <v>14</v>
      </c>
      <c r="G1435" s="192">
        <v>2321537</v>
      </c>
      <c r="H1435" s="68"/>
      <c r="I1435" s="198" t="s">
        <v>4210</v>
      </c>
      <c r="J1435" s="68"/>
      <c r="K1435" s="68"/>
      <c r="L1435" s="68"/>
      <c r="M1435" s="68"/>
      <c r="N1435" s="362"/>
      <c r="O1435" s="362"/>
      <c r="P1435" s="216">
        <v>50</v>
      </c>
      <c r="Q1435" s="216">
        <v>0</v>
      </c>
      <c r="R1435" s="68" t="s">
        <v>638</v>
      </c>
      <c r="S1435" s="363"/>
      <c r="T1435" s="277"/>
    </row>
    <row r="1436" spans="1:20" ht="38.25">
      <c r="A1436" s="192">
        <v>389</v>
      </c>
      <c r="B1436" s="68"/>
      <c r="C1436" s="214" t="s">
        <v>1422</v>
      </c>
      <c r="D1436" s="215">
        <v>45106</v>
      </c>
      <c r="E1436" s="192" t="s">
        <v>3846</v>
      </c>
      <c r="F1436" s="192" t="s">
        <v>3</v>
      </c>
      <c r="G1436" s="192">
        <v>2123283</v>
      </c>
      <c r="H1436" s="68"/>
      <c r="I1436" s="198" t="s">
        <v>4211</v>
      </c>
      <c r="J1436" s="68"/>
      <c r="K1436" s="68"/>
      <c r="L1436" s="68"/>
      <c r="M1436" s="68"/>
      <c r="N1436" s="362"/>
      <c r="O1436" s="362"/>
      <c r="P1436" s="216">
        <v>0</v>
      </c>
      <c r="Q1436" s="216">
        <v>15</v>
      </c>
      <c r="R1436" s="68" t="s">
        <v>638</v>
      </c>
      <c r="S1436" s="363"/>
      <c r="T1436" s="277"/>
    </row>
    <row r="1437" spans="1:20" ht="76.5">
      <c r="A1437" s="192">
        <v>86</v>
      </c>
      <c r="B1437" s="68"/>
      <c r="C1437" s="214" t="s">
        <v>50</v>
      </c>
      <c r="D1437" s="215">
        <v>45106</v>
      </c>
      <c r="E1437" s="192" t="s">
        <v>3847</v>
      </c>
      <c r="F1437" s="192" t="s">
        <v>6</v>
      </c>
      <c r="G1437" s="192">
        <v>1836450</v>
      </c>
      <c r="H1437" s="68"/>
      <c r="I1437" s="198" t="s">
        <v>4212</v>
      </c>
      <c r="J1437" s="68"/>
      <c r="K1437" s="68"/>
      <c r="L1437" s="68"/>
      <c r="M1437" s="68"/>
      <c r="N1437" s="362"/>
      <c r="O1437" s="362"/>
      <c r="P1437" s="216">
        <v>0</v>
      </c>
      <c r="Q1437" s="216">
        <v>35123.120000000003</v>
      </c>
      <c r="R1437" s="68" t="s">
        <v>638</v>
      </c>
      <c r="S1437" s="363"/>
      <c r="T1437" s="277"/>
    </row>
    <row r="1438" spans="1:20" ht="38.25">
      <c r="A1438" s="192" t="s">
        <v>667</v>
      </c>
      <c r="B1438" s="68"/>
      <c r="C1438" s="214" t="s">
        <v>1256</v>
      </c>
      <c r="D1438" s="215">
        <v>45106</v>
      </c>
      <c r="E1438" s="192" t="s">
        <v>3848</v>
      </c>
      <c r="F1438" s="192" t="s">
        <v>12</v>
      </c>
      <c r="G1438" s="192">
        <v>446639</v>
      </c>
      <c r="H1438" s="68"/>
      <c r="I1438" s="198" t="s">
        <v>1843</v>
      </c>
      <c r="J1438" s="68"/>
      <c r="K1438" s="68"/>
      <c r="L1438" s="68"/>
      <c r="M1438" s="68"/>
      <c r="N1438" s="362"/>
      <c r="O1438" s="362"/>
      <c r="P1438" s="216">
        <v>1945647.19</v>
      </c>
      <c r="Q1438" s="216">
        <v>0</v>
      </c>
      <c r="R1438" s="68" t="s">
        <v>638</v>
      </c>
      <c r="S1438" s="363"/>
      <c r="T1438" s="277"/>
    </row>
    <row r="1439" spans="1:20" ht="38.25">
      <c r="A1439" s="192" t="s">
        <v>667</v>
      </c>
      <c r="B1439" s="68"/>
      <c r="C1439" s="214" t="s">
        <v>1256</v>
      </c>
      <c r="D1439" s="215">
        <v>45106</v>
      </c>
      <c r="E1439" s="192" t="s">
        <v>3849</v>
      </c>
      <c r="F1439" s="192" t="s">
        <v>12</v>
      </c>
      <c r="G1439" s="192">
        <v>446641</v>
      </c>
      <c r="H1439" s="68"/>
      <c r="I1439" s="198" t="s">
        <v>1843</v>
      </c>
      <c r="J1439" s="68"/>
      <c r="K1439" s="68"/>
      <c r="L1439" s="68"/>
      <c r="M1439" s="68"/>
      <c r="N1439" s="362"/>
      <c r="O1439" s="362"/>
      <c r="P1439" s="216">
        <v>1945647.19</v>
      </c>
      <c r="Q1439" s="216">
        <v>0</v>
      </c>
      <c r="R1439" s="68" t="s">
        <v>638</v>
      </c>
      <c r="S1439" s="363"/>
      <c r="T1439" s="277"/>
    </row>
    <row r="1440" spans="1:20" ht="38.25">
      <c r="A1440" s="192" t="s">
        <v>667</v>
      </c>
      <c r="B1440" s="68"/>
      <c r="C1440" s="214" t="s">
        <v>1256</v>
      </c>
      <c r="D1440" s="215">
        <v>45106</v>
      </c>
      <c r="E1440" s="192" t="s">
        <v>3850</v>
      </c>
      <c r="F1440" s="192" t="s">
        <v>12</v>
      </c>
      <c r="G1440" s="192">
        <v>446643</v>
      </c>
      <c r="H1440" s="68"/>
      <c r="I1440" s="198" t="s">
        <v>1843</v>
      </c>
      <c r="J1440" s="68"/>
      <c r="K1440" s="68"/>
      <c r="L1440" s="68"/>
      <c r="M1440" s="68"/>
      <c r="N1440" s="362"/>
      <c r="O1440" s="362"/>
      <c r="P1440" s="216">
        <v>1945647.19</v>
      </c>
      <c r="Q1440" s="216">
        <v>0</v>
      </c>
      <c r="R1440" s="68" t="s">
        <v>638</v>
      </c>
      <c r="S1440" s="363"/>
      <c r="T1440" s="277"/>
    </row>
    <row r="1441" spans="1:20" ht="38.25">
      <c r="A1441" s="192" t="s">
        <v>667</v>
      </c>
      <c r="B1441" s="68"/>
      <c r="C1441" s="214" t="s">
        <v>1256</v>
      </c>
      <c r="D1441" s="215">
        <v>45106</v>
      </c>
      <c r="E1441" s="192" t="s">
        <v>3851</v>
      </c>
      <c r="F1441" s="192" t="s">
        <v>12</v>
      </c>
      <c r="G1441" s="192">
        <v>446645</v>
      </c>
      <c r="H1441" s="68"/>
      <c r="I1441" s="198" t="s">
        <v>1843</v>
      </c>
      <c r="J1441" s="68"/>
      <c r="K1441" s="68"/>
      <c r="L1441" s="68"/>
      <c r="M1441" s="68"/>
      <c r="N1441" s="362"/>
      <c r="O1441" s="362"/>
      <c r="P1441" s="216">
        <v>1945647.19</v>
      </c>
      <c r="Q1441" s="216">
        <v>0</v>
      </c>
      <c r="R1441" s="68" t="s">
        <v>638</v>
      </c>
      <c r="S1441" s="363"/>
      <c r="T1441" s="277"/>
    </row>
    <row r="1442" spans="1:20" ht="38.25">
      <c r="A1442" s="192" t="s">
        <v>667</v>
      </c>
      <c r="B1442" s="68"/>
      <c r="C1442" s="214" t="s">
        <v>1256</v>
      </c>
      <c r="D1442" s="215">
        <v>45106</v>
      </c>
      <c r="E1442" s="192" t="s">
        <v>3852</v>
      </c>
      <c r="F1442" s="192" t="s">
        <v>12</v>
      </c>
      <c r="G1442" s="192">
        <v>446647</v>
      </c>
      <c r="H1442" s="68"/>
      <c r="I1442" s="198" t="s">
        <v>1843</v>
      </c>
      <c r="J1442" s="68"/>
      <c r="K1442" s="68"/>
      <c r="L1442" s="68"/>
      <c r="M1442" s="68"/>
      <c r="N1442" s="362"/>
      <c r="O1442" s="362"/>
      <c r="P1442" s="216">
        <v>1945647.19</v>
      </c>
      <c r="Q1442" s="216">
        <v>0</v>
      </c>
      <c r="R1442" s="68" t="s">
        <v>638</v>
      </c>
      <c r="S1442" s="363"/>
      <c r="T1442" s="277"/>
    </row>
    <row r="1443" spans="1:20" ht="38.25">
      <c r="A1443" s="192" t="s">
        <v>667</v>
      </c>
      <c r="B1443" s="68"/>
      <c r="C1443" s="214" t="s">
        <v>1256</v>
      </c>
      <c r="D1443" s="215">
        <v>45106</v>
      </c>
      <c r="E1443" s="192" t="s">
        <v>3853</v>
      </c>
      <c r="F1443" s="192" t="s">
        <v>12</v>
      </c>
      <c r="G1443" s="192">
        <v>446649</v>
      </c>
      <c r="H1443" s="68"/>
      <c r="I1443" s="198" t="s">
        <v>1843</v>
      </c>
      <c r="J1443" s="68"/>
      <c r="K1443" s="68"/>
      <c r="L1443" s="68"/>
      <c r="M1443" s="68"/>
      <c r="N1443" s="362"/>
      <c r="O1443" s="362"/>
      <c r="P1443" s="216">
        <v>5343948.51</v>
      </c>
      <c r="Q1443" s="216">
        <v>0</v>
      </c>
      <c r="R1443" s="68" t="s">
        <v>638</v>
      </c>
      <c r="S1443" s="363"/>
      <c r="T1443" s="277"/>
    </row>
    <row r="1444" spans="1:20" ht="38.25">
      <c r="A1444" s="192" t="s">
        <v>667</v>
      </c>
      <c r="B1444" s="68"/>
      <c r="C1444" s="214" t="s">
        <v>1256</v>
      </c>
      <c r="D1444" s="215">
        <v>45106</v>
      </c>
      <c r="E1444" s="192" t="s">
        <v>3854</v>
      </c>
      <c r="F1444" s="192" t="s">
        <v>12</v>
      </c>
      <c r="G1444" s="192">
        <v>446651</v>
      </c>
      <c r="H1444" s="68"/>
      <c r="I1444" s="198" t="s">
        <v>1843</v>
      </c>
      <c r="J1444" s="68"/>
      <c r="K1444" s="68"/>
      <c r="L1444" s="68"/>
      <c r="M1444" s="68"/>
      <c r="N1444" s="362"/>
      <c r="O1444" s="362"/>
      <c r="P1444" s="216">
        <v>5343948.51</v>
      </c>
      <c r="Q1444" s="216">
        <v>0</v>
      </c>
      <c r="R1444" s="68" t="s">
        <v>638</v>
      </c>
      <c r="S1444" s="363"/>
      <c r="T1444" s="277"/>
    </row>
    <row r="1445" spans="1:20" ht="38.25">
      <c r="A1445" s="192" t="s">
        <v>667</v>
      </c>
      <c r="B1445" s="68"/>
      <c r="C1445" s="214" t="s">
        <v>1256</v>
      </c>
      <c r="D1445" s="215">
        <v>45106</v>
      </c>
      <c r="E1445" s="192" t="s">
        <v>3855</v>
      </c>
      <c r="F1445" s="192" t="s">
        <v>12</v>
      </c>
      <c r="G1445" s="192">
        <v>446653</v>
      </c>
      <c r="H1445" s="68"/>
      <c r="I1445" s="198" t="s">
        <v>1843</v>
      </c>
      <c r="J1445" s="68"/>
      <c r="K1445" s="68"/>
      <c r="L1445" s="68"/>
      <c r="M1445" s="68"/>
      <c r="N1445" s="362"/>
      <c r="O1445" s="362"/>
      <c r="P1445" s="216">
        <v>5343948.51</v>
      </c>
      <c r="Q1445" s="216">
        <v>0</v>
      </c>
      <c r="R1445" s="68" t="s">
        <v>638</v>
      </c>
      <c r="S1445" s="363"/>
      <c r="T1445" s="277"/>
    </row>
    <row r="1446" spans="1:20" ht="38.25">
      <c r="A1446" s="192" t="s">
        <v>667</v>
      </c>
      <c r="B1446" s="68"/>
      <c r="C1446" s="214" t="s">
        <v>1256</v>
      </c>
      <c r="D1446" s="215">
        <v>45106</v>
      </c>
      <c r="E1446" s="192" t="s">
        <v>3856</v>
      </c>
      <c r="F1446" s="192" t="s">
        <v>12</v>
      </c>
      <c r="G1446" s="192">
        <v>446655</v>
      </c>
      <c r="H1446" s="68"/>
      <c r="I1446" s="198" t="s">
        <v>1843</v>
      </c>
      <c r="J1446" s="68"/>
      <c r="K1446" s="68"/>
      <c r="L1446" s="68"/>
      <c r="M1446" s="68"/>
      <c r="N1446" s="362"/>
      <c r="O1446" s="362"/>
      <c r="P1446" s="216">
        <v>5343948.51</v>
      </c>
      <c r="Q1446" s="216">
        <v>0</v>
      </c>
      <c r="R1446" s="68" t="s">
        <v>638</v>
      </c>
      <c r="S1446" s="363"/>
      <c r="T1446" s="277"/>
    </row>
    <row r="1447" spans="1:20" ht="38.25">
      <c r="A1447" s="192" t="s">
        <v>667</v>
      </c>
      <c r="B1447" s="68"/>
      <c r="C1447" s="214" t="s">
        <v>1256</v>
      </c>
      <c r="D1447" s="215">
        <v>45106</v>
      </c>
      <c r="E1447" s="192" t="s">
        <v>3857</v>
      </c>
      <c r="F1447" s="192" t="s">
        <v>12</v>
      </c>
      <c r="G1447" s="192">
        <v>446657</v>
      </c>
      <c r="H1447" s="68"/>
      <c r="I1447" s="198" t="s">
        <v>1843</v>
      </c>
      <c r="J1447" s="68"/>
      <c r="K1447" s="68"/>
      <c r="L1447" s="68"/>
      <c r="M1447" s="68"/>
      <c r="N1447" s="362"/>
      <c r="O1447" s="362"/>
      <c r="P1447" s="216">
        <v>4526872.43</v>
      </c>
      <c r="Q1447" s="216">
        <v>0</v>
      </c>
      <c r="R1447" s="68" t="s">
        <v>638</v>
      </c>
      <c r="S1447" s="363"/>
      <c r="T1447" s="277"/>
    </row>
    <row r="1448" spans="1:20" ht="38.25">
      <c r="A1448" s="192" t="s">
        <v>667</v>
      </c>
      <c r="B1448" s="68"/>
      <c r="C1448" s="214" t="s">
        <v>1256</v>
      </c>
      <c r="D1448" s="215">
        <v>45106</v>
      </c>
      <c r="E1448" s="192" t="s">
        <v>3858</v>
      </c>
      <c r="F1448" s="192" t="s">
        <v>12</v>
      </c>
      <c r="G1448" s="192">
        <v>446659</v>
      </c>
      <c r="H1448" s="68"/>
      <c r="I1448" s="198" t="s">
        <v>1843</v>
      </c>
      <c r="J1448" s="68"/>
      <c r="K1448" s="68"/>
      <c r="L1448" s="68"/>
      <c r="M1448" s="68"/>
      <c r="N1448" s="362"/>
      <c r="O1448" s="362"/>
      <c r="P1448" s="216">
        <v>4526872.43</v>
      </c>
      <c r="Q1448" s="216">
        <v>0</v>
      </c>
      <c r="R1448" s="68" t="s">
        <v>638</v>
      </c>
      <c r="S1448" s="363"/>
      <c r="T1448" s="277"/>
    </row>
    <row r="1449" spans="1:20" ht="38.25">
      <c r="A1449" s="192" t="s">
        <v>667</v>
      </c>
      <c r="B1449" s="68"/>
      <c r="C1449" s="214" t="s">
        <v>1256</v>
      </c>
      <c r="D1449" s="215">
        <v>45106</v>
      </c>
      <c r="E1449" s="192" t="s">
        <v>3859</v>
      </c>
      <c r="F1449" s="192" t="s">
        <v>12</v>
      </c>
      <c r="G1449" s="192">
        <v>446661</v>
      </c>
      <c r="H1449" s="68"/>
      <c r="I1449" s="198" t="s">
        <v>1843</v>
      </c>
      <c r="J1449" s="68"/>
      <c r="K1449" s="68"/>
      <c r="L1449" s="68"/>
      <c r="M1449" s="68"/>
      <c r="N1449" s="362"/>
      <c r="O1449" s="362"/>
      <c r="P1449" s="216">
        <v>4526872.43</v>
      </c>
      <c r="Q1449" s="216">
        <v>0</v>
      </c>
      <c r="R1449" s="68" t="s">
        <v>638</v>
      </c>
      <c r="S1449" s="363"/>
      <c r="T1449" s="277"/>
    </row>
    <row r="1450" spans="1:20" ht="38.25">
      <c r="A1450" s="192" t="s">
        <v>667</v>
      </c>
      <c r="B1450" s="68"/>
      <c r="C1450" s="214" t="s">
        <v>1256</v>
      </c>
      <c r="D1450" s="215">
        <v>45106</v>
      </c>
      <c r="E1450" s="192" t="s">
        <v>3860</v>
      </c>
      <c r="F1450" s="192" t="s">
        <v>12</v>
      </c>
      <c r="G1450" s="192">
        <v>446663</v>
      </c>
      <c r="H1450" s="68"/>
      <c r="I1450" s="198" t="s">
        <v>1843</v>
      </c>
      <c r="J1450" s="68"/>
      <c r="K1450" s="68"/>
      <c r="L1450" s="68"/>
      <c r="M1450" s="68"/>
      <c r="N1450" s="362"/>
      <c r="O1450" s="362"/>
      <c r="P1450" s="216">
        <v>4526872.43</v>
      </c>
      <c r="Q1450" s="216">
        <v>0</v>
      </c>
      <c r="R1450" s="68" t="s">
        <v>638</v>
      </c>
      <c r="S1450" s="363"/>
      <c r="T1450" s="277"/>
    </row>
    <row r="1451" spans="1:20" ht="38.25">
      <c r="A1451" s="192" t="s">
        <v>667</v>
      </c>
      <c r="B1451" s="68"/>
      <c r="C1451" s="214" t="s">
        <v>1256</v>
      </c>
      <c r="D1451" s="215">
        <v>45106</v>
      </c>
      <c r="E1451" s="192" t="s">
        <v>3861</v>
      </c>
      <c r="F1451" s="192" t="s">
        <v>12</v>
      </c>
      <c r="G1451" s="192">
        <v>446665</v>
      </c>
      <c r="H1451" s="68"/>
      <c r="I1451" s="198" t="s">
        <v>1843</v>
      </c>
      <c r="J1451" s="68"/>
      <c r="K1451" s="68"/>
      <c r="L1451" s="68"/>
      <c r="M1451" s="68"/>
      <c r="N1451" s="362"/>
      <c r="O1451" s="362"/>
      <c r="P1451" s="216">
        <v>4526872.43</v>
      </c>
      <c r="Q1451" s="216">
        <v>0</v>
      </c>
      <c r="R1451" s="68" t="s">
        <v>638</v>
      </c>
      <c r="S1451" s="363"/>
      <c r="T1451" s="277"/>
    </row>
    <row r="1452" spans="1:20" ht="38.25">
      <c r="A1452" s="192" t="s">
        <v>667</v>
      </c>
      <c r="B1452" s="68"/>
      <c r="C1452" s="214" t="s">
        <v>1256</v>
      </c>
      <c r="D1452" s="215">
        <v>45106</v>
      </c>
      <c r="E1452" s="192" t="s">
        <v>3862</v>
      </c>
      <c r="F1452" s="192" t="s">
        <v>12</v>
      </c>
      <c r="G1452" s="192">
        <v>446667</v>
      </c>
      <c r="H1452" s="68"/>
      <c r="I1452" s="198" t="s">
        <v>1843</v>
      </c>
      <c r="J1452" s="68"/>
      <c r="K1452" s="68"/>
      <c r="L1452" s="68"/>
      <c r="M1452" s="68"/>
      <c r="N1452" s="362"/>
      <c r="O1452" s="362"/>
      <c r="P1452" s="216">
        <v>12433586.939999999</v>
      </c>
      <c r="Q1452" s="216">
        <v>0</v>
      </c>
      <c r="R1452" s="68" t="s">
        <v>638</v>
      </c>
      <c r="S1452" s="363"/>
      <c r="T1452" s="277"/>
    </row>
    <row r="1453" spans="1:20" ht="38.25">
      <c r="A1453" s="192" t="s">
        <v>667</v>
      </c>
      <c r="B1453" s="68"/>
      <c r="C1453" s="214" t="s">
        <v>1256</v>
      </c>
      <c r="D1453" s="215">
        <v>45106</v>
      </c>
      <c r="E1453" s="192" t="s">
        <v>3863</v>
      </c>
      <c r="F1453" s="192" t="s">
        <v>12</v>
      </c>
      <c r="G1453" s="192">
        <v>446669</v>
      </c>
      <c r="H1453" s="68"/>
      <c r="I1453" s="198" t="s">
        <v>1843</v>
      </c>
      <c r="J1453" s="68"/>
      <c r="K1453" s="68"/>
      <c r="L1453" s="68"/>
      <c r="M1453" s="68"/>
      <c r="N1453" s="362"/>
      <c r="O1453" s="362"/>
      <c r="P1453" s="216">
        <v>12433586.939999999</v>
      </c>
      <c r="Q1453" s="216">
        <v>0</v>
      </c>
      <c r="R1453" s="68" t="s">
        <v>638</v>
      </c>
      <c r="S1453" s="363"/>
      <c r="T1453" s="277"/>
    </row>
    <row r="1454" spans="1:20" ht="38.25">
      <c r="A1454" s="192" t="s">
        <v>667</v>
      </c>
      <c r="B1454" s="68"/>
      <c r="C1454" s="214" t="s">
        <v>1256</v>
      </c>
      <c r="D1454" s="215">
        <v>45106</v>
      </c>
      <c r="E1454" s="192" t="s">
        <v>3864</v>
      </c>
      <c r="F1454" s="192" t="s">
        <v>12</v>
      </c>
      <c r="G1454" s="192">
        <v>446671</v>
      </c>
      <c r="H1454" s="68"/>
      <c r="I1454" s="198" t="s">
        <v>1843</v>
      </c>
      <c r="J1454" s="68"/>
      <c r="K1454" s="68"/>
      <c r="L1454" s="68"/>
      <c r="M1454" s="68"/>
      <c r="N1454" s="362"/>
      <c r="O1454" s="362"/>
      <c r="P1454" s="216">
        <v>12433586.939999999</v>
      </c>
      <c r="Q1454" s="216">
        <v>0</v>
      </c>
      <c r="R1454" s="68" t="s">
        <v>638</v>
      </c>
      <c r="S1454" s="363"/>
      <c r="T1454" s="277"/>
    </row>
    <row r="1455" spans="1:20" ht="38.25">
      <c r="A1455" s="192" t="s">
        <v>667</v>
      </c>
      <c r="B1455" s="68"/>
      <c r="C1455" s="214" t="s">
        <v>1256</v>
      </c>
      <c r="D1455" s="215">
        <v>45106</v>
      </c>
      <c r="E1455" s="192" t="s">
        <v>3865</v>
      </c>
      <c r="F1455" s="192" t="s">
        <v>12</v>
      </c>
      <c r="G1455" s="192">
        <v>446673</v>
      </c>
      <c r="H1455" s="68"/>
      <c r="I1455" s="198" t="s">
        <v>1843</v>
      </c>
      <c r="J1455" s="68"/>
      <c r="K1455" s="68"/>
      <c r="L1455" s="68"/>
      <c r="M1455" s="68"/>
      <c r="N1455" s="362"/>
      <c r="O1455" s="362"/>
      <c r="P1455" s="216">
        <v>12433586.939999999</v>
      </c>
      <c r="Q1455" s="216">
        <v>0</v>
      </c>
      <c r="R1455" s="68" t="s">
        <v>638</v>
      </c>
      <c r="S1455" s="363"/>
      <c r="T1455" s="277"/>
    </row>
    <row r="1456" spans="1:20" ht="38.25">
      <c r="A1456" s="192" t="s">
        <v>667</v>
      </c>
      <c r="B1456" s="68"/>
      <c r="C1456" s="214" t="s">
        <v>1256</v>
      </c>
      <c r="D1456" s="215">
        <v>45106</v>
      </c>
      <c r="E1456" s="192" t="s">
        <v>3866</v>
      </c>
      <c r="F1456" s="192" t="s">
        <v>12</v>
      </c>
      <c r="G1456" s="192">
        <v>446675</v>
      </c>
      <c r="H1456" s="68"/>
      <c r="I1456" s="198" t="s">
        <v>1843</v>
      </c>
      <c r="J1456" s="68"/>
      <c r="K1456" s="68"/>
      <c r="L1456" s="68"/>
      <c r="M1456" s="68"/>
      <c r="N1456" s="362"/>
      <c r="O1456" s="362"/>
      <c r="P1456" s="216">
        <v>2287540.75</v>
      </c>
      <c r="Q1456" s="216">
        <v>0</v>
      </c>
      <c r="R1456" s="68" t="s">
        <v>638</v>
      </c>
      <c r="S1456" s="363"/>
      <c r="T1456" s="277"/>
    </row>
    <row r="1457" spans="1:20" ht="38.25">
      <c r="A1457" s="192" t="s">
        <v>667</v>
      </c>
      <c r="B1457" s="68"/>
      <c r="C1457" s="214" t="s">
        <v>1256</v>
      </c>
      <c r="D1457" s="215">
        <v>45106</v>
      </c>
      <c r="E1457" s="192" t="s">
        <v>3867</v>
      </c>
      <c r="F1457" s="192" t="s">
        <v>12</v>
      </c>
      <c r="G1457" s="192">
        <v>446677</v>
      </c>
      <c r="H1457" s="68"/>
      <c r="I1457" s="198" t="s">
        <v>1843</v>
      </c>
      <c r="J1457" s="68"/>
      <c r="K1457" s="68"/>
      <c r="L1457" s="68"/>
      <c r="M1457" s="68"/>
      <c r="N1457" s="362"/>
      <c r="O1457" s="362"/>
      <c r="P1457" s="216">
        <v>2287540.75</v>
      </c>
      <c r="Q1457" s="216">
        <v>0</v>
      </c>
      <c r="R1457" s="68" t="s">
        <v>638</v>
      </c>
      <c r="S1457" s="363"/>
      <c r="T1457" s="277"/>
    </row>
    <row r="1458" spans="1:20" ht="38.25">
      <c r="A1458" s="192" t="s">
        <v>667</v>
      </c>
      <c r="B1458" s="68"/>
      <c r="C1458" s="214" t="s">
        <v>1256</v>
      </c>
      <c r="D1458" s="215">
        <v>45106</v>
      </c>
      <c r="E1458" s="192" t="s">
        <v>3868</v>
      </c>
      <c r="F1458" s="192" t="s">
        <v>12</v>
      </c>
      <c r="G1458" s="192">
        <v>446679</v>
      </c>
      <c r="H1458" s="68"/>
      <c r="I1458" s="198" t="s">
        <v>1843</v>
      </c>
      <c r="J1458" s="68"/>
      <c r="K1458" s="68"/>
      <c r="L1458" s="68"/>
      <c r="M1458" s="68"/>
      <c r="N1458" s="362"/>
      <c r="O1458" s="362"/>
      <c r="P1458" s="216">
        <v>2287540.75</v>
      </c>
      <c r="Q1458" s="216">
        <v>0</v>
      </c>
      <c r="R1458" s="68" t="s">
        <v>638</v>
      </c>
      <c r="S1458" s="363"/>
      <c r="T1458" s="277"/>
    </row>
    <row r="1459" spans="1:20" ht="38.25">
      <c r="A1459" s="192" t="s">
        <v>667</v>
      </c>
      <c r="B1459" s="68"/>
      <c r="C1459" s="214" t="s">
        <v>1256</v>
      </c>
      <c r="D1459" s="215">
        <v>45106</v>
      </c>
      <c r="E1459" s="192" t="s">
        <v>3869</v>
      </c>
      <c r="F1459" s="192" t="s">
        <v>12</v>
      </c>
      <c r="G1459" s="192">
        <v>446681</v>
      </c>
      <c r="H1459" s="68"/>
      <c r="I1459" s="198" t="s">
        <v>1843</v>
      </c>
      <c r="J1459" s="68"/>
      <c r="K1459" s="68"/>
      <c r="L1459" s="68"/>
      <c r="M1459" s="68"/>
      <c r="N1459" s="362"/>
      <c r="O1459" s="362"/>
      <c r="P1459" s="216">
        <v>2287540.75</v>
      </c>
      <c r="Q1459" s="216">
        <v>0</v>
      </c>
      <c r="R1459" s="68" t="s">
        <v>638</v>
      </c>
      <c r="S1459" s="363"/>
      <c r="T1459" s="277"/>
    </row>
    <row r="1460" spans="1:20" ht="38.25">
      <c r="A1460" s="192" t="s">
        <v>667</v>
      </c>
      <c r="B1460" s="68"/>
      <c r="C1460" s="214" t="s">
        <v>1256</v>
      </c>
      <c r="D1460" s="215">
        <v>45106</v>
      </c>
      <c r="E1460" s="192" t="s">
        <v>3870</v>
      </c>
      <c r="F1460" s="192" t="s">
        <v>12</v>
      </c>
      <c r="G1460" s="192">
        <v>446683</v>
      </c>
      <c r="H1460" s="68"/>
      <c r="I1460" s="198" t="s">
        <v>1843</v>
      </c>
      <c r="J1460" s="68"/>
      <c r="K1460" s="68"/>
      <c r="L1460" s="68"/>
      <c r="M1460" s="68"/>
      <c r="N1460" s="362"/>
      <c r="O1460" s="362"/>
      <c r="P1460" s="216">
        <v>2287540.75</v>
      </c>
      <c r="Q1460" s="216">
        <v>0</v>
      </c>
      <c r="R1460" s="68" t="s">
        <v>638</v>
      </c>
      <c r="S1460" s="363"/>
      <c r="T1460" s="277"/>
    </row>
    <row r="1461" spans="1:20" ht="38.25">
      <c r="A1461" s="192" t="s">
        <v>667</v>
      </c>
      <c r="B1461" s="68"/>
      <c r="C1461" s="214" t="s">
        <v>1256</v>
      </c>
      <c r="D1461" s="215">
        <v>45106</v>
      </c>
      <c r="E1461" s="192" t="s">
        <v>3871</v>
      </c>
      <c r="F1461" s="192" t="s">
        <v>12</v>
      </c>
      <c r="G1461" s="192">
        <v>446685</v>
      </c>
      <c r="H1461" s="68"/>
      <c r="I1461" s="198" t="s">
        <v>1843</v>
      </c>
      <c r="J1461" s="68"/>
      <c r="K1461" s="68"/>
      <c r="L1461" s="68"/>
      <c r="M1461" s="68"/>
      <c r="N1461" s="362"/>
      <c r="O1461" s="362"/>
      <c r="P1461" s="216">
        <v>1413917</v>
      </c>
      <c r="Q1461" s="216">
        <v>0</v>
      </c>
      <c r="R1461" s="68" t="s">
        <v>638</v>
      </c>
      <c r="S1461" s="363"/>
      <c r="T1461" s="277"/>
    </row>
    <row r="1462" spans="1:20" ht="38.25">
      <c r="A1462" s="192" t="s">
        <v>667</v>
      </c>
      <c r="B1462" s="68"/>
      <c r="C1462" s="214" t="s">
        <v>1256</v>
      </c>
      <c r="D1462" s="215">
        <v>45106</v>
      </c>
      <c r="E1462" s="192" t="s">
        <v>3872</v>
      </c>
      <c r="F1462" s="192" t="s">
        <v>12</v>
      </c>
      <c r="G1462" s="192">
        <v>446687</v>
      </c>
      <c r="H1462" s="68"/>
      <c r="I1462" s="198" t="s">
        <v>1843</v>
      </c>
      <c r="J1462" s="68"/>
      <c r="K1462" s="68"/>
      <c r="L1462" s="68"/>
      <c r="M1462" s="68"/>
      <c r="N1462" s="362"/>
      <c r="O1462" s="362"/>
      <c r="P1462" s="216">
        <v>81736.83</v>
      </c>
      <c r="Q1462" s="216">
        <v>0</v>
      </c>
      <c r="R1462" s="68" t="s">
        <v>638</v>
      </c>
      <c r="S1462" s="363"/>
      <c r="T1462" s="277"/>
    </row>
    <row r="1463" spans="1:20" ht="38.25">
      <c r="A1463" s="192" t="s">
        <v>667</v>
      </c>
      <c r="B1463" s="68"/>
      <c r="C1463" s="214" t="s">
        <v>1256</v>
      </c>
      <c r="D1463" s="215">
        <v>45106</v>
      </c>
      <c r="E1463" s="192" t="s">
        <v>3873</v>
      </c>
      <c r="F1463" s="192" t="s">
        <v>12</v>
      </c>
      <c r="G1463" s="192">
        <v>446689</v>
      </c>
      <c r="H1463" s="68"/>
      <c r="I1463" s="198" t="s">
        <v>1843</v>
      </c>
      <c r="J1463" s="68"/>
      <c r="K1463" s="68"/>
      <c r="L1463" s="68"/>
      <c r="M1463" s="68"/>
      <c r="N1463" s="362"/>
      <c r="O1463" s="362"/>
      <c r="P1463" s="216">
        <v>2323944.98</v>
      </c>
      <c r="Q1463" s="216">
        <v>0</v>
      </c>
      <c r="R1463" s="68" t="s">
        <v>638</v>
      </c>
      <c r="S1463" s="363"/>
      <c r="T1463" s="277"/>
    </row>
    <row r="1464" spans="1:20" ht="38.25">
      <c r="A1464" s="192" t="s">
        <v>667</v>
      </c>
      <c r="B1464" s="68"/>
      <c r="C1464" s="214" t="s">
        <v>1256</v>
      </c>
      <c r="D1464" s="215">
        <v>45106</v>
      </c>
      <c r="E1464" s="192" t="s">
        <v>3874</v>
      </c>
      <c r="F1464" s="192" t="s">
        <v>12</v>
      </c>
      <c r="G1464" s="192">
        <v>446691</v>
      </c>
      <c r="H1464" s="68"/>
      <c r="I1464" s="198" t="s">
        <v>1843</v>
      </c>
      <c r="J1464" s="68"/>
      <c r="K1464" s="68"/>
      <c r="L1464" s="68"/>
      <c r="M1464" s="68"/>
      <c r="N1464" s="362"/>
      <c r="O1464" s="362"/>
      <c r="P1464" s="216">
        <v>71695.509999999995</v>
      </c>
      <c r="Q1464" s="216">
        <v>0</v>
      </c>
      <c r="R1464" s="68" t="s">
        <v>638</v>
      </c>
      <c r="S1464" s="363"/>
      <c r="T1464" s="277"/>
    </row>
    <row r="1465" spans="1:20" ht="38.25">
      <c r="A1465" s="192" t="s">
        <v>667</v>
      </c>
      <c r="B1465" s="68"/>
      <c r="C1465" s="214" t="s">
        <v>1256</v>
      </c>
      <c r="D1465" s="215">
        <v>45106</v>
      </c>
      <c r="E1465" s="192" t="s">
        <v>3875</v>
      </c>
      <c r="F1465" s="192" t="s">
        <v>12</v>
      </c>
      <c r="G1465" s="192">
        <v>446693</v>
      </c>
      <c r="H1465" s="68"/>
      <c r="I1465" s="198" t="s">
        <v>1843</v>
      </c>
      <c r="J1465" s="68"/>
      <c r="K1465" s="68"/>
      <c r="L1465" s="68"/>
      <c r="M1465" s="68"/>
      <c r="N1465" s="362"/>
      <c r="O1465" s="362"/>
      <c r="P1465" s="216">
        <v>3883489.08</v>
      </c>
      <c r="Q1465" s="216">
        <v>0</v>
      </c>
      <c r="R1465" s="68" t="s">
        <v>638</v>
      </c>
      <c r="S1465" s="363"/>
      <c r="T1465" s="277"/>
    </row>
    <row r="1466" spans="1:20" ht="38.25">
      <c r="A1466" s="192" t="s">
        <v>667</v>
      </c>
      <c r="B1466" s="68"/>
      <c r="C1466" s="214" t="s">
        <v>1256</v>
      </c>
      <c r="D1466" s="215">
        <v>45106</v>
      </c>
      <c r="E1466" s="192" t="s">
        <v>3876</v>
      </c>
      <c r="F1466" s="192" t="s">
        <v>12</v>
      </c>
      <c r="G1466" s="192">
        <v>446695</v>
      </c>
      <c r="H1466" s="68"/>
      <c r="I1466" s="198" t="s">
        <v>1843</v>
      </c>
      <c r="J1466" s="68"/>
      <c r="K1466" s="68"/>
      <c r="L1466" s="68"/>
      <c r="M1466" s="68"/>
      <c r="N1466" s="362"/>
      <c r="O1466" s="362"/>
      <c r="P1466" s="216">
        <v>196920.21</v>
      </c>
      <c r="Q1466" s="216">
        <v>0</v>
      </c>
      <c r="R1466" s="68" t="s">
        <v>638</v>
      </c>
      <c r="S1466" s="363"/>
      <c r="T1466" s="277"/>
    </row>
    <row r="1467" spans="1:20" ht="38.25">
      <c r="A1467" s="192" t="s">
        <v>667</v>
      </c>
      <c r="B1467" s="68"/>
      <c r="C1467" s="214" t="s">
        <v>1256</v>
      </c>
      <c r="D1467" s="215">
        <v>45106</v>
      </c>
      <c r="E1467" s="192" t="s">
        <v>3877</v>
      </c>
      <c r="F1467" s="192" t="s">
        <v>12</v>
      </c>
      <c r="G1467" s="192">
        <v>446697</v>
      </c>
      <c r="H1467" s="68"/>
      <c r="I1467" s="198" t="s">
        <v>1843</v>
      </c>
      <c r="J1467" s="68"/>
      <c r="K1467" s="68"/>
      <c r="L1467" s="68"/>
      <c r="M1467" s="68"/>
      <c r="N1467" s="362"/>
      <c r="O1467" s="362"/>
      <c r="P1467" s="216">
        <v>6382987.9800000004</v>
      </c>
      <c r="Q1467" s="216">
        <v>0</v>
      </c>
      <c r="R1467" s="68" t="s">
        <v>638</v>
      </c>
      <c r="S1467" s="363"/>
      <c r="T1467" s="277"/>
    </row>
    <row r="1468" spans="1:20" ht="38.25">
      <c r="A1468" s="192" t="s">
        <v>667</v>
      </c>
      <c r="B1468" s="68"/>
      <c r="C1468" s="214" t="s">
        <v>1256</v>
      </c>
      <c r="D1468" s="215">
        <v>45106</v>
      </c>
      <c r="E1468" s="192" t="s">
        <v>3878</v>
      </c>
      <c r="F1468" s="192" t="s">
        <v>12</v>
      </c>
      <c r="G1468" s="192">
        <v>446699</v>
      </c>
      <c r="H1468" s="68"/>
      <c r="I1468" s="198" t="s">
        <v>1843</v>
      </c>
      <c r="J1468" s="68"/>
      <c r="K1468" s="68"/>
      <c r="L1468" s="68"/>
      <c r="M1468" s="68"/>
      <c r="N1468" s="362"/>
      <c r="O1468" s="362"/>
      <c r="P1468" s="216">
        <v>224499.81</v>
      </c>
      <c r="Q1468" s="216">
        <v>0</v>
      </c>
      <c r="R1468" s="68" t="s">
        <v>638</v>
      </c>
      <c r="S1468" s="363"/>
      <c r="T1468" s="277"/>
    </row>
    <row r="1469" spans="1:20" ht="38.25">
      <c r="A1469" s="192" t="s">
        <v>667</v>
      </c>
      <c r="B1469" s="68"/>
      <c r="C1469" s="214" t="s">
        <v>1256</v>
      </c>
      <c r="D1469" s="215">
        <v>45106</v>
      </c>
      <c r="E1469" s="192" t="s">
        <v>3879</v>
      </c>
      <c r="F1469" s="192" t="s">
        <v>12</v>
      </c>
      <c r="G1469" s="192">
        <v>446707</v>
      </c>
      <c r="H1469" s="68"/>
      <c r="I1469" s="198" t="s">
        <v>1843</v>
      </c>
      <c r="J1469" s="68"/>
      <c r="K1469" s="68"/>
      <c r="L1469" s="68"/>
      <c r="M1469" s="68"/>
      <c r="N1469" s="362"/>
      <c r="O1469" s="362"/>
      <c r="P1469" s="216">
        <v>190174.36</v>
      </c>
      <c r="Q1469" s="216">
        <v>0</v>
      </c>
      <c r="R1469" s="68" t="s">
        <v>638</v>
      </c>
      <c r="S1469" s="363"/>
      <c r="T1469" s="277"/>
    </row>
    <row r="1470" spans="1:20" ht="38.25">
      <c r="A1470" s="192" t="s">
        <v>667</v>
      </c>
      <c r="B1470" s="68"/>
      <c r="C1470" s="214" t="s">
        <v>1256</v>
      </c>
      <c r="D1470" s="215">
        <v>45106</v>
      </c>
      <c r="E1470" s="192" t="s">
        <v>3880</v>
      </c>
      <c r="F1470" s="192" t="s">
        <v>12</v>
      </c>
      <c r="G1470" s="192">
        <v>446701</v>
      </c>
      <c r="H1470" s="68"/>
      <c r="I1470" s="198" t="s">
        <v>1843</v>
      </c>
      <c r="J1470" s="68"/>
      <c r="K1470" s="68"/>
      <c r="L1470" s="68"/>
      <c r="M1470" s="68"/>
      <c r="N1470" s="362"/>
      <c r="O1470" s="362"/>
      <c r="P1470" s="216">
        <v>166811.6</v>
      </c>
      <c r="Q1470" s="216">
        <v>0</v>
      </c>
      <c r="R1470" s="68" t="s">
        <v>638</v>
      </c>
      <c r="S1470" s="363"/>
      <c r="T1470" s="277"/>
    </row>
    <row r="1471" spans="1:20" ht="38.25">
      <c r="A1471" s="192" t="s">
        <v>667</v>
      </c>
      <c r="B1471" s="68"/>
      <c r="C1471" s="214" t="s">
        <v>1256</v>
      </c>
      <c r="D1471" s="215">
        <v>45106</v>
      </c>
      <c r="E1471" s="192" t="s">
        <v>3881</v>
      </c>
      <c r="F1471" s="192" t="s">
        <v>12</v>
      </c>
      <c r="G1471" s="192">
        <v>446703</v>
      </c>
      <c r="H1471" s="68"/>
      <c r="I1471" s="198" t="s">
        <v>1843</v>
      </c>
      <c r="J1471" s="68"/>
      <c r="K1471" s="68"/>
      <c r="L1471" s="68"/>
      <c r="M1471" s="68"/>
      <c r="N1471" s="362"/>
      <c r="O1471" s="362"/>
      <c r="P1471" s="216">
        <v>3289713.55</v>
      </c>
      <c r="Q1471" s="216">
        <v>0</v>
      </c>
      <c r="R1471" s="68" t="s">
        <v>638</v>
      </c>
      <c r="S1471" s="363"/>
      <c r="T1471" s="277"/>
    </row>
    <row r="1472" spans="1:20" ht="38.25">
      <c r="A1472" s="192" t="s">
        <v>667</v>
      </c>
      <c r="B1472" s="68"/>
      <c r="C1472" s="214" t="s">
        <v>1256</v>
      </c>
      <c r="D1472" s="215">
        <v>45106</v>
      </c>
      <c r="E1472" s="192" t="s">
        <v>3882</v>
      </c>
      <c r="F1472" s="192" t="s">
        <v>12</v>
      </c>
      <c r="G1472" s="192">
        <v>446705</v>
      </c>
      <c r="H1472" s="68"/>
      <c r="I1472" s="198" t="s">
        <v>1843</v>
      </c>
      <c r="J1472" s="68"/>
      <c r="K1472" s="68"/>
      <c r="L1472" s="68"/>
      <c r="M1472" s="68"/>
      <c r="N1472" s="362"/>
      <c r="O1472" s="362"/>
      <c r="P1472" s="216">
        <v>5407045.4100000001</v>
      </c>
      <c r="Q1472" s="216">
        <v>0</v>
      </c>
      <c r="R1472" s="68" t="s">
        <v>638</v>
      </c>
      <c r="S1472" s="363"/>
      <c r="T1472" s="277"/>
    </row>
    <row r="1473" spans="1:20" ht="38.25">
      <c r="A1473" s="192" t="s">
        <v>667</v>
      </c>
      <c r="B1473" s="68"/>
      <c r="C1473" s="214" t="s">
        <v>1256</v>
      </c>
      <c r="D1473" s="215">
        <v>45106</v>
      </c>
      <c r="E1473" s="192" t="s">
        <v>3883</v>
      </c>
      <c r="F1473" s="192" t="s">
        <v>12</v>
      </c>
      <c r="G1473" s="192">
        <v>446709</v>
      </c>
      <c r="H1473" s="68"/>
      <c r="I1473" s="198" t="s">
        <v>1843</v>
      </c>
      <c r="J1473" s="68"/>
      <c r="K1473" s="68"/>
      <c r="L1473" s="68"/>
      <c r="M1473" s="68"/>
      <c r="N1473" s="362"/>
      <c r="O1473" s="362"/>
      <c r="P1473" s="216">
        <v>522336.25</v>
      </c>
      <c r="Q1473" s="216">
        <v>0</v>
      </c>
      <c r="R1473" s="68" t="s">
        <v>638</v>
      </c>
      <c r="S1473" s="363"/>
      <c r="T1473" s="277"/>
    </row>
    <row r="1474" spans="1:20" ht="38.25">
      <c r="A1474" s="192" t="s">
        <v>667</v>
      </c>
      <c r="B1474" s="68"/>
      <c r="C1474" s="214" t="s">
        <v>1256</v>
      </c>
      <c r="D1474" s="215">
        <v>45106</v>
      </c>
      <c r="E1474" s="192" t="s">
        <v>3884</v>
      </c>
      <c r="F1474" s="192" t="s">
        <v>12</v>
      </c>
      <c r="G1474" s="192">
        <v>446711</v>
      </c>
      <c r="H1474" s="68"/>
      <c r="I1474" s="198" t="s">
        <v>1843</v>
      </c>
      <c r="J1474" s="68"/>
      <c r="K1474" s="68"/>
      <c r="L1474" s="68"/>
      <c r="M1474" s="68"/>
      <c r="N1474" s="362"/>
      <c r="O1474" s="362"/>
      <c r="P1474" s="216">
        <v>14851085.380000001</v>
      </c>
      <c r="Q1474" s="216">
        <v>0</v>
      </c>
      <c r="R1474" s="68" t="s">
        <v>638</v>
      </c>
      <c r="S1474" s="363"/>
      <c r="T1474" s="277"/>
    </row>
    <row r="1475" spans="1:20" ht="38.25">
      <c r="A1475" s="192" t="s">
        <v>667</v>
      </c>
      <c r="B1475" s="68"/>
      <c r="C1475" s="214" t="s">
        <v>1256</v>
      </c>
      <c r="D1475" s="215">
        <v>45106</v>
      </c>
      <c r="E1475" s="192" t="s">
        <v>3885</v>
      </c>
      <c r="F1475" s="192" t="s">
        <v>12</v>
      </c>
      <c r="G1475" s="192">
        <v>446713</v>
      </c>
      <c r="H1475" s="68"/>
      <c r="I1475" s="198" t="s">
        <v>1843</v>
      </c>
      <c r="J1475" s="68"/>
      <c r="K1475" s="68"/>
      <c r="L1475" s="68"/>
      <c r="M1475" s="68"/>
      <c r="N1475" s="362"/>
      <c r="O1475" s="362"/>
      <c r="P1475" s="216">
        <v>458167.67</v>
      </c>
      <c r="Q1475" s="216">
        <v>0</v>
      </c>
      <c r="R1475" s="68" t="s">
        <v>638</v>
      </c>
      <c r="S1475" s="363"/>
      <c r="T1475" s="277"/>
    </row>
    <row r="1476" spans="1:20" ht="38.25">
      <c r="A1476" s="192" t="s">
        <v>667</v>
      </c>
      <c r="B1476" s="68"/>
      <c r="C1476" s="214" t="s">
        <v>1256</v>
      </c>
      <c r="D1476" s="215">
        <v>45106</v>
      </c>
      <c r="E1476" s="192" t="s">
        <v>3886</v>
      </c>
      <c r="F1476" s="192" t="s">
        <v>12</v>
      </c>
      <c r="G1476" s="192">
        <v>446715</v>
      </c>
      <c r="H1476" s="68"/>
      <c r="I1476" s="198" t="s">
        <v>1843</v>
      </c>
      <c r="J1476" s="68"/>
      <c r="K1476" s="68"/>
      <c r="L1476" s="68"/>
      <c r="M1476" s="68"/>
      <c r="N1476" s="362"/>
      <c r="O1476" s="362"/>
      <c r="P1476" s="216">
        <v>9035584.5800000001</v>
      </c>
      <c r="Q1476" s="216">
        <v>0</v>
      </c>
      <c r="R1476" s="68" t="s">
        <v>638</v>
      </c>
      <c r="S1476" s="363"/>
      <c r="T1476" s="277"/>
    </row>
    <row r="1477" spans="1:20" ht="38.25">
      <c r="A1477" s="192" t="s">
        <v>667</v>
      </c>
      <c r="B1477" s="68"/>
      <c r="C1477" s="214" t="s">
        <v>1256</v>
      </c>
      <c r="D1477" s="215">
        <v>45106</v>
      </c>
      <c r="E1477" s="192" t="s">
        <v>3887</v>
      </c>
      <c r="F1477" s="192" t="s">
        <v>12</v>
      </c>
      <c r="G1477" s="192">
        <v>446717</v>
      </c>
      <c r="H1477" s="68"/>
      <c r="I1477" s="198" t="s">
        <v>1843</v>
      </c>
      <c r="J1477" s="68"/>
      <c r="K1477" s="68"/>
      <c r="L1477" s="68"/>
      <c r="M1477" s="68"/>
      <c r="N1477" s="362"/>
      <c r="O1477" s="362"/>
      <c r="P1477" s="216">
        <v>2732313.99</v>
      </c>
      <c r="Q1477" s="216">
        <v>0</v>
      </c>
      <c r="R1477" s="68" t="s">
        <v>638</v>
      </c>
      <c r="S1477" s="363"/>
      <c r="T1477" s="277"/>
    </row>
    <row r="1478" spans="1:20" ht="38.25">
      <c r="A1478" s="192" t="s">
        <v>667</v>
      </c>
      <c r="B1478" s="68"/>
      <c r="C1478" s="214" t="s">
        <v>1256</v>
      </c>
      <c r="D1478" s="215">
        <v>45106</v>
      </c>
      <c r="E1478" s="192" t="s">
        <v>3888</v>
      </c>
      <c r="F1478" s="192" t="s">
        <v>12</v>
      </c>
      <c r="G1478" s="192">
        <v>446719</v>
      </c>
      <c r="H1478" s="68"/>
      <c r="I1478" s="198" t="s">
        <v>1843</v>
      </c>
      <c r="J1478" s="68"/>
      <c r="K1478" s="68"/>
      <c r="L1478" s="68"/>
      <c r="M1478" s="68"/>
      <c r="N1478" s="362"/>
      <c r="O1478" s="362"/>
      <c r="P1478" s="216">
        <v>84294.03</v>
      </c>
      <c r="Q1478" s="216">
        <v>0</v>
      </c>
      <c r="R1478" s="68" t="s">
        <v>638</v>
      </c>
      <c r="S1478" s="363"/>
      <c r="T1478" s="277"/>
    </row>
    <row r="1479" spans="1:20" ht="38.25">
      <c r="A1479" s="192" t="s">
        <v>667</v>
      </c>
      <c r="B1479" s="68"/>
      <c r="C1479" s="214" t="s">
        <v>1256</v>
      </c>
      <c r="D1479" s="215">
        <v>45106</v>
      </c>
      <c r="E1479" s="192" t="s">
        <v>3889</v>
      </c>
      <c r="F1479" s="192" t="s">
        <v>12</v>
      </c>
      <c r="G1479" s="192">
        <v>446721</v>
      </c>
      <c r="H1479" s="68"/>
      <c r="I1479" s="198" t="s">
        <v>1843</v>
      </c>
      <c r="J1479" s="68"/>
      <c r="K1479" s="68"/>
      <c r="L1479" s="68"/>
      <c r="M1479" s="68"/>
      <c r="N1479" s="362"/>
      <c r="O1479" s="362"/>
      <c r="P1479" s="216">
        <v>96099.82</v>
      </c>
      <c r="Q1479" s="216">
        <v>0</v>
      </c>
      <c r="R1479" s="68" t="s">
        <v>638</v>
      </c>
      <c r="S1479" s="363"/>
      <c r="T1479" s="277"/>
    </row>
    <row r="1480" spans="1:20" ht="38.25">
      <c r="A1480" s="192" t="s">
        <v>667</v>
      </c>
      <c r="B1480" s="68"/>
      <c r="C1480" s="214" t="s">
        <v>1256</v>
      </c>
      <c r="D1480" s="215">
        <v>45106</v>
      </c>
      <c r="E1480" s="192" t="s">
        <v>3890</v>
      </c>
      <c r="F1480" s="192" t="s">
        <v>12</v>
      </c>
      <c r="G1480" s="192">
        <v>446723</v>
      </c>
      <c r="H1480" s="68"/>
      <c r="I1480" s="198" t="s">
        <v>1843</v>
      </c>
      <c r="J1480" s="68"/>
      <c r="K1480" s="68"/>
      <c r="L1480" s="68"/>
      <c r="M1480" s="68"/>
      <c r="N1480" s="362"/>
      <c r="O1480" s="362"/>
      <c r="P1480" s="216">
        <v>1662373.72</v>
      </c>
      <c r="Q1480" s="216">
        <v>0</v>
      </c>
      <c r="R1480" s="68" t="s">
        <v>638</v>
      </c>
      <c r="S1480" s="363"/>
      <c r="T1480" s="277"/>
    </row>
    <row r="1481" spans="1:20" ht="38.25">
      <c r="A1481" s="192" t="s">
        <v>667</v>
      </c>
      <c r="B1481" s="68"/>
      <c r="C1481" s="214" t="s">
        <v>1256</v>
      </c>
      <c r="D1481" s="215">
        <v>45106</v>
      </c>
      <c r="E1481" s="192" t="s">
        <v>3891</v>
      </c>
      <c r="F1481" s="192" t="s">
        <v>12</v>
      </c>
      <c r="G1481" s="192">
        <v>446725</v>
      </c>
      <c r="H1481" s="68"/>
      <c r="I1481" s="198" t="s">
        <v>1843</v>
      </c>
      <c r="J1481" s="68"/>
      <c r="K1481" s="68"/>
      <c r="L1481" s="68"/>
      <c r="M1481" s="68"/>
      <c r="N1481" s="362"/>
      <c r="O1481" s="362"/>
      <c r="P1481" s="216">
        <v>1863910.36</v>
      </c>
      <c r="Q1481" s="216">
        <v>0</v>
      </c>
      <c r="R1481" s="68" t="s">
        <v>638</v>
      </c>
      <c r="S1481" s="363"/>
      <c r="T1481" s="277"/>
    </row>
    <row r="1482" spans="1:20" ht="38.25">
      <c r="A1482" s="192" t="s">
        <v>667</v>
      </c>
      <c r="B1482" s="68"/>
      <c r="C1482" s="214" t="s">
        <v>1256</v>
      </c>
      <c r="D1482" s="215">
        <v>45106</v>
      </c>
      <c r="E1482" s="192" t="s">
        <v>3892</v>
      </c>
      <c r="F1482" s="192" t="s">
        <v>12</v>
      </c>
      <c r="G1482" s="192">
        <v>446727</v>
      </c>
      <c r="H1482" s="68"/>
      <c r="I1482" s="198" t="s">
        <v>1843</v>
      </c>
      <c r="J1482" s="68"/>
      <c r="K1482" s="68"/>
      <c r="L1482" s="68"/>
      <c r="M1482" s="68"/>
      <c r="N1482" s="362"/>
      <c r="O1482" s="362"/>
      <c r="P1482" s="216">
        <v>531730.18999999994</v>
      </c>
      <c r="Q1482" s="216">
        <v>0</v>
      </c>
      <c r="R1482" s="68" t="s">
        <v>638</v>
      </c>
      <c r="S1482" s="363"/>
      <c r="T1482" s="277"/>
    </row>
    <row r="1483" spans="1:20" ht="38.25">
      <c r="A1483" s="192" t="s">
        <v>667</v>
      </c>
      <c r="B1483" s="68"/>
      <c r="C1483" s="214" t="s">
        <v>1256</v>
      </c>
      <c r="D1483" s="215">
        <v>45106</v>
      </c>
      <c r="E1483" s="192" t="s">
        <v>3893</v>
      </c>
      <c r="F1483" s="192" t="s">
        <v>12</v>
      </c>
      <c r="G1483" s="192">
        <v>446729</v>
      </c>
      <c r="H1483" s="68"/>
      <c r="I1483" s="198" t="s">
        <v>1843</v>
      </c>
      <c r="J1483" s="68"/>
      <c r="K1483" s="68"/>
      <c r="L1483" s="68"/>
      <c r="M1483" s="68"/>
      <c r="N1483" s="362"/>
      <c r="O1483" s="362"/>
      <c r="P1483" s="216">
        <v>1873951.62</v>
      </c>
      <c r="Q1483" s="216">
        <v>0</v>
      </c>
      <c r="R1483" s="68" t="s">
        <v>638</v>
      </c>
      <c r="S1483" s="363"/>
      <c r="T1483" s="277"/>
    </row>
    <row r="1484" spans="1:20" ht="38.25">
      <c r="A1484" s="192" t="s">
        <v>667</v>
      </c>
      <c r="B1484" s="68"/>
      <c r="C1484" s="214" t="s">
        <v>1256</v>
      </c>
      <c r="D1484" s="215">
        <v>45106</v>
      </c>
      <c r="E1484" s="192" t="s">
        <v>3894</v>
      </c>
      <c r="F1484" s="192" t="s">
        <v>12</v>
      </c>
      <c r="G1484" s="192">
        <v>446731</v>
      </c>
      <c r="H1484" s="68"/>
      <c r="I1484" s="198" t="s">
        <v>1843</v>
      </c>
      <c r="J1484" s="68"/>
      <c r="K1484" s="68"/>
      <c r="L1484" s="68"/>
      <c r="M1484" s="68"/>
      <c r="N1484" s="362"/>
      <c r="O1484" s="362"/>
      <c r="P1484" s="216">
        <v>5147028.3</v>
      </c>
      <c r="Q1484" s="216">
        <v>0</v>
      </c>
      <c r="R1484" s="68" t="s">
        <v>638</v>
      </c>
      <c r="S1484" s="363"/>
      <c r="T1484" s="277"/>
    </row>
    <row r="1485" spans="1:20" ht="38.25">
      <c r="A1485" s="192" t="s">
        <v>667</v>
      </c>
      <c r="B1485" s="68"/>
      <c r="C1485" s="214" t="s">
        <v>1256</v>
      </c>
      <c r="D1485" s="215">
        <v>45106</v>
      </c>
      <c r="E1485" s="192" t="s">
        <v>3895</v>
      </c>
      <c r="F1485" s="192" t="s">
        <v>12</v>
      </c>
      <c r="G1485" s="192">
        <v>446733</v>
      </c>
      <c r="H1485" s="68"/>
      <c r="I1485" s="198" t="s">
        <v>1843</v>
      </c>
      <c r="J1485" s="68"/>
      <c r="K1485" s="68"/>
      <c r="L1485" s="68"/>
      <c r="M1485" s="68"/>
      <c r="N1485" s="362"/>
      <c r="O1485" s="362"/>
      <c r="P1485" s="216">
        <v>1460459.43</v>
      </c>
      <c r="Q1485" s="216">
        <v>0</v>
      </c>
      <c r="R1485" s="68" t="s">
        <v>638</v>
      </c>
      <c r="S1485" s="363"/>
      <c r="T1485" s="277"/>
    </row>
    <row r="1486" spans="1:20" ht="38.25">
      <c r="A1486" s="192" t="s">
        <v>667</v>
      </c>
      <c r="B1486" s="68"/>
      <c r="C1486" s="214" t="s">
        <v>1256</v>
      </c>
      <c r="D1486" s="215">
        <v>45106</v>
      </c>
      <c r="E1486" s="192" t="s">
        <v>3896</v>
      </c>
      <c r="F1486" s="192" t="s">
        <v>12</v>
      </c>
      <c r="G1486" s="192">
        <v>446735</v>
      </c>
      <c r="H1486" s="68"/>
      <c r="I1486" s="198" t="s">
        <v>1843</v>
      </c>
      <c r="J1486" s="68"/>
      <c r="K1486" s="68"/>
      <c r="L1486" s="68"/>
      <c r="M1486" s="68"/>
      <c r="N1486" s="362"/>
      <c r="O1486" s="362"/>
      <c r="P1486" s="216">
        <v>5119448.7</v>
      </c>
      <c r="Q1486" s="216">
        <v>0</v>
      </c>
      <c r="R1486" s="68" t="s">
        <v>638</v>
      </c>
      <c r="S1486" s="363"/>
      <c r="T1486" s="277"/>
    </row>
    <row r="1487" spans="1:20" ht="38.25">
      <c r="A1487" s="192" t="s">
        <v>667</v>
      </c>
      <c r="B1487" s="68"/>
      <c r="C1487" s="214" t="s">
        <v>1256</v>
      </c>
      <c r="D1487" s="215">
        <v>45106</v>
      </c>
      <c r="E1487" s="192" t="s">
        <v>3897</v>
      </c>
      <c r="F1487" s="192" t="s">
        <v>12</v>
      </c>
      <c r="G1487" s="192">
        <v>446737</v>
      </c>
      <c r="H1487" s="68"/>
      <c r="I1487" s="198" t="s">
        <v>1843</v>
      </c>
      <c r="J1487" s="68"/>
      <c r="K1487" s="68"/>
      <c r="L1487" s="68"/>
      <c r="M1487" s="68"/>
      <c r="N1487" s="362"/>
      <c r="O1487" s="362"/>
      <c r="P1487" s="216">
        <v>4360060.83</v>
      </c>
      <c r="Q1487" s="216">
        <v>0</v>
      </c>
      <c r="R1487" s="68" t="s">
        <v>638</v>
      </c>
      <c r="S1487" s="363"/>
      <c r="T1487" s="277"/>
    </row>
    <row r="1488" spans="1:20" ht="38.25">
      <c r="A1488" s="192" t="s">
        <v>667</v>
      </c>
      <c r="B1488" s="68"/>
      <c r="C1488" s="214" t="s">
        <v>1256</v>
      </c>
      <c r="D1488" s="215">
        <v>45106</v>
      </c>
      <c r="E1488" s="192" t="s">
        <v>3898</v>
      </c>
      <c r="F1488" s="192" t="s">
        <v>12</v>
      </c>
      <c r="G1488" s="192">
        <v>446739</v>
      </c>
      <c r="H1488" s="68"/>
      <c r="I1488" s="198" t="s">
        <v>1843</v>
      </c>
      <c r="J1488" s="68"/>
      <c r="K1488" s="68"/>
      <c r="L1488" s="68"/>
      <c r="M1488" s="68"/>
      <c r="N1488" s="362"/>
      <c r="O1488" s="362"/>
      <c r="P1488" s="216">
        <v>4336698.07</v>
      </c>
      <c r="Q1488" s="216">
        <v>0</v>
      </c>
      <c r="R1488" s="68" t="s">
        <v>638</v>
      </c>
      <c r="S1488" s="363"/>
      <c r="T1488" s="277"/>
    </row>
    <row r="1489" spans="1:20" ht="38.25">
      <c r="A1489" s="192" t="s">
        <v>667</v>
      </c>
      <c r="B1489" s="68"/>
      <c r="C1489" s="214" t="s">
        <v>1256</v>
      </c>
      <c r="D1489" s="215">
        <v>45106</v>
      </c>
      <c r="E1489" s="192" t="s">
        <v>3899</v>
      </c>
      <c r="F1489" s="192" t="s">
        <v>12</v>
      </c>
      <c r="G1489" s="192">
        <v>446741</v>
      </c>
      <c r="H1489" s="68"/>
      <c r="I1489" s="198" t="s">
        <v>1843</v>
      </c>
      <c r="J1489" s="68"/>
      <c r="K1489" s="68"/>
      <c r="L1489" s="68"/>
      <c r="M1489" s="68"/>
      <c r="N1489" s="362"/>
      <c r="O1489" s="362"/>
      <c r="P1489" s="216">
        <v>1237158.95</v>
      </c>
      <c r="Q1489" s="216">
        <v>0</v>
      </c>
      <c r="R1489" s="68" t="s">
        <v>638</v>
      </c>
      <c r="S1489" s="363"/>
      <c r="T1489" s="277"/>
    </row>
    <row r="1490" spans="1:20" ht="38.25">
      <c r="A1490" s="192" t="s">
        <v>667</v>
      </c>
      <c r="B1490" s="68"/>
      <c r="C1490" s="214" t="s">
        <v>1256</v>
      </c>
      <c r="D1490" s="215">
        <v>45106</v>
      </c>
      <c r="E1490" s="192" t="s">
        <v>3900</v>
      </c>
      <c r="F1490" s="192" t="s">
        <v>12</v>
      </c>
      <c r="G1490" s="192">
        <v>446743</v>
      </c>
      <c r="H1490" s="68"/>
      <c r="I1490" s="198" t="s">
        <v>1843</v>
      </c>
      <c r="J1490" s="68"/>
      <c r="K1490" s="68"/>
      <c r="L1490" s="68"/>
      <c r="M1490" s="68"/>
      <c r="N1490" s="362"/>
      <c r="O1490" s="362"/>
      <c r="P1490" s="216">
        <v>11911250.689999999</v>
      </c>
      <c r="Q1490" s="216">
        <v>0</v>
      </c>
      <c r="R1490" s="68" t="s">
        <v>638</v>
      </c>
      <c r="S1490" s="363"/>
      <c r="T1490" s="277"/>
    </row>
    <row r="1491" spans="1:20" ht="38.25">
      <c r="A1491" s="192" t="s">
        <v>667</v>
      </c>
      <c r="B1491" s="68"/>
      <c r="C1491" s="214" t="s">
        <v>1256</v>
      </c>
      <c r="D1491" s="215">
        <v>45106</v>
      </c>
      <c r="E1491" s="192" t="s">
        <v>3901</v>
      </c>
      <c r="F1491" s="192" t="s">
        <v>12</v>
      </c>
      <c r="G1491" s="192">
        <v>446745</v>
      </c>
      <c r="H1491" s="68"/>
      <c r="I1491" s="198" t="s">
        <v>1843</v>
      </c>
      <c r="J1491" s="68"/>
      <c r="K1491" s="68"/>
      <c r="L1491" s="68"/>
      <c r="M1491" s="68"/>
      <c r="N1491" s="362"/>
      <c r="O1491" s="362"/>
      <c r="P1491" s="216">
        <v>3398002.35</v>
      </c>
      <c r="Q1491" s="216">
        <v>0</v>
      </c>
      <c r="R1491" s="68" t="s">
        <v>638</v>
      </c>
      <c r="S1491" s="363"/>
      <c r="T1491" s="277"/>
    </row>
    <row r="1492" spans="1:20" ht="38.25">
      <c r="A1492" s="192" t="s">
        <v>667</v>
      </c>
      <c r="B1492" s="68"/>
      <c r="C1492" s="214" t="s">
        <v>1256</v>
      </c>
      <c r="D1492" s="215">
        <v>45106</v>
      </c>
      <c r="E1492" s="192" t="s">
        <v>3902</v>
      </c>
      <c r="F1492" s="192" t="s">
        <v>12</v>
      </c>
      <c r="G1492" s="192">
        <v>446747</v>
      </c>
      <c r="H1492" s="68"/>
      <c r="I1492" s="198" t="s">
        <v>1843</v>
      </c>
      <c r="J1492" s="68"/>
      <c r="K1492" s="68"/>
      <c r="L1492" s="68"/>
      <c r="M1492" s="68"/>
      <c r="N1492" s="362"/>
      <c r="O1492" s="362"/>
      <c r="P1492" s="216">
        <v>11975419.27</v>
      </c>
      <c r="Q1492" s="216">
        <v>0</v>
      </c>
      <c r="R1492" s="68" t="s">
        <v>638</v>
      </c>
      <c r="S1492" s="363"/>
      <c r="T1492" s="277"/>
    </row>
    <row r="1493" spans="1:20" ht="38.25">
      <c r="A1493" s="192" t="s">
        <v>667</v>
      </c>
      <c r="B1493" s="68"/>
      <c r="C1493" s="214" t="s">
        <v>1256</v>
      </c>
      <c r="D1493" s="215">
        <v>45106</v>
      </c>
      <c r="E1493" s="192" t="s">
        <v>3903</v>
      </c>
      <c r="F1493" s="192" t="s">
        <v>12</v>
      </c>
      <c r="G1493" s="192">
        <v>446749</v>
      </c>
      <c r="H1493" s="68"/>
      <c r="I1493" s="198" t="s">
        <v>1843</v>
      </c>
      <c r="J1493" s="68"/>
      <c r="K1493" s="68"/>
      <c r="L1493" s="68"/>
      <c r="M1493" s="68"/>
      <c r="N1493" s="362"/>
      <c r="O1493" s="362"/>
      <c r="P1493" s="216">
        <v>2203246.71</v>
      </c>
      <c r="Q1493" s="216">
        <v>0</v>
      </c>
      <c r="R1493" s="68" t="s">
        <v>638</v>
      </c>
      <c r="S1493" s="363"/>
      <c r="T1493" s="277"/>
    </row>
    <row r="1494" spans="1:20" ht="38.25">
      <c r="A1494" s="192" t="s">
        <v>667</v>
      </c>
      <c r="B1494" s="68"/>
      <c r="C1494" s="214" t="s">
        <v>1256</v>
      </c>
      <c r="D1494" s="215">
        <v>45106</v>
      </c>
      <c r="E1494" s="192" t="s">
        <v>3904</v>
      </c>
      <c r="F1494" s="192" t="s">
        <v>12</v>
      </c>
      <c r="G1494" s="192">
        <v>446751</v>
      </c>
      <c r="H1494" s="68"/>
      <c r="I1494" s="198" t="s">
        <v>1843</v>
      </c>
      <c r="J1494" s="68"/>
      <c r="K1494" s="68"/>
      <c r="L1494" s="68"/>
      <c r="M1494" s="68"/>
      <c r="N1494" s="362"/>
      <c r="O1494" s="362"/>
      <c r="P1494" s="216">
        <v>2191440.9300000002</v>
      </c>
      <c r="Q1494" s="216">
        <v>0</v>
      </c>
      <c r="R1494" s="68" t="s">
        <v>638</v>
      </c>
      <c r="S1494" s="363"/>
      <c r="T1494" s="277"/>
    </row>
    <row r="1495" spans="1:20" ht="38.25">
      <c r="A1495" s="192" t="s">
        <v>667</v>
      </c>
      <c r="B1495" s="68"/>
      <c r="C1495" s="214" t="s">
        <v>1256</v>
      </c>
      <c r="D1495" s="215">
        <v>45106</v>
      </c>
      <c r="E1495" s="192" t="s">
        <v>3905</v>
      </c>
      <c r="F1495" s="192" t="s">
        <v>12</v>
      </c>
      <c r="G1495" s="192">
        <v>446753</v>
      </c>
      <c r="H1495" s="68"/>
      <c r="I1495" s="198" t="s">
        <v>1843</v>
      </c>
      <c r="J1495" s="68"/>
      <c r="K1495" s="68"/>
      <c r="L1495" s="68"/>
      <c r="M1495" s="68"/>
      <c r="N1495" s="362"/>
      <c r="O1495" s="362"/>
      <c r="P1495" s="216">
        <v>625167.03</v>
      </c>
      <c r="Q1495" s="216">
        <v>0</v>
      </c>
      <c r="R1495" s="68" t="s">
        <v>638</v>
      </c>
      <c r="S1495" s="363"/>
      <c r="T1495" s="277"/>
    </row>
    <row r="1496" spans="1:20" ht="38.25">
      <c r="A1496" s="192" t="s">
        <v>667</v>
      </c>
      <c r="B1496" s="68"/>
      <c r="C1496" s="214" t="s">
        <v>1256</v>
      </c>
      <c r="D1496" s="215">
        <v>45106</v>
      </c>
      <c r="E1496" s="192" t="s">
        <v>3906</v>
      </c>
      <c r="F1496" s="192" t="s">
        <v>12</v>
      </c>
      <c r="G1496" s="192">
        <v>446755</v>
      </c>
      <c r="H1496" s="68"/>
      <c r="I1496" s="198" t="s">
        <v>1843</v>
      </c>
      <c r="J1496" s="68"/>
      <c r="K1496" s="68"/>
      <c r="L1496" s="68"/>
      <c r="M1496" s="68"/>
      <c r="N1496" s="362"/>
      <c r="O1496" s="362"/>
      <c r="P1496" s="216">
        <v>14848290.130000001</v>
      </c>
      <c r="Q1496" s="216">
        <v>0</v>
      </c>
      <c r="R1496" s="68" t="s">
        <v>638</v>
      </c>
      <c r="S1496" s="363"/>
      <c r="T1496" s="277"/>
    </row>
    <row r="1497" spans="1:20" ht="38.25">
      <c r="A1497" s="192" t="s">
        <v>667</v>
      </c>
      <c r="B1497" s="68"/>
      <c r="C1497" s="214" t="s">
        <v>1256</v>
      </c>
      <c r="D1497" s="215">
        <v>45106</v>
      </c>
      <c r="E1497" s="192" t="s">
        <v>3907</v>
      </c>
      <c r="F1497" s="192" t="s">
        <v>12</v>
      </c>
      <c r="G1497" s="192">
        <v>446757</v>
      </c>
      <c r="H1497" s="68"/>
      <c r="I1497" s="198" t="s">
        <v>1843</v>
      </c>
      <c r="J1497" s="68"/>
      <c r="K1497" s="68"/>
      <c r="L1497" s="68"/>
      <c r="M1497" s="68"/>
      <c r="N1497" s="362"/>
      <c r="O1497" s="362"/>
      <c r="P1497" s="216">
        <v>14558557</v>
      </c>
      <c r="Q1497" s="216">
        <v>0</v>
      </c>
      <c r="R1497" s="68" t="s">
        <v>638</v>
      </c>
      <c r="S1497" s="363"/>
      <c r="T1497" s="277"/>
    </row>
    <row r="1498" spans="1:20" ht="38.25">
      <c r="A1498" s="192" t="s">
        <v>667</v>
      </c>
      <c r="B1498" s="68"/>
      <c r="C1498" s="214" t="s">
        <v>1256</v>
      </c>
      <c r="D1498" s="215">
        <v>45106</v>
      </c>
      <c r="E1498" s="192" t="s">
        <v>3908</v>
      </c>
      <c r="F1498" s="192" t="s">
        <v>12</v>
      </c>
      <c r="G1498" s="192">
        <v>446759</v>
      </c>
      <c r="H1498" s="68"/>
      <c r="I1498" s="198" t="s">
        <v>1843</v>
      </c>
      <c r="J1498" s="68"/>
      <c r="K1498" s="68"/>
      <c r="L1498" s="68"/>
      <c r="M1498" s="68"/>
      <c r="N1498" s="362"/>
      <c r="O1498" s="362"/>
      <c r="P1498" s="216">
        <v>18669065.710000001</v>
      </c>
      <c r="Q1498" s="216">
        <v>0</v>
      </c>
      <c r="R1498" s="68" t="s">
        <v>638</v>
      </c>
      <c r="S1498" s="363"/>
      <c r="T1498" s="277"/>
    </row>
    <row r="1499" spans="1:20" ht="38.25">
      <c r="A1499" s="192" t="s">
        <v>667</v>
      </c>
      <c r="B1499" s="68"/>
      <c r="C1499" s="214" t="s">
        <v>1256</v>
      </c>
      <c r="D1499" s="215">
        <v>45106</v>
      </c>
      <c r="E1499" s="192" t="s">
        <v>3909</v>
      </c>
      <c r="F1499" s="192" t="s">
        <v>12</v>
      </c>
      <c r="G1499" s="192">
        <v>446761</v>
      </c>
      <c r="H1499" s="68"/>
      <c r="I1499" s="198" t="s">
        <v>1843</v>
      </c>
      <c r="J1499" s="68"/>
      <c r="K1499" s="68"/>
      <c r="L1499" s="68"/>
      <c r="M1499" s="68"/>
      <c r="N1499" s="362"/>
      <c r="O1499" s="362"/>
      <c r="P1499" s="216">
        <v>7190358.9400000004</v>
      </c>
      <c r="Q1499" s="216">
        <v>0</v>
      </c>
      <c r="R1499" s="68" t="s">
        <v>638</v>
      </c>
      <c r="S1499" s="363"/>
      <c r="T1499" s="277"/>
    </row>
    <row r="1500" spans="1:20" ht="38.25">
      <c r="A1500" s="192" t="s">
        <v>667</v>
      </c>
      <c r="B1500" s="68"/>
      <c r="C1500" s="214" t="s">
        <v>1256</v>
      </c>
      <c r="D1500" s="215">
        <v>45106</v>
      </c>
      <c r="E1500" s="192" t="s">
        <v>3910</v>
      </c>
      <c r="F1500" s="192" t="s">
        <v>12</v>
      </c>
      <c r="G1500" s="192">
        <v>446763</v>
      </c>
      <c r="H1500" s="68"/>
      <c r="I1500" s="198" t="s">
        <v>1843</v>
      </c>
      <c r="J1500" s="68"/>
      <c r="K1500" s="68"/>
      <c r="L1500" s="68"/>
      <c r="M1500" s="68"/>
      <c r="N1500" s="362"/>
      <c r="O1500" s="362"/>
      <c r="P1500" s="216">
        <v>83253752.540000007</v>
      </c>
      <c r="Q1500" s="216">
        <v>0</v>
      </c>
      <c r="R1500" s="68" t="s">
        <v>638</v>
      </c>
      <c r="S1500" s="363"/>
      <c r="T1500" s="277"/>
    </row>
    <row r="1501" spans="1:20" ht="38.25">
      <c r="A1501" s="192" t="s">
        <v>667</v>
      </c>
      <c r="B1501" s="68"/>
      <c r="C1501" s="214" t="s">
        <v>1256</v>
      </c>
      <c r="D1501" s="215">
        <v>45106</v>
      </c>
      <c r="E1501" s="192" t="s">
        <v>3911</v>
      </c>
      <c r="F1501" s="192" t="s">
        <v>12</v>
      </c>
      <c r="G1501" s="192">
        <v>446765</v>
      </c>
      <c r="H1501" s="68"/>
      <c r="I1501" s="198" t="s">
        <v>1843</v>
      </c>
      <c r="J1501" s="68"/>
      <c r="K1501" s="68"/>
      <c r="L1501" s="68"/>
      <c r="M1501" s="68"/>
      <c r="N1501" s="362"/>
      <c r="O1501" s="362"/>
      <c r="P1501" s="216">
        <v>35782414.859999999</v>
      </c>
      <c r="Q1501" s="216">
        <v>0</v>
      </c>
      <c r="R1501" s="68" t="s">
        <v>638</v>
      </c>
      <c r="S1501" s="363"/>
      <c r="T1501" s="277"/>
    </row>
    <row r="1502" spans="1:20" ht="38.25">
      <c r="A1502" s="192" t="s">
        <v>667</v>
      </c>
      <c r="B1502" s="68"/>
      <c r="C1502" s="214" t="s">
        <v>1256</v>
      </c>
      <c r="D1502" s="215">
        <v>45106</v>
      </c>
      <c r="E1502" s="192" t="s">
        <v>3912</v>
      </c>
      <c r="F1502" s="192" t="s">
        <v>12</v>
      </c>
      <c r="G1502" s="192">
        <v>446767</v>
      </c>
      <c r="H1502" s="68"/>
      <c r="I1502" s="198" t="s">
        <v>1843</v>
      </c>
      <c r="J1502" s="68"/>
      <c r="K1502" s="68"/>
      <c r="L1502" s="68"/>
      <c r="M1502" s="68"/>
      <c r="N1502" s="362"/>
      <c r="O1502" s="362"/>
      <c r="P1502" s="216">
        <v>6381786.5899999999</v>
      </c>
      <c r="Q1502" s="216">
        <v>0</v>
      </c>
      <c r="R1502" s="68" t="s">
        <v>638</v>
      </c>
      <c r="S1502" s="363"/>
      <c r="T1502" s="277"/>
    </row>
    <row r="1503" spans="1:20" ht="38.25">
      <c r="A1503" s="192" t="s">
        <v>667</v>
      </c>
      <c r="B1503" s="68"/>
      <c r="C1503" s="214" t="s">
        <v>1256</v>
      </c>
      <c r="D1503" s="215">
        <v>45106</v>
      </c>
      <c r="E1503" s="192" t="s">
        <v>3913</v>
      </c>
      <c r="F1503" s="192" t="s">
        <v>12</v>
      </c>
      <c r="G1503" s="192">
        <v>446775</v>
      </c>
      <c r="H1503" s="68"/>
      <c r="I1503" s="198" t="s">
        <v>1843</v>
      </c>
      <c r="J1503" s="68"/>
      <c r="K1503" s="68"/>
      <c r="L1503" s="68"/>
      <c r="M1503" s="68"/>
      <c r="N1503" s="362"/>
      <c r="O1503" s="362"/>
      <c r="P1503" s="216">
        <v>477.94</v>
      </c>
      <c r="Q1503" s="216">
        <v>0</v>
      </c>
      <c r="R1503" s="68" t="s">
        <v>638</v>
      </c>
      <c r="S1503" s="363"/>
      <c r="T1503" s="277"/>
    </row>
    <row r="1504" spans="1:20" ht="38.25">
      <c r="A1504" s="192" t="s">
        <v>667</v>
      </c>
      <c r="B1504" s="68"/>
      <c r="C1504" s="214" t="s">
        <v>1256</v>
      </c>
      <c r="D1504" s="215">
        <v>45106</v>
      </c>
      <c r="E1504" s="192" t="s">
        <v>3914</v>
      </c>
      <c r="F1504" s="192" t="s">
        <v>12</v>
      </c>
      <c r="G1504" s="192">
        <v>446769</v>
      </c>
      <c r="H1504" s="68"/>
      <c r="I1504" s="198" t="s">
        <v>1843</v>
      </c>
      <c r="J1504" s="68"/>
      <c r="K1504" s="68"/>
      <c r="L1504" s="68"/>
      <c r="M1504" s="68"/>
      <c r="N1504" s="362"/>
      <c r="O1504" s="362"/>
      <c r="P1504" s="216">
        <v>9426.1200000000008</v>
      </c>
      <c r="Q1504" s="216">
        <v>0</v>
      </c>
      <c r="R1504" s="68" t="s">
        <v>638</v>
      </c>
      <c r="S1504" s="363"/>
      <c r="T1504" s="277"/>
    </row>
    <row r="1505" spans="1:20" ht="38.25">
      <c r="A1505" s="192" t="s">
        <v>667</v>
      </c>
      <c r="B1505" s="68"/>
      <c r="C1505" s="214" t="s">
        <v>1256</v>
      </c>
      <c r="D1505" s="215">
        <v>45106</v>
      </c>
      <c r="E1505" s="192" t="s">
        <v>3915</v>
      </c>
      <c r="F1505" s="192" t="s">
        <v>12</v>
      </c>
      <c r="G1505" s="192">
        <v>446771</v>
      </c>
      <c r="H1505" s="68"/>
      <c r="I1505" s="198" t="s">
        <v>1843</v>
      </c>
      <c r="J1505" s="68"/>
      <c r="K1505" s="68"/>
      <c r="L1505" s="68"/>
      <c r="M1505" s="68"/>
      <c r="N1505" s="362"/>
      <c r="O1505" s="362"/>
      <c r="P1505" s="216">
        <v>15492.97</v>
      </c>
      <c r="Q1505" s="216">
        <v>0</v>
      </c>
      <c r="R1505" s="68" t="s">
        <v>638</v>
      </c>
      <c r="S1505" s="363"/>
      <c r="T1505" s="277"/>
    </row>
    <row r="1506" spans="1:20" ht="38.25">
      <c r="A1506" s="192" t="s">
        <v>667</v>
      </c>
      <c r="B1506" s="68"/>
      <c r="C1506" s="214" t="s">
        <v>1256</v>
      </c>
      <c r="D1506" s="215">
        <v>45106</v>
      </c>
      <c r="E1506" s="192" t="s">
        <v>3916</v>
      </c>
      <c r="F1506" s="192" t="s">
        <v>12</v>
      </c>
      <c r="G1506" s="192">
        <v>446773</v>
      </c>
      <c r="H1506" s="68"/>
      <c r="I1506" s="198" t="s">
        <v>1843</v>
      </c>
      <c r="J1506" s="68"/>
      <c r="K1506" s="68"/>
      <c r="L1506" s="68"/>
      <c r="M1506" s="68"/>
      <c r="N1506" s="362"/>
      <c r="O1506" s="362"/>
      <c r="P1506" s="216">
        <v>544.89</v>
      </c>
      <c r="Q1506" s="216">
        <v>0</v>
      </c>
      <c r="R1506" s="68" t="s">
        <v>638</v>
      </c>
      <c r="S1506" s="363"/>
      <c r="T1506" s="277"/>
    </row>
    <row r="1507" spans="1:20" ht="38.25">
      <c r="A1507" s="192" t="s">
        <v>667</v>
      </c>
      <c r="B1507" s="68"/>
      <c r="C1507" s="214" t="s">
        <v>1256</v>
      </c>
      <c r="D1507" s="215">
        <v>45106</v>
      </c>
      <c r="E1507" s="192" t="s">
        <v>3917</v>
      </c>
      <c r="F1507" s="192" t="s">
        <v>12</v>
      </c>
      <c r="G1507" s="192">
        <v>446777</v>
      </c>
      <c r="H1507" s="68"/>
      <c r="I1507" s="198" t="s">
        <v>1843</v>
      </c>
      <c r="J1507" s="68"/>
      <c r="K1507" s="68"/>
      <c r="L1507" s="68"/>
      <c r="M1507" s="68"/>
      <c r="N1507" s="362"/>
      <c r="O1507" s="362"/>
      <c r="P1507" s="216">
        <v>12970.96</v>
      </c>
      <c r="Q1507" s="216">
        <v>0</v>
      </c>
      <c r="R1507" s="68" t="s">
        <v>638</v>
      </c>
      <c r="S1507" s="363"/>
      <c r="T1507" s="277"/>
    </row>
    <row r="1508" spans="1:20" ht="38.25">
      <c r="A1508" s="192" t="s">
        <v>667</v>
      </c>
      <c r="B1508" s="68"/>
      <c r="C1508" s="214" t="s">
        <v>1256</v>
      </c>
      <c r="D1508" s="215">
        <v>45106</v>
      </c>
      <c r="E1508" s="192" t="s">
        <v>3918</v>
      </c>
      <c r="F1508" s="192" t="s">
        <v>12</v>
      </c>
      <c r="G1508" s="192">
        <v>446779</v>
      </c>
      <c r="H1508" s="68"/>
      <c r="I1508" s="198" t="s">
        <v>1843</v>
      </c>
      <c r="J1508" s="68"/>
      <c r="K1508" s="68"/>
      <c r="L1508" s="68"/>
      <c r="M1508" s="68"/>
      <c r="N1508" s="362"/>
      <c r="O1508" s="362"/>
      <c r="P1508" s="216">
        <v>12970.96</v>
      </c>
      <c r="Q1508" s="216">
        <v>0</v>
      </c>
      <c r="R1508" s="68" t="s">
        <v>638</v>
      </c>
      <c r="S1508" s="363"/>
      <c r="T1508" s="277"/>
    </row>
    <row r="1509" spans="1:20" ht="38.25">
      <c r="A1509" s="192" t="s">
        <v>667</v>
      </c>
      <c r="B1509" s="68"/>
      <c r="C1509" s="214" t="s">
        <v>1256</v>
      </c>
      <c r="D1509" s="215">
        <v>45106</v>
      </c>
      <c r="E1509" s="192" t="s">
        <v>3919</v>
      </c>
      <c r="F1509" s="192" t="s">
        <v>12</v>
      </c>
      <c r="G1509" s="192">
        <v>446781</v>
      </c>
      <c r="H1509" s="68"/>
      <c r="I1509" s="198" t="s">
        <v>1843</v>
      </c>
      <c r="J1509" s="68"/>
      <c r="K1509" s="68"/>
      <c r="L1509" s="68"/>
      <c r="M1509" s="68"/>
      <c r="N1509" s="362"/>
      <c r="O1509" s="362"/>
      <c r="P1509" s="216">
        <v>12970.96</v>
      </c>
      <c r="Q1509" s="216">
        <v>0</v>
      </c>
      <c r="R1509" s="68" t="s">
        <v>638</v>
      </c>
      <c r="S1509" s="363"/>
      <c r="T1509" s="277"/>
    </row>
    <row r="1510" spans="1:20" ht="38.25">
      <c r="A1510" s="192" t="s">
        <v>667</v>
      </c>
      <c r="B1510" s="68"/>
      <c r="C1510" s="214" t="s">
        <v>1256</v>
      </c>
      <c r="D1510" s="215">
        <v>45106</v>
      </c>
      <c r="E1510" s="192" t="s">
        <v>3920</v>
      </c>
      <c r="F1510" s="192" t="s">
        <v>12</v>
      </c>
      <c r="G1510" s="192">
        <v>446783</v>
      </c>
      <c r="H1510" s="68"/>
      <c r="I1510" s="198" t="s">
        <v>1843</v>
      </c>
      <c r="J1510" s="68"/>
      <c r="K1510" s="68"/>
      <c r="L1510" s="68"/>
      <c r="M1510" s="68"/>
      <c r="N1510" s="362"/>
      <c r="O1510" s="362"/>
      <c r="P1510" s="216">
        <v>12970.96</v>
      </c>
      <c r="Q1510" s="216">
        <v>0</v>
      </c>
      <c r="R1510" s="68" t="s">
        <v>638</v>
      </c>
      <c r="S1510" s="363"/>
      <c r="T1510" s="277"/>
    </row>
    <row r="1511" spans="1:20" ht="38.25">
      <c r="A1511" s="192" t="s">
        <v>667</v>
      </c>
      <c r="B1511" s="68"/>
      <c r="C1511" s="214" t="s">
        <v>1256</v>
      </c>
      <c r="D1511" s="215">
        <v>45106</v>
      </c>
      <c r="E1511" s="192" t="s">
        <v>3921</v>
      </c>
      <c r="F1511" s="192" t="s">
        <v>12</v>
      </c>
      <c r="G1511" s="192">
        <v>446785</v>
      </c>
      <c r="H1511" s="68"/>
      <c r="I1511" s="198" t="s">
        <v>1843</v>
      </c>
      <c r="J1511" s="68"/>
      <c r="K1511" s="68"/>
      <c r="L1511" s="68"/>
      <c r="M1511" s="68"/>
      <c r="N1511" s="362"/>
      <c r="O1511" s="362"/>
      <c r="P1511" s="216">
        <v>238549.43</v>
      </c>
      <c r="Q1511" s="216">
        <v>0</v>
      </c>
      <c r="R1511" s="68" t="s">
        <v>638</v>
      </c>
      <c r="S1511" s="363"/>
      <c r="T1511" s="277"/>
    </row>
    <row r="1512" spans="1:20" ht="38.25">
      <c r="A1512" s="192" t="s">
        <v>667</v>
      </c>
      <c r="B1512" s="68"/>
      <c r="C1512" s="214" t="s">
        <v>1256</v>
      </c>
      <c r="D1512" s="215">
        <v>45106</v>
      </c>
      <c r="E1512" s="192" t="s">
        <v>3922</v>
      </c>
      <c r="F1512" s="192" t="s">
        <v>12</v>
      </c>
      <c r="G1512" s="192">
        <v>446787</v>
      </c>
      <c r="H1512" s="68"/>
      <c r="I1512" s="198" t="s">
        <v>1843</v>
      </c>
      <c r="J1512" s="68"/>
      <c r="K1512" s="68"/>
      <c r="L1512" s="68"/>
      <c r="M1512" s="68"/>
      <c r="N1512" s="362"/>
      <c r="O1512" s="362"/>
      <c r="P1512" s="216">
        <v>168.89</v>
      </c>
      <c r="Q1512" s="216">
        <v>0</v>
      </c>
      <c r="R1512" s="68" t="s">
        <v>638</v>
      </c>
      <c r="S1512" s="363"/>
      <c r="T1512" s="277"/>
    </row>
    <row r="1513" spans="1:20" ht="38.25">
      <c r="A1513" s="192" t="s">
        <v>667</v>
      </c>
      <c r="B1513" s="68"/>
      <c r="C1513" s="214" t="s">
        <v>1256</v>
      </c>
      <c r="D1513" s="215">
        <v>45106</v>
      </c>
      <c r="E1513" s="192" t="s">
        <v>3923</v>
      </c>
      <c r="F1513" s="192" t="s">
        <v>12</v>
      </c>
      <c r="G1513" s="192">
        <v>446789</v>
      </c>
      <c r="H1513" s="68"/>
      <c r="I1513" s="198" t="s">
        <v>1843</v>
      </c>
      <c r="J1513" s="68"/>
      <c r="K1513" s="68"/>
      <c r="L1513" s="68"/>
      <c r="M1513" s="68"/>
      <c r="N1513" s="362"/>
      <c r="O1513" s="362"/>
      <c r="P1513" s="216">
        <v>4584.26</v>
      </c>
      <c r="Q1513" s="216">
        <v>0</v>
      </c>
      <c r="R1513" s="68" t="s">
        <v>638</v>
      </c>
      <c r="S1513" s="363"/>
      <c r="T1513" s="277"/>
    </row>
    <row r="1514" spans="1:20" ht="38.25">
      <c r="A1514" s="192" t="s">
        <v>667</v>
      </c>
      <c r="B1514" s="68"/>
      <c r="C1514" s="214" t="s">
        <v>1256</v>
      </c>
      <c r="D1514" s="215">
        <v>45106</v>
      </c>
      <c r="E1514" s="192" t="s">
        <v>3924</v>
      </c>
      <c r="F1514" s="192" t="s">
        <v>12</v>
      </c>
      <c r="G1514" s="192">
        <v>446791</v>
      </c>
      <c r="H1514" s="68"/>
      <c r="I1514" s="198" t="s">
        <v>1843</v>
      </c>
      <c r="J1514" s="68"/>
      <c r="K1514" s="68"/>
      <c r="L1514" s="68"/>
      <c r="M1514" s="68"/>
      <c r="N1514" s="362"/>
      <c r="O1514" s="362"/>
      <c r="P1514" s="216">
        <v>1312.8</v>
      </c>
      <c r="Q1514" s="216">
        <v>0</v>
      </c>
      <c r="R1514" s="68" t="s">
        <v>638</v>
      </c>
      <c r="S1514" s="363"/>
      <c r="T1514" s="277"/>
    </row>
    <row r="1515" spans="1:20" ht="38.25">
      <c r="A1515" s="192" t="s">
        <v>667</v>
      </c>
      <c r="B1515" s="68"/>
      <c r="C1515" s="214" t="s">
        <v>1256</v>
      </c>
      <c r="D1515" s="215">
        <v>45106</v>
      </c>
      <c r="E1515" s="192" t="s">
        <v>3925</v>
      </c>
      <c r="F1515" s="192" t="s">
        <v>12</v>
      </c>
      <c r="G1515" s="192">
        <v>446793</v>
      </c>
      <c r="H1515" s="68"/>
      <c r="I1515" s="198" t="s">
        <v>1843</v>
      </c>
      <c r="J1515" s="68"/>
      <c r="K1515" s="68"/>
      <c r="L1515" s="68"/>
      <c r="M1515" s="68"/>
      <c r="N1515" s="362"/>
      <c r="O1515" s="362"/>
      <c r="P1515" s="216">
        <v>35626.31</v>
      </c>
      <c r="Q1515" s="216">
        <v>0</v>
      </c>
      <c r="R1515" s="68" t="s">
        <v>638</v>
      </c>
      <c r="S1515" s="363"/>
      <c r="T1515" s="277"/>
    </row>
    <row r="1516" spans="1:20" ht="38.25">
      <c r="A1516" s="192" t="s">
        <v>667</v>
      </c>
      <c r="B1516" s="68"/>
      <c r="C1516" s="214" t="s">
        <v>1256</v>
      </c>
      <c r="D1516" s="215">
        <v>45106</v>
      </c>
      <c r="E1516" s="192" t="s">
        <v>3926</v>
      </c>
      <c r="F1516" s="192" t="s">
        <v>12</v>
      </c>
      <c r="G1516" s="192">
        <v>446795</v>
      </c>
      <c r="H1516" s="68"/>
      <c r="I1516" s="198" t="s">
        <v>1843</v>
      </c>
      <c r="J1516" s="68"/>
      <c r="K1516" s="68"/>
      <c r="L1516" s="68"/>
      <c r="M1516" s="68"/>
      <c r="N1516" s="362"/>
      <c r="O1516" s="362"/>
      <c r="P1516" s="216">
        <v>4391.63</v>
      </c>
      <c r="Q1516" s="216">
        <v>0</v>
      </c>
      <c r="R1516" s="68" t="s">
        <v>638</v>
      </c>
      <c r="S1516" s="363"/>
      <c r="T1516" s="277"/>
    </row>
    <row r="1517" spans="1:20" ht="38.25">
      <c r="A1517" s="192" t="s">
        <v>667</v>
      </c>
      <c r="B1517" s="68"/>
      <c r="C1517" s="214" t="s">
        <v>1256</v>
      </c>
      <c r="D1517" s="215">
        <v>45106</v>
      </c>
      <c r="E1517" s="192" t="s">
        <v>3927</v>
      </c>
      <c r="F1517" s="192" t="s">
        <v>12</v>
      </c>
      <c r="G1517" s="192">
        <v>446797</v>
      </c>
      <c r="H1517" s="68"/>
      <c r="I1517" s="198" t="s">
        <v>1843</v>
      </c>
      <c r="J1517" s="68"/>
      <c r="K1517" s="68"/>
      <c r="L1517" s="68"/>
      <c r="M1517" s="68"/>
      <c r="N1517" s="362"/>
      <c r="O1517" s="362"/>
      <c r="P1517" s="216">
        <v>12493.02</v>
      </c>
      <c r="Q1517" s="216">
        <v>0</v>
      </c>
      <c r="R1517" s="68" t="s">
        <v>638</v>
      </c>
      <c r="S1517" s="363"/>
      <c r="T1517" s="277"/>
    </row>
    <row r="1518" spans="1:20" ht="38.25">
      <c r="A1518" s="192" t="s">
        <v>667</v>
      </c>
      <c r="B1518" s="68"/>
      <c r="C1518" s="214" t="s">
        <v>1256</v>
      </c>
      <c r="D1518" s="215">
        <v>45106</v>
      </c>
      <c r="E1518" s="192" t="s">
        <v>3928</v>
      </c>
      <c r="F1518" s="192" t="s">
        <v>12</v>
      </c>
      <c r="G1518" s="192">
        <v>446800</v>
      </c>
      <c r="H1518" s="68"/>
      <c r="I1518" s="198" t="s">
        <v>1843</v>
      </c>
      <c r="J1518" s="68"/>
      <c r="K1518" s="68"/>
      <c r="L1518" s="68"/>
      <c r="M1518" s="68"/>
      <c r="N1518" s="362"/>
      <c r="O1518" s="362"/>
      <c r="P1518" s="216">
        <v>5343948.51</v>
      </c>
      <c r="Q1518" s="216">
        <v>0</v>
      </c>
      <c r="R1518" s="68" t="s">
        <v>638</v>
      </c>
      <c r="S1518" s="363"/>
      <c r="T1518" s="277"/>
    </row>
    <row r="1519" spans="1:20" ht="38.25">
      <c r="A1519" s="192" t="s">
        <v>667</v>
      </c>
      <c r="B1519" s="68"/>
      <c r="C1519" s="214" t="s">
        <v>1256</v>
      </c>
      <c r="D1519" s="215">
        <v>45106</v>
      </c>
      <c r="E1519" s="192" t="s">
        <v>3929</v>
      </c>
      <c r="F1519" s="192" t="s">
        <v>12</v>
      </c>
      <c r="G1519" s="192">
        <v>446802</v>
      </c>
      <c r="H1519" s="68"/>
      <c r="I1519" s="198" t="s">
        <v>1843</v>
      </c>
      <c r="J1519" s="68"/>
      <c r="K1519" s="68"/>
      <c r="L1519" s="68"/>
      <c r="M1519" s="68"/>
      <c r="N1519" s="362"/>
      <c r="O1519" s="362"/>
      <c r="P1519" s="216">
        <v>12433586.939999999</v>
      </c>
      <c r="Q1519" s="216">
        <v>0</v>
      </c>
      <c r="R1519" s="68" t="s">
        <v>638</v>
      </c>
      <c r="S1519" s="363"/>
      <c r="T1519" s="277"/>
    </row>
    <row r="1520" spans="1:20" ht="38.25">
      <c r="A1520" s="192" t="s">
        <v>667</v>
      </c>
      <c r="B1520" s="68"/>
      <c r="C1520" s="214" t="s">
        <v>1256</v>
      </c>
      <c r="D1520" s="215">
        <v>45106</v>
      </c>
      <c r="E1520" s="192" t="s">
        <v>3930</v>
      </c>
      <c r="F1520" s="192" t="s">
        <v>12</v>
      </c>
      <c r="G1520" s="192">
        <v>446804</v>
      </c>
      <c r="H1520" s="68"/>
      <c r="I1520" s="198" t="s">
        <v>1843</v>
      </c>
      <c r="J1520" s="68"/>
      <c r="K1520" s="68"/>
      <c r="L1520" s="68"/>
      <c r="M1520" s="68"/>
      <c r="N1520" s="362"/>
      <c r="O1520" s="362"/>
      <c r="P1520" s="216">
        <v>12970.96</v>
      </c>
      <c r="Q1520" s="216">
        <v>0</v>
      </c>
      <c r="R1520" s="68" t="s">
        <v>638</v>
      </c>
      <c r="S1520" s="363"/>
      <c r="T1520" s="277"/>
    </row>
    <row r="1521" spans="1:20" ht="38.25">
      <c r="A1521" s="192" t="s">
        <v>667</v>
      </c>
      <c r="B1521" s="68"/>
      <c r="C1521" s="214" t="s">
        <v>1256</v>
      </c>
      <c r="D1521" s="215">
        <v>45106</v>
      </c>
      <c r="E1521" s="192" t="s">
        <v>3931</v>
      </c>
      <c r="F1521" s="192" t="s">
        <v>12</v>
      </c>
      <c r="G1521" s="192">
        <v>446806</v>
      </c>
      <c r="H1521" s="68"/>
      <c r="I1521" s="198" t="s">
        <v>1843</v>
      </c>
      <c r="J1521" s="68"/>
      <c r="K1521" s="68"/>
      <c r="L1521" s="68"/>
      <c r="M1521" s="68"/>
      <c r="N1521" s="362"/>
      <c r="O1521" s="362"/>
      <c r="P1521" s="216">
        <v>5475.58</v>
      </c>
      <c r="Q1521" s="216">
        <v>0</v>
      </c>
      <c r="R1521" s="68" t="s">
        <v>638</v>
      </c>
      <c r="S1521" s="363"/>
      <c r="T1521" s="277"/>
    </row>
    <row r="1522" spans="1:20" ht="38.25">
      <c r="A1522" s="192" t="s">
        <v>667</v>
      </c>
      <c r="B1522" s="68"/>
      <c r="C1522" s="214" t="s">
        <v>1256</v>
      </c>
      <c r="D1522" s="215">
        <v>45106</v>
      </c>
      <c r="E1522" s="192" t="s">
        <v>3932</v>
      </c>
      <c r="F1522" s="192" t="s">
        <v>12</v>
      </c>
      <c r="G1522" s="192">
        <v>446808</v>
      </c>
      <c r="H1522" s="68"/>
      <c r="I1522" s="198" t="s">
        <v>1843</v>
      </c>
      <c r="J1522" s="68"/>
      <c r="K1522" s="68"/>
      <c r="L1522" s="68"/>
      <c r="M1522" s="68"/>
      <c r="N1522" s="362"/>
      <c r="O1522" s="362"/>
      <c r="P1522" s="216">
        <v>3331.42</v>
      </c>
      <c r="Q1522" s="216">
        <v>0</v>
      </c>
      <c r="R1522" s="68" t="s">
        <v>638</v>
      </c>
      <c r="S1522" s="363"/>
      <c r="T1522" s="277"/>
    </row>
    <row r="1523" spans="1:20" ht="38.25">
      <c r="A1523" s="192" t="s">
        <v>667</v>
      </c>
      <c r="B1523" s="68"/>
      <c r="C1523" s="214" t="s">
        <v>1256</v>
      </c>
      <c r="D1523" s="215">
        <v>45106</v>
      </c>
      <c r="E1523" s="192" t="s">
        <v>3933</v>
      </c>
      <c r="F1523" s="192" t="s">
        <v>12</v>
      </c>
      <c r="G1523" s="192">
        <v>446810</v>
      </c>
      <c r="H1523" s="68"/>
      <c r="I1523" s="198" t="s">
        <v>1843</v>
      </c>
      <c r="J1523" s="68"/>
      <c r="K1523" s="68"/>
      <c r="L1523" s="68"/>
      <c r="M1523" s="68"/>
      <c r="N1523" s="362"/>
      <c r="O1523" s="362"/>
      <c r="P1523" s="216">
        <v>192.56</v>
      </c>
      <c r="Q1523" s="216">
        <v>0</v>
      </c>
      <c r="R1523" s="68" t="s">
        <v>638</v>
      </c>
      <c r="S1523" s="363"/>
      <c r="T1523" s="277"/>
    </row>
    <row r="1524" spans="1:20" ht="38.25">
      <c r="A1524" s="192" t="s">
        <v>667</v>
      </c>
      <c r="B1524" s="68"/>
      <c r="C1524" s="214" t="s">
        <v>1256</v>
      </c>
      <c r="D1524" s="215">
        <v>45106</v>
      </c>
      <c r="E1524" s="192" t="s">
        <v>3934</v>
      </c>
      <c r="F1524" s="192" t="s">
        <v>12</v>
      </c>
      <c r="G1524" s="192">
        <v>446812</v>
      </c>
      <c r="H1524" s="68"/>
      <c r="I1524" s="198" t="s">
        <v>1843</v>
      </c>
      <c r="J1524" s="68"/>
      <c r="K1524" s="68"/>
      <c r="L1524" s="68"/>
      <c r="M1524" s="68"/>
      <c r="N1524" s="362"/>
      <c r="O1524" s="362"/>
      <c r="P1524" s="216">
        <v>4584.26</v>
      </c>
      <c r="Q1524" s="216">
        <v>0</v>
      </c>
      <c r="R1524" s="68" t="s">
        <v>638</v>
      </c>
      <c r="S1524" s="363"/>
      <c r="T1524" s="277"/>
    </row>
    <row r="1525" spans="1:20" ht="38.25">
      <c r="A1525" s="192" t="s">
        <v>667</v>
      </c>
      <c r="B1525" s="68"/>
      <c r="C1525" s="214" t="s">
        <v>1256</v>
      </c>
      <c r="D1525" s="215">
        <v>45106</v>
      </c>
      <c r="E1525" s="192" t="s">
        <v>3935</v>
      </c>
      <c r="F1525" s="192" t="s">
        <v>12</v>
      </c>
      <c r="G1525" s="192">
        <v>446814</v>
      </c>
      <c r="H1525" s="68"/>
      <c r="I1525" s="198" t="s">
        <v>1843</v>
      </c>
      <c r="J1525" s="68"/>
      <c r="K1525" s="68"/>
      <c r="L1525" s="68"/>
      <c r="M1525" s="68"/>
      <c r="N1525" s="362"/>
      <c r="O1525" s="362"/>
      <c r="P1525" s="216">
        <v>4584.26</v>
      </c>
      <c r="Q1525" s="216">
        <v>0</v>
      </c>
      <c r="R1525" s="68" t="s">
        <v>638</v>
      </c>
      <c r="S1525" s="363"/>
      <c r="T1525" s="277"/>
    </row>
    <row r="1526" spans="1:20" ht="38.25">
      <c r="A1526" s="192" t="s">
        <v>667</v>
      </c>
      <c r="B1526" s="68"/>
      <c r="C1526" s="214" t="s">
        <v>1256</v>
      </c>
      <c r="D1526" s="215">
        <v>45106</v>
      </c>
      <c r="E1526" s="192" t="s">
        <v>3936</v>
      </c>
      <c r="F1526" s="192" t="s">
        <v>12</v>
      </c>
      <c r="G1526" s="192">
        <v>446816</v>
      </c>
      <c r="H1526" s="68"/>
      <c r="I1526" s="198" t="s">
        <v>1843</v>
      </c>
      <c r="J1526" s="68"/>
      <c r="K1526" s="68"/>
      <c r="L1526" s="68"/>
      <c r="M1526" s="68"/>
      <c r="N1526" s="362"/>
      <c r="O1526" s="362"/>
      <c r="P1526" s="216">
        <v>4584.26</v>
      </c>
      <c r="Q1526" s="216">
        <v>0</v>
      </c>
      <c r="R1526" s="68" t="s">
        <v>638</v>
      </c>
      <c r="S1526" s="363"/>
      <c r="T1526" s="277"/>
    </row>
    <row r="1527" spans="1:20" ht="38.25">
      <c r="A1527" s="192" t="s">
        <v>667</v>
      </c>
      <c r="B1527" s="68"/>
      <c r="C1527" s="214" t="s">
        <v>1256</v>
      </c>
      <c r="D1527" s="215">
        <v>45106</v>
      </c>
      <c r="E1527" s="192" t="s">
        <v>3937</v>
      </c>
      <c r="F1527" s="192" t="s">
        <v>12</v>
      </c>
      <c r="G1527" s="192">
        <v>446818</v>
      </c>
      <c r="H1527" s="68"/>
      <c r="I1527" s="198" t="s">
        <v>1843</v>
      </c>
      <c r="J1527" s="68"/>
      <c r="K1527" s="68"/>
      <c r="L1527" s="68"/>
      <c r="M1527" s="68"/>
      <c r="N1527" s="362"/>
      <c r="O1527" s="362"/>
      <c r="P1527" s="216">
        <v>4584.26</v>
      </c>
      <c r="Q1527" s="216">
        <v>0</v>
      </c>
      <c r="R1527" s="68" t="s">
        <v>638</v>
      </c>
      <c r="S1527" s="363"/>
      <c r="T1527" s="277"/>
    </row>
    <row r="1528" spans="1:20" ht="38.25">
      <c r="A1528" s="192" t="s">
        <v>667</v>
      </c>
      <c r="B1528" s="68"/>
      <c r="C1528" s="214" t="s">
        <v>1256</v>
      </c>
      <c r="D1528" s="215">
        <v>45106</v>
      </c>
      <c r="E1528" s="192" t="s">
        <v>3938</v>
      </c>
      <c r="F1528" s="192" t="s">
        <v>12</v>
      </c>
      <c r="G1528" s="192">
        <v>446820</v>
      </c>
      <c r="H1528" s="68"/>
      <c r="I1528" s="198" t="s">
        <v>1843</v>
      </c>
      <c r="J1528" s="68"/>
      <c r="K1528" s="68"/>
      <c r="L1528" s="68"/>
      <c r="M1528" s="68"/>
      <c r="N1528" s="362"/>
      <c r="O1528" s="362"/>
      <c r="P1528" s="216">
        <v>42553.27</v>
      </c>
      <c r="Q1528" s="216">
        <v>0</v>
      </c>
      <c r="R1528" s="68" t="s">
        <v>638</v>
      </c>
      <c r="S1528" s="363"/>
      <c r="T1528" s="277"/>
    </row>
    <row r="1529" spans="1:20" ht="38.25">
      <c r="A1529" s="192" t="s">
        <v>667</v>
      </c>
      <c r="B1529" s="68"/>
      <c r="C1529" s="214" t="s">
        <v>1256</v>
      </c>
      <c r="D1529" s="215">
        <v>45106</v>
      </c>
      <c r="E1529" s="192" t="s">
        <v>3939</v>
      </c>
      <c r="F1529" s="192" t="s">
        <v>12</v>
      </c>
      <c r="G1529" s="192">
        <v>446822</v>
      </c>
      <c r="H1529" s="68"/>
      <c r="I1529" s="198" t="s">
        <v>1843</v>
      </c>
      <c r="J1529" s="68"/>
      <c r="K1529" s="68"/>
      <c r="L1529" s="68"/>
      <c r="M1529" s="68"/>
      <c r="N1529" s="362"/>
      <c r="O1529" s="362"/>
      <c r="P1529" s="216">
        <v>25889.91</v>
      </c>
      <c r="Q1529" s="216">
        <v>0</v>
      </c>
      <c r="R1529" s="68" t="s">
        <v>638</v>
      </c>
      <c r="S1529" s="363"/>
      <c r="T1529" s="277"/>
    </row>
    <row r="1530" spans="1:20" ht="38.25">
      <c r="A1530" s="192" t="s">
        <v>667</v>
      </c>
      <c r="B1530" s="68"/>
      <c r="C1530" s="214" t="s">
        <v>1256</v>
      </c>
      <c r="D1530" s="215">
        <v>45106</v>
      </c>
      <c r="E1530" s="192" t="s">
        <v>3940</v>
      </c>
      <c r="F1530" s="192" t="s">
        <v>12</v>
      </c>
      <c r="G1530" s="192">
        <v>446824</v>
      </c>
      <c r="H1530" s="68"/>
      <c r="I1530" s="198" t="s">
        <v>1843</v>
      </c>
      <c r="J1530" s="68"/>
      <c r="K1530" s="68"/>
      <c r="L1530" s="68"/>
      <c r="M1530" s="68"/>
      <c r="N1530" s="362"/>
      <c r="O1530" s="362"/>
      <c r="P1530" s="216">
        <v>1496.65</v>
      </c>
      <c r="Q1530" s="216">
        <v>0</v>
      </c>
      <c r="R1530" s="68" t="s">
        <v>638</v>
      </c>
      <c r="S1530" s="363"/>
      <c r="T1530" s="277"/>
    </row>
    <row r="1531" spans="1:20" ht="38.25">
      <c r="A1531" s="192" t="s">
        <v>667</v>
      </c>
      <c r="B1531" s="68"/>
      <c r="C1531" s="214" t="s">
        <v>1256</v>
      </c>
      <c r="D1531" s="215">
        <v>45106</v>
      </c>
      <c r="E1531" s="192" t="s">
        <v>3941</v>
      </c>
      <c r="F1531" s="192" t="s">
        <v>12</v>
      </c>
      <c r="G1531" s="192">
        <v>446826</v>
      </c>
      <c r="H1531" s="68"/>
      <c r="I1531" s="198" t="s">
        <v>1843</v>
      </c>
      <c r="J1531" s="68"/>
      <c r="K1531" s="68"/>
      <c r="L1531" s="68"/>
      <c r="M1531" s="68"/>
      <c r="N1531" s="362"/>
      <c r="O1531" s="362"/>
      <c r="P1531" s="216">
        <v>35626.31</v>
      </c>
      <c r="Q1531" s="216">
        <v>0</v>
      </c>
      <c r="R1531" s="68" t="s">
        <v>638</v>
      </c>
      <c r="S1531" s="363"/>
      <c r="T1531" s="277"/>
    </row>
    <row r="1532" spans="1:20" ht="38.25">
      <c r="A1532" s="192" t="s">
        <v>667</v>
      </c>
      <c r="B1532" s="68"/>
      <c r="C1532" s="214" t="s">
        <v>1256</v>
      </c>
      <c r="D1532" s="215">
        <v>45106</v>
      </c>
      <c r="E1532" s="192" t="s">
        <v>3942</v>
      </c>
      <c r="F1532" s="192" t="s">
        <v>12</v>
      </c>
      <c r="G1532" s="192">
        <v>446828</v>
      </c>
      <c r="H1532" s="68"/>
      <c r="I1532" s="198" t="s">
        <v>1843</v>
      </c>
      <c r="J1532" s="68"/>
      <c r="K1532" s="68"/>
      <c r="L1532" s="68"/>
      <c r="M1532" s="68"/>
      <c r="N1532" s="362"/>
      <c r="O1532" s="362"/>
      <c r="P1532" s="216">
        <v>35626.31</v>
      </c>
      <c r="Q1532" s="216">
        <v>0</v>
      </c>
      <c r="R1532" s="68" t="s">
        <v>638</v>
      </c>
      <c r="S1532" s="363"/>
      <c r="T1532" s="277"/>
    </row>
    <row r="1533" spans="1:20" ht="38.25">
      <c r="A1533" s="192" t="s">
        <v>667</v>
      </c>
      <c r="B1533" s="68"/>
      <c r="C1533" s="214" t="s">
        <v>1256</v>
      </c>
      <c r="D1533" s="215">
        <v>45106</v>
      </c>
      <c r="E1533" s="192" t="s">
        <v>3943</v>
      </c>
      <c r="F1533" s="192" t="s">
        <v>12</v>
      </c>
      <c r="G1533" s="192">
        <v>446830</v>
      </c>
      <c r="H1533" s="68"/>
      <c r="I1533" s="198" t="s">
        <v>1843</v>
      </c>
      <c r="J1533" s="68"/>
      <c r="K1533" s="68"/>
      <c r="L1533" s="68"/>
      <c r="M1533" s="68"/>
      <c r="N1533" s="362"/>
      <c r="O1533" s="362"/>
      <c r="P1533" s="216">
        <v>35626.31</v>
      </c>
      <c r="Q1533" s="216">
        <v>0</v>
      </c>
      <c r="R1533" s="68" t="s">
        <v>638</v>
      </c>
      <c r="S1533" s="363"/>
      <c r="T1533" s="277"/>
    </row>
    <row r="1534" spans="1:20" ht="38.25">
      <c r="A1534" s="192" t="s">
        <v>667</v>
      </c>
      <c r="B1534" s="68"/>
      <c r="C1534" s="214" t="s">
        <v>1256</v>
      </c>
      <c r="D1534" s="215">
        <v>45106</v>
      </c>
      <c r="E1534" s="192" t="s">
        <v>3944</v>
      </c>
      <c r="F1534" s="192" t="s">
        <v>12</v>
      </c>
      <c r="G1534" s="192">
        <v>446832</v>
      </c>
      <c r="H1534" s="68"/>
      <c r="I1534" s="198" t="s">
        <v>1843</v>
      </c>
      <c r="J1534" s="68"/>
      <c r="K1534" s="68"/>
      <c r="L1534" s="68"/>
      <c r="M1534" s="68"/>
      <c r="N1534" s="362"/>
      <c r="O1534" s="362"/>
      <c r="P1534" s="216">
        <v>35626.31</v>
      </c>
      <c r="Q1534" s="216">
        <v>0</v>
      </c>
      <c r="R1534" s="68" t="s">
        <v>638</v>
      </c>
      <c r="S1534" s="363"/>
      <c r="T1534" s="277"/>
    </row>
    <row r="1535" spans="1:20" ht="38.25">
      <c r="A1535" s="192" t="s">
        <v>667</v>
      </c>
      <c r="B1535" s="68"/>
      <c r="C1535" s="214" t="s">
        <v>1256</v>
      </c>
      <c r="D1535" s="215">
        <v>45106</v>
      </c>
      <c r="E1535" s="192" t="s">
        <v>3945</v>
      </c>
      <c r="F1535" s="192" t="s">
        <v>12</v>
      </c>
      <c r="G1535" s="192">
        <v>446834</v>
      </c>
      <c r="H1535" s="68"/>
      <c r="I1535" s="198" t="s">
        <v>1843</v>
      </c>
      <c r="J1535" s="68"/>
      <c r="K1535" s="68"/>
      <c r="L1535" s="68"/>
      <c r="M1535" s="68"/>
      <c r="N1535" s="362"/>
      <c r="O1535" s="362"/>
      <c r="P1535" s="216">
        <v>42545.24</v>
      </c>
      <c r="Q1535" s="216">
        <v>0</v>
      </c>
      <c r="R1535" s="68" t="s">
        <v>638</v>
      </c>
      <c r="S1535" s="363"/>
      <c r="T1535" s="277"/>
    </row>
    <row r="1536" spans="1:20" ht="38.25">
      <c r="A1536" s="192" t="s">
        <v>667</v>
      </c>
      <c r="B1536" s="68"/>
      <c r="C1536" s="214" t="s">
        <v>1256</v>
      </c>
      <c r="D1536" s="215">
        <v>45106</v>
      </c>
      <c r="E1536" s="192" t="s">
        <v>3946</v>
      </c>
      <c r="F1536" s="192" t="s">
        <v>12</v>
      </c>
      <c r="G1536" s="192">
        <v>446836</v>
      </c>
      <c r="H1536" s="68"/>
      <c r="I1536" s="198" t="s">
        <v>1843</v>
      </c>
      <c r="J1536" s="68"/>
      <c r="K1536" s="68"/>
      <c r="L1536" s="68"/>
      <c r="M1536" s="68"/>
      <c r="N1536" s="362"/>
      <c r="O1536" s="362"/>
      <c r="P1536" s="216">
        <v>4415.3</v>
      </c>
      <c r="Q1536" s="216">
        <v>0</v>
      </c>
      <c r="R1536" s="68" t="s">
        <v>638</v>
      </c>
      <c r="S1536" s="363"/>
      <c r="T1536" s="277"/>
    </row>
    <row r="1537" spans="1:20" ht="38.25">
      <c r="A1537" s="192" t="s">
        <v>667</v>
      </c>
      <c r="B1537" s="68"/>
      <c r="C1537" s="214" t="s">
        <v>1256</v>
      </c>
      <c r="D1537" s="215">
        <v>45106</v>
      </c>
      <c r="E1537" s="192" t="s">
        <v>3947</v>
      </c>
      <c r="F1537" s="192" t="s">
        <v>12</v>
      </c>
      <c r="G1537" s="192">
        <v>446838</v>
      </c>
      <c r="H1537" s="68"/>
      <c r="I1537" s="198" t="s">
        <v>1843</v>
      </c>
      <c r="J1537" s="68"/>
      <c r="K1537" s="68"/>
      <c r="L1537" s="68"/>
      <c r="M1537" s="68"/>
      <c r="N1537" s="362"/>
      <c r="O1537" s="362"/>
      <c r="P1537" s="216">
        <v>1252.8399999999999</v>
      </c>
      <c r="Q1537" s="216">
        <v>0</v>
      </c>
      <c r="R1537" s="68" t="s">
        <v>638</v>
      </c>
      <c r="S1537" s="363"/>
      <c r="T1537" s="277"/>
    </row>
    <row r="1538" spans="1:20" ht="38.25">
      <c r="A1538" s="192" t="s">
        <v>667</v>
      </c>
      <c r="B1538" s="68"/>
      <c r="C1538" s="214" t="s">
        <v>1256</v>
      </c>
      <c r="D1538" s="215">
        <v>45106</v>
      </c>
      <c r="E1538" s="192" t="s">
        <v>3948</v>
      </c>
      <c r="F1538" s="192" t="s">
        <v>12</v>
      </c>
      <c r="G1538" s="192">
        <v>446846</v>
      </c>
      <c r="H1538" s="68"/>
      <c r="I1538" s="198" t="s">
        <v>1843</v>
      </c>
      <c r="J1538" s="68"/>
      <c r="K1538" s="68"/>
      <c r="L1538" s="68"/>
      <c r="M1538" s="68"/>
      <c r="N1538" s="362"/>
      <c r="O1538" s="362"/>
      <c r="P1538" s="216">
        <v>34313.51</v>
      </c>
      <c r="Q1538" s="216">
        <v>0</v>
      </c>
      <c r="R1538" s="68" t="s">
        <v>638</v>
      </c>
      <c r="S1538" s="363"/>
      <c r="T1538" s="277"/>
    </row>
    <row r="1539" spans="1:20" ht="38.25">
      <c r="A1539" s="192" t="s">
        <v>667</v>
      </c>
      <c r="B1539" s="68"/>
      <c r="C1539" s="214" t="s">
        <v>1256</v>
      </c>
      <c r="D1539" s="215">
        <v>45106</v>
      </c>
      <c r="E1539" s="192" t="s">
        <v>3949</v>
      </c>
      <c r="F1539" s="192" t="s">
        <v>12</v>
      </c>
      <c r="G1539" s="192">
        <v>446840</v>
      </c>
      <c r="H1539" s="68"/>
      <c r="I1539" s="198" t="s">
        <v>1843</v>
      </c>
      <c r="J1539" s="68"/>
      <c r="K1539" s="68"/>
      <c r="L1539" s="68"/>
      <c r="M1539" s="68"/>
      <c r="N1539" s="362"/>
      <c r="O1539" s="362"/>
      <c r="P1539" s="216">
        <v>12426.07</v>
      </c>
      <c r="Q1539" s="216">
        <v>0</v>
      </c>
      <c r="R1539" s="68" t="s">
        <v>638</v>
      </c>
      <c r="S1539" s="363"/>
      <c r="T1539" s="277"/>
    </row>
    <row r="1540" spans="1:20" ht="38.25">
      <c r="A1540" s="192" t="s">
        <v>667</v>
      </c>
      <c r="B1540" s="68"/>
      <c r="C1540" s="214" t="s">
        <v>1256</v>
      </c>
      <c r="D1540" s="215">
        <v>45106</v>
      </c>
      <c r="E1540" s="192" t="s">
        <v>3950</v>
      </c>
      <c r="F1540" s="192" t="s">
        <v>12</v>
      </c>
      <c r="G1540" s="192">
        <v>446842</v>
      </c>
      <c r="H1540" s="68"/>
      <c r="I1540" s="198" t="s">
        <v>1843</v>
      </c>
      <c r="J1540" s="68"/>
      <c r="K1540" s="68"/>
      <c r="L1540" s="68"/>
      <c r="M1540" s="68"/>
      <c r="N1540" s="362"/>
      <c r="O1540" s="362"/>
      <c r="P1540" s="216">
        <v>3544.84</v>
      </c>
      <c r="Q1540" s="216">
        <v>0</v>
      </c>
      <c r="R1540" s="68" t="s">
        <v>638</v>
      </c>
      <c r="S1540" s="363"/>
      <c r="T1540" s="277"/>
    </row>
    <row r="1541" spans="1:20" ht="38.25">
      <c r="A1541" s="192" t="s">
        <v>667</v>
      </c>
      <c r="B1541" s="68"/>
      <c r="C1541" s="214" t="s">
        <v>1256</v>
      </c>
      <c r="D1541" s="215">
        <v>45106</v>
      </c>
      <c r="E1541" s="192" t="s">
        <v>3951</v>
      </c>
      <c r="F1541" s="192" t="s">
        <v>12</v>
      </c>
      <c r="G1541" s="192">
        <v>446844</v>
      </c>
      <c r="H1541" s="68"/>
      <c r="I1541" s="198" t="s">
        <v>1843</v>
      </c>
      <c r="J1541" s="68"/>
      <c r="K1541" s="68"/>
      <c r="L1541" s="68"/>
      <c r="M1541" s="68"/>
      <c r="N1541" s="362"/>
      <c r="O1541" s="362"/>
      <c r="P1541" s="216">
        <v>9736.4</v>
      </c>
      <c r="Q1541" s="216">
        <v>0</v>
      </c>
      <c r="R1541" s="68" t="s">
        <v>638</v>
      </c>
      <c r="S1541" s="363"/>
      <c r="T1541" s="277"/>
    </row>
    <row r="1542" spans="1:20" ht="38.25">
      <c r="A1542" s="192" t="s">
        <v>667</v>
      </c>
      <c r="B1542" s="68"/>
      <c r="C1542" s="214" t="s">
        <v>1256</v>
      </c>
      <c r="D1542" s="215">
        <v>45106</v>
      </c>
      <c r="E1542" s="192" t="s">
        <v>3952</v>
      </c>
      <c r="F1542" s="192" t="s">
        <v>12</v>
      </c>
      <c r="G1542" s="192">
        <v>446848</v>
      </c>
      <c r="H1542" s="68"/>
      <c r="I1542" s="198" t="s">
        <v>1843</v>
      </c>
      <c r="J1542" s="68"/>
      <c r="K1542" s="68"/>
      <c r="L1542" s="68"/>
      <c r="M1542" s="68"/>
      <c r="N1542" s="362"/>
      <c r="O1542" s="362"/>
      <c r="P1542" s="216">
        <v>34129.67</v>
      </c>
      <c r="Q1542" s="216">
        <v>0</v>
      </c>
      <c r="R1542" s="68" t="s">
        <v>638</v>
      </c>
      <c r="S1542" s="363"/>
      <c r="T1542" s="277"/>
    </row>
    <row r="1543" spans="1:20" ht="51">
      <c r="A1543" s="192">
        <v>16</v>
      </c>
      <c r="B1543" s="68"/>
      <c r="C1543" s="214" t="s">
        <v>40</v>
      </c>
      <c r="D1543" s="215">
        <v>45106</v>
      </c>
      <c r="E1543" s="192" t="s">
        <v>3953</v>
      </c>
      <c r="F1543" s="192" t="s">
        <v>3</v>
      </c>
      <c r="G1543" s="192">
        <v>2123228</v>
      </c>
      <c r="H1543" s="68"/>
      <c r="I1543" s="198" t="s">
        <v>4213</v>
      </c>
      <c r="J1543" s="68"/>
      <c r="K1543" s="68"/>
      <c r="L1543" s="68"/>
      <c r="M1543" s="68"/>
      <c r="N1543" s="362"/>
      <c r="O1543" s="362"/>
      <c r="P1543" s="216">
        <v>0</v>
      </c>
      <c r="Q1543" s="216">
        <v>157850.70000000001</v>
      </c>
      <c r="R1543" s="68" t="s">
        <v>638</v>
      </c>
      <c r="S1543" s="363"/>
      <c r="T1543" s="277"/>
    </row>
    <row r="1544" spans="1:20" ht="63.75">
      <c r="A1544" s="192">
        <v>16</v>
      </c>
      <c r="B1544" s="68"/>
      <c r="C1544" s="214" t="s">
        <v>40</v>
      </c>
      <c r="D1544" s="215">
        <v>45107</v>
      </c>
      <c r="E1544" s="192" t="s">
        <v>3954</v>
      </c>
      <c r="F1544" s="192" t="s">
        <v>3</v>
      </c>
      <c r="G1544" s="192">
        <v>2123450</v>
      </c>
      <c r="H1544" s="68"/>
      <c r="I1544" s="198" t="s">
        <v>3050</v>
      </c>
      <c r="J1544" s="68"/>
      <c r="K1544" s="68"/>
      <c r="L1544" s="68"/>
      <c r="M1544" s="68"/>
      <c r="N1544" s="362"/>
      <c r="O1544" s="362"/>
      <c r="P1544" s="216">
        <v>0</v>
      </c>
      <c r="Q1544" s="216">
        <v>3000</v>
      </c>
      <c r="R1544" s="68" t="s">
        <v>638</v>
      </c>
      <c r="S1544" s="363"/>
      <c r="T1544" s="277"/>
    </row>
    <row r="1545" spans="1:20" ht="51">
      <c r="A1545" s="192">
        <v>389</v>
      </c>
      <c r="B1545" s="68"/>
      <c r="C1545" s="214" t="s">
        <v>1422</v>
      </c>
      <c r="D1545" s="215">
        <v>45107</v>
      </c>
      <c r="E1545" s="192" t="s">
        <v>3955</v>
      </c>
      <c r="F1545" s="192" t="s">
        <v>3</v>
      </c>
      <c r="G1545" s="192">
        <v>2123454</v>
      </c>
      <c r="H1545" s="68"/>
      <c r="I1545" s="198" t="s">
        <v>4214</v>
      </c>
      <c r="J1545" s="68"/>
      <c r="K1545" s="68"/>
      <c r="L1545" s="68"/>
      <c r="M1545" s="68"/>
      <c r="N1545" s="362"/>
      <c r="O1545" s="362"/>
      <c r="P1545" s="216">
        <v>0</v>
      </c>
      <c r="Q1545" s="216">
        <v>15</v>
      </c>
      <c r="R1545" s="68" t="s">
        <v>638</v>
      </c>
      <c r="S1545" s="363"/>
      <c r="T1545" s="277"/>
    </row>
    <row r="1546" spans="1:20" ht="51">
      <c r="A1546" s="192" t="s">
        <v>541</v>
      </c>
      <c r="B1546" s="68"/>
      <c r="C1546" s="214" t="s">
        <v>590</v>
      </c>
      <c r="D1546" s="215">
        <v>45107</v>
      </c>
      <c r="E1546" s="192" t="s">
        <v>3956</v>
      </c>
      <c r="F1546" s="192" t="s">
        <v>3</v>
      </c>
      <c r="G1546" s="192">
        <v>2123469</v>
      </c>
      <c r="H1546" s="68"/>
      <c r="I1546" s="198" t="s">
        <v>4215</v>
      </c>
      <c r="J1546" s="68"/>
      <c r="K1546" s="68"/>
      <c r="L1546" s="68"/>
      <c r="M1546" s="68"/>
      <c r="N1546" s="362"/>
      <c r="O1546" s="362"/>
      <c r="P1546" s="216">
        <v>0</v>
      </c>
      <c r="Q1546" s="216">
        <v>842.76</v>
      </c>
      <c r="R1546" s="68" t="s">
        <v>638</v>
      </c>
      <c r="S1546" s="363"/>
      <c r="T1546" s="277"/>
    </row>
    <row r="1547" spans="1:20" ht="51">
      <c r="A1547" s="192">
        <v>389</v>
      </c>
      <c r="B1547" s="68"/>
      <c r="C1547" s="214" t="s">
        <v>1422</v>
      </c>
      <c r="D1547" s="215">
        <v>45107</v>
      </c>
      <c r="E1547" s="192" t="s">
        <v>3957</v>
      </c>
      <c r="F1547" s="192" t="s">
        <v>3</v>
      </c>
      <c r="G1547" s="192">
        <v>2123470</v>
      </c>
      <c r="H1547" s="68"/>
      <c r="I1547" s="198" t="s">
        <v>4216</v>
      </c>
      <c r="J1547" s="68"/>
      <c r="K1547" s="68"/>
      <c r="L1547" s="68"/>
      <c r="M1547" s="68"/>
      <c r="N1547" s="362"/>
      <c r="O1547" s="362"/>
      <c r="P1547" s="216">
        <v>0</v>
      </c>
      <c r="Q1547" s="216">
        <v>15</v>
      </c>
      <c r="R1547" s="68" t="s">
        <v>638</v>
      </c>
      <c r="S1547" s="363"/>
      <c r="T1547" s="277"/>
    </row>
    <row r="1548" spans="1:20" ht="38.25">
      <c r="A1548" s="192">
        <v>389</v>
      </c>
      <c r="B1548" s="68"/>
      <c r="C1548" s="214" t="s">
        <v>1422</v>
      </c>
      <c r="D1548" s="215">
        <v>45107</v>
      </c>
      <c r="E1548" s="192" t="s">
        <v>3958</v>
      </c>
      <c r="F1548" s="192" t="s">
        <v>3</v>
      </c>
      <c r="G1548" s="192">
        <v>2123471</v>
      </c>
      <c r="H1548" s="68"/>
      <c r="I1548" s="198" t="s">
        <v>4217</v>
      </c>
      <c r="J1548" s="68"/>
      <c r="K1548" s="68"/>
      <c r="L1548" s="68"/>
      <c r="M1548" s="68"/>
      <c r="N1548" s="362"/>
      <c r="O1548" s="362"/>
      <c r="P1548" s="216">
        <v>0</v>
      </c>
      <c r="Q1548" s="216">
        <v>15</v>
      </c>
      <c r="R1548" s="68" t="s">
        <v>638</v>
      </c>
      <c r="S1548" s="363"/>
      <c r="T1548" s="277"/>
    </row>
    <row r="1549" spans="1:20" ht="51">
      <c r="A1549" s="192">
        <v>389</v>
      </c>
      <c r="B1549" s="68"/>
      <c r="C1549" s="214" t="s">
        <v>1422</v>
      </c>
      <c r="D1549" s="215">
        <v>45107</v>
      </c>
      <c r="E1549" s="192" t="s">
        <v>3959</v>
      </c>
      <c r="F1549" s="192" t="s">
        <v>3</v>
      </c>
      <c r="G1549" s="192">
        <v>2123489</v>
      </c>
      <c r="H1549" s="68"/>
      <c r="I1549" s="198" t="s">
        <v>4218</v>
      </c>
      <c r="J1549" s="68"/>
      <c r="K1549" s="68"/>
      <c r="L1549" s="68"/>
      <c r="M1549" s="68"/>
      <c r="N1549" s="362"/>
      <c r="O1549" s="362"/>
      <c r="P1549" s="216">
        <v>0</v>
      </c>
      <c r="Q1549" s="216">
        <v>30</v>
      </c>
      <c r="R1549" s="68" t="s">
        <v>638</v>
      </c>
      <c r="S1549" s="363"/>
      <c r="T1549" s="277"/>
    </row>
    <row r="1550" spans="1:20" ht="51">
      <c r="A1550" s="192">
        <v>389</v>
      </c>
      <c r="B1550" s="68"/>
      <c r="C1550" s="214" t="s">
        <v>1422</v>
      </c>
      <c r="D1550" s="215">
        <v>45107</v>
      </c>
      <c r="E1550" s="192" t="s">
        <v>3960</v>
      </c>
      <c r="F1550" s="192" t="s">
        <v>3</v>
      </c>
      <c r="G1550" s="192">
        <v>2123493</v>
      </c>
      <c r="H1550" s="68"/>
      <c r="I1550" s="198" t="s">
        <v>4218</v>
      </c>
      <c r="J1550" s="68"/>
      <c r="K1550" s="68"/>
      <c r="L1550" s="68"/>
      <c r="M1550" s="68"/>
      <c r="N1550" s="362"/>
      <c r="O1550" s="362"/>
      <c r="P1550" s="216">
        <v>0</v>
      </c>
      <c r="Q1550" s="216">
        <v>15</v>
      </c>
      <c r="R1550" s="68" t="s">
        <v>638</v>
      </c>
      <c r="S1550" s="363"/>
      <c r="T1550" s="277"/>
    </row>
    <row r="1551" spans="1:20" ht="51">
      <c r="A1551" s="192" t="s">
        <v>541</v>
      </c>
      <c r="B1551" s="68"/>
      <c r="C1551" s="214" t="s">
        <v>590</v>
      </c>
      <c r="D1551" s="215">
        <v>45107</v>
      </c>
      <c r="E1551" s="192" t="s">
        <v>3961</v>
      </c>
      <c r="F1551" s="192" t="s">
        <v>3</v>
      </c>
      <c r="G1551" s="192">
        <v>2123497</v>
      </c>
      <c r="H1551" s="68"/>
      <c r="I1551" s="198" t="s">
        <v>4219</v>
      </c>
      <c r="J1551" s="68"/>
      <c r="K1551" s="68"/>
      <c r="L1551" s="68"/>
      <c r="M1551" s="68"/>
      <c r="N1551" s="362"/>
      <c r="O1551" s="362"/>
      <c r="P1551" s="216">
        <v>0</v>
      </c>
      <c r="Q1551" s="216">
        <v>23</v>
      </c>
      <c r="R1551" s="68" t="s">
        <v>638</v>
      </c>
      <c r="S1551" s="363"/>
      <c r="T1551" s="277"/>
    </row>
    <row r="1552" spans="1:20" ht="51">
      <c r="A1552" s="192">
        <v>16</v>
      </c>
      <c r="B1552" s="68"/>
      <c r="C1552" s="214" t="s">
        <v>40</v>
      </c>
      <c r="D1552" s="215">
        <v>45107</v>
      </c>
      <c r="E1552" s="192" t="s">
        <v>3962</v>
      </c>
      <c r="F1552" s="192" t="s">
        <v>3</v>
      </c>
      <c r="G1552" s="192">
        <v>2123531</v>
      </c>
      <c r="H1552" s="68"/>
      <c r="I1552" s="198" t="s">
        <v>3048</v>
      </c>
      <c r="J1552" s="68"/>
      <c r="K1552" s="68"/>
      <c r="L1552" s="68"/>
      <c r="M1552" s="68"/>
      <c r="N1552" s="362"/>
      <c r="O1552" s="362"/>
      <c r="P1552" s="216">
        <v>0</v>
      </c>
      <c r="Q1552" s="216">
        <v>6400</v>
      </c>
      <c r="R1552" s="68" t="s">
        <v>638</v>
      </c>
      <c r="S1552" s="363"/>
      <c r="T1552" s="277"/>
    </row>
    <row r="1553" spans="1:20" ht="63.75">
      <c r="A1553" s="192" t="s">
        <v>541</v>
      </c>
      <c r="B1553" s="68"/>
      <c r="C1553" s="214" t="s">
        <v>590</v>
      </c>
      <c r="D1553" s="215">
        <v>45107</v>
      </c>
      <c r="E1553" s="192" t="s">
        <v>3963</v>
      </c>
      <c r="F1553" s="192" t="s">
        <v>3</v>
      </c>
      <c r="G1553" s="192">
        <v>2123535</v>
      </c>
      <c r="H1553" s="68"/>
      <c r="I1553" s="198" t="s">
        <v>4220</v>
      </c>
      <c r="J1553" s="68"/>
      <c r="K1553" s="68"/>
      <c r="L1553" s="68"/>
      <c r="M1553" s="68"/>
      <c r="N1553" s="362"/>
      <c r="O1553" s="362"/>
      <c r="P1553" s="216">
        <v>0</v>
      </c>
      <c r="Q1553" s="216">
        <v>8188.4</v>
      </c>
      <c r="R1553" s="68" t="s">
        <v>638</v>
      </c>
      <c r="S1553" s="363"/>
      <c r="T1553" s="277"/>
    </row>
    <row r="1554" spans="1:20" ht="51">
      <c r="A1554" s="192">
        <v>35</v>
      </c>
      <c r="B1554" s="68"/>
      <c r="C1554" s="214" t="s">
        <v>43</v>
      </c>
      <c r="D1554" s="215">
        <v>45107</v>
      </c>
      <c r="E1554" s="192" t="s">
        <v>3964</v>
      </c>
      <c r="F1554" s="192" t="s">
        <v>639</v>
      </c>
      <c r="G1554" s="192">
        <v>5933301</v>
      </c>
      <c r="H1554" s="68"/>
      <c r="I1554" s="198" t="s">
        <v>4221</v>
      </c>
      <c r="J1554" s="68"/>
      <c r="K1554" s="68"/>
      <c r="L1554" s="68"/>
      <c r="M1554" s="68"/>
      <c r="N1554" s="362"/>
      <c r="O1554" s="362"/>
      <c r="P1554" s="216">
        <v>0</v>
      </c>
      <c r="Q1554" s="216">
        <v>1027.3499999999999</v>
      </c>
      <c r="R1554" s="68" t="s">
        <v>638</v>
      </c>
      <c r="S1554" s="363"/>
      <c r="T1554" s="277"/>
    </row>
    <row r="1555" spans="1:20" ht="76.5">
      <c r="A1555" s="192">
        <v>86</v>
      </c>
      <c r="B1555" s="68"/>
      <c r="C1555" s="214" t="s">
        <v>50</v>
      </c>
      <c r="D1555" s="215">
        <v>45107</v>
      </c>
      <c r="E1555" s="192" t="s">
        <v>3965</v>
      </c>
      <c r="F1555" s="192" t="s">
        <v>639</v>
      </c>
      <c r="G1555" s="192">
        <v>5932067</v>
      </c>
      <c r="H1555" s="68"/>
      <c r="I1555" s="198" t="s">
        <v>4222</v>
      </c>
      <c r="J1555" s="68"/>
      <c r="K1555" s="68"/>
      <c r="L1555" s="68"/>
      <c r="M1555" s="68"/>
      <c r="N1555" s="362"/>
      <c r="O1555" s="362"/>
      <c r="P1555" s="216">
        <v>3745779.01</v>
      </c>
      <c r="Q1555" s="216">
        <v>0</v>
      </c>
      <c r="R1555" s="68" t="s">
        <v>638</v>
      </c>
      <c r="S1555" s="363"/>
      <c r="T1555" s="277"/>
    </row>
    <row r="1556" spans="1:20" ht="63.75">
      <c r="A1556" s="192" t="s">
        <v>542</v>
      </c>
      <c r="B1556" s="68"/>
      <c r="C1556" s="214" t="s">
        <v>691</v>
      </c>
      <c r="D1556" s="215">
        <v>45107</v>
      </c>
      <c r="E1556" s="192" t="s">
        <v>3966</v>
      </c>
      <c r="F1556" s="192" t="s">
        <v>10</v>
      </c>
      <c r="G1556" s="192">
        <v>2322931</v>
      </c>
      <c r="H1556" s="68"/>
      <c r="I1556" s="198" t="s">
        <v>4223</v>
      </c>
      <c r="J1556" s="68"/>
      <c r="K1556" s="68"/>
      <c r="L1556" s="68"/>
      <c r="M1556" s="68"/>
      <c r="N1556" s="362"/>
      <c r="O1556" s="362"/>
      <c r="P1556" s="216">
        <v>1785.68</v>
      </c>
      <c r="Q1556" s="216">
        <v>0</v>
      </c>
      <c r="R1556" s="68" t="s">
        <v>638</v>
      </c>
      <c r="S1556" s="363"/>
      <c r="T1556" s="277"/>
    </row>
    <row r="1557" spans="1:20" ht="63.75">
      <c r="A1557" s="192" t="s">
        <v>542</v>
      </c>
      <c r="B1557" s="68"/>
      <c r="C1557" s="214" t="s">
        <v>691</v>
      </c>
      <c r="D1557" s="215">
        <v>45107</v>
      </c>
      <c r="E1557" s="192" t="s">
        <v>3967</v>
      </c>
      <c r="F1557" s="192" t="s">
        <v>19</v>
      </c>
      <c r="G1557" s="192">
        <v>2322932</v>
      </c>
      <c r="H1557" s="68"/>
      <c r="I1557" s="198" t="s">
        <v>4224</v>
      </c>
      <c r="J1557" s="68"/>
      <c r="K1557" s="68"/>
      <c r="L1557" s="68"/>
      <c r="M1557" s="68"/>
      <c r="N1557" s="362"/>
      <c r="O1557" s="362"/>
      <c r="P1557" s="216">
        <v>2479539.17</v>
      </c>
      <c r="Q1557" s="216">
        <v>0</v>
      </c>
      <c r="R1557" s="68" t="s">
        <v>638</v>
      </c>
      <c r="S1557" s="363"/>
      <c r="T1557" s="277"/>
    </row>
    <row r="1558" spans="1:20" ht="63.75">
      <c r="A1558" s="192" t="s">
        <v>542</v>
      </c>
      <c r="B1558" s="68"/>
      <c r="C1558" s="214" t="s">
        <v>691</v>
      </c>
      <c r="D1558" s="215">
        <v>45107</v>
      </c>
      <c r="E1558" s="192" t="s">
        <v>3968</v>
      </c>
      <c r="F1558" s="192" t="s">
        <v>10</v>
      </c>
      <c r="G1558" s="192">
        <v>2322933</v>
      </c>
      <c r="H1558" s="68"/>
      <c r="I1558" s="198" t="s">
        <v>4225</v>
      </c>
      <c r="J1558" s="68"/>
      <c r="K1558" s="68"/>
      <c r="L1558" s="68"/>
      <c r="M1558" s="68"/>
      <c r="N1558" s="362"/>
      <c r="O1558" s="362"/>
      <c r="P1558" s="216">
        <v>1278.99</v>
      </c>
      <c r="Q1558" s="216">
        <v>0</v>
      </c>
      <c r="R1558" s="68" t="s">
        <v>638</v>
      </c>
      <c r="S1558" s="363"/>
      <c r="T1558" s="277"/>
    </row>
    <row r="1559" spans="1:20" ht="63.75">
      <c r="A1559" s="192" t="s">
        <v>542</v>
      </c>
      <c r="B1559" s="68"/>
      <c r="C1559" s="214" t="s">
        <v>691</v>
      </c>
      <c r="D1559" s="215">
        <v>45107</v>
      </c>
      <c r="E1559" s="192" t="s">
        <v>3969</v>
      </c>
      <c r="F1559" s="192" t="s">
        <v>19</v>
      </c>
      <c r="G1559" s="192">
        <v>2322934</v>
      </c>
      <c r="H1559" s="68"/>
      <c r="I1559" s="198" t="s">
        <v>4226</v>
      </c>
      <c r="J1559" s="68"/>
      <c r="K1559" s="68"/>
      <c r="L1559" s="68"/>
      <c r="M1559" s="68"/>
      <c r="N1559" s="362"/>
      <c r="O1559" s="362"/>
      <c r="P1559" s="216">
        <v>1755699.05</v>
      </c>
      <c r="Q1559" s="216">
        <v>0</v>
      </c>
      <c r="R1559" s="68" t="s">
        <v>638</v>
      </c>
      <c r="S1559" s="363"/>
      <c r="T1559" s="277"/>
    </row>
    <row r="1560" spans="1:20" ht="51">
      <c r="A1560" s="192" t="s">
        <v>541</v>
      </c>
      <c r="B1560" s="68"/>
      <c r="C1560" s="214" t="s">
        <v>590</v>
      </c>
      <c r="D1560" s="215">
        <v>45107</v>
      </c>
      <c r="E1560" s="192" t="s">
        <v>3970</v>
      </c>
      <c r="F1560" s="192" t="s">
        <v>3</v>
      </c>
      <c r="G1560" s="192">
        <v>2123573</v>
      </c>
      <c r="H1560" s="68"/>
      <c r="I1560" s="198" t="s">
        <v>4227</v>
      </c>
      <c r="J1560" s="68"/>
      <c r="K1560" s="68"/>
      <c r="L1560" s="68"/>
      <c r="M1560" s="68"/>
      <c r="N1560" s="362"/>
      <c r="O1560" s="362"/>
      <c r="P1560" s="216">
        <v>0</v>
      </c>
      <c r="Q1560" s="216">
        <v>409</v>
      </c>
      <c r="R1560" s="68" t="s">
        <v>638</v>
      </c>
      <c r="S1560" s="363"/>
      <c r="T1560" s="277"/>
    </row>
    <row r="1561" spans="1:20" ht="51">
      <c r="A1561" s="192" t="s">
        <v>541</v>
      </c>
      <c r="B1561" s="68"/>
      <c r="C1561" s="214" t="s">
        <v>590</v>
      </c>
      <c r="D1561" s="215">
        <v>45107</v>
      </c>
      <c r="E1561" s="192" t="s">
        <v>3971</v>
      </c>
      <c r="F1561" s="192" t="s">
        <v>3</v>
      </c>
      <c r="G1561" s="192">
        <v>2123590</v>
      </c>
      <c r="H1561" s="68"/>
      <c r="I1561" s="198" t="s">
        <v>4228</v>
      </c>
      <c r="J1561" s="68"/>
      <c r="K1561" s="68"/>
      <c r="L1561" s="68"/>
      <c r="M1561" s="68"/>
      <c r="N1561" s="362"/>
      <c r="O1561" s="362"/>
      <c r="P1561" s="216">
        <v>0</v>
      </c>
      <c r="Q1561" s="216">
        <v>2000</v>
      </c>
      <c r="R1561" s="68" t="s">
        <v>638</v>
      </c>
      <c r="S1561" s="363"/>
      <c r="T1561" s="277"/>
    </row>
    <row r="1562" spans="1:20" ht="38.25">
      <c r="A1562" s="192">
        <v>15</v>
      </c>
      <c r="B1562" s="68"/>
      <c r="C1562" s="214" t="s">
        <v>39</v>
      </c>
      <c r="D1562" s="215">
        <v>45107</v>
      </c>
      <c r="E1562" s="192" t="s">
        <v>3972</v>
      </c>
      <c r="F1562" s="192" t="s">
        <v>3</v>
      </c>
      <c r="G1562" s="192">
        <v>2123593</v>
      </c>
      <c r="H1562" s="68"/>
      <c r="I1562" s="198" t="s">
        <v>4229</v>
      </c>
      <c r="J1562" s="68"/>
      <c r="K1562" s="68"/>
      <c r="L1562" s="68"/>
      <c r="M1562" s="68"/>
      <c r="N1562" s="362"/>
      <c r="O1562" s="362"/>
      <c r="P1562" s="216">
        <v>0</v>
      </c>
      <c r="Q1562" s="216">
        <v>362.3</v>
      </c>
      <c r="R1562" s="68" t="s">
        <v>638</v>
      </c>
      <c r="S1562" s="363"/>
      <c r="T1562" s="277"/>
    </row>
    <row r="1563" spans="1:20" ht="51">
      <c r="A1563" s="192" t="s">
        <v>541</v>
      </c>
      <c r="B1563" s="68"/>
      <c r="C1563" s="214" t="s">
        <v>590</v>
      </c>
      <c r="D1563" s="215">
        <v>45107</v>
      </c>
      <c r="E1563" s="192" t="s">
        <v>3973</v>
      </c>
      <c r="F1563" s="192" t="s">
        <v>3</v>
      </c>
      <c r="G1563" s="192">
        <v>2123529</v>
      </c>
      <c r="H1563" s="68"/>
      <c r="I1563" s="198" t="s">
        <v>4230</v>
      </c>
      <c r="J1563" s="68"/>
      <c r="K1563" s="68"/>
      <c r="L1563" s="68"/>
      <c r="M1563" s="68"/>
      <c r="N1563" s="362"/>
      <c r="O1563" s="362"/>
      <c r="P1563" s="216">
        <v>0</v>
      </c>
      <c r="Q1563" s="216">
        <v>4774.6000000000004</v>
      </c>
      <c r="R1563" s="68" t="s">
        <v>638</v>
      </c>
      <c r="S1563" s="363"/>
      <c r="T1563" s="277"/>
    </row>
    <row r="1564" spans="1:20" ht="63.75">
      <c r="A1564" s="192">
        <v>348</v>
      </c>
      <c r="B1564" s="68"/>
      <c r="C1564" s="214" t="s">
        <v>143</v>
      </c>
      <c r="D1564" s="215">
        <v>45107</v>
      </c>
      <c r="E1564" s="192" t="s">
        <v>3974</v>
      </c>
      <c r="F1564" s="192" t="s">
        <v>3</v>
      </c>
      <c r="G1564" s="192">
        <v>2123534</v>
      </c>
      <c r="H1564" s="68"/>
      <c r="I1564" s="198" t="s">
        <v>4231</v>
      </c>
      <c r="J1564" s="68"/>
      <c r="K1564" s="68"/>
      <c r="L1564" s="68"/>
      <c r="M1564" s="68"/>
      <c r="N1564" s="362"/>
      <c r="O1564" s="362"/>
      <c r="P1564" s="216">
        <v>0</v>
      </c>
      <c r="Q1564" s="216">
        <v>13981.28</v>
      </c>
      <c r="R1564" s="68" t="s">
        <v>638</v>
      </c>
      <c r="S1564" s="363"/>
      <c r="T1564" s="277"/>
    </row>
    <row r="1565" spans="1:20" ht="63.75">
      <c r="A1565" s="192">
        <v>525</v>
      </c>
      <c r="B1565" s="68"/>
      <c r="C1565" s="214" t="s">
        <v>164</v>
      </c>
      <c r="D1565" s="215">
        <v>45107</v>
      </c>
      <c r="E1565" s="192" t="s">
        <v>3975</v>
      </c>
      <c r="F1565" s="192" t="s">
        <v>6</v>
      </c>
      <c r="G1565" s="192">
        <v>2323381</v>
      </c>
      <c r="H1565" s="68"/>
      <c r="I1565" s="198" t="s">
        <v>4232</v>
      </c>
      <c r="J1565" s="68"/>
      <c r="K1565" s="68"/>
      <c r="L1565" s="68"/>
      <c r="M1565" s="68"/>
      <c r="N1565" s="362"/>
      <c r="O1565" s="362"/>
      <c r="P1565" s="216">
        <v>0</v>
      </c>
      <c r="Q1565" s="216">
        <v>198641.18</v>
      </c>
      <c r="R1565" s="68" t="s">
        <v>638</v>
      </c>
      <c r="S1565" s="363"/>
      <c r="T1565" s="277"/>
    </row>
    <row r="1566" spans="1:20" ht="51">
      <c r="A1566" s="192">
        <v>253</v>
      </c>
      <c r="B1566" s="68"/>
      <c r="C1566" s="214" t="s">
        <v>104</v>
      </c>
      <c r="D1566" s="215">
        <v>45107</v>
      </c>
      <c r="E1566" s="192" t="s">
        <v>3976</v>
      </c>
      <c r="F1566" s="192" t="s">
        <v>3</v>
      </c>
      <c r="G1566" s="192">
        <v>2123598</v>
      </c>
      <c r="H1566" s="68"/>
      <c r="I1566" s="198" t="s">
        <v>4233</v>
      </c>
      <c r="J1566" s="68"/>
      <c r="K1566" s="68"/>
      <c r="L1566" s="68"/>
      <c r="M1566" s="68"/>
      <c r="N1566" s="362"/>
      <c r="O1566" s="362"/>
      <c r="P1566" s="216">
        <v>0</v>
      </c>
      <c r="Q1566" s="216">
        <v>9</v>
      </c>
      <c r="R1566" s="68" t="s">
        <v>1464</v>
      </c>
      <c r="S1566" s="363"/>
      <c r="T1566" s="277"/>
    </row>
    <row r="1567" spans="1:20" ht="63.75">
      <c r="A1567" s="192">
        <v>513</v>
      </c>
      <c r="B1567" s="68"/>
      <c r="C1567" s="214" t="s">
        <v>160</v>
      </c>
      <c r="D1567" s="215">
        <v>45107</v>
      </c>
      <c r="E1567" s="192" t="s">
        <v>3977</v>
      </c>
      <c r="F1567" s="192" t="s">
        <v>14</v>
      </c>
      <c r="G1567" s="192">
        <v>2323384</v>
      </c>
      <c r="H1567" s="68"/>
      <c r="I1567" s="198" t="s">
        <v>4234</v>
      </c>
      <c r="J1567" s="68"/>
      <c r="K1567" s="68"/>
      <c r="L1567" s="68"/>
      <c r="M1567" s="68"/>
      <c r="N1567" s="362"/>
      <c r="O1567" s="362"/>
      <c r="P1567" s="216">
        <v>50</v>
      </c>
      <c r="Q1567" s="216">
        <v>0</v>
      </c>
      <c r="R1567" s="68" t="s">
        <v>638</v>
      </c>
      <c r="S1567" s="363"/>
      <c r="T1567" s="277"/>
    </row>
    <row r="1568" spans="1:20" ht="63.75">
      <c r="A1568" s="192">
        <v>513</v>
      </c>
      <c r="B1568" s="68"/>
      <c r="C1568" s="214" t="s">
        <v>160</v>
      </c>
      <c r="D1568" s="215">
        <v>45107</v>
      </c>
      <c r="E1568" s="192" t="s">
        <v>3978</v>
      </c>
      <c r="F1568" s="192" t="s">
        <v>14</v>
      </c>
      <c r="G1568" s="192">
        <v>2323386</v>
      </c>
      <c r="H1568" s="68"/>
      <c r="I1568" s="198" t="s">
        <v>4235</v>
      </c>
      <c r="J1568" s="68"/>
      <c r="K1568" s="68"/>
      <c r="L1568" s="68"/>
      <c r="M1568" s="68"/>
      <c r="N1568" s="362"/>
      <c r="O1568" s="362"/>
      <c r="P1568" s="216">
        <v>50</v>
      </c>
      <c r="Q1568" s="216">
        <v>0</v>
      </c>
      <c r="R1568" s="68" t="s">
        <v>638</v>
      </c>
      <c r="S1568" s="363"/>
      <c r="T1568" s="277"/>
    </row>
    <row r="1569" spans="1:20" ht="76.5">
      <c r="A1569" s="192" t="s">
        <v>544</v>
      </c>
      <c r="B1569" s="68"/>
      <c r="C1569" s="214" t="s">
        <v>683</v>
      </c>
      <c r="D1569" s="215">
        <v>45107</v>
      </c>
      <c r="E1569" s="192" t="s">
        <v>3979</v>
      </c>
      <c r="F1569" s="192" t="s">
        <v>6</v>
      </c>
      <c r="G1569" s="192">
        <v>1837398</v>
      </c>
      <c r="H1569" s="68"/>
      <c r="I1569" s="198" t="s">
        <v>4236</v>
      </c>
      <c r="J1569" s="68"/>
      <c r="K1569" s="68"/>
      <c r="L1569" s="68"/>
      <c r="M1569" s="68"/>
      <c r="N1569" s="362"/>
      <c r="O1569" s="362"/>
      <c r="P1569" s="216">
        <v>0</v>
      </c>
      <c r="Q1569" s="216">
        <v>3560.58</v>
      </c>
      <c r="R1569" s="68" t="s">
        <v>638</v>
      </c>
      <c r="S1569" s="363"/>
      <c r="T1569" s="277"/>
    </row>
    <row r="1570" spans="1:20" ht="51">
      <c r="A1570" s="192" t="s">
        <v>542</v>
      </c>
      <c r="B1570" s="68"/>
      <c r="C1570" s="214" t="s">
        <v>691</v>
      </c>
      <c r="D1570" s="215">
        <v>45107</v>
      </c>
      <c r="E1570" s="192" t="s">
        <v>3980</v>
      </c>
      <c r="F1570" s="192" t="s">
        <v>19</v>
      </c>
      <c r="G1570" s="192">
        <v>17518</v>
      </c>
      <c r="H1570" s="68"/>
      <c r="I1570" s="198" t="s">
        <v>4237</v>
      </c>
      <c r="J1570" s="68"/>
      <c r="K1570" s="68"/>
      <c r="L1570" s="68"/>
      <c r="M1570" s="68"/>
      <c r="N1570" s="362"/>
      <c r="O1570" s="362"/>
      <c r="P1570" s="216">
        <v>1153424.5900000001</v>
      </c>
      <c r="Q1570" s="216">
        <v>0</v>
      </c>
      <c r="R1570" s="68" t="s">
        <v>638</v>
      </c>
      <c r="S1570" s="363"/>
      <c r="T1570" s="277"/>
    </row>
    <row r="1571" spans="1:20" ht="63.75">
      <c r="A1571" s="192" t="s">
        <v>542</v>
      </c>
      <c r="B1571" s="68"/>
      <c r="C1571" s="214" t="s">
        <v>691</v>
      </c>
      <c r="D1571" s="215">
        <v>45107</v>
      </c>
      <c r="E1571" s="192" t="s">
        <v>3981</v>
      </c>
      <c r="F1571" s="192" t="s">
        <v>10</v>
      </c>
      <c r="G1571" s="192">
        <v>17518</v>
      </c>
      <c r="H1571" s="68"/>
      <c r="I1571" s="198" t="s">
        <v>4238</v>
      </c>
      <c r="J1571" s="68"/>
      <c r="K1571" s="68"/>
      <c r="L1571" s="68"/>
      <c r="M1571" s="68"/>
      <c r="N1571" s="362"/>
      <c r="O1571" s="362"/>
      <c r="P1571" s="216">
        <v>857.4</v>
      </c>
      <c r="Q1571" s="216">
        <v>0</v>
      </c>
      <c r="R1571" s="68" t="s">
        <v>638</v>
      </c>
      <c r="S1571" s="363"/>
      <c r="T1571" s="277"/>
    </row>
    <row r="1572" spans="1:20" ht="51">
      <c r="A1572" s="192" t="s">
        <v>542</v>
      </c>
      <c r="B1572" s="68"/>
      <c r="C1572" s="214" t="s">
        <v>691</v>
      </c>
      <c r="D1572" s="215">
        <v>45107</v>
      </c>
      <c r="E1572" s="192" t="s">
        <v>3982</v>
      </c>
      <c r="F1572" s="192" t="s">
        <v>19</v>
      </c>
      <c r="G1572" s="192">
        <v>17473</v>
      </c>
      <c r="H1572" s="68"/>
      <c r="I1572" s="198" t="s">
        <v>4239</v>
      </c>
      <c r="J1572" s="68"/>
      <c r="K1572" s="68"/>
      <c r="L1572" s="68"/>
      <c r="M1572" s="68"/>
      <c r="N1572" s="362"/>
      <c r="O1572" s="362"/>
      <c r="P1572" s="216">
        <v>491331.35</v>
      </c>
      <c r="Q1572" s="216">
        <v>0</v>
      </c>
      <c r="R1572" s="68" t="s">
        <v>638</v>
      </c>
      <c r="S1572" s="363"/>
      <c r="T1572" s="277"/>
    </row>
    <row r="1573" spans="1:20" ht="63.75">
      <c r="A1573" s="192" t="s">
        <v>542</v>
      </c>
      <c r="B1573" s="68"/>
      <c r="C1573" s="214" t="s">
        <v>691</v>
      </c>
      <c r="D1573" s="215">
        <v>45107</v>
      </c>
      <c r="E1573" s="192" t="s">
        <v>3983</v>
      </c>
      <c r="F1573" s="192" t="s">
        <v>10</v>
      </c>
      <c r="G1573" s="192">
        <v>17473</v>
      </c>
      <c r="H1573" s="68"/>
      <c r="I1573" s="198" t="s">
        <v>4240</v>
      </c>
      <c r="J1573" s="68"/>
      <c r="K1573" s="68"/>
      <c r="L1573" s="68"/>
      <c r="M1573" s="68"/>
      <c r="N1573" s="362"/>
      <c r="O1573" s="362"/>
      <c r="P1573" s="216">
        <v>393.96</v>
      </c>
      <c r="Q1573" s="216">
        <v>0</v>
      </c>
      <c r="R1573" s="68" t="s">
        <v>638</v>
      </c>
      <c r="S1573" s="363"/>
      <c r="T1573" s="277"/>
    </row>
    <row r="1574" spans="1:20" ht="76.5">
      <c r="A1574" s="192" t="s">
        <v>542</v>
      </c>
      <c r="B1574" s="68"/>
      <c r="C1574" s="214" t="s">
        <v>691</v>
      </c>
      <c r="D1574" s="215">
        <v>45107</v>
      </c>
      <c r="E1574" s="192" t="s">
        <v>3984</v>
      </c>
      <c r="F1574" s="192" t="s">
        <v>10</v>
      </c>
      <c r="G1574" s="192">
        <v>1063672</v>
      </c>
      <c r="H1574" s="68"/>
      <c r="I1574" s="198" t="s">
        <v>4241</v>
      </c>
      <c r="J1574" s="68"/>
      <c r="K1574" s="68"/>
      <c r="L1574" s="68"/>
      <c r="M1574" s="68"/>
      <c r="N1574" s="362"/>
      <c r="O1574" s="362"/>
      <c r="P1574" s="216">
        <v>459.27</v>
      </c>
      <c r="Q1574" s="216">
        <v>0</v>
      </c>
      <c r="R1574" s="68" t="s">
        <v>638</v>
      </c>
      <c r="S1574" s="363"/>
      <c r="T1574" s="277"/>
    </row>
    <row r="1575" spans="1:20" ht="51">
      <c r="A1575" s="192">
        <v>6</v>
      </c>
      <c r="B1575" s="68"/>
      <c r="C1575" s="214" t="s">
        <v>37</v>
      </c>
      <c r="D1575" s="215">
        <v>45110</v>
      </c>
      <c r="E1575" s="192" t="s">
        <v>4352</v>
      </c>
      <c r="F1575" s="192" t="s">
        <v>3</v>
      </c>
      <c r="G1575" s="192">
        <v>2123768</v>
      </c>
      <c r="H1575" s="68"/>
      <c r="I1575" s="198" t="s">
        <v>5417</v>
      </c>
      <c r="J1575" s="68"/>
      <c r="K1575" s="68"/>
      <c r="L1575" s="68"/>
      <c r="M1575" s="68"/>
      <c r="N1575" s="362"/>
      <c r="O1575" s="362"/>
      <c r="P1575" s="216">
        <v>0</v>
      </c>
      <c r="Q1575" s="216">
        <v>259.7</v>
      </c>
      <c r="R1575" s="68" t="s">
        <v>638</v>
      </c>
      <c r="S1575" s="363"/>
      <c r="T1575" s="277"/>
    </row>
    <row r="1576" spans="1:20" ht="51">
      <c r="A1576" s="192">
        <v>86</v>
      </c>
      <c r="B1576" s="68"/>
      <c r="C1576" s="214" t="s">
        <v>50</v>
      </c>
      <c r="D1576" s="215">
        <v>45110</v>
      </c>
      <c r="E1576" s="192" t="s">
        <v>4353</v>
      </c>
      <c r="F1576" s="192" t="s">
        <v>3</v>
      </c>
      <c r="G1576" s="192">
        <v>2123775</v>
      </c>
      <c r="H1576" s="68"/>
      <c r="I1576" s="198" t="s">
        <v>5418</v>
      </c>
      <c r="J1576" s="68"/>
      <c r="K1576" s="68"/>
      <c r="L1576" s="68"/>
      <c r="M1576" s="68"/>
      <c r="N1576" s="362"/>
      <c r="O1576" s="362"/>
      <c r="P1576" s="216">
        <v>0</v>
      </c>
      <c r="Q1576" s="216">
        <v>50</v>
      </c>
      <c r="R1576" s="68" t="s">
        <v>638</v>
      </c>
      <c r="S1576" s="363"/>
      <c r="T1576" s="277"/>
    </row>
    <row r="1577" spans="1:20" ht="63.75">
      <c r="A1577" s="192">
        <v>680</v>
      </c>
      <c r="B1577" s="68"/>
      <c r="C1577" s="214" t="s">
        <v>179</v>
      </c>
      <c r="D1577" s="215">
        <v>45110</v>
      </c>
      <c r="E1577" s="192" t="s">
        <v>4354</v>
      </c>
      <c r="F1577" s="192" t="s">
        <v>3</v>
      </c>
      <c r="G1577" s="192">
        <v>2123787</v>
      </c>
      <c r="H1577" s="68"/>
      <c r="I1577" s="198" t="s">
        <v>5419</v>
      </c>
      <c r="J1577" s="68"/>
      <c r="K1577" s="68"/>
      <c r="L1577" s="68"/>
      <c r="M1577" s="68"/>
      <c r="N1577" s="362"/>
      <c r="O1577" s="362"/>
      <c r="P1577" s="216">
        <v>0</v>
      </c>
      <c r="Q1577" s="216">
        <v>10000</v>
      </c>
      <c r="R1577" s="68" t="s">
        <v>638</v>
      </c>
      <c r="S1577" s="363"/>
      <c r="T1577" s="277"/>
    </row>
    <row r="1578" spans="1:20" ht="51">
      <c r="A1578" s="192">
        <v>15</v>
      </c>
      <c r="B1578" s="68"/>
      <c r="C1578" s="214" t="s">
        <v>39</v>
      </c>
      <c r="D1578" s="215">
        <v>45110</v>
      </c>
      <c r="E1578" s="192" t="s">
        <v>4355</v>
      </c>
      <c r="F1578" s="192" t="s">
        <v>3</v>
      </c>
      <c r="G1578" s="192">
        <v>2123811</v>
      </c>
      <c r="H1578" s="68"/>
      <c r="I1578" s="198" t="s">
        <v>3990</v>
      </c>
      <c r="J1578" s="68"/>
      <c r="K1578" s="68"/>
      <c r="L1578" s="68"/>
      <c r="M1578" s="68"/>
      <c r="N1578" s="362"/>
      <c r="O1578" s="362"/>
      <c r="P1578" s="216">
        <v>0</v>
      </c>
      <c r="Q1578" s="216">
        <v>2097.7600000000002</v>
      </c>
      <c r="R1578" s="68" t="s">
        <v>638</v>
      </c>
      <c r="S1578" s="363"/>
      <c r="T1578" s="277"/>
    </row>
    <row r="1579" spans="1:20" ht="51">
      <c r="A1579" s="192" t="s">
        <v>550</v>
      </c>
      <c r="B1579" s="68"/>
      <c r="C1579" s="214" t="s">
        <v>589</v>
      </c>
      <c r="D1579" s="215">
        <v>45110</v>
      </c>
      <c r="E1579" s="192" t="s">
        <v>4356</v>
      </c>
      <c r="F1579" s="192" t="s">
        <v>3</v>
      </c>
      <c r="G1579" s="192">
        <v>2123813</v>
      </c>
      <c r="H1579" s="68"/>
      <c r="I1579" s="198" t="s">
        <v>1756</v>
      </c>
      <c r="J1579" s="68"/>
      <c r="K1579" s="68"/>
      <c r="L1579" s="68"/>
      <c r="M1579" s="68"/>
      <c r="N1579" s="362"/>
      <c r="O1579" s="362"/>
      <c r="P1579" s="216">
        <v>0</v>
      </c>
      <c r="Q1579" s="216">
        <v>290</v>
      </c>
      <c r="R1579" s="68" t="s">
        <v>638</v>
      </c>
      <c r="S1579" s="363"/>
      <c r="T1579" s="277"/>
    </row>
    <row r="1580" spans="1:20" ht="51">
      <c r="A1580" s="192">
        <v>203</v>
      </c>
      <c r="B1580" s="68"/>
      <c r="C1580" s="214" t="s">
        <v>86</v>
      </c>
      <c r="D1580" s="215">
        <v>45110</v>
      </c>
      <c r="E1580" s="192" t="s">
        <v>4357</v>
      </c>
      <c r="F1580" s="192" t="s">
        <v>3</v>
      </c>
      <c r="G1580" s="192">
        <v>2123822</v>
      </c>
      <c r="H1580" s="68"/>
      <c r="I1580" s="198" t="s">
        <v>5420</v>
      </c>
      <c r="J1580" s="68"/>
      <c r="K1580" s="68"/>
      <c r="L1580" s="68"/>
      <c r="M1580" s="68"/>
      <c r="N1580" s="362"/>
      <c r="O1580" s="362"/>
      <c r="P1580" s="216">
        <v>0</v>
      </c>
      <c r="Q1580" s="216">
        <v>15</v>
      </c>
      <c r="R1580" s="68" t="s">
        <v>638</v>
      </c>
      <c r="S1580" s="363"/>
      <c r="T1580" s="277"/>
    </row>
    <row r="1581" spans="1:20" ht="51">
      <c r="A1581" s="192">
        <v>203</v>
      </c>
      <c r="B1581" s="68"/>
      <c r="C1581" s="214" t="s">
        <v>86</v>
      </c>
      <c r="D1581" s="215">
        <v>45110</v>
      </c>
      <c r="E1581" s="192" t="s">
        <v>4358</v>
      </c>
      <c r="F1581" s="192" t="s">
        <v>3</v>
      </c>
      <c r="G1581" s="192">
        <v>2123824</v>
      </c>
      <c r="H1581" s="68"/>
      <c r="I1581" s="198" t="s">
        <v>5421</v>
      </c>
      <c r="J1581" s="68"/>
      <c r="K1581" s="68"/>
      <c r="L1581" s="68"/>
      <c r="M1581" s="68"/>
      <c r="N1581" s="362"/>
      <c r="O1581" s="362"/>
      <c r="P1581" s="216">
        <v>0</v>
      </c>
      <c r="Q1581" s="216">
        <v>15</v>
      </c>
      <c r="R1581" s="68" t="s">
        <v>638</v>
      </c>
      <c r="S1581" s="363"/>
      <c r="T1581" s="277"/>
    </row>
    <row r="1582" spans="1:20" ht="51">
      <c r="A1582" s="192">
        <v>203</v>
      </c>
      <c r="B1582" s="68"/>
      <c r="C1582" s="214" t="s">
        <v>86</v>
      </c>
      <c r="D1582" s="215">
        <v>45110</v>
      </c>
      <c r="E1582" s="192" t="s">
        <v>4359</v>
      </c>
      <c r="F1582" s="192" t="s">
        <v>3</v>
      </c>
      <c r="G1582" s="192">
        <v>2123825</v>
      </c>
      <c r="H1582" s="68"/>
      <c r="I1582" s="198" t="s">
        <v>5422</v>
      </c>
      <c r="J1582" s="68"/>
      <c r="K1582" s="68"/>
      <c r="L1582" s="68"/>
      <c r="M1582" s="68"/>
      <c r="N1582" s="362"/>
      <c r="O1582" s="362"/>
      <c r="P1582" s="216">
        <v>0</v>
      </c>
      <c r="Q1582" s="216">
        <v>30</v>
      </c>
      <c r="R1582" s="68" t="s">
        <v>638</v>
      </c>
      <c r="S1582" s="363"/>
      <c r="T1582" s="277"/>
    </row>
    <row r="1583" spans="1:20" ht="51">
      <c r="A1583" s="192">
        <v>203</v>
      </c>
      <c r="B1583" s="68"/>
      <c r="C1583" s="214" t="s">
        <v>86</v>
      </c>
      <c r="D1583" s="215">
        <v>45110</v>
      </c>
      <c r="E1583" s="192" t="s">
        <v>4360</v>
      </c>
      <c r="F1583" s="192" t="s">
        <v>3</v>
      </c>
      <c r="G1583" s="192">
        <v>2123826</v>
      </c>
      <c r="H1583" s="68"/>
      <c r="I1583" s="198" t="s">
        <v>5423</v>
      </c>
      <c r="J1583" s="68"/>
      <c r="K1583" s="68"/>
      <c r="L1583" s="68"/>
      <c r="M1583" s="68"/>
      <c r="N1583" s="362"/>
      <c r="O1583" s="362"/>
      <c r="P1583" s="216">
        <v>0</v>
      </c>
      <c r="Q1583" s="216">
        <v>30</v>
      </c>
      <c r="R1583" s="68" t="s">
        <v>638</v>
      </c>
      <c r="S1583" s="363"/>
      <c r="T1583" s="277"/>
    </row>
    <row r="1584" spans="1:20" ht="51">
      <c r="A1584" s="192" t="s">
        <v>550</v>
      </c>
      <c r="B1584" s="68"/>
      <c r="C1584" s="214" t="s">
        <v>589</v>
      </c>
      <c r="D1584" s="215">
        <v>45110</v>
      </c>
      <c r="E1584" s="192" t="s">
        <v>4361</v>
      </c>
      <c r="F1584" s="192" t="s">
        <v>3</v>
      </c>
      <c r="G1584" s="192">
        <v>2123829</v>
      </c>
      <c r="H1584" s="68"/>
      <c r="I1584" s="198" t="s">
        <v>5424</v>
      </c>
      <c r="J1584" s="68"/>
      <c r="K1584" s="68"/>
      <c r="L1584" s="68"/>
      <c r="M1584" s="68"/>
      <c r="N1584" s="362"/>
      <c r="O1584" s="362"/>
      <c r="P1584" s="216">
        <v>0</v>
      </c>
      <c r="Q1584" s="216">
        <v>210.21</v>
      </c>
      <c r="R1584" s="68" t="s">
        <v>638</v>
      </c>
      <c r="S1584" s="363"/>
      <c r="T1584" s="277"/>
    </row>
    <row r="1585" spans="1:20" ht="38.25">
      <c r="A1585" s="192">
        <v>283</v>
      </c>
      <c r="B1585" s="68"/>
      <c r="C1585" s="214" t="s">
        <v>115</v>
      </c>
      <c r="D1585" s="215">
        <v>45110</v>
      </c>
      <c r="E1585" s="192" t="s">
        <v>4362</v>
      </c>
      <c r="F1585" s="192" t="s">
        <v>6</v>
      </c>
      <c r="G1585" s="192">
        <v>1837806</v>
      </c>
      <c r="H1585" s="68"/>
      <c r="I1585" s="198" t="s">
        <v>5425</v>
      </c>
      <c r="J1585" s="68"/>
      <c r="K1585" s="68"/>
      <c r="L1585" s="68"/>
      <c r="M1585" s="68"/>
      <c r="N1585" s="362"/>
      <c r="O1585" s="362"/>
      <c r="P1585" s="216">
        <v>0</v>
      </c>
      <c r="Q1585" s="216">
        <v>285399.39</v>
      </c>
      <c r="R1585" s="68" t="s">
        <v>638</v>
      </c>
      <c r="S1585" s="363"/>
      <c r="T1585" s="277"/>
    </row>
    <row r="1586" spans="1:20" ht="51">
      <c r="A1586" s="192">
        <v>46</v>
      </c>
      <c r="B1586" s="68"/>
      <c r="C1586" s="214" t="s">
        <v>1379</v>
      </c>
      <c r="D1586" s="215">
        <v>45110</v>
      </c>
      <c r="E1586" s="192" t="s">
        <v>4363</v>
      </c>
      <c r="F1586" s="192" t="s">
        <v>3</v>
      </c>
      <c r="G1586" s="192">
        <v>2123832</v>
      </c>
      <c r="H1586" s="68"/>
      <c r="I1586" s="198" t="s">
        <v>5426</v>
      </c>
      <c r="J1586" s="68"/>
      <c r="K1586" s="68"/>
      <c r="L1586" s="68"/>
      <c r="M1586" s="68"/>
      <c r="N1586" s="362"/>
      <c r="O1586" s="362"/>
      <c r="P1586" s="216">
        <v>0</v>
      </c>
      <c r="Q1586" s="216">
        <v>5000</v>
      </c>
      <c r="R1586" s="68" t="s">
        <v>638</v>
      </c>
      <c r="S1586" s="363"/>
      <c r="T1586" s="277"/>
    </row>
    <row r="1587" spans="1:20" ht="51">
      <c r="A1587" s="192">
        <v>222</v>
      </c>
      <c r="B1587" s="68"/>
      <c r="C1587" s="214" t="s">
        <v>93</v>
      </c>
      <c r="D1587" s="215">
        <v>45110</v>
      </c>
      <c r="E1587" s="192" t="s">
        <v>4364</v>
      </c>
      <c r="F1587" s="192" t="s">
        <v>3</v>
      </c>
      <c r="G1587" s="192">
        <v>2123847</v>
      </c>
      <c r="H1587" s="68"/>
      <c r="I1587" s="198" t="s">
        <v>5427</v>
      </c>
      <c r="J1587" s="68"/>
      <c r="K1587" s="68"/>
      <c r="L1587" s="68"/>
      <c r="M1587" s="68"/>
      <c r="N1587" s="362"/>
      <c r="O1587" s="362"/>
      <c r="P1587" s="216">
        <v>0</v>
      </c>
      <c r="Q1587" s="216">
        <v>350</v>
      </c>
      <c r="R1587" s="68" t="s">
        <v>638</v>
      </c>
      <c r="S1587" s="363"/>
      <c r="T1587" s="277"/>
    </row>
    <row r="1588" spans="1:20" ht="51">
      <c r="A1588" s="192">
        <v>203</v>
      </c>
      <c r="B1588" s="68"/>
      <c r="C1588" s="214" t="s">
        <v>86</v>
      </c>
      <c r="D1588" s="215">
        <v>45110</v>
      </c>
      <c r="E1588" s="192" t="s">
        <v>4365</v>
      </c>
      <c r="F1588" s="192" t="s">
        <v>3</v>
      </c>
      <c r="G1588" s="192">
        <v>2123849</v>
      </c>
      <c r="H1588" s="68"/>
      <c r="I1588" s="198" t="s">
        <v>5428</v>
      </c>
      <c r="J1588" s="68"/>
      <c r="K1588" s="68"/>
      <c r="L1588" s="68"/>
      <c r="M1588" s="68"/>
      <c r="N1588" s="362"/>
      <c r="O1588" s="362"/>
      <c r="P1588" s="216">
        <v>0</v>
      </c>
      <c r="Q1588" s="216">
        <v>30</v>
      </c>
      <c r="R1588" s="68" t="s">
        <v>638</v>
      </c>
      <c r="S1588" s="363"/>
      <c r="T1588" s="277"/>
    </row>
    <row r="1589" spans="1:20" ht="51">
      <c r="A1589" s="192">
        <v>203</v>
      </c>
      <c r="B1589" s="68"/>
      <c r="C1589" s="214" t="s">
        <v>86</v>
      </c>
      <c r="D1589" s="215">
        <v>45110</v>
      </c>
      <c r="E1589" s="192" t="s">
        <v>4366</v>
      </c>
      <c r="F1589" s="192" t="s">
        <v>3</v>
      </c>
      <c r="G1589" s="192">
        <v>2123852</v>
      </c>
      <c r="H1589" s="68"/>
      <c r="I1589" s="198" t="s">
        <v>5428</v>
      </c>
      <c r="J1589" s="68"/>
      <c r="K1589" s="68"/>
      <c r="L1589" s="68"/>
      <c r="M1589" s="68"/>
      <c r="N1589" s="362"/>
      <c r="O1589" s="362"/>
      <c r="P1589" s="216">
        <v>0</v>
      </c>
      <c r="Q1589" s="216">
        <v>30</v>
      </c>
      <c r="R1589" s="68" t="s">
        <v>638</v>
      </c>
      <c r="S1589" s="363"/>
      <c r="T1589" s="277"/>
    </row>
    <row r="1590" spans="1:20" ht="63.75">
      <c r="A1590" s="192">
        <v>53</v>
      </c>
      <c r="B1590" s="68"/>
      <c r="C1590" s="214" t="s">
        <v>1384</v>
      </c>
      <c r="D1590" s="215">
        <v>45110</v>
      </c>
      <c r="E1590" s="192" t="s">
        <v>4367</v>
      </c>
      <c r="F1590" s="192" t="s">
        <v>3</v>
      </c>
      <c r="G1590" s="192">
        <v>2123870</v>
      </c>
      <c r="H1590" s="68"/>
      <c r="I1590" s="198" t="s">
        <v>5429</v>
      </c>
      <c r="J1590" s="68"/>
      <c r="K1590" s="68"/>
      <c r="L1590" s="68"/>
      <c r="M1590" s="68"/>
      <c r="N1590" s="362"/>
      <c r="O1590" s="362"/>
      <c r="P1590" s="216">
        <v>0</v>
      </c>
      <c r="Q1590" s="216">
        <v>0.18</v>
      </c>
      <c r="R1590" s="68" t="s">
        <v>638</v>
      </c>
      <c r="S1590" s="363"/>
      <c r="T1590" s="277"/>
    </row>
    <row r="1591" spans="1:20" ht="51">
      <c r="A1591" s="192">
        <v>203</v>
      </c>
      <c r="B1591" s="68"/>
      <c r="C1591" s="214" t="s">
        <v>86</v>
      </c>
      <c r="D1591" s="215">
        <v>45110</v>
      </c>
      <c r="E1591" s="192" t="s">
        <v>4368</v>
      </c>
      <c r="F1591" s="192" t="s">
        <v>3</v>
      </c>
      <c r="G1591" s="192">
        <v>2123867</v>
      </c>
      <c r="H1591" s="68"/>
      <c r="I1591" s="198" t="s">
        <v>5430</v>
      </c>
      <c r="J1591" s="68"/>
      <c r="K1591" s="68"/>
      <c r="L1591" s="68"/>
      <c r="M1591" s="68"/>
      <c r="N1591" s="362"/>
      <c r="O1591" s="362"/>
      <c r="P1591" s="216">
        <v>0</v>
      </c>
      <c r="Q1591" s="216">
        <v>259.7</v>
      </c>
      <c r="R1591" s="68" t="s">
        <v>638</v>
      </c>
      <c r="S1591" s="363"/>
      <c r="T1591" s="277"/>
    </row>
    <row r="1592" spans="1:20" ht="63.75">
      <c r="A1592" s="192">
        <v>53</v>
      </c>
      <c r="B1592" s="68"/>
      <c r="C1592" s="214" t="s">
        <v>1384</v>
      </c>
      <c r="D1592" s="215">
        <v>45110</v>
      </c>
      <c r="E1592" s="192" t="s">
        <v>4369</v>
      </c>
      <c r="F1592" s="192" t="s">
        <v>3</v>
      </c>
      <c r="G1592" s="192">
        <v>2123868</v>
      </c>
      <c r="H1592" s="68"/>
      <c r="I1592" s="198" t="s">
        <v>5431</v>
      </c>
      <c r="J1592" s="68"/>
      <c r="K1592" s="68"/>
      <c r="L1592" s="68"/>
      <c r="M1592" s="68"/>
      <c r="N1592" s="362"/>
      <c r="O1592" s="362"/>
      <c r="P1592" s="216">
        <v>0</v>
      </c>
      <c r="Q1592" s="216">
        <v>138</v>
      </c>
      <c r="R1592" s="68" t="s">
        <v>638</v>
      </c>
      <c r="S1592" s="363"/>
      <c r="T1592" s="277"/>
    </row>
    <row r="1593" spans="1:20" ht="51">
      <c r="A1593" s="192">
        <v>203</v>
      </c>
      <c r="B1593" s="68"/>
      <c r="C1593" s="214" t="s">
        <v>86</v>
      </c>
      <c r="D1593" s="215">
        <v>45110</v>
      </c>
      <c r="E1593" s="192" t="s">
        <v>4370</v>
      </c>
      <c r="F1593" s="192" t="s">
        <v>3</v>
      </c>
      <c r="G1593" s="192">
        <v>2123869</v>
      </c>
      <c r="H1593" s="68"/>
      <c r="I1593" s="198" t="s">
        <v>5432</v>
      </c>
      <c r="J1593" s="68"/>
      <c r="K1593" s="68"/>
      <c r="L1593" s="68"/>
      <c r="M1593" s="68"/>
      <c r="N1593" s="362"/>
      <c r="O1593" s="362"/>
      <c r="P1593" s="216">
        <v>0</v>
      </c>
      <c r="Q1593" s="216">
        <v>15</v>
      </c>
      <c r="R1593" s="68" t="s">
        <v>638</v>
      </c>
      <c r="S1593" s="363"/>
      <c r="T1593" s="277"/>
    </row>
    <row r="1594" spans="1:20" ht="51">
      <c r="A1594" s="192">
        <v>203</v>
      </c>
      <c r="B1594" s="68"/>
      <c r="C1594" s="214" t="s">
        <v>86</v>
      </c>
      <c r="D1594" s="215">
        <v>45110</v>
      </c>
      <c r="E1594" s="192" t="s">
        <v>4371</v>
      </c>
      <c r="F1594" s="192" t="s">
        <v>3</v>
      </c>
      <c r="G1594" s="192">
        <v>2123871</v>
      </c>
      <c r="H1594" s="68"/>
      <c r="I1594" s="198" t="s">
        <v>5433</v>
      </c>
      <c r="J1594" s="68"/>
      <c r="K1594" s="68"/>
      <c r="L1594" s="68"/>
      <c r="M1594" s="68"/>
      <c r="N1594" s="362"/>
      <c r="O1594" s="362"/>
      <c r="P1594" s="216">
        <v>0</v>
      </c>
      <c r="Q1594" s="216">
        <v>2077.6</v>
      </c>
      <c r="R1594" s="68" t="s">
        <v>638</v>
      </c>
      <c r="S1594" s="363"/>
      <c r="T1594" s="277"/>
    </row>
    <row r="1595" spans="1:20" ht="38.25">
      <c r="A1595" s="192">
        <v>86</v>
      </c>
      <c r="B1595" s="68"/>
      <c r="C1595" s="214" t="s">
        <v>50</v>
      </c>
      <c r="D1595" s="215">
        <v>45110</v>
      </c>
      <c r="E1595" s="192" t="s">
        <v>4372</v>
      </c>
      <c r="F1595" s="192" t="s">
        <v>6</v>
      </c>
      <c r="G1595" s="192">
        <v>1838027</v>
      </c>
      <c r="H1595" s="68"/>
      <c r="I1595" s="198" t="s">
        <v>5434</v>
      </c>
      <c r="J1595" s="68"/>
      <c r="K1595" s="68"/>
      <c r="L1595" s="68"/>
      <c r="M1595" s="68"/>
      <c r="N1595" s="362"/>
      <c r="O1595" s="362"/>
      <c r="P1595" s="216">
        <v>0</v>
      </c>
      <c r="Q1595" s="216">
        <v>1724507.04</v>
      </c>
      <c r="R1595" s="68" t="s">
        <v>638</v>
      </c>
      <c r="S1595" s="363"/>
      <c r="T1595" s="277"/>
    </row>
    <row r="1596" spans="1:20" ht="51">
      <c r="A1596" s="192">
        <v>513</v>
      </c>
      <c r="B1596" s="68"/>
      <c r="C1596" s="214" t="s">
        <v>160</v>
      </c>
      <c r="D1596" s="215">
        <v>45110</v>
      </c>
      <c r="E1596" s="192" t="s">
        <v>4373</v>
      </c>
      <c r="F1596" s="192" t="s">
        <v>3</v>
      </c>
      <c r="G1596" s="192">
        <v>2123780</v>
      </c>
      <c r="H1596" s="68"/>
      <c r="I1596" s="198" t="s">
        <v>5435</v>
      </c>
      <c r="J1596" s="68"/>
      <c r="K1596" s="68"/>
      <c r="L1596" s="68"/>
      <c r="M1596" s="68"/>
      <c r="N1596" s="362"/>
      <c r="O1596" s="362"/>
      <c r="P1596" s="216">
        <v>0</v>
      </c>
      <c r="Q1596" s="216">
        <v>4750.7700000000004</v>
      </c>
      <c r="R1596" s="68" t="s">
        <v>638</v>
      </c>
      <c r="S1596" s="363"/>
      <c r="T1596" s="277"/>
    </row>
    <row r="1597" spans="1:20" ht="63.75">
      <c r="A1597" s="192">
        <v>597</v>
      </c>
      <c r="B1597" s="68"/>
      <c r="C1597" s="214" t="s">
        <v>677</v>
      </c>
      <c r="D1597" s="215">
        <v>45110</v>
      </c>
      <c r="E1597" s="192" t="s">
        <v>4374</v>
      </c>
      <c r="F1597" s="192" t="s">
        <v>3</v>
      </c>
      <c r="G1597" s="192">
        <v>2123795</v>
      </c>
      <c r="H1597" s="68"/>
      <c r="I1597" s="198" t="s">
        <v>5436</v>
      </c>
      <c r="J1597" s="68"/>
      <c r="K1597" s="68"/>
      <c r="L1597" s="68"/>
      <c r="M1597" s="68"/>
      <c r="N1597" s="362"/>
      <c r="O1597" s="362"/>
      <c r="P1597" s="216">
        <v>0</v>
      </c>
      <c r="Q1597" s="216">
        <v>1722479.47</v>
      </c>
      <c r="R1597" s="68" t="s">
        <v>638</v>
      </c>
      <c r="S1597" s="363"/>
      <c r="T1597" s="277"/>
    </row>
    <row r="1598" spans="1:20" ht="51">
      <c r="A1598" s="192" t="s">
        <v>550</v>
      </c>
      <c r="B1598" s="68"/>
      <c r="C1598" s="214" t="s">
        <v>589</v>
      </c>
      <c r="D1598" s="215">
        <v>45110</v>
      </c>
      <c r="E1598" s="192" t="s">
        <v>4375</v>
      </c>
      <c r="F1598" s="192" t="s">
        <v>3</v>
      </c>
      <c r="G1598" s="192">
        <v>2123802</v>
      </c>
      <c r="H1598" s="68"/>
      <c r="I1598" s="198" t="s">
        <v>5437</v>
      </c>
      <c r="J1598" s="68"/>
      <c r="K1598" s="68"/>
      <c r="L1598" s="68"/>
      <c r="M1598" s="68"/>
      <c r="N1598" s="362"/>
      <c r="O1598" s="362"/>
      <c r="P1598" s="216">
        <v>0</v>
      </c>
      <c r="Q1598" s="216">
        <v>2739.25</v>
      </c>
      <c r="R1598" s="68" t="s">
        <v>638</v>
      </c>
      <c r="S1598" s="363"/>
      <c r="T1598" s="277"/>
    </row>
    <row r="1599" spans="1:20" ht="51">
      <c r="A1599" s="192" t="s">
        <v>550</v>
      </c>
      <c r="B1599" s="68"/>
      <c r="C1599" s="214" t="s">
        <v>589</v>
      </c>
      <c r="D1599" s="215">
        <v>45110</v>
      </c>
      <c r="E1599" s="192" t="s">
        <v>4376</v>
      </c>
      <c r="F1599" s="192" t="s">
        <v>3</v>
      </c>
      <c r="G1599" s="192">
        <v>2123803</v>
      </c>
      <c r="H1599" s="68"/>
      <c r="I1599" s="198" t="s">
        <v>5438</v>
      </c>
      <c r="J1599" s="68"/>
      <c r="K1599" s="68"/>
      <c r="L1599" s="68"/>
      <c r="M1599" s="68"/>
      <c r="N1599" s="362"/>
      <c r="O1599" s="362"/>
      <c r="P1599" s="216">
        <v>0</v>
      </c>
      <c r="Q1599" s="216">
        <v>2739.25</v>
      </c>
      <c r="R1599" s="68" t="s">
        <v>638</v>
      </c>
      <c r="S1599" s="363"/>
      <c r="T1599" s="277"/>
    </row>
    <row r="1600" spans="1:20" ht="51">
      <c r="A1600" s="192">
        <v>514</v>
      </c>
      <c r="B1600" s="68"/>
      <c r="C1600" s="214" t="s">
        <v>161</v>
      </c>
      <c r="D1600" s="215">
        <v>45110</v>
      </c>
      <c r="E1600" s="192" t="s">
        <v>4377</v>
      </c>
      <c r="F1600" s="192" t="s">
        <v>3</v>
      </c>
      <c r="G1600" s="192">
        <v>2123817</v>
      </c>
      <c r="H1600" s="68"/>
      <c r="I1600" s="198" t="s">
        <v>5439</v>
      </c>
      <c r="J1600" s="68"/>
      <c r="K1600" s="68"/>
      <c r="L1600" s="68"/>
      <c r="M1600" s="68"/>
      <c r="N1600" s="362"/>
      <c r="O1600" s="362"/>
      <c r="P1600" s="216">
        <v>0</v>
      </c>
      <c r="Q1600" s="216">
        <v>613.66</v>
      </c>
      <c r="R1600" s="68" t="s">
        <v>638</v>
      </c>
      <c r="S1600" s="363"/>
      <c r="T1600" s="277"/>
    </row>
    <row r="1601" spans="1:20" ht="51">
      <c r="A1601" s="192">
        <v>514</v>
      </c>
      <c r="B1601" s="68"/>
      <c r="C1601" s="214" t="s">
        <v>161</v>
      </c>
      <c r="D1601" s="215">
        <v>45110</v>
      </c>
      <c r="E1601" s="192" t="s">
        <v>4378</v>
      </c>
      <c r="F1601" s="192" t="s">
        <v>3</v>
      </c>
      <c r="G1601" s="192">
        <v>2123819</v>
      </c>
      <c r="H1601" s="68"/>
      <c r="I1601" s="198" t="s">
        <v>5440</v>
      </c>
      <c r="J1601" s="68"/>
      <c r="K1601" s="68"/>
      <c r="L1601" s="68"/>
      <c r="M1601" s="68"/>
      <c r="N1601" s="362"/>
      <c r="O1601" s="362"/>
      <c r="P1601" s="216">
        <v>0</v>
      </c>
      <c r="Q1601" s="216">
        <v>953.59</v>
      </c>
      <c r="R1601" s="68" t="s">
        <v>638</v>
      </c>
      <c r="S1601" s="363"/>
      <c r="T1601" s="277"/>
    </row>
    <row r="1602" spans="1:20" ht="51">
      <c r="A1602" s="192">
        <v>203</v>
      </c>
      <c r="B1602" s="68"/>
      <c r="C1602" s="214" t="s">
        <v>86</v>
      </c>
      <c r="D1602" s="215">
        <v>45110</v>
      </c>
      <c r="E1602" s="192" t="s">
        <v>4379</v>
      </c>
      <c r="F1602" s="192" t="s">
        <v>3</v>
      </c>
      <c r="G1602" s="192">
        <v>2123872</v>
      </c>
      <c r="H1602" s="68"/>
      <c r="I1602" s="198" t="s">
        <v>5441</v>
      </c>
      <c r="J1602" s="68"/>
      <c r="K1602" s="68"/>
      <c r="L1602" s="68"/>
      <c r="M1602" s="68"/>
      <c r="N1602" s="362"/>
      <c r="O1602" s="362"/>
      <c r="P1602" s="216">
        <v>0</v>
      </c>
      <c r="Q1602" s="216">
        <v>2077.6</v>
      </c>
      <c r="R1602" s="68" t="s">
        <v>638</v>
      </c>
      <c r="S1602" s="363"/>
      <c r="T1602" s="277"/>
    </row>
    <row r="1603" spans="1:20" ht="51">
      <c r="A1603" s="192">
        <v>203</v>
      </c>
      <c r="B1603" s="68"/>
      <c r="C1603" s="214" t="s">
        <v>86</v>
      </c>
      <c r="D1603" s="215">
        <v>45110</v>
      </c>
      <c r="E1603" s="192" t="s">
        <v>4380</v>
      </c>
      <c r="F1603" s="192" t="s">
        <v>3</v>
      </c>
      <c r="G1603" s="192">
        <v>2123873</v>
      </c>
      <c r="H1603" s="68"/>
      <c r="I1603" s="198" t="s">
        <v>5442</v>
      </c>
      <c r="J1603" s="68"/>
      <c r="K1603" s="68"/>
      <c r="L1603" s="68"/>
      <c r="M1603" s="68"/>
      <c r="N1603" s="362"/>
      <c r="O1603" s="362"/>
      <c r="P1603" s="216">
        <v>0</v>
      </c>
      <c r="Q1603" s="216">
        <v>15</v>
      </c>
      <c r="R1603" s="68" t="s">
        <v>638</v>
      </c>
      <c r="S1603" s="363"/>
      <c r="T1603" s="277"/>
    </row>
    <row r="1604" spans="1:20" ht="51">
      <c r="A1604" s="192">
        <v>203</v>
      </c>
      <c r="B1604" s="68"/>
      <c r="C1604" s="214" t="s">
        <v>86</v>
      </c>
      <c r="D1604" s="215">
        <v>45110</v>
      </c>
      <c r="E1604" s="192" t="s">
        <v>4381</v>
      </c>
      <c r="F1604" s="192" t="s">
        <v>3</v>
      </c>
      <c r="G1604" s="192">
        <v>2123874</v>
      </c>
      <c r="H1604" s="68"/>
      <c r="I1604" s="198" t="s">
        <v>5443</v>
      </c>
      <c r="J1604" s="68"/>
      <c r="K1604" s="68"/>
      <c r="L1604" s="68"/>
      <c r="M1604" s="68"/>
      <c r="N1604" s="362"/>
      <c r="O1604" s="362"/>
      <c r="P1604" s="216">
        <v>0</v>
      </c>
      <c r="Q1604" s="216">
        <v>2077.6</v>
      </c>
      <c r="R1604" s="68" t="s">
        <v>638</v>
      </c>
      <c r="S1604" s="363"/>
      <c r="T1604" s="277"/>
    </row>
    <row r="1605" spans="1:20" ht="51">
      <c r="A1605" s="192">
        <v>203</v>
      </c>
      <c r="B1605" s="68"/>
      <c r="C1605" s="214" t="s">
        <v>86</v>
      </c>
      <c r="D1605" s="215">
        <v>45110</v>
      </c>
      <c r="E1605" s="192" t="s">
        <v>4382</v>
      </c>
      <c r="F1605" s="192" t="s">
        <v>3</v>
      </c>
      <c r="G1605" s="192">
        <v>2123878</v>
      </c>
      <c r="H1605" s="68"/>
      <c r="I1605" s="198" t="s">
        <v>5444</v>
      </c>
      <c r="J1605" s="68"/>
      <c r="K1605" s="68"/>
      <c r="L1605" s="68"/>
      <c r="M1605" s="68"/>
      <c r="N1605" s="362"/>
      <c r="O1605" s="362"/>
      <c r="P1605" s="216">
        <v>0</v>
      </c>
      <c r="Q1605" s="216">
        <v>30</v>
      </c>
      <c r="R1605" s="68" t="s">
        <v>638</v>
      </c>
      <c r="S1605" s="363"/>
      <c r="T1605" s="277"/>
    </row>
    <row r="1606" spans="1:20" ht="51">
      <c r="A1606" s="192">
        <v>203</v>
      </c>
      <c r="B1606" s="68"/>
      <c r="C1606" s="214" t="s">
        <v>86</v>
      </c>
      <c r="D1606" s="215">
        <v>45110</v>
      </c>
      <c r="E1606" s="192" t="s">
        <v>4383</v>
      </c>
      <c r="F1606" s="192" t="s">
        <v>3</v>
      </c>
      <c r="G1606" s="192">
        <v>2123892</v>
      </c>
      <c r="H1606" s="68"/>
      <c r="I1606" s="198" t="s">
        <v>5445</v>
      </c>
      <c r="J1606" s="68"/>
      <c r="K1606" s="68"/>
      <c r="L1606" s="68"/>
      <c r="M1606" s="68"/>
      <c r="N1606" s="362"/>
      <c r="O1606" s="362"/>
      <c r="P1606" s="216">
        <v>0</v>
      </c>
      <c r="Q1606" s="216">
        <v>30</v>
      </c>
      <c r="R1606" s="68" t="s">
        <v>638</v>
      </c>
      <c r="S1606" s="363"/>
      <c r="T1606" s="277"/>
    </row>
    <row r="1607" spans="1:20" ht="51">
      <c r="A1607" s="192">
        <v>203</v>
      </c>
      <c r="B1607" s="68"/>
      <c r="C1607" s="214" t="s">
        <v>86</v>
      </c>
      <c r="D1607" s="215">
        <v>45110</v>
      </c>
      <c r="E1607" s="192" t="s">
        <v>4384</v>
      </c>
      <c r="F1607" s="192" t="s">
        <v>3</v>
      </c>
      <c r="G1607" s="192">
        <v>2123894</v>
      </c>
      <c r="H1607" s="68"/>
      <c r="I1607" s="198" t="s">
        <v>5446</v>
      </c>
      <c r="J1607" s="68"/>
      <c r="K1607" s="68"/>
      <c r="L1607" s="68"/>
      <c r="M1607" s="68"/>
      <c r="N1607" s="362"/>
      <c r="O1607" s="362"/>
      <c r="P1607" s="216">
        <v>0</v>
      </c>
      <c r="Q1607" s="216">
        <v>30</v>
      </c>
      <c r="R1607" s="68" t="s">
        <v>638</v>
      </c>
      <c r="S1607" s="363"/>
      <c r="T1607" s="277"/>
    </row>
    <row r="1608" spans="1:20" ht="63.75">
      <c r="A1608" s="192">
        <v>203</v>
      </c>
      <c r="B1608" s="68"/>
      <c r="C1608" s="214" t="s">
        <v>86</v>
      </c>
      <c r="D1608" s="215">
        <v>45110</v>
      </c>
      <c r="E1608" s="192" t="s">
        <v>4385</v>
      </c>
      <c r="F1608" s="192" t="s">
        <v>3</v>
      </c>
      <c r="G1608" s="192">
        <v>2123898</v>
      </c>
      <c r="H1608" s="68"/>
      <c r="I1608" s="198" t="s">
        <v>5447</v>
      </c>
      <c r="J1608" s="68"/>
      <c r="K1608" s="68"/>
      <c r="L1608" s="68"/>
      <c r="M1608" s="68"/>
      <c r="N1608" s="362"/>
      <c r="O1608" s="362"/>
      <c r="P1608" s="216">
        <v>0</v>
      </c>
      <c r="Q1608" s="216">
        <v>30</v>
      </c>
      <c r="R1608" s="68" t="s">
        <v>638</v>
      </c>
      <c r="S1608" s="363"/>
      <c r="T1608" s="277"/>
    </row>
    <row r="1609" spans="1:20" ht="63.75">
      <c r="A1609" s="192">
        <v>203</v>
      </c>
      <c r="B1609" s="68"/>
      <c r="C1609" s="214" t="s">
        <v>86</v>
      </c>
      <c r="D1609" s="215">
        <v>45110</v>
      </c>
      <c r="E1609" s="192" t="s">
        <v>4386</v>
      </c>
      <c r="F1609" s="192" t="s">
        <v>3</v>
      </c>
      <c r="G1609" s="192">
        <v>2123899</v>
      </c>
      <c r="H1609" s="68"/>
      <c r="I1609" s="198" t="s">
        <v>5448</v>
      </c>
      <c r="J1609" s="68"/>
      <c r="K1609" s="68"/>
      <c r="L1609" s="68"/>
      <c r="M1609" s="68"/>
      <c r="N1609" s="362"/>
      <c r="O1609" s="362"/>
      <c r="P1609" s="216">
        <v>0</v>
      </c>
      <c r="Q1609" s="216">
        <v>30</v>
      </c>
      <c r="R1609" s="68" t="s">
        <v>638</v>
      </c>
      <c r="S1609" s="363"/>
      <c r="T1609" s="277"/>
    </row>
    <row r="1610" spans="1:20" ht="76.5">
      <c r="A1610" s="192">
        <v>597</v>
      </c>
      <c r="B1610" s="68"/>
      <c r="C1610" s="214" t="s">
        <v>677</v>
      </c>
      <c r="D1610" s="215">
        <v>45110</v>
      </c>
      <c r="E1610" s="192" t="s">
        <v>4387</v>
      </c>
      <c r="F1610" s="192" t="s">
        <v>6</v>
      </c>
      <c r="G1610" s="192">
        <v>2325607</v>
      </c>
      <c r="H1610" s="68"/>
      <c r="I1610" s="198" t="s">
        <v>5449</v>
      </c>
      <c r="J1610" s="68"/>
      <c r="K1610" s="68"/>
      <c r="L1610" s="68"/>
      <c r="M1610" s="68"/>
      <c r="N1610" s="362"/>
      <c r="O1610" s="362"/>
      <c r="P1610" s="216">
        <v>0</v>
      </c>
      <c r="Q1610" s="216">
        <v>685996.57</v>
      </c>
      <c r="R1610" s="68" t="s">
        <v>638</v>
      </c>
      <c r="S1610" s="363"/>
      <c r="T1610" s="277"/>
    </row>
    <row r="1611" spans="1:20" ht="63.75">
      <c r="A1611" s="192">
        <v>597</v>
      </c>
      <c r="B1611" s="68"/>
      <c r="C1611" s="214" t="s">
        <v>677</v>
      </c>
      <c r="D1611" s="215">
        <v>45110</v>
      </c>
      <c r="E1611" s="192" t="s">
        <v>4388</v>
      </c>
      <c r="F1611" s="192" t="s">
        <v>14</v>
      </c>
      <c r="G1611" s="192">
        <v>2325608</v>
      </c>
      <c r="H1611" s="68"/>
      <c r="I1611" s="198" t="s">
        <v>5450</v>
      </c>
      <c r="J1611" s="68"/>
      <c r="K1611" s="68"/>
      <c r="L1611" s="68"/>
      <c r="M1611" s="68"/>
      <c r="N1611" s="362"/>
      <c r="O1611" s="362"/>
      <c r="P1611" s="216">
        <v>50</v>
      </c>
      <c r="Q1611" s="216">
        <v>0</v>
      </c>
      <c r="R1611" s="68" t="s">
        <v>638</v>
      </c>
      <c r="S1611" s="363"/>
      <c r="T1611" s="277"/>
    </row>
    <row r="1612" spans="1:20" ht="63.75">
      <c r="A1612" s="192">
        <v>513</v>
      </c>
      <c r="B1612" s="68"/>
      <c r="C1612" s="214" t="s">
        <v>160</v>
      </c>
      <c r="D1612" s="215">
        <v>45110</v>
      </c>
      <c r="E1612" s="192" t="s">
        <v>4389</v>
      </c>
      <c r="F1612" s="192" t="s">
        <v>14</v>
      </c>
      <c r="G1612" s="192">
        <v>2325610</v>
      </c>
      <c r="H1612" s="68"/>
      <c r="I1612" s="198" t="s">
        <v>5451</v>
      </c>
      <c r="J1612" s="68"/>
      <c r="K1612" s="68"/>
      <c r="L1612" s="68"/>
      <c r="M1612" s="68"/>
      <c r="N1612" s="362"/>
      <c r="O1612" s="362"/>
      <c r="P1612" s="216">
        <v>50</v>
      </c>
      <c r="Q1612" s="216">
        <v>0</v>
      </c>
      <c r="R1612" s="68" t="s">
        <v>638</v>
      </c>
      <c r="S1612" s="363"/>
      <c r="T1612" s="277"/>
    </row>
    <row r="1613" spans="1:20" ht="63.75">
      <c r="A1613" s="192">
        <v>117</v>
      </c>
      <c r="B1613" s="68"/>
      <c r="C1613" s="214" t="s">
        <v>54</v>
      </c>
      <c r="D1613" s="215">
        <v>45110</v>
      </c>
      <c r="E1613" s="192" t="s">
        <v>4390</v>
      </c>
      <c r="F1613" s="192" t="s">
        <v>10</v>
      </c>
      <c r="G1613" s="192">
        <v>1063726</v>
      </c>
      <c r="H1613" s="68"/>
      <c r="I1613" s="198" t="s">
        <v>5452</v>
      </c>
      <c r="J1613" s="68"/>
      <c r="K1613" s="68"/>
      <c r="L1613" s="68"/>
      <c r="M1613" s="68"/>
      <c r="N1613" s="362"/>
      <c r="O1613" s="362"/>
      <c r="P1613" s="216">
        <v>50</v>
      </c>
      <c r="Q1613" s="216">
        <v>0</v>
      </c>
      <c r="R1613" s="68" t="s">
        <v>638</v>
      </c>
      <c r="S1613" s="363"/>
      <c r="T1613" s="277"/>
    </row>
    <row r="1614" spans="1:20" ht="76.5">
      <c r="A1614" s="192">
        <v>513</v>
      </c>
      <c r="B1614" s="68"/>
      <c r="C1614" s="214" t="s">
        <v>160</v>
      </c>
      <c r="D1614" s="215">
        <v>45110</v>
      </c>
      <c r="E1614" s="192" t="s">
        <v>4391</v>
      </c>
      <c r="F1614" s="192" t="s">
        <v>10</v>
      </c>
      <c r="G1614" s="192">
        <v>1063729</v>
      </c>
      <c r="H1614" s="68"/>
      <c r="I1614" s="198" t="s">
        <v>5453</v>
      </c>
      <c r="J1614" s="68"/>
      <c r="K1614" s="68"/>
      <c r="L1614" s="68"/>
      <c r="M1614" s="68"/>
      <c r="N1614" s="362"/>
      <c r="O1614" s="362"/>
      <c r="P1614" s="216">
        <v>50</v>
      </c>
      <c r="Q1614" s="216">
        <v>0</v>
      </c>
      <c r="R1614" s="68" t="s">
        <v>638</v>
      </c>
      <c r="S1614" s="363"/>
      <c r="T1614" s="277"/>
    </row>
    <row r="1615" spans="1:20" ht="76.5">
      <c r="A1615" s="192">
        <v>117</v>
      </c>
      <c r="B1615" s="68"/>
      <c r="C1615" s="214" t="s">
        <v>54</v>
      </c>
      <c r="D1615" s="215">
        <v>45110</v>
      </c>
      <c r="E1615" s="192" t="s">
        <v>4392</v>
      </c>
      <c r="F1615" s="192" t="s">
        <v>10</v>
      </c>
      <c r="G1615" s="192">
        <v>1063749</v>
      </c>
      <c r="H1615" s="68"/>
      <c r="I1615" s="198" t="s">
        <v>5454</v>
      </c>
      <c r="J1615" s="68"/>
      <c r="K1615" s="68"/>
      <c r="L1615" s="68"/>
      <c r="M1615" s="68"/>
      <c r="N1615" s="362"/>
      <c r="O1615" s="362"/>
      <c r="P1615" s="216">
        <v>50</v>
      </c>
      <c r="Q1615" s="216">
        <v>0</v>
      </c>
      <c r="R1615" s="68" t="s">
        <v>638</v>
      </c>
      <c r="S1615" s="363"/>
      <c r="T1615" s="277"/>
    </row>
    <row r="1616" spans="1:20" ht="63.75">
      <c r="A1616" s="192">
        <v>117</v>
      </c>
      <c r="B1616" s="68"/>
      <c r="C1616" s="214" t="s">
        <v>54</v>
      </c>
      <c r="D1616" s="215">
        <v>45110</v>
      </c>
      <c r="E1616" s="192" t="s">
        <v>4393</v>
      </c>
      <c r="F1616" s="192" t="s">
        <v>10</v>
      </c>
      <c r="G1616" s="192">
        <v>1063754</v>
      </c>
      <c r="H1616" s="68"/>
      <c r="I1616" s="198" t="s">
        <v>5455</v>
      </c>
      <c r="J1616" s="68"/>
      <c r="K1616" s="68"/>
      <c r="L1616" s="68"/>
      <c r="M1616" s="68"/>
      <c r="N1616" s="362"/>
      <c r="O1616" s="362"/>
      <c r="P1616" s="216">
        <v>50</v>
      </c>
      <c r="Q1616" s="216">
        <v>0</v>
      </c>
      <c r="R1616" s="68" t="s">
        <v>638</v>
      </c>
      <c r="S1616" s="363"/>
      <c r="T1616" s="277"/>
    </row>
    <row r="1617" spans="1:20" ht="51">
      <c r="A1617" s="192">
        <v>203</v>
      </c>
      <c r="B1617" s="68"/>
      <c r="C1617" s="214" t="s">
        <v>86</v>
      </c>
      <c r="D1617" s="215">
        <v>45111</v>
      </c>
      <c r="E1617" s="192" t="s">
        <v>4394</v>
      </c>
      <c r="F1617" s="192" t="s">
        <v>3</v>
      </c>
      <c r="G1617" s="192">
        <v>2124048</v>
      </c>
      <c r="H1617" s="68"/>
      <c r="I1617" s="198" t="s">
        <v>5456</v>
      </c>
      <c r="J1617" s="68"/>
      <c r="K1617" s="68"/>
      <c r="L1617" s="68"/>
      <c r="M1617" s="68"/>
      <c r="N1617" s="362"/>
      <c r="O1617" s="362"/>
      <c r="P1617" s="216">
        <v>0</v>
      </c>
      <c r="Q1617" s="216">
        <v>15</v>
      </c>
      <c r="R1617" s="68" t="s">
        <v>638</v>
      </c>
      <c r="S1617" s="363"/>
      <c r="T1617" s="277"/>
    </row>
    <row r="1618" spans="1:20" ht="51">
      <c r="A1618" s="192">
        <v>203</v>
      </c>
      <c r="B1618" s="68"/>
      <c r="C1618" s="214" t="s">
        <v>86</v>
      </c>
      <c r="D1618" s="215">
        <v>45111</v>
      </c>
      <c r="E1618" s="192" t="s">
        <v>4395</v>
      </c>
      <c r="F1618" s="192" t="s">
        <v>3</v>
      </c>
      <c r="G1618" s="192">
        <v>2124049</v>
      </c>
      <c r="H1618" s="68"/>
      <c r="I1618" s="198" t="s">
        <v>5457</v>
      </c>
      <c r="J1618" s="68"/>
      <c r="K1618" s="68"/>
      <c r="L1618" s="68"/>
      <c r="M1618" s="68"/>
      <c r="N1618" s="362"/>
      <c r="O1618" s="362"/>
      <c r="P1618" s="216">
        <v>0</v>
      </c>
      <c r="Q1618" s="216">
        <v>15</v>
      </c>
      <c r="R1618" s="68" t="s">
        <v>638</v>
      </c>
      <c r="S1618" s="363"/>
      <c r="T1618" s="277"/>
    </row>
    <row r="1619" spans="1:20" ht="51">
      <c r="A1619" s="192">
        <v>548</v>
      </c>
      <c r="B1619" s="68"/>
      <c r="C1619" s="214" t="s">
        <v>1285</v>
      </c>
      <c r="D1619" s="215">
        <v>45111</v>
      </c>
      <c r="E1619" s="192" t="s">
        <v>4396</v>
      </c>
      <c r="F1619" s="192" t="s">
        <v>3</v>
      </c>
      <c r="G1619" s="192">
        <v>2124053</v>
      </c>
      <c r="H1619" s="68"/>
      <c r="I1619" s="198" t="s">
        <v>5458</v>
      </c>
      <c r="J1619" s="68"/>
      <c r="K1619" s="68"/>
      <c r="L1619" s="68"/>
      <c r="M1619" s="68"/>
      <c r="N1619" s="362"/>
      <c r="O1619" s="362"/>
      <c r="P1619" s="216">
        <v>0</v>
      </c>
      <c r="Q1619" s="216">
        <v>20</v>
      </c>
      <c r="R1619" s="68" t="s">
        <v>638</v>
      </c>
      <c r="S1619" s="363"/>
      <c r="T1619" s="277"/>
    </row>
    <row r="1620" spans="1:20" ht="51">
      <c r="A1620" s="192" t="s">
        <v>550</v>
      </c>
      <c r="B1620" s="68"/>
      <c r="C1620" s="214" t="s">
        <v>589</v>
      </c>
      <c r="D1620" s="215">
        <v>45111</v>
      </c>
      <c r="E1620" s="192" t="s">
        <v>4397</v>
      </c>
      <c r="F1620" s="192" t="s">
        <v>3</v>
      </c>
      <c r="G1620" s="192">
        <v>2124062</v>
      </c>
      <c r="H1620" s="68"/>
      <c r="I1620" s="198" t="s">
        <v>5459</v>
      </c>
      <c r="J1620" s="68"/>
      <c r="K1620" s="68"/>
      <c r="L1620" s="68"/>
      <c r="M1620" s="68"/>
      <c r="N1620" s="362"/>
      <c r="O1620" s="362"/>
      <c r="P1620" s="216">
        <v>0</v>
      </c>
      <c r="Q1620" s="216">
        <v>900</v>
      </c>
      <c r="R1620" s="68" t="s">
        <v>638</v>
      </c>
      <c r="S1620" s="363"/>
      <c r="T1620" s="277"/>
    </row>
    <row r="1621" spans="1:20" ht="51">
      <c r="A1621" s="192">
        <v>283</v>
      </c>
      <c r="B1621" s="68"/>
      <c r="C1621" s="214" t="s">
        <v>115</v>
      </c>
      <c r="D1621" s="215">
        <v>45111</v>
      </c>
      <c r="E1621" s="192" t="s">
        <v>4398</v>
      </c>
      <c r="F1621" s="192" t="s">
        <v>3</v>
      </c>
      <c r="G1621" s="192">
        <v>2124068</v>
      </c>
      <c r="H1621" s="68"/>
      <c r="I1621" s="198" t="s">
        <v>5460</v>
      </c>
      <c r="J1621" s="68"/>
      <c r="K1621" s="68"/>
      <c r="L1621" s="68"/>
      <c r="M1621" s="68"/>
      <c r="N1621" s="362"/>
      <c r="O1621" s="362"/>
      <c r="P1621" s="216">
        <v>0</v>
      </c>
      <c r="Q1621" s="216">
        <v>7.03</v>
      </c>
      <c r="R1621" s="68" t="s">
        <v>638</v>
      </c>
      <c r="S1621" s="363"/>
      <c r="T1621" s="277"/>
    </row>
    <row r="1622" spans="1:20" ht="51">
      <c r="A1622" s="192">
        <v>35</v>
      </c>
      <c r="B1622" s="68"/>
      <c r="C1622" s="214" t="s">
        <v>43</v>
      </c>
      <c r="D1622" s="215">
        <v>45111</v>
      </c>
      <c r="E1622" s="192" t="s">
        <v>4399</v>
      </c>
      <c r="F1622" s="192" t="s">
        <v>3</v>
      </c>
      <c r="G1622" s="192">
        <v>2124072</v>
      </c>
      <c r="H1622" s="68"/>
      <c r="I1622" s="198" t="s">
        <v>2097</v>
      </c>
      <c r="J1622" s="68"/>
      <c r="K1622" s="68"/>
      <c r="L1622" s="68"/>
      <c r="M1622" s="68"/>
      <c r="N1622" s="362"/>
      <c r="O1622" s="362"/>
      <c r="P1622" s="216">
        <v>0</v>
      </c>
      <c r="Q1622" s="216">
        <v>2945</v>
      </c>
      <c r="R1622" s="68" t="s">
        <v>638</v>
      </c>
      <c r="S1622" s="363"/>
      <c r="T1622" s="277"/>
    </row>
    <row r="1623" spans="1:20" ht="51">
      <c r="A1623" s="192">
        <v>203</v>
      </c>
      <c r="B1623" s="68"/>
      <c r="C1623" s="214" t="s">
        <v>86</v>
      </c>
      <c r="D1623" s="215">
        <v>45111</v>
      </c>
      <c r="E1623" s="192" t="s">
        <v>4400</v>
      </c>
      <c r="F1623" s="192" t="s">
        <v>3</v>
      </c>
      <c r="G1623" s="192">
        <v>2124083</v>
      </c>
      <c r="H1623" s="68"/>
      <c r="I1623" s="198" t="s">
        <v>5461</v>
      </c>
      <c r="J1623" s="68"/>
      <c r="K1623" s="68"/>
      <c r="L1623" s="68"/>
      <c r="M1623" s="68"/>
      <c r="N1623" s="362"/>
      <c r="O1623" s="362"/>
      <c r="P1623" s="216">
        <v>0</v>
      </c>
      <c r="Q1623" s="216">
        <v>30</v>
      </c>
      <c r="R1623" s="68" t="s">
        <v>638</v>
      </c>
      <c r="S1623" s="363"/>
      <c r="T1623" s="277"/>
    </row>
    <row r="1624" spans="1:20" ht="63.75">
      <c r="A1624" s="192">
        <v>203</v>
      </c>
      <c r="B1624" s="68"/>
      <c r="C1624" s="214" t="s">
        <v>86</v>
      </c>
      <c r="D1624" s="215">
        <v>45111</v>
      </c>
      <c r="E1624" s="192" t="s">
        <v>4401</v>
      </c>
      <c r="F1624" s="192" t="s">
        <v>3</v>
      </c>
      <c r="G1624" s="192">
        <v>2124084</v>
      </c>
      <c r="H1624" s="68"/>
      <c r="I1624" s="198" t="s">
        <v>5462</v>
      </c>
      <c r="J1624" s="68"/>
      <c r="K1624" s="68"/>
      <c r="L1624" s="68"/>
      <c r="M1624" s="68"/>
      <c r="N1624" s="362"/>
      <c r="O1624" s="362"/>
      <c r="P1624" s="216">
        <v>0</v>
      </c>
      <c r="Q1624" s="216">
        <v>30</v>
      </c>
      <c r="R1624" s="68" t="s">
        <v>638</v>
      </c>
      <c r="S1624" s="363"/>
      <c r="T1624" s="277"/>
    </row>
    <row r="1625" spans="1:20" ht="51">
      <c r="A1625" s="192">
        <v>203</v>
      </c>
      <c r="B1625" s="68"/>
      <c r="C1625" s="214" t="s">
        <v>86</v>
      </c>
      <c r="D1625" s="215">
        <v>45111</v>
      </c>
      <c r="E1625" s="192" t="s">
        <v>4402</v>
      </c>
      <c r="F1625" s="192" t="s">
        <v>3</v>
      </c>
      <c r="G1625" s="192">
        <v>2124099</v>
      </c>
      <c r="H1625" s="68"/>
      <c r="I1625" s="198" t="s">
        <v>5463</v>
      </c>
      <c r="J1625" s="68"/>
      <c r="K1625" s="68"/>
      <c r="L1625" s="68"/>
      <c r="M1625" s="68"/>
      <c r="N1625" s="362"/>
      <c r="O1625" s="362"/>
      <c r="P1625" s="216">
        <v>0</v>
      </c>
      <c r="Q1625" s="216">
        <v>519.4</v>
      </c>
      <c r="R1625" s="68" t="s">
        <v>638</v>
      </c>
      <c r="S1625" s="363"/>
      <c r="T1625" s="277"/>
    </row>
    <row r="1626" spans="1:20" ht="51">
      <c r="A1626" s="192" t="s">
        <v>550</v>
      </c>
      <c r="B1626" s="68"/>
      <c r="C1626" s="214" t="s">
        <v>589</v>
      </c>
      <c r="D1626" s="215">
        <v>45111</v>
      </c>
      <c r="E1626" s="192" t="s">
        <v>4403</v>
      </c>
      <c r="F1626" s="192" t="s">
        <v>3</v>
      </c>
      <c r="G1626" s="192">
        <v>2124118</v>
      </c>
      <c r="H1626" s="68"/>
      <c r="I1626" s="198" t="s">
        <v>1766</v>
      </c>
      <c r="J1626" s="68"/>
      <c r="K1626" s="68"/>
      <c r="L1626" s="68"/>
      <c r="M1626" s="68"/>
      <c r="N1626" s="362"/>
      <c r="O1626" s="362"/>
      <c r="P1626" s="216">
        <v>0</v>
      </c>
      <c r="Q1626" s="216">
        <v>2205</v>
      </c>
      <c r="R1626" s="68" t="s">
        <v>638</v>
      </c>
      <c r="S1626" s="363"/>
      <c r="T1626" s="277"/>
    </row>
    <row r="1627" spans="1:20" ht="51">
      <c r="A1627" s="192">
        <v>190</v>
      </c>
      <c r="B1627" s="68"/>
      <c r="C1627" s="214" t="s">
        <v>82</v>
      </c>
      <c r="D1627" s="215">
        <v>45111</v>
      </c>
      <c r="E1627" s="192" t="s">
        <v>4404</v>
      </c>
      <c r="F1627" s="192" t="s">
        <v>3</v>
      </c>
      <c r="G1627" s="192">
        <v>2124136</v>
      </c>
      <c r="H1627" s="68"/>
      <c r="I1627" s="198" t="s">
        <v>5464</v>
      </c>
      <c r="J1627" s="68"/>
      <c r="K1627" s="68"/>
      <c r="L1627" s="68"/>
      <c r="M1627" s="68"/>
      <c r="N1627" s="362"/>
      <c r="O1627" s="362"/>
      <c r="P1627" s="216">
        <v>0</v>
      </c>
      <c r="Q1627" s="216">
        <v>397</v>
      </c>
      <c r="R1627" s="68" t="s">
        <v>638</v>
      </c>
      <c r="S1627" s="363"/>
      <c r="T1627" s="277"/>
    </row>
    <row r="1628" spans="1:20" ht="51">
      <c r="A1628" s="192">
        <v>86</v>
      </c>
      <c r="B1628" s="68"/>
      <c r="C1628" s="214" t="s">
        <v>50</v>
      </c>
      <c r="D1628" s="215">
        <v>45111</v>
      </c>
      <c r="E1628" s="192" t="s">
        <v>4405</v>
      </c>
      <c r="F1628" s="192" t="s">
        <v>3</v>
      </c>
      <c r="G1628" s="192">
        <v>2124150</v>
      </c>
      <c r="H1628" s="68"/>
      <c r="I1628" s="198" t="s">
        <v>5465</v>
      </c>
      <c r="J1628" s="68"/>
      <c r="K1628" s="68"/>
      <c r="L1628" s="68"/>
      <c r="M1628" s="68"/>
      <c r="N1628" s="362"/>
      <c r="O1628" s="362"/>
      <c r="P1628" s="216">
        <v>0</v>
      </c>
      <c r="Q1628" s="216">
        <v>50</v>
      </c>
      <c r="R1628" s="68" t="s">
        <v>638</v>
      </c>
      <c r="S1628" s="363"/>
      <c r="T1628" s="277"/>
    </row>
    <row r="1629" spans="1:20" ht="51">
      <c r="A1629" s="192">
        <v>203</v>
      </c>
      <c r="B1629" s="68"/>
      <c r="C1629" s="214" t="s">
        <v>86</v>
      </c>
      <c r="D1629" s="215">
        <v>45111</v>
      </c>
      <c r="E1629" s="192" t="s">
        <v>4406</v>
      </c>
      <c r="F1629" s="192" t="s">
        <v>3</v>
      </c>
      <c r="G1629" s="192">
        <v>2124154</v>
      </c>
      <c r="H1629" s="68"/>
      <c r="I1629" s="198" t="s">
        <v>5466</v>
      </c>
      <c r="J1629" s="68"/>
      <c r="K1629" s="68"/>
      <c r="L1629" s="68"/>
      <c r="M1629" s="68"/>
      <c r="N1629" s="362"/>
      <c r="O1629" s="362"/>
      <c r="P1629" s="216">
        <v>0</v>
      </c>
      <c r="Q1629" s="216">
        <v>15</v>
      </c>
      <c r="R1629" s="68" t="s">
        <v>638</v>
      </c>
      <c r="S1629" s="363"/>
      <c r="T1629" s="277"/>
    </row>
    <row r="1630" spans="1:20" ht="51">
      <c r="A1630" s="192">
        <v>203</v>
      </c>
      <c r="B1630" s="68"/>
      <c r="C1630" s="214" t="s">
        <v>86</v>
      </c>
      <c r="D1630" s="215">
        <v>45111</v>
      </c>
      <c r="E1630" s="192" t="s">
        <v>4407</v>
      </c>
      <c r="F1630" s="192" t="s">
        <v>3</v>
      </c>
      <c r="G1630" s="192">
        <v>2124155</v>
      </c>
      <c r="H1630" s="68"/>
      <c r="I1630" s="198" t="s">
        <v>5466</v>
      </c>
      <c r="J1630" s="68"/>
      <c r="K1630" s="68"/>
      <c r="L1630" s="68"/>
      <c r="M1630" s="68"/>
      <c r="N1630" s="362"/>
      <c r="O1630" s="362"/>
      <c r="P1630" s="216">
        <v>0</v>
      </c>
      <c r="Q1630" s="216">
        <v>15</v>
      </c>
      <c r="R1630" s="68" t="s">
        <v>638</v>
      </c>
      <c r="S1630" s="363"/>
      <c r="T1630" s="277"/>
    </row>
    <row r="1631" spans="1:20" ht="51">
      <c r="A1631" s="192">
        <v>203</v>
      </c>
      <c r="B1631" s="68"/>
      <c r="C1631" s="214" t="s">
        <v>86</v>
      </c>
      <c r="D1631" s="215">
        <v>45111</v>
      </c>
      <c r="E1631" s="192" t="s">
        <v>4408</v>
      </c>
      <c r="F1631" s="192" t="s">
        <v>3</v>
      </c>
      <c r="G1631" s="192">
        <v>2124156</v>
      </c>
      <c r="H1631" s="68"/>
      <c r="I1631" s="198" t="s">
        <v>5467</v>
      </c>
      <c r="J1631" s="68"/>
      <c r="K1631" s="68"/>
      <c r="L1631" s="68"/>
      <c r="M1631" s="68"/>
      <c r="N1631" s="362"/>
      <c r="O1631" s="362"/>
      <c r="P1631" s="216">
        <v>0</v>
      </c>
      <c r="Q1631" s="216">
        <v>15</v>
      </c>
      <c r="R1631" s="68" t="s">
        <v>638</v>
      </c>
      <c r="S1631" s="363"/>
      <c r="T1631" s="277"/>
    </row>
    <row r="1632" spans="1:20" ht="51">
      <c r="A1632" s="192">
        <v>203</v>
      </c>
      <c r="B1632" s="68"/>
      <c r="C1632" s="214" t="s">
        <v>86</v>
      </c>
      <c r="D1632" s="215">
        <v>45111</v>
      </c>
      <c r="E1632" s="192" t="s">
        <v>4409</v>
      </c>
      <c r="F1632" s="192" t="s">
        <v>3</v>
      </c>
      <c r="G1632" s="192">
        <v>2124157</v>
      </c>
      <c r="H1632" s="68"/>
      <c r="I1632" s="198" t="s">
        <v>5466</v>
      </c>
      <c r="J1632" s="68"/>
      <c r="K1632" s="68"/>
      <c r="L1632" s="68"/>
      <c r="M1632" s="68"/>
      <c r="N1632" s="362"/>
      <c r="O1632" s="362"/>
      <c r="P1632" s="216">
        <v>0</v>
      </c>
      <c r="Q1632" s="216">
        <v>30</v>
      </c>
      <c r="R1632" s="68" t="s">
        <v>638</v>
      </c>
      <c r="S1632" s="363"/>
      <c r="T1632" s="277"/>
    </row>
    <row r="1633" spans="1:20" ht="51">
      <c r="A1633" s="192">
        <v>203</v>
      </c>
      <c r="B1633" s="68"/>
      <c r="C1633" s="214" t="s">
        <v>86</v>
      </c>
      <c r="D1633" s="215">
        <v>45111</v>
      </c>
      <c r="E1633" s="192" t="s">
        <v>4410</v>
      </c>
      <c r="F1633" s="192" t="s">
        <v>3</v>
      </c>
      <c r="G1633" s="192">
        <v>2124162</v>
      </c>
      <c r="H1633" s="68"/>
      <c r="I1633" s="198" t="s">
        <v>5468</v>
      </c>
      <c r="J1633" s="68"/>
      <c r="K1633" s="68"/>
      <c r="L1633" s="68"/>
      <c r="M1633" s="68"/>
      <c r="N1633" s="362"/>
      <c r="O1633" s="362"/>
      <c r="P1633" s="216">
        <v>0</v>
      </c>
      <c r="Q1633" s="216">
        <v>2025.66</v>
      </c>
      <c r="R1633" s="68" t="s">
        <v>638</v>
      </c>
      <c r="S1633" s="363"/>
      <c r="T1633" s="277"/>
    </row>
    <row r="1634" spans="1:20" ht="51">
      <c r="A1634" s="192">
        <v>203</v>
      </c>
      <c r="B1634" s="68"/>
      <c r="C1634" s="214" t="s">
        <v>86</v>
      </c>
      <c r="D1634" s="215">
        <v>45111</v>
      </c>
      <c r="E1634" s="192" t="s">
        <v>4411</v>
      </c>
      <c r="F1634" s="192" t="s">
        <v>3</v>
      </c>
      <c r="G1634" s="192">
        <v>2124158</v>
      </c>
      <c r="H1634" s="68"/>
      <c r="I1634" s="198" t="s">
        <v>5469</v>
      </c>
      <c r="J1634" s="68"/>
      <c r="K1634" s="68"/>
      <c r="L1634" s="68"/>
      <c r="M1634" s="68"/>
      <c r="N1634" s="362"/>
      <c r="O1634" s="362"/>
      <c r="P1634" s="216">
        <v>0</v>
      </c>
      <c r="Q1634" s="216">
        <v>30</v>
      </c>
      <c r="R1634" s="68" t="s">
        <v>638</v>
      </c>
      <c r="S1634" s="363"/>
      <c r="T1634" s="277"/>
    </row>
    <row r="1635" spans="1:20" ht="51">
      <c r="A1635" s="192">
        <v>203</v>
      </c>
      <c r="B1635" s="68"/>
      <c r="C1635" s="214" t="s">
        <v>86</v>
      </c>
      <c r="D1635" s="215">
        <v>45111</v>
      </c>
      <c r="E1635" s="192" t="s">
        <v>4412</v>
      </c>
      <c r="F1635" s="192" t="s">
        <v>3</v>
      </c>
      <c r="G1635" s="192">
        <v>2124159</v>
      </c>
      <c r="H1635" s="68"/>
      <c r="I1635" s="198" t="s">
        <v>5470</v>
      </c>
      <c r="J1635" s="68"/>
      <c r="K1635" s="68"/>
      <c r="L1635" s="68"/>
      <c r="M1635" s="68"/>
      <c r="N1635" s="362"/>
      <c r="O1635" s="362"/>
      <c r="P1635" s="216">
        <v>0</v>
      </c>
      <c r="Q1635" s="216">
        <v>15</v>
      </c>
      <c r="R1635" s="68" t="s">
        <v>638</v>
      </c>
      <c r="S1635" s="363"/>
      <c r="T1635" s="277"/>
    </row>
    <row r="1636" spans="1:20" ht="51">
      <c r="A1636" s="192">
        <v>203</v>
      </c>
      <c r="B1636" s="68"/>
      <c r="C1636" s="214" t="s">
        <v>86</v>
      </c>
      <c r="D1636" s="215">
        <v>45111</v>
      </c>
      <c r="E1636" s="192" t="s">
        <v>4413</v>
      </c>
      <c r="F1636" s="192" t="s">
        <v>3</v>
      </c>
      <c r="G1636" s="192">
        <v>2124161</v>
      </c>
      <c r="H1636" s="68"/>
      <c r="I1636" s="198" t="s">
        <v>5471</v>
      </c>
      <c r="J1636" s="68"/>
      <c r="K1636" s="68"/>
      <c r="L1636" s="68"/>
      <c r="M1636" s="68"/>
      <c r="N1636" s="362"/>
      <c r="O1636" s="362"/>
      <c r="P1636" s="216">
        <v>0</v>
      </c>
      <c r="Q1636" s="216">
        <v>30</v>
      </c>
      <c r="R1636" s="68" t="s">
        <v>638</v>
      </c>
      <c r="S1636" s="363"/>
      <c r="T1636" s="277"/>
    </row>
    <row r="1637" spans="1:20" ht="51">
      <c r="A1637" s="192">
        <v>203</v>
      </c>
      <c r="B1637" s="68"/>
      <c r="C1637" s="214" t="s">
        <v>86</v>
      </c>
      <c r="D1637" s="215">
        <v>45111</v>
      </c>
      <c r="E1637" s="192" t="s">
        <v>4414</v>
      </c>
      <c r="F1637" s="192" t="s">
        <v>3</v>
      </c>
      <c r="G1637" s="192">
        <v>2124164</v>
      </c>
      <c r="H1637" s="68"/>
      <c r="I1637" s="198" t="s">
        <v>5472</v>
      </c>
      <c r="J1637" s="68"/>
      <c r="K1637" s="68"/>
      <c r="L1637" s="68"/>
      <c r="M1637" s="68"/>
      <c r="N1637" s="362"/>
      <c r="O1637" s="362"/>
      <c r="P1637" s="216">
        <v>0</v>
      </c>
      <c r="Q1637" s="216">
        <v>15</v>
      </c>
      <c r="R1637" s="68" t="s">
        <v>638</v>
      </c>
      <c r="S1637" s="363"/>
      <c r="T1637" s="277"/>
    </row>
    <row r="1638" spans="1:20" ht="51">
      <c r="A1638" s="192">
        <v>203</v>
      </c>
      <c r="B1638" s="68"/>
      <c r="C1638" s="214" t="s">
        <v>86</v>
      </c>
      <c r="D1638" s="215">
        <v>45111</v>
      </c>
      <c r="E1638" s="192" t="s">
        <v>4415</v>
      </c>
      <c r="F1638" s="192" t="s">
        <v>3</v>
      </c>
      <c r="G1638" s="192">
        <v>2124165</v>
      </c>
      <c r="H1638" s="68"/>
      <c r="I1638" s="198" t="s">
        <v>5472</v>
      </c>
      <c r="J1638" s="68"/>
      <c r="K1638" s="68"/>
      <c r="L1638" s="68"/>
      <c r="M1638" s="68"/>
      <c r="N1638" s="362"/>
      <c r="O1638" s="362"/>
      <c r="P1638" s="216">
        <v>0</v>
      </c>
      <c r="Q1638" s="216">
        <v>30</v>
      </c>
      <c r="R1638" s="68" t="s">
        <v>638</v>
      </c>
      <c r="S1638" s="363"/>
      <c r="T1638" s="277"/>
    </row>
    <row r="1639" spans="1:20" ht="51">
      <c r="A1639" s="192">
        <v>203</v>
      </c>
      <c r="B1639" s="68"/>
      <c r="C1639" s="214" t="s">
        <v>86</v>
      </c>
      <c r="D1639" s="215">
        <v>45111</v>
      </c>
      <c r="E1639" s="192" t="s">
        <v>4416</v>
      </c>
      <c r="F1639" s="192" t="s">
        <v>3</v>
      </c>
      <c r="G1639" s="192">
        <v>2124166</v>
      </c>
      <c r="H1639" s="68"/>
      <c r="I1639" s="198" t="s">
        <v>5472</v>
      </c>
      <c r="J1639" s="68"/>
      <c r="K1639" s="68"/>
      <c r="L1639" s="68"/>
      <c r="M1639" s="68"/>
      <c r="N1639" s="362"/>
      <c r="O1639" s="362"/>
      <c r="P1639" s="216">
        <v>0</v>
      </c>
      <c r="Q1639" s="216">
        <v>30</v>
      </c>
      <c r="R1639" s="68" t="s">
        <v>638</v>
      </c>
      <c r="S1639" s="363"/>
      <c r="T1639" s="277"/>
    </row>
    <row r="1640" spans="1:20" ht="51">
      <c r="A1640" s="192">
        <v>203</v>
      </c>
      <c r="B1640" s="68"/>
      <c r="C1640" s="214" t="s">
        <v>86</v>
      </c>
      <c r="D1640" s="215">
        <v>45111</v>
      </c>
      <c r="E1640" s="192" t="s">
        <v>4417</v>
      </c>
      <c r="F1640" s="192" t="s">
        <v>3</v>
      </c>
      <c r="G1640" s="192">
        <v>2124168</v>
      </c>
      <c r="H1640" s="68"/>
      <c r="I1640" s="198" t="s">
        <v>5472</v>
      </c>
      <c r="J1640" s="68"/>
      <c r="K1640" s="68"/>
      <c r="L1640" s="68"/>
      <c r="M1640" s="68"/>
      <c r="N1640" s="362"/>
      <c r="O1640" s="362"/>
      <c r="P1640" s="216">
        <v>0</v>
      </c>
      <c r="Q1640" s="216">
        <v>30</v>
      </c>
      <c r="R1640" s="68" t="s">
        <v>638</v>
      </c>
      <c r="S1640" s="363"/>
      <c r="T1640" s="277"/>
    </row>
    <row r="1641" spans="1:20" ht="89.25">
      <c r="A1641" s="192">
        <v>373</v>
      </c>
      <c r="B1641" s="68"/>
      <c r="C1641" s="214" t="s">
        <v>607</v>
      </c>
      <c r="D1641" s="215">
        <v>45111</v>
      </c>
      <c r="E1641" s="192" t="s">
        <v>4418</v>
      </c>
      <c r="F1641" s="192" t="s">
        <v>6</v>
      </c>
      <c r="G1641" s="192">
        <v>1838526</v>
      </c>
      <c r="H1641" s="68"/>
      <c r="I1641" s="198" t="s">
        <v>5473</v>
      </c>
      <c r="J1641" s="68"/>
      <c r="K1641" s="68"/>
      <c r="L1641" s="68"/>
      <c r="M1641" s="68"/>
      <c r="N1641" s="362"/>
      <c r="O1641" s="362"/>
      <c r="P1641" s="216">
        <v>0</v>
      </c>
      <c r="Q1641" s="216">
        <v>17065</v>
      </c>
      <c r="R1641" s="68" t="s">
        <v>638</v>
      </c>
      <c r="S1641" s="363"/>
      <c r="T1641" s="277"/>
    </row>
    <row r="1642" spans="1:20" ht="76.5">
      <c r="A1642" s="192">
        <v>373</v>
      </c>
      <c r="B1642" s="68"/>
      <c r="C1642" s="214" t="s">
        <v>607</v>
      </c>
      <c r="D1642" s="215">
        <v>45111</v>
      </c>
      <c r="E1642" s="192" t="s">
        <v>4419</v>
      </c>
      <c r="F1642" s="192" t="s">
        <v>6</v>
      </c>
      <c r="G1642" s="192">
        <v>1838528</v>
      </c>
      <c r="H1642" s="68"/>
      <c r="I1642" s="198" t="s">
        <v>5474</v>
      </c>
      <c r="J1642" s="68"/>
      <c r="K1642" s="68"/>
      <c r="L1642" s="68"/>
      <c r="M1642" s="68"/>
      <c r="N1642" s="362"/>
      <c r="O1642" s="362"/>
      <c r="P1642" s="216">
        <v>0</v>
      </c>
      <c r="Q1642" s="216">
        <v>6413.72</v>
      </c>
      <c r="R1642" s="68" t="s">
        <v>638</v>
      </c>
      <c r="S1642" s="363"/>
      <c r="T1642" s="277"/>
    </row>
    <row r="1643" spans="1:20" ht="63.75">
      <c r="A1643" s="192">
        <v>16</v>
      </c>
      <c r="B1643" s="68"/>
      <c r="C1643" s="214" t="s">
        <v>40</v>
      </c>
      <c r="D1643" s="215">
        <v>45111</v>
      </c>
      <c r="E1643" s="192" t="s">
        <v>4420</v>
      </c>
      <c r="F1643" s="192" t="s">
        <v>3</v>
      </c>
      <c r="G1643" s="192">
        <v>2124196</v>
      </c>
      <c r="H1643" s="68"/>
      <c r="I1643" s="198" t="s">
        <v>5475</v>
      </c>
      <c r="J1643" s="68"/>
      <c r="K1643" s="68"/>
      <c r="L1643" s="68"/>
      <c r="M1643" s="68"/>
      <c r="N1643" s="362"/>
      <c r="O1643" s="362"/>
      <c r="P1643" s="216">
        <v>0</v>
      </c>
      <c r="Q1643" s="216">
        <v>29.5</v>
      </c>
      <c r="R1643" s="68" t="s">
        <v>638</v>
      </c>
      <c r="S1643" s="363"/>
      <c r="T1643" s="277"/>
    </row>
    <row r="1644" spans="1:20" ht="63.75">
      <c r="A1644" s="192">
        <v>16</v>
      </c>
      <c r="B1644" s="68"/>
      <c r="C1644" s="214" t="s">
        <v>40</v>
      </c>
      <c r="D1644" s="215">
        <v>45111</v>
      </c>
      <c r="E1644" s="192" t="s">
        <v>4421</v>
      </c>
      <c r="F1644" s="192" t="s">
        <v>3</v>
      </c>
      <c r="G1644" s="192">
        <v>2124197</v>
      </c>
      <c r="H1644" s="68"/>
      <c r="I1644" s="198" t="s">
        <v>5475</v>
      </c>
      <c r="J1644" s="68"/>
      <c r="K1644" s="68"/>
      <c r="L1644" s="68"/>
      <c r="M1644" s="68"/>
      <c r="N1644" s="362"/>
      <c r="O1644" s="362"/>
      <c r="P1644" s="216">
        <v>0</v>
      </c>
      <c r="Q1644" s="216">
        <v>20</v>
      </c>
      <c r="R1644" s="68" t="s">
        <v>638</v>
      </c>
      <c r="S1644" s="363"/>
      <c r="T1644" s="277"/>
    </row>
    <row r="1645" spans="1:20" ht="63.75">
      <c r="A1645" s="192">
        <v>16</v>
      </c>
      <c r="B1645" s="68"/>
      <c r="C1645" s="214" t="s">
        <v>40</v>
      </c>
      <c r="D1645" s="215">
        <v>45111</v>
      </c>
      <c r="E1645" s="192" t="s">
        <v>4422</v>
      </c>
      <c r="F1645" s="192" t="s">
        <v>3</v>
      </c>
      <c r="G1645" s="192">
        <v>2124198</v>
      </c>
      <c r="H1645" s="68"/>
      <c r="I1645" s="198" t="s">
        <v>5475</v>
      </c>
      <c r="J1645" s="68"/>
      <c r="K1645" s="68"/>
      <c r="L1645" s="68"/>
      <c r="M1645" s="68"/>
      <c r="N1645" s="362"/>
      <c r="O1645" s="362"/>
      <c r="P1645" s="216">
        <v>0</v>
      </c>
      <c r="Q1645" s="216">
        <v>35</v>
      </c>
      <c r="R1645" s="68" t="s">
        <v>638</v>
      </c>
      <c r="S1645" s="363"/>
      <c r="T1645" s="277"/>
    </row>
    <row r="1646" spans="1:20" ht="38.25">
      <c r="A1646" s="192">
        <v>46</v>
      </c>
      <c r="B1646" s="68"/>
      <c r="C1646" s="214" t="s">
        <v>1379</v>
      </c>
      <c r="D1646" s="215">
        <v>45111</v>
      </c>
      <c r="E1646" s="192" t="s">
        <v>4423</v>
      </c>
      <c r="F1646" s="192" t="s">
        <v>3</v>
      </c>
      <c r="G1646" s="192">
        <v>2124206</v>
      </c>
      <c r="H1646" s="68"/>
      <c r="I1646" s="198" t="s">
        <v>5476</v>
      </c>
      <c r="J1646" s="68"/>
      <c r="K1646" s="68"/>
      <c r="L1646" s="68"/>
      <c r="M1646" s="68"/>
      <c r="N1646" s="362"/>
      <c r="O1646" s="362"/>
      <c r="P1646" s="216">
        <v>0</v>
      </c>
      <c r="Q1646" s="216">
        <v>21170</v>
      </c>
      <c r="R1646" s="68" t="s">
        <v>638</v>
      </c>
      <c r="S1646" s="363"/>
      <c r="T1646" s="277"/>
    </row>
    <row r="1647" spans="1:20" ht="51">
      <c r="A1647" s="192">
        <v>594</v>
      </c>
      <c r="B1647" s="68"/>
      <c r="C1647" s="214" t="s">
        <v>88</v>
      </c>
      <c r="D1647" s="215">
        <v>45111</v>
      </c>
      <c r="E1647" s="192" t="s">
        <v>4424</v>
      </c>
      <c r="F1647" s="192" t="s">
        <v>3</v>
      </c>
      <c r="G1647" s="192">
        <v>2124207</v>
      </c>
      <c r="H1647" s="68"/>
      <c r="I1647" s="198" t="s">
        <v>5477</v>
      </c>
      <c r="J1647" s="68"/>
      <c r="K1647" s="68"/>
      <c r="L1647" s="68"/>
      <c r="M1647" s="68"/>
      <c r="N1647" s="362"/>
      <c r="O1647" s="362"/>
      <c r="P1647" s="216">
        <v>0</v>
      </c>
      <c r="Q1647" s="216">
        <v>68.45</v>
      </c>
      <c r="R1647" s="68" t="s">
        <v>638</v>
      </c>
      <c r="S1647" s="363"/>
      <c r="T1647" s="277"/>
    </row>
    <row r="1648" spans="1:20" ht="63.75">
      <c r="A1648" s="192">
        <v>594</v>
      </c>
      <c r="B1648" s="68"/>
      <c r="C1648" s="214" t="s">
        <v>88</v>
      </c>
      <c r="D1648" s="215">
        <v>45111</v>
      </c>
      <c r="E1648" s="192" t="s">
        <v>4425</v>
      </c>
      <c r="F1648" s="192" t="s">
        <v>3</v>
      </c>
      <c r="G1648" s="192">
        <v>2124210</v>
      </c>
      <c r="H1648" s="68"/>
      <c r="I1648" s="198" t="s">
        <v>5478</v>
      </c>
      <c r="J1648" s="68"/>
      <c r="K1648" s="68"/>
      <c r="L1648" s="68"/>
      <c r="M1648" s="68"/>
      <c r="N1648" s="362"/>
      <c r="O1648" s="362"/>
      <c r="P1648" s="216">
        <v>0</v>
      </c>
      <c r="Q1648" s="216">
        <v>720.35</v>
      </c>
      <c r="R1648" s="68" t="s">
        <v>638</v>
      </c>
      <c r="S1648" s="363"/>
      <c r="T1648" s="277"/>
    </row>
    <row r="1649" spans="1:20" ht="63.75">
      <c r="A1649" s="192">
        <v>10</v>
      </c>
      <c r="B1649" s="68"/>
      <c r="C1649" s="214" t="s">
        <v>38</v>
      </c>
      <c r="D1649" s="215">
        <v>45111</v>
      </c>
      <c r="E1649" s="192" t="s">
        <v>4426</v>
      </c>
      <c r="F1649" s="192" t="s">
        <v>3</v>
      </c>
      <c r="G1649" s="192">
        <v>2124078</v>
      </c>
      <c r="H1649" s="68"/>
      <c r="I1649" s="198" t="s">
        <v>5479</v>
      </c>
      <c r="J1649" s="68"/>
      <c r="K1649" s="68"/>
      <c r="L1649" s="68"/>
      <c r="M1649" s="68"/>
      <c r="N1649" s="362"/>
      <c r="O1649" s="362"/>
      <c r="P1649" s="216">
        <v>0</v>
      </c>
      <c r="Q1649" s="216">
        <v>22655.91</v>
      </c>
      <c r="R1649" s="68" t="s">
        <v>638</v>
      </c>
      <c r="S1649" s="363"/>
      <c r="T1649" s="277"/>
    </row>
    <row r="1650" spans="1:20" ht="51">
      <c r="A1650" s="192">
        <v>155</v>
      </c>
      <c r="B1650" s="68"/>
      <c r="C1650" s="214" t="s">
        <v>75</v>
      </c>
      <c r="D1650" s="215">
        <v>45111</v>
      </c>
      <c r="E1650" s="192" t="s">
        <v>4427</v>
      </c>
      <c r="F1650" s="192" t="s">
        <v>3</v>
      </c>
      <c r="G1650" s="192">
        <v>2124070</v>
      </c>
      <c r="H1650" s="68"/>
      <c r="I1650" s="198" t="s">
        <v>5480</v>
      </c>
      <c r="J1650" s="68"/>
      <c r="K1650" s="68"/>
      <c r="L1650" s="68"/>
      <c r="M1650" s="68"/>
      <c r="N1650" s="362"/>
      <c r="O1650" s="362"/>
      <c r="P1650" s="216">
        <v>0</v>
      </c>
      <c r="Q1650" s="216">
        <v>13061860</v>
      </c>
      <c r="R1650" s="68" t="s">
        <v>638</v>
      </c>
      <c r="S1650" s="363"/>
      <c r="T1650" s="277"/>
    </row>
    <row r="1651" spans="1:20" ht="51">
      <c r="A1651" s="192">
        <v>16</v>
      </c>
      <c r="B1651" s="68"/>
      <c r="C1651" s="214" t="s">
        <v>40</v>
      </c>
      <c r="D1651" s="215">
        <v>45111</v>
      </c>
      <c r="E1651" s="192" t="s">
        <v>4428</v>
      </c>
      <c r="F1651" s="192" t="s">
        <v>3</v>
      </c>
      <c r="G1651" s="192">
        <v>2124081</v>
      </c>
      <c r="H1651" s="68"/>
      <c r="I1651" s="198" t="s">
        <v>5481</v>
      </c>
      <c r="J1651" s="68"/>
      <c r="K1651" s="68"/>
      <c r="L1651" s="68"/>
      <c r="M1651" s="68"/>
      <c r="N1651" s="362"/>
      <c r="O1651" s="362"/>
      <c r="P1651" s="216">
        <v>0</v>
      </c>
      <c r="Q1651" s="216">
        <v>190247.54</v>
      </c>
      <c r="R1651" s="68" t="s">
        <v>638</v>
      </c>
      <c r="S1651" s="363"/>
      <c r="T1651" s="277"/>
    </row>
    <row r="1652" spans="1:20" ht="63.75">
      <c r="A1652" s="192">
        <v>373</v>
      </c>
      <c r="B1652" s="68"/>
      <c r="C1652" s="214" t="s">
        <v>607</v>
      </c>
      <c r="D1652" s="215">
        <v>45111</v>
      </c>
      <c r="E1652" s="192" t="s">
        <v>4429</v>
      </c>
      <c r="F1652" s="192" t="s">
        <v>600</v>
      </c>
      <c r="G1652" s="192">
        <v>5951511</v>
      </c>
      <c r="H1652" s="68"/>
      <c r="I1652" s="198" t="s">
        <v>5482</v>
      </c>
      <c r="J1652" s="68"/>
      <c r="K1652" s="68"/>
      <c r="L1652" s="68"/>
      <c r="M1652" s="68"/>
      <c r="N1652" s="362"/>
      <c r="O1652" s="362"/>
      <c r="P1652" s="216">
        <v>0</v>
      </c>
      <c r="Q1652" s="216">
        <v>272752.24</v>
      </c>
      <c r="R1652" s="68" t="s">
        <v>638</v>
      </c>
      <c r="S1652" s="363"/>
      <c r="T1652" s="277"/>
    </row>
    <row r="1653" spans="1:20" ht="76.5">
      <c r="A1653" s="192">
        <v>10</v>
      </c>
      <c r="B1653" s="68"/>
      <c r="C1653" s="214" t="s">
        <v>38</v>
      </c>
      <c r="D1653" s="215">
        <v>45111</v>
      </c>
      <c r="E1653" s="192" t="s">
        <v>4430</v>
      </c>
      <c r="F1653" s="192" t="s">
        <v>14</v>
      </c>
      <c r="G1653" s="192">
        <v>2327145</v>
      </c>
      <c r="H1653" s="68"/>
      <c r="I1653" s="198" t="s">
        <v>5483</v>
      </c>
      <c r="J1653" s="68"/>
      <c r="K1653" s="68"/>
      <c r="L1653" s="68"/>
      <c r="M1653" s="68"/>
      <c r="N1653" s="362"/>
      <c r="O1653" s="362"/>
      <c r="P1653" s="216">
        <v>50</v>
      </c>
      <c r="Q1653" s="216">
        <v>0</v>
      </c>
      <c r="R1653" s="68" t="s">
        <v>638</v>
      </c>
      <c r="S1653" s="363"/>
      <c r="T1653" s="277"/>
    </row>
    <row r="1654" spans="1:20" ht="76.5">
      <c r="A1654" s="192">
        <v>132</v>
      </c>
      <c r="B1654" s="68"/>
      <c r="C1654" s="214" t="s">
        <v>59</v>
      </c>
      <c r="D1654" s="215">
        <v>45111</v>
      </c>
      <c r="E1654" s="192" t="s">
        <v>4431</v>
      </c>
      <c r="F1654" s="192" t="s">
        <v>12</v>
      </c>
      <c r="G1654" s="192">
        <v>1063781</v>
      </c>
      <c r="H1654" s="68"/>
      <c r="I1654" s="198" t="s">
        <v>5484</v>
      </c>
      <c r="J1654" s="68"/>
      <c r="K1654" s="68"/>
      <c r="L1654" s="68"/>
      <c r="M1654" s="68"/>
      <c r="N1654" s="362"/>
      <c r="O1654" s="362"/>
      <c r="P1654" s="216">
        <v>30.35</v>
      </c>
      <c r="Q1654" s="216">
        <v>0</v>
      </c>
      <c r="R1654" s="68" t="s">
        <v>638</v>
      </c>
      <c r="S1654" s="363"/>
      <c r="T1654" s="277"/>
    </row>
    <row r="1655" spans="1:20" ht="89.25">
      <c r="A1655" s="192">
        <v>132</v>
      </c>
      <c r="B1655" s="68"/>
      <c r="C1655" s="214" t="s">
        <v>59</v>
      </c>
      <c r="D1655" s="215">
        <v>45111</v>
      </c>
      <c r="E1655" s="192" t="s">
        <v>4432</v>
      </c>
      <c r="F1655" s="192" t="s">
        <v>10</v>
      </c>
      <c r="G1655" s="192">
        <v>1063781</v>
      </c>
      <c r="H1655" s="68"/>
      <c r="I1655" s="198" t="s">
        <v>5485</v>
      </c>
      <c r="J1655" s="68"/>
      <c r="K1655" s="68"/>
      <c r="L1655" s="68"/>
      <c r="M1655" s="68"/>
      <c r="N1655" s="362"/>
      <c r="O1655" s="362"/>
      <c r="P1655" s="216">
        <v>50</v>
      </c>
      <c r="Q1655" s="216">
        <v>0</v>
      </c>
      <c r="R1655" s="68" t="s">
        <v>638</v>
      </c>
      <c r="S1655" s="363"/>
      <c r="T1655" s="277"/>
    </row>
    <row r="1656" spans="1:20" ht="89.25">
      <c r="A1656" s="192">
        <v>132</v>
      </c>
      <c r="B1656" s="68"/>
      <c r="C1656" s="214" t="s">
        <v>59</v>
      </c>
      <c r="D1656" s="215">
        <v>45111</v>
      </c>
      <c r="E1656" s="192" t="s">
        <v>4433</v>
      </c>
      <c r="F1656" s="192" t="s">
        <v>12</v>
      </c>
      <c r="G1656" s="192">
        <v>1063782</v>
      </c>
      <c r="H1656" s="68"/>
      <c r="I1656" s="198" t="s">
        <v>5486</v>
      </c>
      <c r="J1656" s="68"/>
      <c r="K1656" s="68"/>
      <c r="L1656" s="68"/>
      <c r="M1656" s="68"/>
      <c r="N1656" s="362"/>
      <c r="O1656" s="362"/>
      <c r="P1656" s="216">
        <v>30.35</v>
      </c>
      <c r="Q1656" s="216">
        <v>0</v>
      </c>
      <c r="R1656" s="68" t="s">
        <v>638</v>
      </c>
      <c r="S1656" s="363"/>
      <c r="T1656" s="277"/>
    </row>
    <row r="1657" spans="1:20" ht="89.25">
      <c r="A1657" s="192">
        <v>132</v>
      </c>
      <c r="B1657" s="68"/>
      <c r="C1657" s="214" t="s">
        <v>59</v>
      </c>
      <c r="D1657" s="215">
        <v>45111</v>
      </c>
      <c r="E1657" s="192" t="s">
        <v>4434</v>
      </c>
      <c r="F1657" s="192" t="s">
        <v>10</v>
      </c>
      <c r="G1657" s="192">
        <v>1063782</v>
      </c>
      <c r="H1657" s="68"/>
      <c r="I1657" s="198" t="s">
        <v>5487</v>
      </c>
      <c r="J1657" s="68"/>
      <c r="K1657" s="68"/>
      <c r="L1657" s="68"/>
      <c r="M1657" s="68"/>
      <c r="N1657" s="362"/>
      <c r="O1657" s="362"/>
      <c r="P1657" s="216">
        <v>50</v>
      </c>
      <c r="Q1657" s="216">
        <v>0</v>
      </c>
      <c r="R1657" s="68" t="s">
        <v>638</v>
      </c>
      <c r="S1657" s="363"/>
      <c r="T1657" s="277"/>
    </row>
    <row r="1658" spans="1:20" ht="89.25">
      <c r="A1658" s="192">
        <v>132</v>
      </c>
      <c r="B1658" s="68"/>
      <c r="C1658" s="214" t="s">
        <v>59</v>
      </c>
      <c r="D1658" s="215">
        <v>45111</v>
      </c>
      <c r="E1658" s="192" t="s">
        <v>4435</v>
      </c>
      <c r="F1658" s="192" t="s">
        <v>10</v>
      </c>
      <c r="G1658" s="192">
        <v>1063790</v>
      </c>
      <c r="H1658" s="68"/>
      <c r="I1658" s="198" t="s">
        <v>5488</v>
      </c>
      <c r="J1658" s="68"/>
      <c r="K1658" s="68"/>
      <c r="L1658" s="68"/>
      <c r="M1658" s="68"/>
      <c r="N1658" s="362"/>
      <c r="O1658" s="362"/>
      <c r="P1658" s="216">
        <v>50</v>
      </c>
      <c r="Q1658" s="216">
        <v>0</v>
      </c>
      <c r="R1658" s="68" t="s">
        <v>638</v>
      </c>
      <c r="S1658" s="363"/>
      <c r="T1658" s="277"/>
    </row>
    <row r="1659" spans="1:20" ht="89.25">
      <c r="A1659" s="192">
        <v>132</v>
      </c>
      <c r="B1659" s="68"/>
      <c r="C1659" s="214" t="s">
        <v>59</v>
      </c>
      <c r="D1659" s="215">
        <v>45111</v>
      </c>
      <c r="E1659" s="192" t="s">
        <v>4436</v>
      </c>
      <c r="F1659" s="192" t="s">
        <v>12</v>
      </c>
      <c r="G1659" s="192">
        <v>1063790</v>
      </c>
      <c r="H1659" s="68"/>
      <c r="I1659" s="198" t="s">
        <v>5489</v>
      </c>
      <c r="J1659" s="68"/>
      <c r="K1659" s="68"/>
      <c r="L1659" s="68"/>
      <c r="M1659" s="68"/>
      <c r="N1659" s="362"/>
      <c r="O1659" s="362"/>
      <c r="P1659" s="216">
        <v>30.35</v>
      </c>
      <c r="Q1659" s="216">
        <v>0</v>
      </c>
      <c r="R1659" s="68" t="s">
        <v>638</v>
      </c>
      <c r="S1659" s="363"/>
      <c r="T1659" s="277"/>
    </row>
    <row r="1660" spans="1:20" ht="63.75">
      <c r="A1660" s="192">
        <v>513</v>
      </c>
      <c r="B1660" s="68"/>
      <c r="C1660" s="214" t="s">
        <v>160</v>
      </c>
      <c r="D1660" s="215">
        <v>45111</v>
      </c>
      <c r="E1660" s="192" t="s">
        <v>4437</v>
      </c>
      <c r="F1660" s="192" t="s">
        <v>10</v>
      </c>
      <c r="G1660" s="192">
        <v>1063806</v>
      </c>
      <c r="H1660" s="68"/>
      <c r="I1660" s="198" t="s">
        <v>5490</v>
      </c>
      <c r="J1660" s="68"/>
      <c r="K1660" s="68"/>
      <c r="L1660" s="68"/>
      <c r="M1660" s="68"/>
      <c r="N1660" s="362"/>
      <c r="O1660" s="362"/>
      <c r="P1660" s="216">
        <v>50</v>
      </c>
      <c r="Q1660" s="216">
        <v>0</v>
      </c>
      <c r="R1660" s="68" t="s">
        <v>638</v>
      </c>
      <c r="S1660" s="363"/>
      <c r="T1660" s="277"/>
    </row>
    <row r="1661" spans="1:20" ht="51">
      <c r="A1661" s="192">
        <v>203</v>
      </c>
      <c r="B1661" s="68"/>
      <c r="C1661" s="214" t="s">
        <v>86</v>
      </c>
      <c r="D1661" s="215">
        <v>45112</v>
      </c>
      <c r="E1661" s="192" t="s">
        <v>4438</v>
      </c>
      <c r="F1661" s="192" t="s">
        <v>3</v>
      </c>
      <c r="G1661" s="192">
        <v>2124359</v>
      </c>
      <c r="H1661" s="68"/>
      <c r="I1661" s="198" t="s">
        <v>5491</v>
      </c>
      <c r="J1661" s="68"/>
      <c r="K1661" s="68"/>
      <c r="L1661" s="68"/>
      <c r="M1661" s="68"/>
      <c r="N1661" s="362"/>
      <c r="O1661" s="362"/>
      <c r="P1661" s="216">
        <v>0</v>
      </c>
      <c r="Q1661" s="216">
        <v>15</v>
      </c>
      <c r="R1661" s="68" t="s">
        <v>638</v>
      </c>
      <c r="S1661" s="363"/>
      <c r="T1661" s="277"/>
    </row>
    <row r="1662" spans="1:20" ht="51">
      <c r="A1662" s="192" t="s">
        <v>550</v>
      </c>
      <c r="B1662" s="68"/>
      <c r="C1662" s="214" t="s">
        <v>589</v>
      </c>
      <c r="D1662" s="215">
        <v>45112</v>
      </c>
      <c r="E1662" s="192" t="s">
        <v>4439</v>
      </c>
      <c r="F1662" s="192" t="s">
        <v>3</v>
      </c>
      <c r="G1662" s="192">
        <v>2124364</v>
      </c>
      <c r="H1662" s="68"/>
      <c r="I1662" s="198" t="s">
        <v>1560</v>
      </c>
      <c r="J1662" s="68"/>
      <c r="K1662" s="68"/>
      <c r="L1662" s="68"/>
      <c r="M1662" s="68"/>
      <c r="N1662" s="362"/>
      <c r="O1662" s="362"/>
      <c r="P1662" s="216">
        <v>0</v>
      </c>
      <c r="Q1662" s="216">
        <v>810</v>
      </c>
      <c r="R1662" s="68" t="s">
        <v>638</v>
      </c>
      <c r="S1662" s="363"/>
      <c r="T1662" s="277"/>
    </row>
    <row r="1663" spans="1:20" ht="51">
      <c r="A1663" s="192">
        <v>670</v>
      </c>
      <c r="B1663" s="68"/>
      <c r="C1663" s="214" t="s">
        <v>178</v>
      </c>
      <c r="D1663" s="215">
        <v>45112</v>
      </c>
      <c r="E1663" s="192" t="s">
        <v>4440</v>
      </c>
      <c r="F1663" s="192" t="s">
        <v>3</v>
      </c>
      <c r="G1663" s="192">
        <v>2124373</v>
      </c>
      <c r="H1663" s="68"/>
      <c r="I1663" s="198" t="s">
        <v>5492</v>
      </c>
      <c r="J1663" s="68"/>
      <c r="K1663" s="68"/>
      <c r="L1663" s="68"/>
      <c r="M1663" s="68"/>
      <c r="N1663" s="362"/>
      <c r="O1663" s="362"/>
      <c r="P1663" s="216">
        <v>0</v>
      </c>
      <c r="Q1663" s="216">
        <v>237</v>
      </c>
      <c r="R1663" s="68" t="s">
        <v>638</v>
      </c>
      <c r="S1663" s="363"/>
      <c r="T1663" s="277"/>
    </row>
    <row r="1664" spans="1:20" ht="51">
      <c r="A1664" s="192">
        <v>417</v>
      </c>
      <c r="B1664" s="68"/>
      <c r="C1664" s="214" t="s">
        <v>147</v>
      </c>
      <c r="D1664" s="215">
        <v>45112</v>
      </c>
      <c r="E1664" s="192" t="s">
        <v>4441</v>
      </c>
      <c r="F1664" s="192" t="s">
        <v>3</v>
      </c>
      <c r="G1664" s="192">
        <v>2124396</v>
      </c>
      <c r="H1664" s="68"/>
      <c r="I1664" s="198" t="s">
        <v>5493</v>
      </c>
      <c r="J1664" s="68"/>
      <c r="K1664" s="68"/>
      <c r="L1664" s="68"/>
      <c r="M1664" s="68"/>
      <c r="N1664" s="362"/>
      <c r="O1664" s="362"/>
      <c r="P1664" s="216">
        <v>0</v>
      </c>
      <c r="Q1664" s="216">
        <v>24448.37</v>
      </c>
      <c r="R1664" s="68" t="s">
        <v>638</v>
      </c>
      <c r="S1664" s="363"/>
      <c r="T1664" s="277"/>
    </row>
    <row r="1665" spans="1:20" ht="63.75">
      <c r="A1665" s="192">
        <v>203</v>
      </c>
      <c r="B1665" s="68"/>
      <c r="C1665" s="214" t="s">
        <v>86</v>
      </c>
      <c r="D1665" s="215">
        <v>45112</v>
      </c>
      <c r="E1665" s="192" t="s">
        <v>4442</v>
      </c>
      <c r="F1665" s="192" t="s">
        <v>3</v>
      </c>
      <c r="G1665" s="192">
        <v>2124406</v>
      </c>
      <c r="H1665" s="68"/>
      <c r="I1665" s="198" t="s">
        <v>5494</v>
      </c>
      <c r="J1665" s="68"/>
      <c r="K1665" s="68"/>
      <c r="L1665" s="68"/>
      <c r="M1665" s="68"/>
      <c r="N1665" s="362"/>
      <c r="O1665" s="362"/>
      <c r="P1665" s="216">
        <v>0</v>
      </c>
      <c r="Q1665" s="216">
        <v>15</v>
      </c>
      <c r="R1665" s="68" t="s">
        <v>638</v>
      </c>
      <c r="S1665" s="363"/>
      <c r="T1665" s="277"/>
    </row>
    <row r="1666" spans="1:20" ht="51">
      <c r="A1666" s="192">
        <v>650</v>
      </c>
      <c r="B1666" s="68"/>
      <c r="C1666" s="214" t="s">
        <v>175</v>
      </c>
      <c r="D1666" s="215">
        <v>45112</v>
      </c>
      <c r="E1666" s="192" t="s">
        <v>4443</v>
      </c>
      <c r="F1666" s="192" t="s">
        <v>3</v>
      </c>
      <c r="G1666" s="192">
        <v>2124407</v>
      </c>
      <c r="H1666" s="68"/>
      <c r="I1666" s="198" t="s">
        <v>5495</v>
      </c>
      <c r="J1666" s="68"/>
      <c r="K1666" s="68"/>
      <c r="L1666" s="68"/>
      <c r="M1666" s="68"/>
      <c r="N1666" s="362"/>
      <c r="O1666" s="362"/>
      <c r="P1666" s="216">
        <v>0</v>
      </c>
      <c r="Q1666" s="216">
        <v>575.26</v>
      </c>
      <c r="R1666" s="68" t="s">
        <v>638</v>
      </c>
      <c r="S1666" s="363"/>
      <c r="T1666" s="277"/>
    </row>
    <row r="1667" spans="1:20" ht="38.25">
      <c r="A1667" s="192" t="s">
        <v>550</v>
      </c>
      <c r="B1667" s="68"/>
      <c r="C1667" s="214" t="s">
        <v>589</v>
      </c>
      <c r="D1667" s="215">
        <v>45112</v>
      </c>
      <c r="E1667" s="192" t="s">
        <v>4444</v>
      </c>
      <c r="F1667" s="192" t="s">
        <v>3</v>
      </c>
      <c r="G1667" s="192">
        <v>2124410</v>
      </c>
      <c r="H1667" s="68"/>
      <c r="I1667" s="198" t="s">
        <v>1552</v>
      </c>
      <c r="J1667" s="68"/>
      <c r="K1667" s="68"/>
      <c r="L1667" s="68"/>
      <c r="M1667" s="68"/>
      <c r="N1667" s="362"/>
      <c r="O1667" s="362"/>
      <c r="P1667" s="216">
        <v>0</v>
      </c>
      <c r="Q1667" s="216">
        <v>6200</v>
      </c>
      <c r="R1667" s="68" t="s">
        <v>638</v>
      </c>
      <c r="S1667" s="363"/>
      <c r="T1667" s="277"/>
    </row>
    <row r="1668" spans="1:20" ht="63.75">
      <c r="A1668" s="192">
        <v>206</v>
      </c>
      <c r="B1668" s="68"/>
      <c r="C1668" s="214" t="s">
        <v>87</v>
      </c>
      <c r="D1668" s="215">
        <v>45112</v>
      </c>
      <c r="E1668" s="192" t="s">
        <v>4445</v>
      </c>
      <c r="F1668" s="192" t="s">
        <v>3</v>
      </c>
      <c r="G1668" s="192">
        <v>2124414</v>
      </c>
      <c r="H1668" s="68"/>
      <c r="I1668" s="198" t="s">
        <v>5496</v>
      </c>
      <c r="J1668" s="68"/>
      <c r="K1668" s="68"/>
      <c r="L1668" s="68"/>
      <c r="M1668" s="68"/>
      <c r="N1668" s="362"/>
      <c r="O1668" s="362"/>
      <c r="P1668" s="216">
        <v>0</v>
      </c>
      <c r="Q1668" s="216">
        <v>22.35</v>
      </c>
      <c r="R1668" s="68" t="s">
        <v>638</v>
      </c>
      <c r="S1668" s="363"/>
      <c r="T1668" s="277"/>
    </row>
    <row r="1669" spans="1:20" ht="51">
      <c r="A1669" s="192">
        <v>20</v>
      </c>
      <c r="B1669" s="68"/>
      <c r="C1669" s="214" t="s">
        <v>41</v>
      </c>
      <c r="D1669" s="215">
        <v>45112</v>
      </c>
      <c r="E1669" s="192" t="s">
        <v>4446</v>
      </c>
      <c r="F1669" s="192" t="s">
        <v>3</v>
      </c>
      <c r="G1669" s="192">
        <v>2124424</v>
      </c>
      <c r="H1669" s="68"/>
      <c r="I1669" s="198" t="s">
        <v>5497</v>
      </c>
      <c r="J1669" s="68"/>
      <c r="K1669" s="68"/>
      <c r="L1669" s="68"/>
      <c r="M1669" s="68"/>
      <c r="N1669" s="362"/>
      <c r="O1669" s="362"/>
      <c r="P1669" s="216">
        <v>0</v>
      </c>
      <c r="Q1669" s="216">
        <v>2858.18</v>
      </c>
      <c r="R1669" s="68" t="s">
        <v>638</v>
      </c>
      <c r="S1669" s="363"/>
      <c r="T1669" s="277"/>
    </row>
    <row r="1670" spans="1:20" ht="51">
      <c r="A1670" s="192">
        <v>203</v>
      </c>
      <c r="B1670" s="68"/>
      <c r="C1670" s="214" t="s">
        <v>86</v>
      </c>
      <c r="D1670" s="215">
        <v>45112</v>
      </c>
      <c r="E1670" s="192" t="s">
        <v>4447</v>
      </c>
      <c r="F1670" s="192" t="s">
        <v>3</v>
      </c>
      <c r="G1670" s="192">
        <v>2124417</v>
      </c>
      <c r="H1670" s="68"/>
      <c r="I1670" s="198" t="s">
        <v>5498</v>
      </c>
      <c r="J1670" s="68"/>
      <c r="K1670" s="68"/>
      <c r="L1670" s="68"/>
      <c r="M1670" s="68"/>
      <c r="N1670" s="362"/>
      <c r="O1670" s="362"/>
      <c r="P1670" s="216">
        <v>0</v>
      </c>
      <c r="Q1670" s="216">
        <v>15</v>
      </c>
      <c r="R1670" s="68" t="s">
        <v>638</v>
      </c>
      <c r="S1670" s="363"/>
      <c r="T1670" s="277"/>
    </row>
    <row r="1671" spans="1:20" ht="38.25">
      <c r="A1671" s="192" t="s">
        <v>550</v>
      </c>
      <c r="B1671" s="68"/>
      <c r="C1671" s="214" t="s">
        <v>589</v>
      </c>
      <c r="D1671" s="215">
        <v>45112</v>
      </c>
      <c r="E1671" s="192" t="s">
        <v>4448</v>
      </c>
      <c r="F1671" s="192" t="s">
        <v>3</v>
      </c>
      <c r="G1671" s="192">
        <v>2124428</v>
      </c>
      <c r="H1671" s="68"/>
      <c r="I1671" s="198" t="s">
        <v>1762</v>
      </c>
      <c r="J1671" s="68"/>
      <c r="K1671" s="68"/>
      <c r="L1671" s="68"/>
      <c r="M1671" s="68"/>
      <c r="N1671" s="362"/>
      <c r="O1671" s="362"/>
      <c r="P1671" s="216">
        <v>0</v>
      </c>
      <c r="Q1671" s="216">
        <v>1360</v>
      </c>
      <c r="R1671" s="68" t="s">
        <v>638</v>
      </c>
      <c r="S1671" s="363"/>
      <c r="T1671" s="277"/>
    </row>
    <row r="1672" spans="1:20" ht="51">
      <c r="A1672" s="192" t="s">
        <v>550</v>
      </c>
      <c r="B1672" s="68"/>
      <c r="C1672" s="214" t="s">
        <v>589</v>
      </c>
      <c r="D1672" s="215">
        <v>45112</v>
      </c>
      <c r="E1672" s="192" t="s">
        <v>4449</v>
      </c>
      <c r="F1672" s="192" t="s">
        <v>3</v>
      </c>
      <c r="G1672" s="192">
        <v>2124432</v>
      </c>
      <c r="H1672" s="68"/>
      <c r="I1672" s="198" t="s">
        <v>1764</v>
      </c>
      <c r="J1672" s="68"/>
      <c r="K1672" s="68"/>
      <c r="L1672" s="68"/>
      <c r="M1672" s="68"/>
      <c r="N1672" s="362"/>
      <c r="O1672" s="362"/>
      <c r="P1672" s="216">
        <v>0</v>
      </c>
      <c r="Q1672" s="216">
        <v>4310</v>
      </c>
      <c r="R1672" s="68" t="s">
        <v>638</v>
      </c>
      <c r="S1672" s="363"/>
      <c r="T1672" s="277"/>
    </row>
    <row r="1673" spans="1:20" ht="51">
      <c r="A1673" s="192">
        <v>342</v>
      </c>
      <c r="B1673" s="68"/>
      <c r="C1673" s="214" t="s">
        <v>137</v>
      </c>
      <c r="D1673" s="215">
        <v>45112</v>
      </c>
      <c r="E1673" s="192" t="s">
        <v>4450</v>
      </c>
      <c r="F1673" s="192" t="s">
        <v>6</v>
      </c>
      <c r="G1673" s="192">
        <v>1839015</v>
      </c>
      <c r="H1673" s="68"/>
      <c r="I1673" s="198" t="s">
        <v>5499</v>
      </c>
      <c r="J1673" s="68"/>
      <c r="K1673" s="68"/>
      <c r="L1673" s="68"/>
      <c r="M1673" s="68"/>
      <c r="N1673" s="362"/>
      <c r="O1673" s="362"/>
      <c r="P1673" s="216">
        <v>0</v>
      </c>
      <c r="Q1673" s="216">
        <v>285848.27</v>
      </c>
      <c r="R1673" s="68" t="s">
        <v>638</v>
      </c>
      <c r="S1673" s="363"/>
      <c r="T1673" s="277"/>
    </row>
    <row r="1674" spans="1:20" ht="51">
      <c r="A1674" s="192" t="s">
        <v>550</v>
      </c>
      <c r="B1674" s="68"/>
      <c r="C1674" s="214" t="s">
        <v>589</v>
      </c>
      <c r="D1674" s="215">
        <v>45112</v>
      </c>
      <c r="E1674" s="192" t="s">
        <v>4451</v>
      </c>
      <c r="F1674" s="192" t="s">
        <v>3</v>
      </c>
      <c r="G1674" s="192">
        <v>2124448</v>
      </c>
      <c r="H1674" s="68"/>
      <c r="I1674" s="198" t="s">
        <v>5500</v>
      </c>
      <c r="J1674" s="68"/>
      <c r="K1674" s="68"/>
      <c r="L1674" s="68"/>
      <c r="M1674" s="68"/>
      <c r="N1674" s="362"/>
      <c r="O1674" s="362"/>
      <c r="P1674" s="216">
        <v>0</v>
      </c>
      <c r="Q1674" s="216">
        <v>3032.68</v>
      </c>
      <c r="R1674" s="68" t="s">
        <v>638</v>
      </c>
      <c r="S1674" s="363"/>
      <c r="T1674" s="277"/>
    </row>
    <row r="1675" spans="1:20" ht="38.25">
      <c r="A1675" s="192">
        <v>213</v>
      </c>
      <c r="B1675" s="68"/>
      <c r="C1675" s="214" t="s">
        <v>91</v>
      </c>
      <c r="D1675" s="215">
        <v>45112</v>
      </c>
      <c r="E1675" s="192" t="s">
        <v>4452</v>
      </c>
      <c r="F1675" s="192" t="s">
        <v>3</v>
      </c>
      <c r="G1675" s="192">
        <v>2124454</v>
      </c>
      <c r="H1675" s="68"/>
      <c r="I1675" s="198" t="s">
        <v>4123</v>
      </c>
      <c r="J1675" s="68"/>
      <c r="K1675" s="68"/>
      <c r="L1675" s="68"/>
      <c r="M1675" s="68"/>
      <c r="N1675" s="362"/>
      <c r="O1675" s="362"/>
      <c r="P1675" s="216">
        <v>0</v>
      </c>
      <c r="Q1675" s="216">
        <v>450</v>
      </c>
      <c r="R1675" s="68" t="s">
        <v>638</v>
      </c>
      <c r="S1675" s="363"/>
      <c r="T1675" s="277"/>
    </row>
    <row r="1676" spans="1:20" ht="63.75">
      <c r="A1676" s="192">
        <v>417</v>
      </c>
      <c r="B1676" s="68"/>
      <c r="C1676" s="214" t="s">
        <v>147</v>
      </c>
      <c r="D1676" s="215">
        <v>45112</v>
      </c>
      <c r="E1676" s="192" t="s">
        <v>4453</v>
      </c>
      <c r="F1676" s="192" t="s">
        <v>3</v>
      </c>
      <c r="G1676" s="192">
        <v>2124455</v>
      </c>
      <c r="H1676" s="68"/>
      <c r="I1676" s="198" t="s">
        <v>5501</v>
      </c>
      <c r="J1676" s="68"/>
      <c r="K1676" s="68"/>
      <c r="L1676" s="68"/>
      <c r="M1676" s="68"/>
      <c r="N1676" s="362"/>
      <c r="O1676" s="362"/>
      <c r="P1676" s="216">
        <v>0</v>
      </c>
      <c r="Q1676" s="216">
        <v>42320</v>
      </c>
      <c r="R1676" s="68" t="s">
        <v>638</v>
      </c>
      <c r="S1676" s="363"/>
      <c r="T1676" s="277"/>
    </row>
    <row r="1677" spans="1:20" ht="51">
      <c r="A1677" s="192">
        <v>203</v>
      </c>
      <c r="B1677" s="68"/>
      <c r="C1677" s="214" t="s">
        <v>86</v>
      </c>
      <c r="D1677" s="215">
        <v>45112</v>
      </c>
      <c r="E1677" s="192" t="s">
        <v>4454</v>
      </c>
      <c r="F1677" s="192" t="s">
        <v>3</v>
      </c>
      <c r="G1677" s="192">
        <v>2124459</v>
      </c>
      <c r="H1677" s="68"/>
      <c r="I1677" s="198" t="s">
        <v>5502</v>
      </c>
      <c r="J1677" s="68"/>
      <c r="K1677" s="68"/>
      <c r="L1677" s="68"/>
      <c r="M1677" s="68"/>
      <c r="N1677" s="362"/>
      <c r="O1677" s="362"/>
      <c r="P1677" s="216">
        <v>0</v>
      </c>
      <c r="Q1677" s="216">
        <v>30</v>
      </c>
      <c r="R1677" s="68" t="s">
        <v>638</v>
      </c>
      <c r="S1677" s="363"/>
      <c r="T1677" s="277"/>
    </row>
    <row r="1678" spans="1:20" ht="51">
      <c r="A1678" s="192">
        <v>203</v>
      </c>
      <c r="B1678" s="68"/>
      <c r="C1678" s="214" t="s">
        <v>86</v>
      </c>
      <c r="D1678" s="215">
        <v>45112</v>
      </c>
      <c r="E1678" s="192" t="s">
        <v>4455</v>
      </c>
      <c r="F1678" s="192" t="s">
        <v>3</v>
      </c>
      <c r="G1678" s="192">
        <v>2124460</v>
      </c>
      <c r="H1678" s="68"/>
      <c r="I1678" s="198" t="s">
        <v>5502</v>
      </c>
      <c r="J1678" s="68"/>
      <c r="K1678" s="68"/>
      <c r="L1678" s="68"/>
      <c r="M1678" s="68"/>
      <c r="N1678" s="362"/>
      <c r="O1678" s="362"/>
      <c r="P1678" s="216">
        <v>0</v>
      </c>
      <c r="Q1678" s="216">
        <v>15</v>
      </c>
      <c r="R1678" s="68" t="s">
        <v>638</v>
      </c>
      <c r="S1678" s="363"/>
      <c r="T1678" s="277"/>
    </row>
    <row r="1679" spans="1:20" ht="51">
      <c r="A1679" s="192">
        <v>203</v>
      </c>
      <c r="B1679" s="68"/>
      <c r="C1679" s="214" t="s">
        <v>86</v>
      </c>
      <c r="D1679" s="215">
        <v>45112</v>
      </c>
      <c r="E1679" s="192" t="s">
        <v>4456</v>
      </c>
      <c r="F1679" s="192" t="s">
        <v>3</v>
      </c>
      <c r="G1679" s="192">
        <v>2124462</v>
      </c>
      <c r="H1679" s="68"/>
      <c r="I1679" s="198" t="s">
        <v>5503</v>
      </c>
      <c r="J1679" s="68"/>
      <c r="K1679" s="68"/>
      <c r="L1679" s="68"/>
      <c r="M1679" s="68"/>
      <c r="N1679" s="362"/>
      <c r="O1679" s="362"/>
      <c r="P1679" s="216">
        <v>0</v>
      </c>
      <c r="Q1679" s="216">
        <v>15</v>
      </c>
      <c r="R1679" s="68" t="s">
        <v>638</v>
      </c>
      <c r="S1679" s="363"/>
      <c r="T1679" s="277"/>
    </row>
    <row r="1680" spans="1:20" ht="51">
      <c r="A1680" s="192">
        <v>203</v>
      </c>
      <c r="B1680" s="68"/>
      <c r="C1680" s="214" t="s">
        <v>86</v>
      </c>
      <c r="D1680" s="215">
        <v>45112</v>
      </c>
      <c r="E1680" s="192" t="s">
        <v>4457</v>
      </c>
      <c r="F1680" s="192" t="s">
        <v>3</v>
      </c>
      <c r="G1680" s="192">
        <v>2124463</v>
      </c>
      <c r="H1680" s="68"/>
      <c r="I1680" s="198" t="s">
        <v>5502</v>
      </c>
      <c r="J1680" s="68"/>
      <c r="K1680" s="68"/>
      <c r="L1680" s="68"/>
      <c r="M1680" s="68"/>
      <c r="N1680" s="362"/>
      <c r="O1680" s="362"/>
      <c r="P1680" s="216">
        <v>0</v>
      </c>
      <c r="Q1680" s="216">
        <v>15</v>
      </c>
      <c r="R1680" s="68" t="s">
        <v>638</v>
      </c>
      <c r="S1680" s="363"/>
      <c r="T1680" s="277"/>
    </row>
    <row r="1681" spans="1:20" ht="51">
      <c r="A1681" s="192">
        <v>203</v>
      </c>
      <c r="B1681" s="68"/>
      <c r="C1681" s="214" t="s">
        <v>86</v>
      </c>
      <c r="D1681" s="215">
        <v>45112</v>
      </c>
      <c r="E1681" s="192" t="s">
        <v>4458</v>
      </c>
      <c r="F1681" s="192" t="s">
        <v>3</v>
      </c>
      <c r="G1681" s="192">
        <v>2124464</v>
      </c>
      <c r="H1681" s="68"/>
      <c r="I1681" s="198" t="s">
        <v>5504</v>
      </c>
      <c r="J1681" s="68"/>
      <c r="K1681" s="68"/>
      <c r="L1681" s="68"/>
      <c r="M1681" s="68"/>
      <c r="N1681" s="362"/>
      <c r="O1681" s="362"/>
      <c r="P1681" s="216">
        <v>0</v>
      </c>
      <c r="Q1681" s="216">
        <v>15</v>
      </c>
      <c r="R1681" s="68" t="s">
        <v>638</v>
      </c>
      <c r="S1681" s="363"/>
      <c r="T1681" s="277"/>
    </row>
    <row r="1682" spans="1:20" ht="51">
      <c r="A1682" s="192">
        <v>203</v>
      </c>
      <c r="B1682" s="68"/>
      <c r="C1682" s="214" t="s">
        <v>86</v>
      </c>
      <c r="D1682" s="215">
        <v>45112</v>
      </c>
      <c r="E1682" s="192" t="s">
        <v>4459</v>
      </c>
      <c r="F1682" s="192" t="s">
        <v>3</v>
      </c>
      <c r="G1682" s="192">
        <v>2124465</v>
      </c>
      <c r="H1682" s="68"/>
      <c r="I1682" s="198" t="s">
        <v>5505</v>
      </c>
      <c r="J1682" s="68"/>
      <c r="K1682" s="68"/>
      <c r="L1682" s="68"/>
      <c r="M1682" s="68"/>
      <c r="N1682" s="362"/>
      <c r="O1682" s="362"/>
      <c r="P1682" s="216">
        <v>0</v>
      </c>
      <c r="Q1682" s="216">
        <v>15</v>
      </c>
      <c r="R1682" s="68" t="s">
        <v>638</v>
      </c>
      <c r="S1682" s="363"/>
      <c r="T1682" s="277"/>
    </row>
    <row r="1683" spans="1:20" ht="63.75">
      <c r="A1683" s="192">
        <v>203</v>
      </c>
      <c r="B1683" s="68"/>
      <c r="C1683" s="214" t="s">
        <v>86</v>
      </c>
      <c r="D1683" s="215">
        <v>45112</v>
      </c>
      <c r="E1683" s="192" t="s">
        <v>4460</v>
      </c>
      <c r="F1683" s="192" t="s">
        <v>3</v>
      </c>
      <c r="G1683" s="192">
        <v>2124466</v>
      </c>
      <c r="H1683" s="68"/>
      <c r="I1683" s="198" t="s">
        <v>5506</v>
      </c>
      <c r="J1683" s="68"/>
      <c r="K1683" s="68"/>
      <c r="L1683" s="68"/>
      <c r="M1683" s="68"/>
      <c r="N1683" s="362"/>
      <c r="O1683" s="362"/>
      <c r="P1683" s="216">
        <v>0</v>
      </c>
      <c r="Q1683" s="216">
        <v>30</v>
      </c>
      <c r="R1683" s="68" t="s">
        <v>638</v>
      </c>
      <c r="S1683" s="363"/>
      <c r="T1683" s="277"/>
    </row>
    <row r="1684" spans="1:20" ht="51">
      <c r="A1684" s="192" t="s">
        <v>550</v>
      </c>
      <c r="B1684" s="68"/>
      <c r="C1684" s="214" t="s">
        <v>589</v>
      </c>
      <c r="D1684" s="215">
        <v>45112</v>
      </c>
      <c r="E1684" s="192" t="s">
        <v>4461</v>
      </c>
      <c r="F1684" s="192" t="s">
        <v>3</v>
      </c>
      <c r="G1684" s="192">
        <v>2124469</v>
      </c>
      <c r="H1684" s="68"/>
      <c r="I1684" s="198" t="s">
        <v>5507</v>
      </c>
      <c r="J1684" s="68"/>
      <c r="K1684" s="68"/>
      <c r="L1684" s="68"/>
      <c r="M1684" s="68"/>
      <c r="N1684" s="362"/>
      <c r="O1684" s="362"/>
      <c r="P1684" s="216">
        <v>0</v>
      </c>
      <c r="Q1684" s="216">
        <v>3513.93</v>
      </c>
      <c r="R1684" s="68" t="s">
        <v>638</v>
      </c>
      <c r="S1684" s="363"/>
      <c r="T1684" s="277"/>
    </row>
    <row r="1685" spans="1:20" ht="51">
      <c r="A1685" s="192">
        <v>86</v>
      </c>
      <c r="B1685" s="68"/>
      <c r="C1685" s="214" t="s">
        <v>50</v>
      </c>
      <c r="D1685" s="215">
        <v>45112</v>
      </c>
      <c r="E1685" s="192" t="s">
        <v>4462</v>
      </c>
      <c r="F1685" s="192" t="s">
        <v>3</v>
      </c>
      <c r="G1685" s="192">
        <v>2124493</v>
      </c>
      <c r="H1685" s="68"/>
      <c r="I1685" s="198" t="s">
        <v>5508</v>
      </c>
      <c r="J1685" s="68"/>
      <c r="K1685" s="68"/>
      <c r="L1685" s="68"/>
      <c r="M1685" s="68"/>
      <c r="N1685" s="362"/>
      <c r="O1685" s="362"/>
      <c r="P1685" s="216">
        <v>0</v>
      </c>
      <c r="Q1685" s="216">
        <v>29</v>
      </c>
      <c r="R1685" s="68" t="s">
        <v>638</v>
      </c>
      <c r="S1685" s="363"/>
      <c r="T1685" s="277"/>
    </row>
    <row r="1686" spans="1:20" ht="63.75">
      <c r="A1686" s="192" t="s">
        <v>541</v>
      </c>
      <c r="B1686" s="68"/>
      <c r="C1686" s="214" t="s">
        <v>590</v>
      </c>
      <c r="D1686" s="215">
        <v>45112</v>
      </c>
      <c r="E1686" s="192" t="s">
        <v>4463</v>
      </c>
      <c r="F1686" s="192" t="s">
        <v>3</v>
      </c>
      <c r="G1686" s="192">
        <v>2124367</v>
      </c>
      <c r="H1686" s="68"/>
      <c r="I1686" s="198" t="s">
        <v>5509</v>
      </c>
      <c r="J1686" s="68"/>
      <c r="K1686" s="68"/>
      <c r="L1686" s="68"/>
      <c r="M1686" s="68"/>
      <c r="N1686" s="362"/>
      <c r="O1686" s="362"/>
      <c r="P1686" s="216">
        <v>0</v>
      </c>
      <c r="Q1686" s="216">
        <v>6812.6</v>
      </c>
      <c r="R1686" s="68" t="s">
        <v>638</v>
      </c>
      <c r="S1686" s="363"/>
      <c r="T1686" s="277"/>
    </row>
    <row r="1687" spans="1:20" ht="63.75">
      <c r="A1687" s="192" t="s">
        <v>541</v>
      </c>
      <c r="B1687" s="68"/>
      <c r="C1687" s="214" t="s">
        <v>590</v>
      </c>
      <c r="D1687" s="215">
        <v>45112</v>
      </c>
      <c r="E1687" s="192" t="s">
        <v>4464</v>
      </c>
      <c r="F1687" s="192" t="s">
        <v>3</v>
      </c>
      <c r="G1687" s="192">
        <v>2124368</v>
      </c>
      <c r="H1687" s="68"/>
      <c r="I1687" s="198" t="s">
        <v>5510</v>
      </c>
      <c r="J1687" s="68"/>
      <c r="K1687" s="68"/>
      <c r="L1687" s="68"/>
      <c r="M1687" s="68"/>
      <c r="N1687" s="362"/>
      <c r="O1687" s="362"/>
      <c r="P1687" s="216">
        <v>0</v>
      </c>
      <c r="Q1687" s="216">
        <v>824.32</v>
      </c>
      <c r="R1687" s="68" t="s">
        <v>638</v>
      </c>
      <c r="S1687" s="363"/>
      <c r="T1687" s="277"/>
    </row>
    <row r="1688" spans="1:20" ht="63.75">
      <c r="A1688" s="192">
        <v>41</v>
      </c>
      <c r="B1688" s="68"/>
      <c r="C1688" s="214" t="s">
        <v>44</v>
      </c>
      <c r="D1688" s="215">
        <v>45112</v>
      </c>
      <c r="E1688" s="192" t="s">
        <v>4465</v>
      </c>
      <c r="F1688" s="192" t="s">
        <v>3</v>
      </c>
      <c r="G1688" s="192">
        <v>2124398</v>
      </c>
      <c r="H1688" s="68"/>
      <c r="I1688" s="198" t="s">
        <v>5511</v>
      </c>
      <c r="J1688" s="68"/>
      <c r="K1688" s="68"/>
      <c r="L1688" s="68"/>
      <c r="M1688" s="68"/>
      <c r="N1688" s="362"/>
      <c r="O1688" s="362"/>
      <c r="P1688" s="216">
        <v>0</v>
      </c>
      <c r="Q1688" s="216">
        <v>3394370.92</v>
      </c>
      <c r="R1688" s="68" t="s">
        <v>638</v>
      </c>
      <c r="S1688" s="363"/>
      <c r="T1688" s="277"/>
    </row>
    <row r="1689" spans="1:20" ht="51">
      <c r="A1689" s="192">
        <v>145</v>
      </c>
      <c r="B1689" s="68"/>
      <c r="C1689" s="214" t="s">
        <v>68</v>
      </c>
      <c r="D1689" s="215">
        <v>45112</v>
      </c>
      <c r="E1689" s="192" t="s">
        <v>4466</v>
      </c>
      <c r="F1689" s="192" t="s">
        <v>3</v>
      </c>
      <c r="G1689" s="192">
        <v>2124402</v>
      </c>
      <c r="H1689" s="68"/>
      <c r="I1689" s="198" t="s">
        <v>5512</v>
      </c>
      <c r="J1689" s="68"/>
      <c r="K1689" s="68"/>
      <c r="L1689" s="68"/>
      <c r="M1689" s="68"/>
      <c r="N1689" s="362"/>
      <c r="O1689" s="362"/>
      <c r="P1689" s="216">
        <v>0</v>
      </c>
      <c r="Q1689" s="216">
        <v>1532.13</v>
      </c>
      <c r="R1689" s="68" t="s">
        <v>638</v>
      </c>
      <c r="S1689" s="363"/>
      <c r="T1689" s="277"/>
    </row>
    <row r="1690" spans="1:20" ht="51">
      <c r="A1690" s="192">
        <v>206</v>
      </c>
      <c r="B1690" s="68"/>
      <c r="C1690" s="214" t="s">
        <v>87</v>
      </c>
      <c r="D1690" s="215">
        <v>45112</v>
      </c>
      <c r="E1690" s="192" t="s">
        <v>4467</v>
      </c>
      <c r="F1690" s="192" t="s">
        <v>3</v>
      </c>
      <c r="G1690" s="192">
        <v>2124408</v>
      </c>
      <c r="H1690" s="68"/>
      <c r="I1690" s="198" t="s">
        <v>5513</v>
      </c>
      <c r="J1690" s="68"/>
      <c r="K1690" s="68"/>
      <c r="L1690" s="68"/>
      <c r="M1690" s="68"/>
      <c r="N1690" s="362"/>
      <c r="O1690" s="362"/>
      <c r="P1690" s="216">
        <v>0</v>
      </c>
      <c r="Q1690" s="216">
        <v>3.52</v>
      </c>
      <c r="R1690" s="68" t="s">
        <v>638</v>
      </c>
      <c r="S1690" s="363"/>
      <c r="T1690" s="277"/>
    </row>
    <row r="1691" spans="1:20" ht="51">
      <c r="A1691" s="192">
        <v>206</v>
      </c>
      <c r="B1691" s="68"/>
      <c r="C1691" s="214" t="s">
        <v>87</v>
      </c>
      <c r="D1691" s="215">
        <v>45112</v>
      </c>
      <c r="E1691" s="192" t="s">
        <v>4468</v>
      </c>
      <c r="F1691" s="192" t="s">
        <v>3</v>
      </c>
      <c r="G1691" s="192">
        <v>2124409</v>
      </c>
      <c r="H1691" s="68"/>
      <c r="I1691" s="198" t="s">
        <v>5514</v>
      </c>
      <c r="J1691" s="68"/>
      <c r="K1691" s="68"/>
      <c r="L1691" s="68"/>
      <c r="M1691" s="68"/>
      <c r="N1691" s="362"/>
      <c r="O1691" s="362"/>
      <c r="P1691" s="216">
        <v>0</v>
      </c>
      <c r="Q1691" s="216">
        <v>70</v>
      </c>
      <c r="R1691" s="68" t="s">
        <v>638</v>
      </c>
      <c r="S1691" s="363"/>
      <c r="T1691" s="277"/>
    </row>
    <row r="1692" spans="1:20" ht="51">
      <c r="A1692" s="192">
        <v>290</v>
      </c>
      <c r="B1692" s="68"/>
      <c r="C1692" s="214" t="s">
        <v>118</v>
      </c>
      <c r="D1692" s="215">
        <v>45112</v>
      </c>
      <c r="E1692" s="192" t="s">
        <v>4469</v>
      </c>
      <c r="F1692" s="192" t="s">
        <v>3</v>
      </c>
      <c r="G1692" s="192">
        <v>2124413</v>
      </c>
      <c r="H1692" s="68"/>
      <c r="I1692" s="198" t="s">
        <v>5515</v>
      </c>
      <c r="J1692" s="68"/>
      <c r="K1692" s="68"/>
      <c r="L1692" s="68"/>
      <c r="M1692" s="68"/>
      <c r="N1692" s="362"/>
      <c r="O1692" s="362"/>
      <c r="P1692" s="216">
        <v>0</v>
      </c>
      <c r="Q1692" s="216">
        <v>13445.9</v>
      </c>
      <c r="R1692" s="68" t="s">
        <v>638</v>
      </c>
      <c r="S1692" s="363"/>
      <c r="T1692" s="277"/>
    </row>
    <row r="1693" spans="1:20" ht="51">
      <c r="A1693" s="192">
        <v>290</v>
      </c>
      <c r="B1693" s="68"/>
      <c r="C1693" s="214" t="s">
        <v>118</v>
      </c>
      <c r="D1693" s="215">
        <v>45112</v>
      </c>
      <c r="E1693" s="192" t="s">
        <v>4470</v>
      </c>
      <c r="F1693" s="192" t="s">
        <v>3</v>
      </c>
      <c r="G1693" s="192">
        <v>2124415</v>
      </c>
      <c r="H1693" s="68"/>
      <c r="I1693" s="198" t="s">
        <v>5516</v>
      </c>
      <c r="J1693" s="68"/>
      <c r="K1693" s="68"/>
      <c r="L1693" s="68"/>
      <c r="M1693" s="68"/>
      <c r="N1693" s="362"/>
      <c r="O1693" s="362"/>
      <c r="P1693" s="216">
        <v>0</v>
      </c>
      <c r="Q1693" s="216">
        <v>696</v>
      </c>
      <c r="R1693" s="68" t="s">
        <v>638</v>
      </c>
      <c r="S1693" s="363"/>
      <c r="T1693" s="277"/>
    </row>
    <row r="1694" spans="1:20" ht="63.75">
      <c r="A1694" s="192">
        <v>6</v>
      </c>
      <c r="B1694" s="68"/>
      <c r="C1694" s="214" t="s">
        <v>37</v>
      </c>
      <c r="D1694" s="215">
        <v>45112</v>
      </c>
      <c r="E1694" s="192" t="s">
        <v>4471</v>
      </c>
      <c r="F1694" s="192" t="s">
        <v>3</v>
      </c>
      <c r="G1694" s="192">
        <v>2124425</v>
      </c>
      <c r="H1694" s="68"/>
      <c r="I1694" s="198" t="s">
        <v>5517</v>
      </c>
      <c r="J1694" s="68"/>
      <c r="K1694" s="68"/>
      <c r="L1694" s="68"/>
      <c r="M1694" s="68"/>
      <c r="N1694" s="362"/>
      <c r="O1694" s="362"/>
      <c r="P1694" s="216">
        <v>0</v>
      </c>
      <c r="Q1694" s="216">
        <v>914</v>
      </c>
      <c r="R1694" s="68" t="s">
        <v>638</v>
      </c>
      <c r="S1694" s="363"/>
      <c r="T1694" s="277"/>
    </row>
    <row r="1695" spans="1:20" ht="63.75">
      <c r="A1695" s="192">
        <v>513</v>
      </c>
      <c r="B1695" s="68"/>
      <c r="C1695" s="214" t="s">
        <v>160</v>
      </c>
      <c r="D1695" s="215">
        <v>45112</v>
      </c>
      <c r="E1695" s="192" t="s">
        <v>4474</v>
      </c>
      <c r="F1695" s="192" t="s">
        <v>14</v>
      </c>
      <c r="G1695" s="192">
        <v>2328668</v>
      </c>
      <c r="H1695" s="68"/>
      <c r="I1695" s="198" t="s">
        <v>5520</v>
      </c>
      <c r="J1695" s="68"/>
      <c r="K1695" s="68"/>
      <c r="L1695" s="68"/>
      <c r="M1695" s="68"/>
      <c r="N1695" s="362"/>
      <c r="O1695" s="362"/>
      <c r="P1695" s="216">
        <v>50</v>
      </c>
      <c r="Q1695" s="216">
        <v>0</v>
      </c>
      <c r="R1695" s="68" t="s">
        <v>638</v>
      </c>
      <c r="S1695" s="363"/>
      <c r="T1695" s="277"/>
    </row>
    <row r="1696" spans="1:20" ht="63.75">
      <c r="A1696" s="192">
        <v>513</v>
      </c>
      <c r="B1696" s="68"/>
      <c r="C1696" s="214" t="s">
        <v>160</v>
      </c>
      <c r="D1696" s="215">
        <v>45112</v>
      </c>
      <c r="E1696" s="192" t="s">
        <v>4475</v>
      </c>
      <c r="F1696" s="192" t="s">
        <v>14</v>
      </c>
      <c r="G1696" s="192">
        <v>2328666</v>
      </c>
      <c r="H1696" s="68"/>
      <c r="I1696" s="198" t="s">
        <v>5521</v>
      </c>
      <c r="J1696" s="68"/>
      <c r="K1696" s="68"/>
      <c r="L1696" s="68"/>
      <c r="M1696" s="68"/>
      <c r="N1696" s="362"/>
      <c r="O1696" s="362"/>
      <c r="P1696" s="216">
        <v>50</v>
      </c>
      <c r="Q1696" s="216">
        <v>0</v>
      </c>
      <c r="R1696" s="68" t="s">
        <v>638</v>
      </c>
      <c r="S1696" s="363"/>
      <c r="T1696" s="277"/>
    </row>
    <row r="1697" spans="1:20" ht="63.75">
      <c r="A1697" s="192">
        <v>513</v>
      </c>
      <c r="B1697" s="68"/>
      <c r="C1697" s="214" t="s">
        <v>160</v>
      </c>
      <c r="D1697" s="215">
        <v>45112</v>
      </c>
      <c r="E1697" s="192" t="s">
        <v>4476</v>
      </c>
      <c r="F1697" s="192" t="s">
        <v>14</v>
      </c>
      <c r="G1697" s="192">
        <v>2328672</v>
      </c>
      <c r="H1697" s="68"/>
      <c r="I1697" s="198" t="s">
        <v>5522</v>
      </c>
      <c r="J1697" s="68"/>
      <c r="K1697" s="68"/>
      <c r="L1697" s="68"/>
      <c r="M1697" s="68"/>
      <c r="N1697" s="362"/>
      <c r="O1697" s="362"/>
      <c r="P1697" s="216">
        <v>50</v>
      </c>
      <c r="Q1697" s="216">
        <v>0</v>
      </c>
      <c r="R1697" s="68" t="s">
        <v>638</v>
      </c>
      <c r="S1697" s="363"/>
      <c r="T1697" s="277"/>
    </row>
    <row r="1698" spans="1:20" ht="76.5">
      <c r="A1698" s="192">
        <v>10</v>
      </c>
      <c r="B1698" s="68"/>
      <c r="C1698" s="214" t="s">
        <v>38</v>
      </c>
      <c r="D1698" s="215">
        <v>45112</v>
      </c>
      <c r="E1698" s="192" t="s">
        <v>4477</v>
      </c>
      <c r="F1698" s="192" t="s">
        <v>14</v>
      </c>
      <c r="G1698" s="192">
        <v>2328674</v>
      </c>
      <c r="H1698" s="68"/>
      <c r="I1698" s="198" t="s">
        <v>5523</v>
      </c>
      <c r="J1698" s="68"/>
      <c r="K1698" s="68"/>
      <c r="L1698" s="68"/>
      <c r="M1698" s="68"/>
      <c r="N1698" s="362"/>
      <c r="O1698" s="362"/>
      <c r="P1698" s="216">
        <v>50</v>
      </c>
      <c r="Q1698" s="216">
        <v>0</v>
      </c>
      <c r="R1698" s="68" t="s">
        <v>638</v>
      </c>
      <c r="S1698" s="363"/>
      <c r="T1698" s="277"/>
    </row>
    <row r="1699" spans="1:20" ht="63.75">
      <c r="A1699" s="192">
        <v>597</v>
      </c>
      <c r="B1699" s="68"/>
      <c r="C1699" s="214" t="s">
        <v>677</v>
      </c>
      <c r="D1699" s="215">
        <v>45112</v>
      </c>
      <c r="E1699" s="192" t="s">
        <v>4478</v>
      </c>
      <c r="F1699" s="192" t="s">
        <v>6</v>
      </c>
      <c r="G1699" s="192">
        <v>2328883</v>
      </c>
      <c r="H1699" s="68"/>
      <c r="I1699" s="198" t="s">
        <v>5524</v>
      </c>
      <c r="J1699" s="68"/>
      <c r="K1699" s="68"/>
      <c r="L1699" s="68"/>
      <c r="M1699" s="68"/>
      <c r="N1699" s="362"/>
      <c r="O1699" s="362"/>
      <c r="P1699" s="216">
        <v>0</v>
      </c>
      <c r="Q1699" s="216">
        <v>446380.2</v>
      </c>
      <c r="R1699" s="68" t="s">
        <v>638</v>
      </c>
      <c r="S1699" s="363"/>
      <c r="T1699" s="277"/>
    </row>
    <row r="1700" spans="1:20" ht="63.75">
      <c r="A1700" s="192">
        <v>597</v>
      </c>
      <c r="B1700" s="68"/>
      <c r="C1700" s="214" t="s">
        <v>677</v>
      </c>
      <c r="D1700" s="215">
        <v>45112</v>
      </c>
      <c r="E1700" s="192" t="s">
        <v>4479</v>
      </c>
      <c r="F1700" s="192" t="s">
        <v>14</v>
      </c>
      <c r="G1700" s="192">
        <v>2328884</v>
      </c>
      <c r="H1700" s="68"/>
      <c r="I1700" s="198" t="s">
        <v>5525</v>
      </c>
      <c r="J1700" s="68"/>
      <c r="K1700" s="68"/>
      <c r="L1700" s="68"/>
      <c r="M1700" s="68"/>
      <c r="N1700" s="362"/>
      <c r="O1700" s="362"/>
      <c r="P1700" s="216">
        <v>50</v>
      </c>
      <c r="Q1700" s="216">
        <v>0</v>
      </c>
      <c r="R1700" s="68" t="s">
        <v>638</v>
      </c>
      <c r="S1700" s="363"/>
      <c r="T1700" s="277"/>
    </row>
    <row r="1701" spans="1:20" ht="63.75">
      <c r="A1701" s="192">
        <v>513</v>
      </c>
      <c r="B1701" s="68"/>
      <c r="C1701" s="214" t="s">
        <v>160</v>
      </c>
      <c r="D1701" s="215">
        <v>45112</v>
      </c>
      <c r="E1701" s="192" t="s">
        <v>4480</v>
      </c>
      <c r="F1701" s="192" t="s">
        <v>14</v>
      </c>
      <c r="G1701" s="192">
        <v>2328825</v>
      </c>
      <c r="H1701" s="68"/>
      <c r="I1701" s="198" t="s">
        <v>5526</v>
      </c>
      <c r="J1701" s="68"/>
      <c r="K1701" s="68"/>
      <c r="L1701" s="68"/>
      <c r="M1701" s="68"/>
      <c r="N1701" s="362"/>
      <c r="O1701" s="362"/>
      <c r="P1701" s="216">
        <v>50</v>
      </c>
      <c r="Q1701" s="216">
        <v>0</v>
      </c>
      <c r="R1701" s="68" t="s">
        <v>638</v>
      </c>
      <c r="S1701" s="363"/>
      <c r="T1701" s="277"/>
    </row>
    <row r="1702" spans="1:20" ht="63.75">
      <c r="A1702" s="192">
        <v>291</v>
      </c>
      <c r="B1702" s="68"/>
      <c r="C1702" s="214" t="s">
        <v>119</v>
      </c>
      <c r="D1702" s="215">
        <v>45112</v>
      </c>
      <c r="E1702" s="192" t="s">
        <v>4481</v>
      </c>
      <c r="F1702" s="192" t="s">
        <v>10</v>
      </c>
      <c r="G1702" s="192">
        <v>2328998</v>
      </c>
      <c r="H1702" s="68"/>
      <c r="I1702" s="198" t="s">
        <v>5527</v>
      </c>
      <c r="J1702" s="68"/>
      <c r="K1702" s="68"/>
      <c r="L1702" s="68"/>
      <c r="M1702" s="68"/>
      <c r="N1702" s="362"/>
      <c r="O1702" s="362"/>
      <c r="P1702" s="216">
        <v>50</v>
      </c>
      <c r="Q1702" s="216">
        <v>0</v>
      </c>
      <c r="R1702" s="68" t="s">
        <v>638</v>
      </c>
      <c r="S1702" s="363"/>
      <c r="T1702" s="277"/>
    </row>
    <row r="1703" spans="1:20" ht="63.75">
      <c r="A1703" s="192">
        <v>291</v>
      </c>
      <c r="B1703" s="68"/>
      <c r="C1703" s="214" t="s">
        <v>119</v>
      </c>
      <c r="D1703" s="215">
        <v>45112</v>
      </c>
      <c r="E1703" s="192" t="s">
        <v>4482</v>
      </c>
      <c r="F1703" s="192" t="s">
        <v>10</v>
      </c>
      <c r="G1703" s="192">
        <v>2329041</v>
      </c>
      <c r="H1703" s="68"/>
      <c r="I1703" s="198" t="s">
        <v>5528</v>
      </c>
      <c r="J1703" s="68"/>
      <c r="K1703" s="68"/>
      <c r="L1703" s="68"/>
      <c r="M1703" s="68"/>
      <c r="N1703" s="362"/>
      <c r="O1703" s="362"/>
      <c r="P1703" s="216">
        <v>50</v>
      </c>
      <c r="Q1703" s="216">
        <v>0</v>
      </c>
      <c r="R1703" s="68" t="s">
        <v>638</v>
      </c>
      <c r="S1703" s="363"/>
      <c r="T1703" s="277"/>
    </row>
    <row r="1704" spans="1:20" ht="76.5">
      <c r="A1704" s="192">
        <v>513</v>
      </c>
      <c r="B1704" s="68"/>
      <c r="C1704" s="214" t="s">
        <v>160</v>
      </c>
      <c r="D1704" s="215">
        <v>45112</v>
      </c>
      <c r="E1704" s="192" t="s">
        <v>4483</v>
      </c>
      <c r="F1704" s="192" t="s">
        <v>10</v>
      </c>
      <c r="G1704" s="192">
        <v>1063838</v>
      </c>
      <c r="H1704" s="68"/>
      <c r="I1704" s="198" t="s">
        <v>5529</v>
      </c>
      <c r="J1704" s="68"/>
      <c r="K1704" s="68"/>
      <c r="L1704" s="68"/>
      <c r="M1704" s="68"/>
      <c r="N1704" s="362"/>
      <c r="O1704" s="362"/>
      <c r="P1704" s="216">
        <v>50</v>
      </c>
      <c r="Q1704" s="216">
        <v>0</v>
      </c>
      <c r="R1704" s="68" t="s">
        <v>638</v>
      </c>
      <c r="S1704" s="363"/>
      <c r="T1704" s="277"/>
    </row>
    <row r="1705" spans="1:20" ht="51">
      <c r="A1705" s="192">
        <v>20</v>
      </c>
      <c r="B1705" s="68"/>
      <c r="C1705" s="214" t="s">
        <v>41</v>
      </c>
      <c r="D1705" s="215">
        <v>45113</v>
      </c>
      <c r="E1705" s="192" t="s">
        <v>4484</v>
      </c>
      <c r="F1705" s="192" t="s">
        <v>3</v>
      </c>
      <c r="G1705" s="192">
        <v>2124644</v>
      </c>
      <c r="H1705" s="68"/>
      <c r="I1705" s="198" t="s">
        <v>5530</v>
      </c>
      <c r="J1705" s="68"/>
      <c r="K1705" s="68"/>
      <c r="L1705" s="68"/>
      <c r="M1705" s="68"/>
      <c r="N1705" s="362"/>
      <c r="O1705" s="362"/>
      <c r="P1705" s="216">
        <v>0</v>
      </c>
      <c r="Q1705" s="216">
        <v>3183.3</v>
      </c>
      <c r="R1705" s="68" t="s">
        <v>638</v>
      </c>
      <c r="S1705" s="363"/>
      <c r="T1705" s="277"/>
    </row>
    <row r="1706" spans="1:20" ht="63.75">
      <c r="A1706" s="192">
        <v>47</v>
      </c>
      <c r="B1706" s="68"/>
      <c r="C1706" s="214" t="s">
        <v>45</v>
      </c>
      <c r="D1706" s="215">
        <v>45113</v>
      </c>
      <c r="E1706" s="192" t="s">
        <v>4485</v>
      </c>
      <c r="F1706" s="192" t="s">
        <v>3</v>
      </c>
      <c r="G1706" s="192">
        <v>2124656</v>
      </c>
      <c r="H1706" s="68"/>
      <c r="I1706" s="198" t="s">
        <v>5531</v>
      </c>
      <c r="J1706" s="68"/>
      <c r="K1706" s="68"/>
      <c r="L1706" s="68"/>
      <c r="M1706" s="68"/>
      <c r="N1706" s="362"/>
      <c r="O1706" s="362"/>
      <c r="P1706" s="216">
        <v>0</v>
      </c>
      <c r="Q1706" s="216">
        <v>51.96</v>
      </c>
      <c r="R1706" s="68" t="s">
        <v>638</v>
      </c>
      <c r="S1706" s="363"/>
      <c r="T1706" s="277"/>
    </row>
    <row r="1707" spans="1:20" ht="63.75">
      <c r="A1707" s="192">
        <v>203</v>
      </c>
      <c r="B1707" s="68"/>
      <c r="C1707" s="214" t="s">
        <v>86</v>
      </c>
      <c r="D1707" s="215">
        <v>45113</v>
      </c>
      <c r="E1707" s="192" t="s">
        <v>4486</v>
      </c>
      <c r="F1707" s="192" t="s">
        <v>3</v>
      </c>
      <c r="G1707" s="192">
        <v>2124657</v>
      </c>
      <c r="H1707" s="68"/>
      <c r="I1707" s="198" t="s">
        <v>5532</v>
      </c>
      <c r="J1707" s="68"/>
      <c r="K1707" s="68"/>
      <c r="L1707" s="68"/>
      <c r="M1707" s="68"/>
      <c r="N1707" s="362"/>
      <c r="O1707" s="362"/>
      <c r="P1707" s="216">
        <v>0</v>
      </c>
      <c r="Q1707" s="216">
        <v>15</v>
      </c>
      <c r="R1707" s="68" t="s">
        <v>638</v>
      </c>
      <c r="S1707" s="363"/>
      <c r="T1707" s="277"/>
    </row>
    <row r="1708" spans="1:20" ht="63.75">
      <c r="A1708" s="192">
        <v>203</v>
      </c>
      <c r="B1708" s="68"/>
      <c r="C1708" s="214" t="s">
        <v>86</v>
      </c>
      <c r="D1708" s="215">
        <v>45113</v>
      </c>
      <c r="E1708" s="192" t="s">
        <v>4487</v>
      </c>
      <c r="F1708" s="192" t="s">
        <v>3</v>
      </c>
      <c r="G1708" s="192">
        <v>2124662</v>
      </c>
      <c r="H1708" s="68"/>
      <c r="I1708" s="198" t="s">
        <v>5533</v>
      </c>
      <c r="J1708" s="68"/>
      <c r="K1708" s="68"/>
      <c r="L1708" s="68"/>
      <c r="M1708" s="68"/>
      <c r="N1708" s="362"/>
      <c r="O1708" s="362"/>
      <c r="P1708" s="216">
        <v>0</v>
      </c>
      <c r="Q1708" s="216">
        <v>30</v>
      </c>
      <c r="R1708" s="68" t="s">
        <v>638</v>
      </c>
      <c r="S1708" s="363"/>
      <c r="T1708" s="277"/>
    </row>
    <row r="1709" spans="1:20" ht="51">
      <c r="A1709" s="192" t="s">
        <v>550</v>
      </c>
      <c r="B1709" s="68"/>
      <c r="C1709" s="214" t="s">
        <v>589</v>
      </c>
      <c r="D1709" s="215">
        <v>45113</v>
      </c>
      <c r="E1709" s="192" t="s">
        <v>4488</v>
      </c>
      <c r="F1709" s="192" t="s">
        <v>3</v>
      </c>
      <c r="G1709" s="192">
        <v>2124663</v>
      </c>
      <c r="H1709" s="68"/>
      <c r="I1709" s="198" t="s">
        <v>1761</v>
      </c>
      <c r="J1709" s="68"/>
      <c r="K1709" s="68"/>
      <c r="L1709" s="68"/>
      <c r="M1709" s="68"/>
      <c r="N1709" s="362"/>
      <c r="O1709" s="362"/>
      <c r="P1709" s="216">
        <v>0</v>
      </c>
      <c r="Q1709" s="216">
        <v>1441</v>
      </c>
      <c r="R1709" s="68" t="s">
        <v>638</v>
      </c>
      <c r="S1709" s="363"/>
      <c r="T1709" s="277"/>
    </row>
    <row r="1710" spans="1:20" ht="51">
      <c r="A1710" s="192">
        <v>81</v>
      </c>
      <c r="B1710" s="68"/>
      <c r="C1710" s="214" t="s">
        <v>49</v>
      </c>
      <c r="D1710" s="215">
        <v>45113</v>
      </c>
      <c r="E1710" s="192" t="s">
        <v>4489</v>
      </c>
      <c r="F1710" s="192" t="s">
        <v>3</v>
      </c>
      <c r="G1710" s="192">
        <v>2124664</v>
      </c>
      <c r="H1710" s="68"/>
      <c r="I1710" s="198" t="s">
        <v>5534</v>
      </c>
      <c r="J1710" s="68"/>
      <c r="K1710" s="68"/>
      <c r="L1710" s="68"/>
      <c r="M1710" s="68"/>
      <c r="N1710" s="362"/>
      <c r="O1710" s="362"/>
      <c r="P1710" s="216">
        <v>0</v>
      </c>
      <c r="Q1710" s="216">
        <v>25</v>
      </c>
      <c r="R1710" s="68" t="s">
        <v>638</v>
      </c>
      <c r="S1710" s="363"/>
      <c r="T1710" s="277"/>
    </row>
    <row r="1711" spans="1:20" ht="51">
      <c r="A1711" s="192">
        <v>132</v>
      </c>
      <c r="B1711" s="68"/>
      <c r="C1711" s="214" t="s">
        <v>59</v>
      </c>
      <c r="D1711" s="215">
        <v>45113</v>
      </c>
      <c r="E1711" s="192" t="s">
        <v>4490</v>
      </c>
      <c r="F1711" s="192" t="s">
        <v>3</v>
      </c>
      <c r="G1711" s="192">
        <v>2124666</v>
      </c>
      <c r="H1711" s="68"/>
      <c r="I1711" s="198" t="s">
        <v>5535</v>
      </c>
      <c r="J1711" s="68"/>
      <c r="K1711" s="68"/>
      <c r="L1711" s="68"/>
      <c r="M1711" s="68"/>
      <c r="N1711" s="362"/>
      <c r="O1711" s="362"/>
      <c r="P1711" s="216">
        <v>0</v>
      </c>
      <c r="Q1711" s="216">
        <v>1843</v>
      </c>
      <c r="R1711" s="68" t="s">
        <v>638</v>
      </c>
      <c r="S1711" s="363"/>
      <c r="T1711" s="277"/>
    </row>
    <row r="1712" spans="1:20" ht="51">
      <c r="A1712" s="192">
        <v>46</v>
      </c>
      <c r="B1712" s="68"/>
      <c r="C1712" s="214" t="s">
        <v>1379</v>
      </c>
      <c r="D1712" s="215">
        <v>45113</v>
      </c>
      <c r="E1712" s="192" t="s">
        <v>4491</v>
      </c>
      <c r="F1712" s="192" t="s">
        <v>3</v>
      </c>
      <c r="G1712" s="192">
        <v>2124670</v>
      </c>
      <c r="H1712" s="68"/>
      <c r="I1712" s="198" t="s">
        <v>5536</v>
      </c>
      <c r="J1712" s="68"/>
      <c r="K1712" s="68"/>
      <c r="L1712" s="68"/>
      <c r="M1712" s="68"/>
      <c r="N1712" s="362"/>
      <c r="O1712" s="362"/>
      <c r="P1712" s="216">
        <v>0</v>
      </c>
      <c r="Q1712" s="216">
        <v>3249</v>
      </c>
      <c r="R1712" s="68" t="s">
        <v>638</v>
      </c>
      <c r="S1712" s="363"/>
      <c r="T1712" s="277"/>
    </row>
    <row r="1713" spans="1:20" ht="51">
      <c r="A1713" s="192">
        <v>650</v>
      </c>
      <c r="B1713" s="68"/>
      <c r="C1713" s="214" t="s">
        <v>175</v>
      </c>
      <c r="D1713" s="215">
        <v>45113</v>
      </c>
      <c r="E1713" s="192" t="s">
        <v>4492</v>
      </c>
      <c r="F1713" s="192" t="s">
        <v>3</v>
      </c>
      <c r="G1713" s="192">
        <v>2124671</v>
      </c>
      <c r="H1713" s="68"/>
      <c r="I1713" s="198" t="s">
        <v>5537</v>
      </c>
      <c r="J1713" s="68"/>
      <c r="K1713" s="68"/>
      <c r="L1713" s="68"/>
      <c r="M1713" s="68"/>
      <c r="N1713" s="362"/>
      <c r="O1713" s="362"/>
      <c r="P1713" s="216">
        <v>0</v>
      </c>
      <c r="Q1713" s="216">
        <v>4233.2700000000004</v>
      </c>
      <c r="R1713" s="68" t="s">
        <v>638</v>
      </c>
      <c r="S1713" s="363"/>
      <c r="T1713" s="277"/>
    </row>
    <row r="1714" spans="1:20" ht="63.75">
      <c r="A1714" s="192">
        <v>140</v>
      </c>
      <c r="B1714" s="68"/>
      <c r="C1714" s="214" t="s">
        <v>1279</v>
      </c>
      <c r="D1714" s="215">
        <v>45113</v>
      </c>
      <c r="E1714" s="192" t="s">
        <v>4493</v>
      </c>
      <c r="F1714" s="192" t="s">
        <v>3</v>
      </c>
      <c r="G1714" s="192">
        <v>2124673</v>
      </c>
      <c r="H1714" s="68"/>
      <c r="I1714" s="198" t="s">
        <v>5538</v>
      </c>
      <c r="J1714" s="68"/>
      <c r="K1714" s="68"/>
      <c r="L1714" s="68"/>
      <c r="M1714" s="68"/>
      <c r="N1714" s="362"/>
      <c r="O1714" s="362"/>
      <c r="P1714" s="216">
        <v>0</v>
      </c>
      <c r="Q1714" s="216">
        <v>3371.99</v>
      </c>
      <c r="R1714" s="68" t="s">
        <v>638</v>
      </c>
      <c r="S1714" s="363"/>
      <c r="T1714" s="277"/>
    </row>
    <row r="1715" spans="1:20" ht="63.75">
      <c r="A1715" s="192">
        <v>15</v>
      </c>
      <c r="B1715" s="68"/>
      <c r="C1715" s="214" t="s">
        <v>39</v>
      </c>
      <c r="D1715" s="215">
        <v>45113</v>
      </c>
      <c r="E1715" s="192" t="s">
        <v>4494</v>
      </c>
      <c r="F1715" s="192" t="s">
        <v>3</v>
      </c>
      <c r="G1715" s="192">
        <v>2124687</v>
      </c>
      <c r="H1715" s="68"/>
      <c r="I1715" s="198" t="s">
        <v>5539</v>
      </c>
      <c r="J1715" s="68"/>
      <c r="K1715" s="68"/>
      <c r="L1715" s="68"/>
      <c r="M1715" s="68"/>
      <c r="N1715" s="362"/>
      <c r="O1715" s="362"/>
      <c r="P1715" s="216">
        <v>0</v>
      </c>
      <c r="Q1715" s="216">
        <v>0.7</v>
      </c>
      <c r="R1715" s="68" t="s">
        <v>638</v>
      </c>
      <c r="S1715" s="363"/>
      <c r="T1715" s="277"/>
    </row>
    <row r="1716" spans="1:20" ht="38.25">
      <c r="A1716" s="192">
        <v>283</v>
      </c>
      <c r="B1716" s="68"/>
      <c r="C1716" s="214" t="s">
        <v>115</v>
      </c>
      <c r="D1716" s="215">
        <v>45113</v>
      </c>
      <c r="E1716" s="192" t="s">
        <v>4495</v>
      </c>
      <c r="F1716" s="192" t="s">
        <v>6</v>
      </c>
      <c r="G1716" s="192">
        <v>1839799</v>
      </c>
      <c r="H1716" s="68"/>
      <c r="I1716" s="198" t="s">
        <v>5540</v>
      </c>
      <c r="J1716" s="68"/>
      <c r="K1716" s="68"/>
      <c r="L1716" s="68"/>
      <c r="M1716" s="68"/>
      <c r="N1716" s="362"/>
      <c r="O1716" s="362"/>
      <c r="P1716" s="216">
        <v>0</v>
      </c>
      <c r="Q1716" s="216">
        <v>10043.93</v>
      </c>
      <c r="R1716" s="68" t="s">
        <v>638</v>
      </c>
      <c r="S1716" s="363"/>
      <c r="T1716" s="277"/>
    </row>
    <row r="1717" spans="1:20" ht="51">
      <c r="A1717" s="192">
        <v>203</v>
      </c>
      <c r="B1717" s="68"/>
      <c r="C1717" s="214" t="s">
        <v>86</v>
      </c>
      <c r="D1717" s="215">
        <v>45113</v>
      </c>
      <c r="E1717" s="192" t="s">
        <v>4496</v>
      </c>
      <c r="F1717" s="192" t="s">
        <v>3</v>
      </c>
      <c r="G1717" s="192">
        <v>2124699</v>
      </c>
      <c r="H1717" s="68"/>
      <c r="I1717" s="198" t="s">
        <v>5541</v>
      </c>
      <c r="J1717" s="68"/>
      <c r="K1717" s="68"/>
      <c r="L1717" s="68"/>
      <c r="M1717" s="68"/>
      <c r="N1717" s="362"/>
      <c r="O1717" s="362"/>
      <c r="P1717" s="216">
        <v>0</v>
      </c>
      <c r="Q1717" s="216">
        <v>15</v>
      </c>
      <c r="R1717" s="68" t="s">
        <v>638</v>
      </c>
      <c r="S1717" s="363"/>
      <c r="T1717" s="277"/>
    </row>
    <row r="1718" spans="1:20" ht="51">
      <c r="A1718" s="192">
        <v>203</v>
      </c>
      <c r="B1718" s="68"/>
      <c r="C1718" s="214" t="s">
        <v>86</v>
      </c>
      <c r="D1718" s="215">
        <v>45113</v>
      </c>
      <c r="E1718" s="192" t="s">
        <v>4497</v>
      </c>
      <c r="F1718" s="192" t="s">
        <v>3</v>
      </c>
      <c r="G1718" s="192">
        <v>2124696</v>
      </c>
      <c r="H1718" s="68"/>
      <c r="I1718" s="198" t="s">
        <v>5542</v>
      </c>
      <c r="J1718" s="68"/>
      <c r="K1718" s="68"/>
      <c r="L1718" s="68"/>
      <c r="M1718" s="68"/>
      <c r="N1718" s="362"/>
      <c r="O1718" s="362"/>
      <c r="P1718" s="216">
        <v>0</v>
      </c>
      <c r="Q1718" s="216">
        <v>15</v>
      </c>
      <c r="R1718" s="68" t="s">
        <v>638</v>
      </c>
      <c r="S1718" s="363"/>
      <c r="T1718" s="277"/>
    </row>
    <row r="1719" spans="1:20" ht="51">
      <c r="A1719" s="192">
        <v>203</v>
      </c>
      <c r="B1719" s="68"/>
      <c r="C1719" s="214" t="s">
        <v>86</v>
      </c>
      <c r="D1719" s="215">
        <v>45113</v>
      </c>
      <c r="E1719" s="192" t="s">
        <v>4498</v>
      </c>
      <c r="F1719" s="192" t="s">
        <v>3</v>
      </c>
      <c r="G1719" s="192">
        <v>2124698</v>
      </c>
      <c r="H1719" s="68"/>
      <c r="I1719" s="198" t="s">
        <v>5543</v>
      </c>
      <c r="J1719" s="68"/>
      <c r="K1719" s="68"/>
      <c r="L1719" s="68"/>
      <c r="M1719" s="68"/>
      <c r="N1719" s="362"/>
      <c r="O1719" s="362"/>
      <c r="P1719" s="216">
        <v>0</v>
      </c>
      <c r="Q1719" s="216">
        <v>15</v>
      </c>
      <c r="R1719" s="68" t="s">
        <v>638</v>
      </c>
      <c r="S1719" s="363"/>
      <c r="T1719" s="277"/>
    </row>
    <row r="1720" spans="1:20" ht="51">
      <c r="A1720" s="192">
        <v>132</v>
      </c>
      <c r="B1720" s="68"/>
      <c r="C1720" s="214" t="s">
        <v>59</v>
      </c>
      <c r="D1720" s="215">
        <v>45113</v>
      </c>
      <c r="E1720" s="192" t="s">
        <v>4499</v>
      </c>
      <c r="F1720" s="192" t="s">
        <v>3</v>
      </c>
      <c r="G1720" s="192">
        <v>2124700</v>
      </c>
      <c r="H1720" s="68"/>
      <c r="I1720" s="198" t="s">
        <v>5544</v>
      </c>
      <c r="J1720" s="68"/>
      <c r="K1720" s="68"/>
      <c r="L1720" s="68"/>
      <c r="M1720" s="68"/>
      <c r="N1720" s="362"/>
      <c r="O1720" s="362"/>
      <c r="P1720" s="216">
        <v>0</v>
      </c>
      <c r="Q1720" s="216">
        <v>222</v>
      </c>
      <c r="R1720" s="68" t="s">
        <v>638</v>
      </c>
      <c r="S1720" s="363"/>
      <c r="T1720" s="277"/>
    </row>
    <row r="1721" spans="1:20" ht="63.75">
      <c r="A1721" s="192">
        <v>10</v>
      </c>
      <c r="B1721" s="68"/>
      <c r="C1721" s="214" t="s">
        <v>38</v>
      </c>
      <c r="D1721" s="215">
        <v>45113</v>
      </c>
      <c r="E1721" s="192" t="s">
        <v>4500</v>
      </c>
      <c r="F1721" s="192" t="s">
        <v>3</v>
      </c>
      <c r="G1721" s="192">
        <v>2124701</v>
      </c>
      <c r="H1721" s="68"/>
      <c r="I1721" s="198" t="s">
        <v>5545</v>
      </c>
      <c r="J1721" s="68"/>
      <c r="K1721" s="68"/>
      <c r="L1721" s="68"/>
      <c r="M1721" s="68"/>
      <c r="N1721" s="362"/>
      <c r="O1721" s="362"/>
      <c r="P1721" s="216">
        <v>0</v>
      </c>
      <c r="Q1721" s="216">
        <v>14442</v>
      </c>
      <c r="R1721" s="68" t="s">
        <v>638</v>
      </c>
      <c r="S1721" s="363"/>
      <c r="T1721" s="277"/>
    </row>
    <row r="1722" spans="1:20" ht="63.75">
      <c r="A1722" s="192">
        <v>53</v>
      </c>
      <c r="B1722" s="68"/>
      <c r="C1722" s="214" t="s">
        <v>1384</v>
      </c>
      <c r="D1722" s="215">
        <v>45113</v>
      </c>
      <c r="E1722" s="192" t="s">
        <v>4501</v>
      </c>
      <c r="F1722" s="192" t="s">
        <v>3</v>
      </c>
      <c r="G1722" s="192">
        <v>2124703</v>
      </c>
      <c r="H1722" s="68"/>
      <c r="I1722" s="198" t="s">
        <v>5546</v>
      </c>
      <c r="J1722" s="68"/>
      <c r="K1722" s="68"/>
      <c r="L1722" s="68"/>
      <c r="M1722" s="68"/>
      <c r="N1722" s="362"/>
      <c r="O1722" s="362"/>
      <c r="P1722" s="216">
        <v>0</v>
      </c>
      <c r="Q1722" s="216">
        <v>50</v>
      </c>
      <c r="R1722" s="68" t="s">
        <v>638</v>
      </c>
      <c r="S1722" s="363"/>
      <c r="T1722" s="277"/>
    </row>
    <row r="1723" spans="1:20" ht="63.75">
      <c r="A1723" s="192">
        <v>598</v>
      </c>
      <c r="B1723" s="68"/>
      <c r="C1723" s="214" t="s">
        <v>672</v>
      </c>
      <c r="D1723" s="215">
        <v>45113</v>
      </c>
      <c r="E1723" s="192" t="s">
        <v>4502</v>
      </c>
      <c r="F1723" s="192" t="s">
        <v>3</v>
      </c>
      <c r="G1723" s="192">
        <v>2124704</v>
      </c>
      <c r="H1723" s="68"/>
      <c r="I1723" s="198" t="s">
        <v>5547</v>
      </c>
      <c r="J1723" s="68"/>
      <c r="K1723" s="68"/>
      <c r="L1723" s="68"/>
      <c r="M1723" s="68"/>
      <c r="N1723" s="362"/>
      <c r="O1723" s="362"/>
      <c r="P1723" s="216">
        <v>0</v>
      </c>
      <c r="Q1723" s="216">
        <v>371</v>
      </c>
      <c r="R1723" s="68" t="s">
        <v>638</v>
      </c>
      <c r="S1723" s="363"/>
      <c r="T1723" s="277"/>
    </row>
    <row r="1724" spans="1:20" ht="51">
      <c r="A1724" s="192">
        <v>16</v>
      </c>
      <c r="B1724" s="68"/>
      <c r="C1724" s="214" t="s">
        <v>40</v>
      </c>
      <c r="D1724" s="215">
        <v>45113</v>
      </c>
      <c r="E1724" s="192" t="s">
        <v>4503</v>
      </c>
      <c r="F1724" s="192" t="s">
        <v>3</v>
      </c>
      <c r="G1724" s="192">
        <v>2124706</v>
      </c>
      <c r="H1724" s="68"/>
      <c r="I1724" s="198" t="s">
        <v>5548</v>
      </c>
      <c r="J1724" s="68"/>
      <c r="K1724" s="68"/>
      <c r="L1724" s="68"/>
      <c r="M1724" s="68"/>
      <c r="N1724" s="362"/>
      <c r="O1724" s="362"/>
      <c r="P1724" s="216">
        <v>0</v>
      </c>
      <c r="Q1724" s="216">
        <v>1957</v>
      </c>
      <c r="R1724" s="68" t="s">
        <v>638</v>
      </c>
      <c r="S1724" s="363"/>
      <c r="T1724" s="277"/>
    </row>
    <row r="1725" spans="1:20" ht="51">
      <c r="A1725" s="192">
        <v>46</v>
      </c>
      <c r="B1725" s="68"/>
      <c r="C1725" s="214" t="s">
        <v>1379</v>
      </c>
      <c r="D1725" s="215">
        <v>45113</v>
      </c>
      <c r="E1725" s="192" t="s">
        <v>4504</v>
      </c>
      <c r="F1725" s="192" t="s">
        <v>3</v>
      </c>
      <c r="G1725" s="192">
        <v>2124710</v>
      </c>
      <c r="H1725" s="68"/>
      <c r="I1725" s="198" t="s">
        <v>5549</v>
      </c>
      <c r="J1725" s="68"/>
      <c r="K1725" s="68"/>
      <c r="L1725" s="68"/>
      <c r="M1725" s="68"/>
      <c r="N1725" s="362"/>
      <c r="O1725" s="362"/>
      <c r="P1725" s="216">
        <v>0</v>
      </c>
      <c r="Q1725" s="216">
        <v>5000</v>
      </c>
      <c r="R1725" s="68" t="s">
        <v>638</v>
      </c>
      <c r="S1725" s="363"/>
      <c r="T1725" s="277"/>
    </row>
    <row r="1726" spans="1:20" ht="51">
      <c r="A1726" s="192">
        <v>376</v>
      </c>
      <c r="B1726" s="68"/>
      <c r="C1726" s="214" t="s">
        <v>609</v>
      </c>
      <c r="D1726" s="215">
        <v>45113</v>
      </c>
      <c r="E1726" s="192" t="s">
        <v>4505</v>
      </c>
      <c r="F1726" s="192" t="s">
        <v>3</v>
      </c>
      <c r="G1726" s="192">
        <v>2124715</v>
      </c>
      <c r="H1726" s="68"/>
      <c r="I1726" s="198" t="s">
        <v>5550</v>
      </c>
      <c r="J1726" s="68"/>
      <c r="K1726" s="68"/>
      <c r="L1726" s="68"/>
      <c r="M1726" s="68"/>
      <c r="N1726" s="362"/>
      <c r="O1726" s="362"/>
      <c r="P1726" s="216">
        <v>0</v>
      </c>
      <c r="Q1726" s="216">
        <v>12735.2</v>
      </c>
      <c r="R1726" s="68" t="s">
        <v>638</v>
      </c>
      <c r="S1726" s="363"/>
      <c r="T1726" s="277"/>
    </row>
    <row r="1727" spans="1:20" ht="38.25">
      <c r="A1727" s="192">
        <v>20</v>
      </c>
      <c r="B1727" s="68"/>
      <c r="C1727" s="214" t="s">
        <v>41</v>
      </c>
      <c r="D1727" s="215">
        <v>45113</v>
      </c>
      <c r="E1727" s="192" t="s">
        <v>4506</v>
      </c>
      <c r="F1727" s="192" t="s">
        <v>3</v>
      </c>
      <c r="G1727" s="192">
        <v>2124716</v>
      </c>
      <c r="H1727" s="68"/>
      <c r="I1727" s="198" t="s">
        <v>5551</v>
      </c>
      <c r="J1727" s="68"/>
      <c r="K1727" s="68"/>
      <c r="L1727" s="68"/>
      <c r="M1727" s="68"/>
      <c r="N1727" s="362"/>
      <c r="O1727" s="362"/>
      <c r="P1727" s="216">
        <v>0</v>
      </c>
      <c r="Q1727" s="216">
        <v>20</v>
      </c>
      <c r="R1727" s="68" t="s">
        <v>638</v>
      </c>
      <c r="S1727" s="363"/>
      <c r="T1727" s="277"/>
    </row>
    <row r="1728" spans="1:20" ht="51">
      <c r="A1728" s="192">
        <v>203</v>
      </c>
      <c r="B1728" s="68"/>
      <c r="C1728" s="214" t="s">
        <v>86</v>
      </c>
      <c r="D1728" s="215">
        <v>45113</v>
      </c>
      <c r="E1728" s="192" t="s">
        <v>4507</v>
      </c>
      <c r="F1728" s="192" t="s">
        <v>3</v>
      </c>
      <c r="G1728" s="192">
        <v>2124724</v>
      </c>
      <c r="H1728" s="68"/>
      <c r="I1728" s="198" t="s">
        <v>5552</v>
      </c>
      <c r="J1728" s="68"/>
      <c r="K1728" s="68"/>
      <c r="L1728" s="68"/>
      <c r="M1728" s="68"/>
      <c r="N1728" s="362"/>
      <c r="O1728" s="362"/>
      <c r="P1728" s="216">
        <v>0</v>
      </c>
      <c r="Q1728" s="216">
        <v>1113</v>
      </c>
      <c r="R1728" s="68" t="s">
        <v>638</v>
      </c>
      <c r="S1728" s="363"/>
      <c r="T1728" s="277"/>
    </row>
    <row r="1729" spans="1:20" ht="51">
      <c r="A1729" s="192">
        <v>203</v>
      </c>
      <c r="B1729" s="68"/>
      <c r="C1729" s="214" t="s">
        <v>86</v>
      </c>
      <c r="D1729" s="215">
        <v>45113</v>
      </c>
      <c r="E1729" s="192" t="s">
        <v>4508</v>
      </c>
      <c r="F1729" s="192" t="s">
        <v>3</v>
      </c>
      <c r="G1729" s="192">
        <v>2124725</v>
      </c>
      <c r="H1729" s="68"/>
      <c r="I1729" s="198" t="s">
        <v>5553</v>
      </c>
      <c r="J1729" s="68"/>
      <c r="K1729" s="68"/>
      <c r="L1729" s="68"/>
      <c r="M1729" s="68"/>
      <c r="N1729" s="362"/>
      <c r="O1729" s="362"/>
      <c r="P1729" s="216">
        <v>0</v>
      </c>
      <c r="Q1729" s="216">
        <v>15</v>
      </c>
      <c r="R1729" s="68" t="s">
        <v>638</v>
      </c>
      <c r="S1729" s="363"/>
      <c r="T1729" s="277"/>
    </row>
    <row r="1730" spans="1:20" ht="51">
      <c r="A1730" s="192">
        <v>203</v>
      </c>
      <c r="B1730" s="68"/>
      <c r="C1730" s="214" t="s">
        <v>86</v>
      </c>
      <c r="D1730" s="215">
        <v>45113</v>
      </c>
      <c r="E1730" s="192" t="s">
        <v>4509</v>
      </c>
      <c r="F1730" s="192" t="s">
        <v>3</v>
      </c>
      <c r="G1730" s="192">
        <v>2124726</v>
      </c>
      <c r="H1730" s="68"/>
      <c r="I1730" s="198" t="s">
        <v>5552</v>
      </c>
      <c r="J1730" s="68"/>
      <c r="K1730" s="68"/>
      <c r="L1730" s="68"/>
      <c r="M1730" s="68"/>
      <c r="N1730" s="362"/>
      <c r="O1730" s="362"/>
      <c r="P1730" s="216">
        <v>0</v>
      </c>
      <c r="Q1730" s="216">
        <v>1851.3</v>
      </c>
      <c r="R1730" s="68" t="s">
        <v>638</v>
      </c>
      <c r="S1730" s="363"/>
      <c r="T1730" s="277"/>
    </row>
    <row r="1731" spans="1:20" ht="51">
      <c r="A1731" s="192">
        <v>203</v>
      </c>
      <c r="B1731" s="68"/>
      <c r="C1731" s="214" t="s">
        <v>86</v>
      </c>
      <c r="D1731" s="215">
        <v>45113</v>
      </c>
      <c r="E1731" s="192" t="s">
        <v>4510</v>
      </c>
      <c r="F1731" s="192" t="s">
        <v>3</v>
      </c>
      <c r="G1731" s="192">
        <v>2124727</v>
      </c>
      <c r="H1731" s="68"/>
      <c r="I1731" s="198" t="s">
        <v>5554</v>
      </c>
      <c r="J1731" s="68"/>
      <c r="K1731" s="68"/>
      <c r="L1731" s="68"/>
      <c r="M1731" s="68"/>
      <c r="N1731" s="362"/>
      <c r="O1731" s="362"/>
      <c r="P1731" s="216">
        <v>0</v>
      </c>
      <c r="Q1731" s="216">
        <v>15</v>
      </c>
      <c r="R1731" s="68" t="s">
        <v>638</v>
      </c>
      <c r="S1731" s="363"/>
      <c r="T1731" s="277"/>
    </row>
    <row r="1732" spans="1:20" ht="51">
      <c r="A1732" s="192">
        <v>203</v>
      </c>
      <c r="B1732" s="68"/>
      <c r="C1732" s="214" t="s">
        <v>86</v>
      </c>
      <c r="D1732" s="215">
        <v>45113</v>
      </c>
      <c r="E1732" s="192" t="s">
        <v>4511</v>
      </c>
      <c r="F1732" s="192" t="s">
        <v>3</v>
      </c>
      <c r="G1732" s="192">
        <v>2124728</v>
      </c>
      <c r="H1732" s="68"/>
      <c r="I1732" s="198" t="s">
        <v>5555</v>
      </c>
      <c r="J1732" s="68"/>
      <c r="K1732" s="68"/>
      <c r="L1732" s="68"/>
      <c r="M1732" s="68"/>
      <c r="N1732" s="362"/>
      <c r="O1732" s="362"/>
      <c r="P1732" s="216">
        <v>0</v>
      </c>
      <c r="Q1732" s="216">
        <v>15</v>
      </c>
      <c r="R1732" s="68" t="s">
        <v>638</v>
      </c>
      <c r="S1732" s="363"/>
      <c r="T1732" s="277"/>
    </row>
    <row r="1733" spans="1:20" ht="51">
      <c r="A1733" s="192">
        <v>203</v>
      </c>
      <c r="B1733" s="68"/>
      <c r="C1733" s="214" t="s">
        <v>86</v>
      </c>
      <c r="D1733" s="215">
        <v>45113</v>
      </c>
      <c r="E1733" s="192" t="s">
        <v>4512</v>
      </c>
      <c r="F1733" s="192" t="s">
        <v>3</v>
      </c>
      <c r="G1733" s="192">
        <v>2124729</v>
      </c>
      <c r="H1733" s="68"/>
      <c r="I1733" s="198" t="s">
        <v>5556</v>
      </c>
      <c r="J1733" s="68"/>
      <c r="K1733" s="68"/>
      <c r="L1733" s="68"/>
      <c r="M1733" s="68"/>
      <c r="N1733" s="362"/>
      <c r="O1733" s="362"/>
      <c r="P1733" s="216">
        <v>0</v>
      </c>
      <c r="Q1733" s="216">
        <v>15</v>
      </c>
      <c r="R1733" s="68" t="s">
        <v>638</v>
      </c>
      <c r="S1733" s="363"/>
      <c r="T1733" s="277"/>
    </row>
    <row r="1734" spans="1:20" ht="51">
      <c r="A1734" s="192">
        <v>35</v>
      </c>
      <c r="B1734" s="68"/>
      <c r="C1734" s="214" t="s">
        <v>43</v>
      </c>
      <c r="D1734" s="215">
        <v>45113</v>
      </c>
      <c r="E1734" s="192" t="s">
        <v>4513</v>
      </c>
      <c r="F1734" s="192" t="s">
        <v>3</v>
      </c>
      <c r="G1734" s="192">
        <v>2124731</v>
      </c>
      <c r="H1734" s="68"/>
      <c r="I1734" s="198" t="s">
        <v>5557</v>
      </c>
      <c r="J1734" s="68"/>
      <c r="K1734" s="68"/>
      <c r="L1734" s="68"/>
      <c r="M1734" s="68"/>
      <c r="N1734" s="362"/>
      <c r="O1734" s="362"/>
      <c r="P1734" s="216">
        <v>0</v>
      </c>
      <c r="Q1734" s="216">
        <v>50</v>
      </c>
      <c r="R1734" s="68" t="s">
        <v>638</v>
      </c>
      <c r="S1734" s="363"/>
      <c r="T1734" s="277"/>
    </row>
    <row r="1735" spans="1:20" ht="51">
      <c r="A1735" s="192">
        <v>203</v>
      </c>
      <c r="B1735" s="68"/>
      <c r="C1735" s="214" t="s">
        <v>86</v>
      </c>
      <c r="D1735" s="215">
        <v>45113</v>
      </c>
      <c r="E1735" s="192" t="s">
        <v>4514</v>
      </c>
      <c r="F1735" s="192" t="s">
        <v>3</v>
      </c>
      <c r="G1735" s="192">
        <v>2124760</v>
      </c>
      <c r="H1735" s="68"/>
      <c r="I1735" s="198" t="s">
        <v>5558</v>
      </c>
      <c r="J1735" s="68"/>
      <c r="K1735" s="68"/>
      <c r="L1735" s="68"/>
      <c r="M1735" s="68"/>
      <c r="N1735" s="362"/>
      <c r="O1735" s="362"/>
      <c r="P1735" s="216">
        <v>0</v>
      </c>
      <c r="Q1735" s="216">
        <v>30</v>
      </c>
      <c r="R1735" s="68" t="s">
        <v>638</v>
      </c>
      <c r="S1735" s="363"/>
      <c r="T1735" s="277"/>
    </row>
    <row r="1736" spans="1:20" ht="63.75">
      <c r="A1736" s="192">
        <v>206</v>
      </c>
      <c r="B1736" s="68"/>
      <c r="C1736" s="214" t="s">
        <v>87</v>
      </c>
      <c r="D1736" s="215">
        <v>45113</v>
      </c>
      <c r="E1736" s="192" t="s">
        <v>4515</v>
      </c>
      <c r="F1736" s="192" t="s">
        <v>3</v>
      </c>
      <c r="G1736" s="192">
        <v>2124761</v>
      </c>
      <c r="H1736" s="68"/>
      <c r="I1736" s="198" t="s">
        <v>5559</v>
      </c>
      <c r="J1736" s="68"/>
      <c r="K1736" s="68"/>
      <c r="L1736" s="68"/>
      <c r="M1736" s="68"/>
      <c r="N1736" s="362"/>
      <c r="O1736" s="362"/>
      <c r="P1736" s="216">
        <v>0</v>
      </c>
      <c r="Q1736" s="216">
        <v>80</v>
      </c>
      <c r="R1736" s="68" t="s">
        <v>638</v>
      </c>
      <c r="S1736" s="363"/>
      <c r="T1736" s="277"/>
    </row>
    <row r="1737" spans="1:20" ht="63.75">
      <c r="A1737" s="192">
        <v>291</v>
      </c>
      <c r="B1737" s="68"/>
      <c r="C1737" s="214" t="s">
        <v>119</v>
      </c>
      <c r="D1737" s="215">
        <v>45113</v>
      </c>
      <c r="E1737" s="192" t="s">
        <v>4516</v>
      </c>
      <c r="F1737" s="192" t="s">
        <v>10</v>
      </c>
      <c r="G1737" s="192">
        <v>2330328</v>
      </c>
      <c r="H1737" s="68"/>
      <c r="I1737" s="198" t="s">
        <v>5560</v>
      </c>
      <c r="J1737" s="68"/>
      <c r="K1737" s="68"/>
      <c r="L1737" s="68"/>
      <c r="M1737" s="68"/>
      <c r="N1737" s="362"/>
      <c r="O1737" s="362"/>
      <c r="P1737" s="216">
        <v>50</v>
      </c>
      <c r="Q1737" s="216">
        <v>0</v>
      </c>
      <c r="R1737" s="68" t="s">
        <v>638</v>
      </c>
      <c r="S1737" s="363"/>
      <c r="T1737" s="277"/>
    </row>
    <row r="1738" spans="1:20" ht="51">
      <c r="A1738" s="192">
        <v>670</v>
      </c>
      <c r="B1738" s="68"/>
      <c r="C1738" s="214" t="s">
        <v>178</v>
      </c>
      <c r="D1738" s="215">
        <v>45113</v>
      </c>
      <c r="E1738" s="192" t="s">
        <v>4517</v>
      </c>
      <c r="F1738" s="192" t="s">
        <v>3</v>
      </c>
      <c r="G1738" s="192">
        <v>2124675</v>
      </c>
      <c r="H1738" s="68"/>
      <c r="I1738" s="198" t="s">
        <v>5561</v>
      </c>
      <c r="J1738" s="68"/>
      <c r="K1738" s="68"/>
      <c r="L1738" s="68"/>
      <c r="M1738" s="68"/>
      <c r="N1738" s="362"/>
      <c r="O1738" s="362"/>
      <c r="P1738" s="216">
        <v>0</v>
      </c>
      <c r="Q1738" s="216">
        <v>516</v>
      </c>
      <c r="R1738" s="68" t="s">
        <v>638</v>
      </c>
      <c r="S1738" s="363"/>
      <c r="T1738" s="277"/>
    </row>
    <row r="1739" spans="1:20" ht="51">
      <c r="A1739" s="192">
        <v>670</v>
      </c>
      <c r="B1739" s="68"/>
      <c r="C1739" s="214" t="s">
        <v>178</v>
      </c>
      <c r="D1739" s="215">
        <v>45113</v>
      </c>
      <c r="E1739" s="192" t="s">
        <v>4518</v>
      </c>
      <c r="F1739" s="192" t="s">
        <v>3</v>
      </c>
      <c r="G1739" s="192">
        <v>2124677</v>
      </c>
      <c r="H1739" s="68"/>
      <c r="I1739" s="198" t="s">
        <v>5562</v>
      </c>
      <c r="J1739" s="68"/>
      <c r="K1739" s="68"/>
      <c r="L1739" s="68"/>
      <c r="M1739" s="68"/>
      <c r="N1739" s="362"/>
      <c r="O1739" s="362"/>
      <c r="P1739" s="216">
        <v>0</v>
      </c>
      <c r="Q1739" s="216">
        <v>328</v>
      </c>
      <c r="R1739" s="68" t="s">
        <v>638</v>
      </c>
      <c r="S1739" s="363"/>
      <c r="T1739" s="277"/>
    </row>
    <row r="1740" spans="1:20" ht="63.75">
      <c r="A1740" s="192">
        <v>670</v>
      </c>
      <c r="B1740" s="68"/>
      <c r="C1740" s="214" t="s">
        <v>178</v>
      </c>
      <c r="D1740" s="215">
        <v>45113</v>
      </c>
      <c r="E1740" s="192" t="s">
        <v>4519</v>
      </c>
      <c r="F1740" s="192" t="s">
        <v>3</v>
      </c>
      <c r="G1740" s="192">
        <v>2124679</v>
      </c>
      <c r="H1740" s="68"/>
      <c r="I1740" s="198" t="s">
        <v>5563</v>
      </c>
      <c r="J1740" s="68"/>
      <c r="K1740" s="68"/>
      <c r="L1740" s="68"/>
      <c r="M1740" s="68"/>
      <c r="N1740" s="362"/>
      <c r="O1740" s="362"/>
      <c r="P1740" s="216">
        <v>0</v>
      </c>
      <c r="Q1740" s="216">
        <v>363.8</v>
      </c>
      <c r="R1740" s="68" t="s">
        <v>638</v>
      </c>
      <c r="S1740" s="363"/>
      <c r="T1740" s="277"/>
    </row>
    <row r="1741" spans="1:20" ht="63.75">
      <c r="A1741" s="192">
        <v>670</v>
      </c>
      <c r="B1741" s="68"/>
      <c r="C1741" s="214" t="s">
        <v>178</v>
      </c>
      <c r="D1741" s="215">
        <v>45113</v>
      </c>
      <c r="E1741" s="192" t="s">
        <v>4520</v>
      </c>
      <c r="F1741" s="192" t="s">
        <v>3</v>
      </c>
      <c r="G1741" s="192">
        <v>2124681</v>
      </c>
      <c r="H1741" s="68"/>
      <c r="I1741" s="198" t="s">
        <v>5564</v>
      </c>
      <c r="J1741" s="68"/>
      <c r="K1741" s="68"/>
      <c r="L1741" s="68"/>
      <c r="M1741" s="68"/>
      <c r="N1741" s="362"/>
      <c r="O1741" s="362"/>
      <c r="P1741" s="216">
        <v>0</v>
      </c>
      <c r="Q1741" s="216">
        <v>81.08</v>
      </c>
      <c r="R1741" s="68" t="s">
        <v>638</v>
      </c>
      <c r="S1741" s="363"/>
      <c r="T1741" s="277"/>
    </row>
    <row r="1742" spans="1:20" ht="63.75">
      <c r="A1742" s="192">
        <v>291</v>
      </c>
      <c r="B1742" s="68"/>
      <c r="C1742" s="214" t="s">
        <v>119</v>
      </c>
      <c r="D1742" s="215">
        <v>45113</v>
      </c>
      <c r="E1742" s="192" t="s">
        <v>4521</v>
      </c>
      <c r="F1742" s="192" t="s">
        <v>3</v>
      </c>
      <c r="G1742" s="192">
        <v>2124702</v>
      </c>
      <c r="H1742" s="68"/>
      <c r="I1742" s="198" t="s">
        <v>5565</v>
      </c>
      <c r="J1742" s="68"/>
      <c r="K1742" s="68"/>
      <c r="L1742" s="68"/>
      <c r="M1742" s="68"/>
      <c r="N1742" s="362"/>
      <c r="O1742" s="362"/>
      <c r="P1742" s="216">
        <v>0</v>
      </c>
      <c r="Q1742" s="216">
        <v>6193</v>
      </c>
      <c r="R1742" s="68" t="s">
        <v>638</v>
      </c>
      <c r="S1742" s="363"/>
      <c r="T1742" s="277"/>
    </row>
    <row r="1743" spans="1:20" ht="63.75">
      <c r="A1743" s="192">
        <v>291</v>
      </c>
      <c r="B1743" s="68"/>
      <c r="C1743" s="214" t="s">
        <v>119</v>
      </c>
      <c r="D1743" s="215">
        <v>45113</v>
      </c>
      <c r="E1743" s="192" t="s">
        <v>4522</v>
      </c>
      <c r="F1743" s="192" t="s">
        <v>10</v>
      </c>
      <c r="G1743" s="192">
        <v>2330329</v>
      </c>
      <c r="H1743" s="68"/>
      <c r="I1743" s="198" t="s">
        <v>5566</v>
      </c>
      <c r="J1743" s="68"/>
      <c r="K1743" s="68"/>
      <c r="L1743" s="68"/>
      <c r="M1743" s="68"/>
      <c r="N1743" s="362"/>
      <c r="O1743" s="362"/>
      <c r="P1743" s="216">
        <v>50</v>
      </c>
      <c r="Q1743" s="216">
        <v>0</v>
      </c>
      <c r="R1743" s="68" t="s">
        <v>638</v>
      </c>
      <c r="S1743" s="363"/>
      <c r="T1743" s="277"/>
    </row>
    <row r="1744" spans="1:20" ht="63.75">
      <c r="A1744" s="192">
        <v>340</v>
      </c>
      <c r="B1744" s="68"/>
      <c r="C1744" s="214" t="s">
        <v>136</v>
      </c>
      <c r="D1744" s="215">
        <v>45113</v>
      </c>
      <c r="E1744" s="192" t="s">
        <v>4524</v>
      </c>
      <c r="F1744" s="192" t="s">
        <v>6</v>
      </c>
      <c r="G1744" s="192">
        <v>2330499</v>
      </c>
      <c r="H1744" s="68"/>
      <c r="I1744" s="198" t="s">
        <v>5568</v>
      </c>
      <c r="J1744" s="68"/>
      <c r="K1744" s="68"/>
      <c r="L1744" s="68"/>
      <c r="M1744" s="68"/>
      <c r="N1744" s="362"/>
      <c r="O1744" s="362"/>
      <c r="P1744" s="216">
        <v>0</v>
      </c>
      <c r="Q1744" s="216">
        <v>45770.879999999997</v>
      </c>
      <c r="R1744" s="68" t="s">
        <v>638</v>
      </c>
      <c r="S1744" s="363"/>
      <c r="T1744" s="277"/>
    </row>
    <row r="1745" spans="1:20" ht="76.5">
      <c r="A1745" s="192">
        <v>340</v>
      </c>
      <c r="B1745" s="68"/>
      <c r="C1745" s="214" t="s">
        <v>136</v>
      </c>
      <c r="D1745" s="215">
        <v>45113</v>
      </c>
      <c r="E1745" s="192" t="s">
        <v>4525</v>
      </c>
      <c r="F1745" s="192" t="s">
        <v>6</v>
      </c>
      <c r="G1745" s="192">
        <v>2330495</v>
      </c>
      <c r="H1745" s="68"/>
      <c r="I1745" s="198" t="s">
        <v>5569</v>
      </c>
      <c r="J1745" s="68"/>
      <c r="K1745" s="68"/>
      <c r="L1745" s="68"/>
      <c r="M1745" s="68"/>
      <c r="N1745" s="362"/>
      <c r="O1745" s="362"/>
      <c r="P1745" s="216">
        <v>0</v>
      </c>
      <c r="Q1745" s="216">
        <v>60388.58</v>
      </c>
      <c r="R1745" s="68" t="s">
        <v>638</v>
      </c>
      <c r="S1745" s="363"/>
      <c r="T1745" s="277"/>
    </row>
    <row r="1746" spans="1:20" ht="76.5">
      <c r="A1746" s="192">
        <v>340</v>
      </c>
      <c r="B1746" s="68"/>
      <c r="C1746" s="214" t="s">
        <v>136</v>
      </c>
      <c r="D1746" s="215">
        <v>45113</v>
      </c>
      <c r="E1746" s="192" t="s">
        <v>4526</v>
      </c>
      <c r="F1746" s="192" t="s">
        <v>6</v>
      </c>
      <c r="G1746" s="192">
        <v>2330497</v>
      </c>
      <c r="H1746" s="68"/>
      <c r="I1746" s="198" t="s">
        <v>5570</v>
      </c>
      <c r="J1746" s="68"/>
      <c r="K1746" s="68"/>
      <c r="L1746" s="68"/>
      <c r="M1746" s="68"/>
      <c r="N1746" s="362"/>
      <c r="O1746" s="362"/>
      <c r="P1746" s="216">
        <v>0</v>
      </c>
      <c r="Q1746" s="216">
        <v>19139.400000000001</v>
      </c>
      <c r="R1746" s="68" t="s">
        <v>638</v>
      </c>
      <c r="S1746" s="363"/>
      <c r="T1746" s="277"/>
    </row>
    <row r="1747" spans="1:20" ht="63.75">
      <c r="A1747" s="192">
        <v>597</v>
      </c>
      <c r="B1747" s="68"/>
      <c r="C1747" s="214" t="s">
        <v>677</v>
      </c>
      <c r="D1747" s="215">
        <v>45113</v>
      </c>
      <c r="E1747" s="192" t="s">
        <v>4527</v>
      </c>
      <c r="F1747" s="192" t="s">
        <v>6</v>
      </c>
      <c r="G1747" s="192">
        <v>2330505</v>
      </c>
      <c r="H1747" s="68"/>
      <c r="I1747" s="198" t="s">
        <v>5571</v>
      </c>
      <c r="J1747" s="68"/>
      <c r="K1747" s="68"/>
      <c r="L1747" s="68"/>
      <c r="M1747" s="68"/>
      <c r="N1747" s="362"/>
      <c r="O1747" s="362"/>
      <c r="P1747" s="216">
        <v>0</v>
      </c>
      <c r="Q1747" s="216">
        <v>5488000</v>
      </c>
      <c r="R1747" s="68" t="s">
        <v>638</v>
      </c>
      <c r="S1747" s="363"/>
      <c r="T1747" s="277"/>
    </row>
    <row r="1748" spans="1:20" ht="76.5">
      <c r="A1748" s="192">
        <v>340</v>
      </c>
      <c r="B1748" s="68"/>
      <c r="C1748" s="214" t="s">
        <v>136</v>
      </c>
      <c r="D1748" s="215">
        <v>45113</v>
      </c>
      <c r="E1748" s="192" t="s">
        <v>4528</v>
      </c>
      <c r="F1748" s="192" t="s">
        <v>14</v>
      </c>
      <c r="G1748" s="192">
        <v>2330496</v>
      </c>
      <c r="H1748" s="68"/>
      <c r="I1748" s="198" t="s">
        <v>5572</v>
      </c>
      <c r="J1748" s="68"/>
      <c r="K1748" s="68"/>
      <c r="L1748" s="68"/>
      <c r="M1748" s="68"/>
      <c r="N1748" s="362"/>
      <c r="O1748" s="362"/>
      <c r="P1748" s="216">
        <v>50</v>
      </c>
      <c r="Q1748" s="216">
        <v>0</v>
      </c>
      <c r="R1748" s="68" t="s">
        <v>638</v>
      </c>
      <c r="S1748" s="363"/>
      <c r="T1748" s="277"/>
    </row>
    <row r="1749" spans="1:20" ht="76.5">
      <c r="A1749" s="192">
        <v>340</v>
      </c>
      <c r="B1749" s="68"/>
      <c r="C1749" s="214" t="s">
        <v>136</v>
      </c>
      <c r="D1749" s="215">
        <v>45113</v>
      </c>
      <c r="E1749" s="192" t="s">
        <v>4529</v>
      </c>
      <c r="F1749" s="192" t="s">
        <v>14</v>
      </c>
      <c r="G1749" s="192">
        <v>2330498</v>
      </c>
      <c r="H1749" s="68"/>
      <c r="I1749" s="198" t="s">
        <v>5573</v>
      </c>
      <c r="J1749" s="68"/>
      <c r="K1749" s="68"/>
      <c r="L1749" s="68"/>
      <c r="M1749" s="68"/>
      <c r="N1749" s="362"/>
      <c r="O1749" s="362"/>
      <c r="P1749" s="216">
        <v>50</v>
      </c>
      <c r="Q1749" s="216">
        <v>0</v>
      </c>
      <c r="R1749" s="68" t="s">
        <v>638</v>
      </c>
      <c r="S1749" s="363"/>
      <c r="T1749" s="277"/>
    </row>
    <row r="1750" spans="1:20" ht="63.75">
      <c r="A1750" s="192">
        <v>340</v>
      </c>
      <c r="B1750" s="68"/>
      <c r="C1750" s="214" t="s">
        <v>136</v>
      </c>
      <c r="D1750" s="215">
        <v>45113</v>
      </c>
      <c r="E1750" s="192" t="s">
        <v>4530</v>
      </c>
      <c r="F1750" s="192" t="s">
        <v>14</v>
      </c>
      <c r="G1750" s="192">
        <v>2330500</v>
      </c>
      <c r="H1750" s="68"/>
      <c r="I1750" s="198" t="s">
        <v>5574</v>
      </c>
      <c r="J1750" s="68"/>
      <c r="K1750" s="68"/>
      <c r="L1750" s="68"/>
      <c r="M1750" s="68"/>
      <c r="N1750" s="362"/>
      <c r="O1750" s="362"/>
      <c r="P1750" s="216">
        <v>50</v>
      </c>
      <c r="Q1750" s="216">
        <v>0</v>
      </c>
      <c r="R1750" s="68" t="s">
        <v>638</v>
      </c>
      <c r="S1750" s="363"/>
      <c r="T1750" s="277"/>
    </row>
    <row r="1751" spans="1:20" ht="63.75">
      <c r="A1751" s="192">
        <v>513</v>
      </c>
      <c r="B1751" s="68"/>
      <c r="C1751" s="214" t="s">
        <v>160</v>
      </c>
      <c r="D1751" s="215">
        <v>45113</v>
      </c>
      <c r="E1751" s="192" t="s">
        <v>4531</v>
      </c>
      <c r="F1751" s="192" t="s">
        <v>14</v>
      </c>
      <c r="G1751" s="192">
        <v>2330504</v>
      </c>
      <c r="H1751" s="68"/>
      <c r="I1751" s="198" t="s">
        <v>5575</v>
      </c>
      <c r="J1751" s="68"/>
      <c r="K1751" s="68"/>
      <c r="L1751" s="68"/>
      <c r="M1751" s="68"/>
      <c r="N1751" s="362"/>
      <c r="O1751" s="362"/>
      <c r="P1751" s="216">
        <v>50</v>
      </c>
      <c r="Q1751" s="216">
        <v>0</v>
      </c>
      <c r="R1751" s="68" t="s">
        <v>638</v>
      </c>
      <c r="S1751" s="363"/>
      <c r="T1751" s="277"/>
    </row>
    <row r="1752" spans="1:20" ht="63.75">
      <c r="A1752" s="192">
        <v>597</v>
      </c>
      <c r="B1752" s="68"/>
      <c r="C1752" s="214" t="s">
        <v>677</v>
      </c>
      <c r="D1752" s="215">
        <v>45113</v>
      </c>
      <c r="E1752" s="192" t="s">
        <v>4532</v>
      </c>
      <c r="F1752" s="192" t="s">
        <v>14</v>
      </c>
      <c r="G1752" s="192">
        <v>2330506</v>
      </c>
      <c r="H1752" s="68"/>
      <c r="I1752" s="198" t="s">
        <v>5576</v>
      </c>
      <c r="J1752" s="68"/>
      <c r="K1752" s="68"/>
      <c r="L1752" s="68"/>
      <c r="M1752" s="68"/>
      <c r="N1752" s="362"/>
      <c r="O1752" s="362"/>
      <c r="P1752" s="216">
        <v>50</v>
      </c>
      <c r="Q1752" s="216">
        <v>0</v>
      </c>
      <c r="R1752" s="68" t="s">
        <v>638</v>
      </c>
      <c r="S1752" s="363"/>
      <c r="T1752" s="277"/>
    </row>
    <row r="1753" spans="1:20" ht="102">
      <c r="A1753" s="192">
        <v>132</v>
      </c>
      <c r="B1753" s="68"/>
      <c r="C1753" s="214" t="s">
        <v>59</v>
      </c>
      <c r="D1753" s="215">
        <v>45113</v>
      </c>
      <c r="E1753" s="192" t="s">
        <v>4533</v>
      </c>
      <c r="F1753" s="192" t="s">
        <v>601</v>
      </c>
      <c r="G1753" s="192">
        <v>18663</v>
      </c>
      <c r="H1753" s="68"/>
      <c r="I1753" s="198" t="s">
        <v>5577</v>
      </c>
      <c r="J1753" s="68"/>
      <c r="K1753" s="68"/>
      <c r="L1753" s="68"/>
      <c r="M1753" s="68"/>
      <c r="N1753" s="362"/>
      <c r="O1753" s="362"/>
      <c r="P1753" s="216">
        <v>267342.43</v>
      </c>
      <c r="Q1753" s="216">
        <v>0</v>
      </c>
      <c r="R1753" s="68" t="s">
        <v>638</v>
      </c>
      <c r="S1753" s="363"/>
      <c r="T1753" s="277"/>
    </row>
    <row r="1754" spans="1:20" ht="76.5">
      <c r="A1754" s="192">
        <v>340</v>
      </c>
      <c r="B1754" s="68"/>
      <c r="C1754" s="214" t="s">
        <v>136</v>
      </c>
      <c r="D1754" s="215">
        <v>45113</v>
      </c>
      <c r="E1754" s="192" t="s">
        <v>4535</v>
      </c>
      <c r="F1754" s="192" t="s">
        <v>6</v>
      </c>
      <c r="G1754" s="192">
        <v>1063847</v>
      </c>
      <c r="H1754" s="68"/>
      <c r="I1754" s="198" t="s">
        <v>5579</v>
      </c>
      <c r="J1754" s="68"/>
      <c r="K1754" s="68"/>
      <c r="L1754" s="68"/>
      <c r="M1754" s="68"/>
      <c r="N1754" s="362"/>
      <c r="O1754" s="362"/>
      <c r="P1754" s="216">
        <v>0</v>
      </c>
      <c r="Q1754" s="216">
        <v>51318.49</v>
      </c>
      <c r="R1754" s="68" t="s">
        <v>638</v>
      </c>
      <c r="S1754" s="363"/>
      <c r="T1754" s="277"/>
    </row>
    <row r="1755" spans="1:20" ht="89.25">
      <c r="A1755" s="192">
        <v>10</v>
      </c>
      <c r="B1755" s="68"/>
      <c r="C1755" s="214" t="s">
        <v>38</v>
      </c>
      <c r="D1755" s="215">
        <v>45113</v>
      </c>
      <c r="E1755" s="192" t="s">
        <v>4536</v>
      </c>
      <c r="F1755" s="192" t="s">
        <v>6</v>
      </c>
      <c r="G1755" s="192">
        <v>1063848</v>
      </c>
      <c r="H1755" s="68"/>
      <c r="I1755" s="198" t="s">
        <v>5580</v>
      </c>
      <c r="J1755" s="68"/>
      <c r="K1755" s="68"/>
      <c r="L1755" s="68"/>
      <c r="M1755" s="68"/>
      <c r="N1755" s="362"/>
      <c r="O1755" s="362"/>
      <c r="P1755" s="216">
        <v>0</v>
      </c>
      <c r="Q1755" s="216">
        <v>64963.38</v>
      </c>
      <c r="R1755" s="68" t="s">
        <v>638</v>
      </c>
      <c r="S1755" s="363"/>
      <c r="T1755" s="277"/>
    </row>
    <row r="1756" spans="1:20" ht="89.25">
      <c r="A1756" s="192">
        <v>132</v>
      </c>
      <c r="B1756" s="68"/>
      <c r="C1756" s="214" t="s">
        <v>59</v>
      </c>
      <c r="D1756" s="215">
        <v>45113</v>
      </c>
      <c r="E1756" s="192" t="s">
        <v>4537</v>
      </c>
      <c r="F1756" s="192" t="s">
        <v>601</v>
      </c>
      <c r="G1756" s="192">
        <v>18664</v>
      </c>
      <c r="H1756" s="68"/>
      <c r="I1756" s="198" t="s">
        <v>5581</v>
      </c>
      <c r="J1756" s="68"/>
      <c r="K1756" s="68"/>
      <c r="L1756" s="68"/>
      <c r="M1756" s="68"/>
      <c r="N1756" s="362"/>
      <c r="O1756" s="362"/>
      <c r="P1756" s="216">
        <v>71869.899999999994</v>
      </c>
      <c r="Q1756" s="216">
        <v>0</v>
      </c>
      <c r="R1756" s="68" t="s">
        <v>638</v>
      </c>
      <c r="S1756" s="363"/>
      <c r="T1756" s="277"/>
    </row>
    <row r="1757" spans="1:20" ht="76.5">
      <c r="A1757" s="192">
        <v>340</v>
      </c>
      <c r="B1757" s="68"/>
      <c r="C1757" s="214" t="s">
        <v>136</v>
      </c>
      <c r="D1757" s="215">
        <v>45113</v>
      </c>
      <c r="E1757" s="192" t="s">
        <v>4539</v>
      </c>
      <c r="F1757" s="192" t="s">
        <v>10</v>
      </c>
      <c r="G1757" s="192">
        <v>1063847</v>
      </c>
      <c r="H1757" s="68"/>
      <c r="I1757" s="198" t="s">
        <v>5583</v>
      </c>
      <c r="J1757" s="68"/>
      <c r="K1757" s="68"/>
      <c r="L1757" s="68"/>
      <c r="M1757" s="68"/>
      <c r="N1757" s="362"/>
      <c r="O1757" s="362"/>
      <c r="P1757" s="216">
        <v>50</v>
      </c>
      <c r="Q1757" s="216">
        <v>0</v>
      </c>
      <c r="R1757" s="68" t="s">
        <v>638</v>
      </c>
      <c r="S1757" s="363"/>
      <c r="T1757" s="277"/>
    </row>
    <row r="1758" spans="1:20" ht="89.25">
      <c r="A1758" s="192">
        <v>10</v>
      </c>
      <c r="B1758" s="68"/>
      <c r="C1758" s="214" t="s">
        <v>38</v>
      </c>
      <c r="D1758" s="215">
        <v>45113</v>
      </c>
      <c r="E1758" s="192" t="s">
        <v>4540</v>
      </c>
      <c r="F1758" s="192" t="s">
        <v>10</v>
      </c>
      <c r="G1758" s="192">
        <v>1063848</v>
      </c>
      <c r="H1758" s="68"/>
      <c r="I1758" s="198" t="s">
        <v>5584</v>
      </c>
      <c r="J1758" s="68"/>
      <c r="K1758" s="68"/>
      <c r="L1758" s="68"/>
      <c r="M1758" s="68"/>
      <c r="N1758" s="362"/>
      <c r="O1758" s="362"/>
      <c r="P1758" s="216">
        <v>50</v>
      </c>
      <c r="Q1758" s="216">
        <v>0</v>
      </c>
      <c r="R1758" s="68" t="s">
        <v>638</v>
      </c>
      <c r="S1758" s="363"/>
      <c r="T1758" s="277"/>
    </row>
    <row r="1759" spans="1:20" ht="76.5">
      <c r="A1759" s="192">
        <v>513</v>
      </c>
      <c r="B1759" s="68"/>
      <c r="C1759" s="214" t="s">
        <v>160</v>
      </c>
      <c r="D1759" s="215">
        <v>45113</v>
      </c>
      <c r="E1759" s="192" t="s">
        <v>4541</v>
      </c>
      <c r="F1759" s="192" t="s">
        <v>10</v>
      </c>
      <c r="G1759" s="192">
        <v>1063885</v>
      </c>
      <c r="H1759" s="68"/>
      <c r="I1759" s="198" t="s">
        <v>5585</v>
      </c>
      <c r="J1759" s="68"/>
      <c r="K1759" s="68"/>
      <c r="L1759" s="68"/>
      <c r="M1759" s="68"/>
      <c r="N1759" s="362"/>
      <c r="O1759" s="362"/>
      <c r="P1759" s="216">
        <v>50</v>
      </c>
      <c r="Q1759" s="216">
        <v>0</v>
      </c>
      <c r="R1759" s="68" t="s">
        <v>638</v>
      </c>
      <c r="S1759" s="363"/>
      <c r="T1759" s="277"/>
    </row>
    <row r="1760" spans="1:20" ht="63.75">
      <c r="A1760" s="192">
        <v>513</v>
      </c>
      <c r="B1760" s="68"/>
      <c r="C1760" s="214" t="s">
        <v>160</v>
      </c>
      <c r="D1760" s="215">
        <v>45113</v>
      </c>
      <c r="E1760" s="192" t="s">
        <v>4542</v>
      </c>
      <c r="F1760" s="192" t="s">
        <v>10</v>
      </c>
      <c r="G1760" s="192">
        <v>1063887</v>
      </c>
      <c r="H1760" s="68"/>
      <c r="I1760" s="198" t="s">
        <v>5586</v>
      </c>
      <c r="J1760" s="68"/>
      <c r="K1760" s="68"/>
      <c r="L1760" s="68"/>
      <c r="M1760" s="68"/>
      <c r="N1760" s="362"/>
      <c r="O1760" s="362"/>
      <c r="P1760" s="216">
        <v>50</v>
      </c>
      <c r="Q1760" s="216">
        <v>0</v>
      </c>
      <c r="R1760" s="68" t="s">
        <v>638</v>
      </c>
      <c r="S1760" s="363"/>
      <c r="T1760" s="277"/>
    </row>
    <row r="1761" spans="1:20" ht="76.5">
      <c r="A1761" s="192">
        <v>513</v>
      </c>
      <c r="B1761" s="68"/>
      <c r="C1761" s="214" t="s">
        <v>160</v>
      </c>
      <c r="D1761" s="215">
        <v>45113</v>
      </c>
      <c r="E1761" s="192" t="s">
        <v>4543</v>
      </c>
      <c r="F1761" s="192" t="s">
        <v>10</v>
      </c>
      <c r="G1761" s="192">
        <v>1063902</v>
      </c>
      <c r="H1761" s="68"/>
      <c r="I1761" s="198" t="s">
        <v>5587</v>
      </c>
      <c r="J1761" s="68"/>
      <c r="K1761" s="68"/>
      <c r="L1761" s="68"/>
      <c r="M1761" s="68"/>
      <c r="N1761" s="362"/>
      <c r="O1761" s="362"/>
      <c r="P1761" s="216">
        <v>50</v>
      </c>
      <c r="Q1761" s="216">
        <v>0</v>
      </c>
      <c r="R1761" s="68" t="s">
        <v>638</v>
      </c>
      <c r="S1761" s="363"/>
      <c r="T1761" s="277"/>
    </row>
    <row r="1762" spans="1:20" ht="76.5">
      <c r="A1762" s="192">
        <v>513</v>
      </c>
      <c r="B1762" s="68"/>
      <c r="C1762" s="214" t="s">
        <v>160</v>
      </c>
      <c r="D1762" s="215">
        <v>45113</v>
      </c>
      <c r="E1762" s="192" t="s">
        <v>4544</v>
      </c>
      <c r="F1762" s="192" t="s">
        <v>10</v>
      </c>
      <c r="G1762" s="192">
        <v>1063907</v>
      </c>
      <c r="H1762" s="68"/>
      <c r="I1762" s="198" t="s">
        <v>5588</v>
      </c>
      <c r="J1762" s="68"/>
      <c r="K1762" s="68"/>
      <c r="L1762" s="68"/>
      <c r="M1762" s="68"/>
      <c r="N1762" s="362"/>
      <c r="O1762" s="362"/>
      <c r="P1762" s="216">
        <v>50</v>
      </c>
      <c r="Q1762" s="216">
        <v>0</v>
      </c>
      <c r="R1762" s="68" t="s">
        <v>638</v>
      </c>
      <c r="S1762" s="363"/>
      <c r="T1762" s="277"/>
    </row>
    <row r="1763" spans="1:20" ht="38.25">
      <c r="A1763" s="192" t="s">
        <v>550</v>
      </c>
      <c r="B1763" s="68"/>
      <c r="C1763" s="214" t="s">
        <v>589</v>
      </c>
      <c r="D1763" s="215">
        <v>45113</v>
      </c>
      <c r="E1763" s="192" t="s">
        <v>4545</v>
      </c>
      <c r="F1763" s="192" t="s">
        <v>3</v>
      </c>
      <c r="G1763" s="192">
        <v>2124682</v>
      </c>
      <c r="H1763" s="68"/>
      <c r="I1763" s="198" t="s">
        <v>5589</v>
      </c>
      <c r="J1763" s="68"/>
      <c r="K1763" s="68"/>
      <c r="L1763" s="68"/>
      <c r="M1763" s="68"/>
      <c r="N1763" s="362"/>
      <c r="O1763" s="362"/>
      <c r="P1763" s="216">
        <v>0</v>
      </c>
      <c r="Q1763" s="216">
        <v>2.19</v>
      </c>
      <c r="R1763" s="68" t="s">
        <v>1464</v>
      </c>
      <c r="S1763" s="363"/>
      <c r="T1763" s="277"/>
    </row>
    <row r="1764" spans="1:20" ht="38.25">
      <c r="A1764" s="192" t="s">
        <v>550</v>
      </c>
      <c r="B1764" s="68"/>
      <c r="C1764" s="214" t="s">
        <v>589</v>
      </c>
      <c r="D1764" s="215">
        <v>45113</v>
      </c>
      <c r="E1764" s="192" t="s">
        <v>4546</v>
      </c>
      <c r="F1764" s="192" t="s">
        <v>3</v>
      </c>
      <c r="G1764" s="192">
        <v>2124680</v>
      </c>
      <c r="H1764" s="68"/>
      <c r="I1764" s="198" t="s">
        <v>5589</v>
      </c>
      <c r="J1764" s="68"/>
      <c r="K1764" s="68"/>
      <c r="L1764" s="68"/>
      <c r="M1764" s="68"/>
      <c r="N1764" s="362"/>
      <c r="O1764" s="362"/>
      <c r="P1764" s="216">
        <v>0</v>
      </c>
      <c r="Q1764" s="216">
        <v>4.82</v>
      </c>
      <c r="R1764" s="68" t="s">
        <v>1464</v>
      </c>
      <c r="S1764" s="363"/>
      <c r="T1764" s="277"/>
    </row>
    <row r="1765" spans="1:20" ht="63.75">
      <c r="A1765" s="192">
        <v>681</v>
      </c>
      <c r="B1765" s="68"/>
      <c r="C1765" s="214" t="s">
        <v>180</v>
      </c>
      <c r="D1765" s="215">
        <v>45114</v>
      </c>
      <c r="E1765" s="192" t="s">
        <v>4547</v>
      </c>
      <c r="F1765" s="192" t="s">
        <v>3</v>
      </c>
      <c r="G1765" s="192">
        <v>2124918</v>
      </c>
      <c r="H1765" s="68"/>
      <c r="I1765" s="198" t="s">
        <v>5590</v>
      </c>
      <c r="J1765" s="68"/>
      <c r="K1765" s="68"/>
      <c r="L1765" s="68"/>
      <c r="M1765" s="68"/>
      <c r="N1765" s="362"/>
      <c r="O1765" s="362"/>
      <c r="P1765" s="216">
        <v>0</v>
      </c>
      <c r="Q1765" s="216">
        <v>1200</v>
      </c>
      <c r="R1765" s="68" t="s">
        <v>638</v>
      </c>
      <c r="S1765" s="363"/>
      <c r="T1765" s="277"/>
    </row>
    <row r="1766" spans="1:20" ht="51">
      <c r="A1766" s="192">
        <v>46</v>
      </c>
      <c r="B1766" s="68"/>
      <c r="C1766" s="214" t="s">
        <v>1379</v>
      </c>
      <c r="D1766" s="215">
        <v>45114</v>
      </c>
      <c r="E1766" s="192" t="s">
        <v>4548</v>
      </c>
      <c r="F1766" s="192" t="s">
        <v>3</v>
      </c>
      <c r="G1766" s="192">
        <v>2124929</v>
      </c>
      <c r="H1766" s="68"/>
      <c r="I1766" s="198" t="s">
        <v>5591</v>
      </c>
      <c r="J1766" s="68"/>
      <c r="K1766" s="68"/>
      <c r="L1766" s="68"/>
      <c r="M1766" s="68"/>
      <c r="N1766" s="362"/>
      <c r="O1766" s="362"/>
      <c r="P1766" s="216">
        <v>0</v>
      </c>
      <c r="Q1766" s="216">
        <v>1060</v>
      </c>
      <c r="R1766" s="68" t="s">
        <v>638</v>
      </c>
      <c r="S1766" s="363"/>
      <c r="T1766" s="277"/>
    </row>
    <row r="1767" spans="1:20" ht="51">
      <c r="A1767" s="192">
        <v>46</v>
      </c>
      <c r="B1767" s="68"/>
      <c r="C1767" s="214" t="s">
        <v>1379</v>
      </c>
      <c r="D1767" s="215">
        <v>45114</v>
      </c>
      <c r="E1767" s="192" t="s">
        <v>4549</v>
      </c>
      <c r="F1767" s="192" t="s">
        <v>3</v>
      </c>
      <c r="G1767" s="192">
        <v>2124930</v>
      </c>
      <c r="H1767" s="68"/>
      <c r="I1767" s="198" t="s">
        <v>5592</v>
      </c>
      <c r="J1767" s="68"/>
      <c r="K1767" s="68"/>
      <c r="L1767" s="68"/>
      <c r="M1767" s="68"/>
      <c r="N1767" s="362"/>
      <c r="O1767" s="362"/>
      <c r="P1767" s="216">
        <v>0</v>
      </c>
      <c r="Q1767" s="216">
        <v>926</v>
      </c>
      <c r="R1767" s="68" t="s">
        <v>638</v>
      </c>
      <c r="S1767" s="363"/>
      <c r="T1767" s="277"/>
    </row>
    <row r="1768" spans="1:20" ht="51">
      <c r="A1768" s="192" t="s">
        <v>550</v>
      </c>
      <c r="B1768" s="68"/>
      <c r="C1768" s="214" t="s">
        <v>589</v>
      </c>
      <c r="D1768" s="215">
        <v>45114</v>
      </c>
      <c r="E1768" s="192" t="s">
        <v>4550</v>
      </c>
      <c r="F1768" s="192" t="s">
        <v>3</v>
      </c>
      <c r="G1768" s="192">
        <v>2124931</v>
      </c>
      <c r="H1768" s="68"/>
      <c r="I1768" s="198" t="s">
        <v>5593</v>
      </c>
      <c r="J1768" s="68"/>
      <c r="K1768" s="68"/>
      <c r="L1768" s="68"/>
      <c r="M1768" s="68"/>
      <c r="N1768" s="362"/>
      <c r="O1768" s="362"/>
      <c r="P1768" s="216">
        <v>0</v>
      </c>
      <c r="Q1768" s="216">
        <v>400</v>
      </c>
      <c r="R1768" s="68" t="s">
        <v>638</v>
      </c>
      <c r="S1768" s="363"/>
      <c r="T1768" s="277"/>
    </row>
    <row r="1769" spans="1:20" ht="51">
      <c r="A1769" s="192">
        <v>46</v>
      </c>
      <c r="B1769" s="68"/>
      <c r="C1769" s="214" t="s">
        <v>1379</v>
      </c>
      <c r="D1769" s="215">
        <v>45114</v>
      </c>
      <c r="E1769" s="192" t="s">
        <v>4551</v>
      </c>
      <c r="F1769" s="192" t="s">
        <v>3</v>
      </c>
      <c r="G1769" s="192">
        <v>2124932</v>
      </c>
      <c r="H1769" s="68"/>
      <c r="I1769" s="198" t="s">
        <v>5594</v>
      </c>
      <c r="J1769" s="68"/>
      <c r="K1769" s="68"/>
      <c r="L1769" s="68"/>
      <c r="M1769" s="68"/>
      <c r="N1769" s="362"/>
      <c r="O1769" s="362"/>
      <c r="P1769" s="216">
        <v>0</v>
      </c>
      <c r="Q1769" s="216">
        <v>569</v>
      </c>
      <c r="R1769" s="68" t="s">
        <v>638</v>
      </c>
      <c r="S1769" s="363"/>
      <c r="T1769" s="277"/>
    </row>
    <row r="1770" spans="1:20" ht="51">
      <c r="A1770" s="192">
        <v>46</v>
      </c>
      <c r="B1770" s="68"/>
      <c r="C1770" s="214" t="s">
        <v>1379</v>
      </c>
      <c r="D1770" s="215">
        <v>45114</v>
      </c>
      <c r="E1770" s="192" t="s">
        <v>4552</v>
      </c>
      <c r="F1770" s="192" t="s">
        <v>3</v>
      </c>
      <c r="G1770" s="192">
        <v>2124933</v>
      </c>
      <c r="H1770" s="68"/>
      <c r="I1770" s="198" t="s">
        <v>5595</v>
      </c>
      <c r="J1770" s="68"/>
      <c r="K1770" s="68"/>
      <c r="L1770" s="68"/>
      <c r="M1770" s="68"/>
      <c r="N1770" s="362"/>
      <c r="O1770" s="362"/>
      <c r="P1770" s="216">
        <v>0</v>
      </c>
      <c r="Q1770" s="216">
        <v>1479</v>
      </c>
      <c r="R1770" s="68" t="s">
        <v>638</v>
      </c>
      <c r="S1770" s="363"/>
      <c r="T1770" s="277"/>
    </row>
    <row r="1771" spans="1:20" ht="63.75">
      <c r="A1771" s="192">
        <v>46</v>
      </c>
      <c r="B1771" s="68"/>
      <c r="C1771" s="214" t="s">
        <v>1379</v>
      </c>
      <c r="D1771" s="215">
        <v>45114</v>
      </c>
      <c r="E1771" s="192" t="s">
        <v>4553</v>
      </c>
      <c r="F1771" s="192" t="s">
        <v>3</v>
      </c>
      <c r="G1771" s="192">
        <v>2124958</v>
      </c>
      <c r="H1771" s="68"/>
      <c r="I1771" s="198" t="s">
        <v>5596</v>
      </c>
      <c r="J1771" s="68"/>
      <c r="K1771" s="68"/>
      <c r="L1771" s="68"/>
      <c r="M1771" s="68"/>
      <c r="N1771" s="362"/>
      <c r="O1771" s="362"/>
      <c r="P1771" s="216">
        <v>0</v>
      </c>
      <c r="Q1771" s="216">
        <v>830</v>
      </c>
      <c r="R1771" s="68" t="s">
        <v>638</v>
      </c>
      <c r="S1771" s="363"/>
      <c r="T1771" s="277"/>
    </row>
    <row r="1772" spans="1:20" ht="51">
      <c r="A1772" s="192">
        <v>46</v>
      </c>
      <c r="B1772" s="68"/>
      <c r="C1772" s="214" t="s">
        <v>1379</v>
      </c>
      <c r="D1772" s="215">
        <v>45114</v>
      </c>
      <c r="E1772" s="192" t="s">
        <v>4554</v>
      </c>
      <c r="F1772" s="192" t="s">
        <v>3</v>
      </c>
      <c r="G1772" s="192">
        <v>2124965</v>
      </c>
      <c r="H1772" s="68"/>
      <c r="I1772" s="198" t="s">
        <v>5597</v>
      </c>
      <c r="J1772" s="68"/>
      <c r="K1772" s="68"/>
      <c r="L1772" s="68"/>
      <c r="M1772" s="68"/>
      <c r="N1772" s="362"/>
      <c r="O1772" s="362"/>
      <c r="P1772" s="216">
        <v>0</v>
      </c>
      <c r="Q1772" s="216">
        <v>2500</v>
      </c>
      <c r="R1772" s="68" t="s">
        <v>638</v>
      </c>
      <c r="S1772" s="363"/>
      <c r="T1772" s="277"/>
    </row>
    <row r="1773" spans="1:20" ht="51">
      <c r="A1773" s="192">
        <v>548</v>
      </c>
      <c r="B1773" s="68"/>
      <c r="C1773" s="214" t="s">
        <v>1285</v>
      </c>
      <c r="D1773" s="215">
        <v>45114</v>
      </c>
      <c r="E1773" s="192" t="s">
        <v>4555</v>
      </c>
      <c r="F1773" s="192" t="s">
        <v>3</v>
      </c>
      <c r="G1773" s="192">
        <v>2124970</v>
      </c>
      <c r="H1773" s="68"/>
      <c r="I1773" s="198" t="s">
        <v>5598</v>
      </c>
      <c r="J1773" s="68"/>
      <c r="K1773" s="68"/>
      <c r="L1773" s="68"/>
      <c r="M1773" s="68"/>
      <c r="N1773" s="362"/>
      <c r="O1773" s="362"/>
      <c r="P1773" s="216">
        <v>0</v>
      </c>
      <c r="Q1773" s="216">
        <v>59</v>
      </c>
      <c r="R1773" s="68" t="s">
        <v>638</v>
      </c>
      <c r="S1773" s="363"/>
      <c r="T1773" s="277"/>
    </row>
    <row r="1774" spans="1:20" ht="51">
      <c r="A1774" s="192">
        <v>281</v>
      </c>
      <c r="B1774" s="68"/>
      <c r="C1774" s="214" t="s">
        <v>114</v>
      </c>
      <c r="D1774" s="215">
        <v>45114</v>
      </c>
      <c r="E1774" s="192" t="s">
        <v>4556</v>
      </c>
      <c r="F1774" s="192" t="s">
        <v>3</v>
      </c>
      <c r="G1774" s="192">
        <v>2124971</v>
      </c>
      <c r="H1774" s="68"/>
      <c r="I1774" s="198" t="s">
        <v>5599</v>
      </c>
      <c r="J1774" s="68"/>
      <c r="K1774" s="68"/>
      <c r="L1774" s="68"/>
      <c r="M1774" s="68"/>
      <c r="N1774" s="362"/>
      <c r="O1774" s="362"/>
      <c r="P1774" s="216">
        <v>0</v>
      </c>
      <c r="Q1774" s="216">
        <v>476.62</v>
      </c>
      <c r="R1774" s="68" t="s">
        <v>638</v>
      </c>
      <c r="S1774" s="363"/>
      <c r="T1774" s="277"/>
    </row>
    <row r="1775" spans="1:20" ht="51">
      <c r="A1775" s="192" t="s">
        <v>550</v>
      </c>
      <c r="B1775" s="68"/>
      <c r="C1775" s="214" t="s">
        <v>589</v>
      </c>
      <c r="D1775" s="215">
        <v>45114</v>
      </c>
      <c r="E1775" s="192" t="s">
        <v>4557</v>
      </c>
      <c r="F1775" s="192" t="s">
        <v>3</v>
      </c>
      <c r="G1775" s="192">
        <v>2124996</v>
      </c>
      <c r="H1775" s="68"/>
      <c r="I1775" s="198" t="s">
        <v>5600</v>
      </c>
      <c r="J1775" s="68"/>
      <c r="K1775" s="68"/>
      <c r="L1775" s="68"/>
      <c r="M1775" s="68"/>
      <c r="N1775" s="362"/>
      <c r="O1775" s="362"/>
      <c r="P1775" s="216">
        <v>0</v>
      </c>
      <c r="Q1775" s="216">
        <v>663.51</v>
      </c>
      <c r="R1775" s="68" t="s">
        <v>638</v>
      </c>
      <c r="S1775" s="363"/>
      <c r="T1775" s="277"/>
    </row>
    <row r="1776" spans="1:20" ht="51">
      <c r="A1776" s="192" t="s">
        <v>550</v>
      </c>
      <c r="B1776" s="68"/>
      <c r="C1776" s="214" t="s">
        <v>589</v>
      </c>
      <c r="D1776" s="215">
        <v>45114</v>
      </c>
      <c r="E1776" s="192" t="s">
        <v>4558</v>
      </c>
      <c r="F1776" s="192" t="s">
        <v>3</v>
      </c>
      <c r="G1776" s="192">
        <v>2124997</v>
      </c>
      <c r="H1776" s="68"/>
      <c r="I1776" s="198" t="s">
        <v>5601</v>
      </c>
      <c r="J1776" s="68"/>
      <c r="K1776" s="68"/>
      <c r="L1776" s="68"/>
      <c r="M1776" s="68"/>
      <c r="N1776" s="362"/>
      <c r="O1776" s="362"/>
      <c r="P1776" s="216">
        <v>0</v>
      </c>
      <c r="Q1776" s="216">
        <v>663.51</v>
      </c>
      <c r="R1776" s="68" t="s">
        <v>638</v>
      </c>
      <c r="S1776" s="363"/>
      <c r="T1776" s="277"/>
    </row>
    <row r="1777" spans="1:20" ht="51">
      <c r="A1777" s="192">
        <v>378</v>
      </c>
      <c r="B1777" s="68"/>
      <c r="C1777" s="214" t="s">
        <v>610</v>
      </c>
      <c r="D1777" s="215">
        <v>45114</v>
      </c>
      <c r="E1777" s="192" t="s">
        <v>4559</v>
      </c>
      <c r="F1777" s="192" t="s">
        <v>3</v>
      </c>
      <c r="G1777" s="192">
        <v>2124999</v>
      </c>
      <c r="H1777" s="68"/>
      <c r="I1777" s="198" t="s">
        <v>5602</v>
      </c>
      <c r="J1777" s="68"/>
      <c r="K1777" s="68"/>
      <c r="L1777" s="68"/>
      <c r="M1777" s="68"/>
      <c r="N1777" s="362"/>
      <c r="O1777" s="362"/>
      <c r="P1777" s="216">
        <v>0</v>
      </c>
      <c r="Q1777" s="216">
        <v>37.4</v>
      </c>
      <c r="R1777" s="68" t="s">
        <v>638</v>
      </c>
      <c r="S1777" s="363"/>
      <c r="T1777" s="277"/>
    </row>
    <row r="1778" spans="1:20" ht="51">
      <c r="A1778" s="192">
        <v>376</v>
      </c>
      <c r="B1778" s="68"/>
      <c r="C1778" s="214" t="s">
        <v>609</v>
      </c>
      <c r="D1778" s="215">
        <v>45114</v>
      </c>
      <c r="E1778" s="192" t="s">
        <v>4560</v>
      </c>
      <c r="F1778" s="192" t="s">
        <v>3</v>
      </c>
      <c r="G1778" s="192">
        <v>2125001</v>
      </c>
      <c r="H1778" s="68"/>
      <c r="I1778" s="198" t="s">
        <v>5603</v>
      </c>
      <c r="J1778" s="68"/>
      <c r="K1778" s="68"/>
      <c r="L1778" s="68"/>
      <c r="M1778" s="68"/>
      <c r="N1778" s="362"/>
      <c r="O1778" s="362"/>
      <c r="P1778" s="216">
        <v>0</v>
      </c>
      <c r="Q1778" s="216">
        <v>232.5</v>
      </c>
      <c r="R1778" s="68" t="s">
        <v>638</v>
      </c>
      <c r="S1778" s="363"/>
      <c r="T1778" s="277"/>
    </row>
    <row r="1779" spans="1:20" ht="63.75">
      <c r="A1779" s="192">
        <v>46</v>
      </c>
      <c r="B1779" s="68"/>
      <c r="C1779" s="214" t="s">
        <v>1379</v>
      </c>
      <c r="D1779" s="215">
        <v>45114</v>
      </c>
      <c r="E1779" s="192" t="s">
        <v>4561</v>
      </c>
      <c r="F1779" s="192" t="s">
        <v>3</v>
      </c>
      <c r="G1779" s="192">
        <v>2125005</v>
      </c>
      <c r="H1779" s="68"/>
      <c r="I1779" s="198" t="s">
        <v>5604</v>
      </c>
      <c r="J1779" s="68"/>
      <c r="K1779" s="68"/>
      <c r="L1779" s="68"/>
      <c r="M1779" s="68"/>
      <c r="N1779" s="362"/>
      <c r="O1779" s="362"/>
      <c r="P1779" s="216">
        <v>0</v>
      </c>
      <c r="Q1779" s="216">
        <v>1670</v>
      </c>
      <c r="R1779" s="68" t="s">
        <v>638</v>
      </c>
      <c r="S1779" s="363"/>
      <c r="T1779" s="277"/>
    </row>
    <row r="1780" spans="1:20" ht="51">
      <c r="A1780" s="192">
        <v>203</v>
      </c>
      <c r="B1780" s="68"/>
      <c r="C1780" s="214" t="s">
        <v>86</v>
      </c>
      <c r="D1780" s="215">
        <v>45114</v>
      </c>
      <c r="E1780" s="192" t="s">
        <v>4562</v>
      </c>
      <c r="F1780" s="192" t="s">
        <v>3</v>
      </c>
      <c r="G1780" s="192">
        <v>2125015</v>
      </c>
      <c r="H1780" s="68"/>
      <c r="I1780" s="198" t="s">
        <v>5605</v>
      </c>
      <c r="J1780" s="68"/>
      <c r="K1780" s="68"/>
      <c r="L1780" s="68"/>
      <c r="M1780" s="68"/>
      <c r="N1780" s="362"/>
      <c r="O1780" s="362"/>
      <c r="P1780" s="216">
        <v>0</v>
      </c>
      <c r="Q1780" s="216">
        <v>15</v>
      </c>
      <c r="R1780" s="68" t="s">
        <v>638</v>
      </c>
      <c r="S1780" s="363"/>
      <c r="T1780" s="277"/>
    </row>
    <row r="1781" spans="1:20" ht="51">
      <c r="A1781" s="192">
        <v>203</v>
      </c>
      <c r="B1781" s="68"/>
      <c r="C1781" s="214" t="s">
        <v>86</v>
      </c>
      <c r="D1781" s="215">
        <v>45114</v>
      </c>
      <c r="E1781" s="192" t="s">
        <v>4563</v>
      </c>
      <c r="F1781" s="192" t="s">
        <v>3</v>
      </c>
      <c r="G1781" s="192">
        <v>2125021</v>
      </c>
      <c r="H1781" s="68"/>
      <c r="I1781" s="198" t="s">
        <v>5606</v>
      </c>
      <c r="J1781" s="68"/>
      <c r="K1781" s="68"/>
      <c r="L1781" s="68"/>
      <c r="M1781" s="68"/>
      <c r="N1781" s="362"/>
      <c r="O1781" s="362"/>
      <c r="P1781" s="216">
        <v>0</v>
      </c>
      <c r="Q1781" s="216">
        <v>519.4</v>
      </c>
      <c r="R1781" s="68" t="s">
        <v>638</v>
      </c>
      <c r="S1781" s="363"/>
      <c r="T1781" s="277"/>
    </row>
    <row r="1782" spans="1:20" ht="51">
      <c r="A1782" s="192" t="s">
        <v>550</v>
      </c>
      <c r="B1782" s="68"/>
      <c r="C1782" s="214" t="s">
        <v>589</v>
      </c>
      <c r="D1782" s="215">
        <v>45114</v>
      </c>
      <c r="E1782" s="192" t="s">
        <v>4564</v>
      </c>
      <c r="F1782" s="192" t="s">
        <v>3</v>
      </c>
      <c r="G1782" s="192">
        <v>2125023</v>
      </c>
      <c r="H1782" s="68"/>
      <c r="I1782" s="198" t="s">
        <v>5607</v>
      </c>
      <c r="J1782" s="68"/>
      <c r="K1782" s="68"/>
      <c r="L1782" s="68"/>
      <c r="M1782" s="68"/>
      <c r="N1782" s="362"/>
      <c r="O1782" s="362"/>
      <c r="P1782" s="216">
        <v>0</v>
      </c>
      <c r="Q1782" s="216">
        <v>2000</v>
      </c>
      <c r="R1782" s="68" t="s">
        <v>638</v>
      </c>
      <c r="S1782" s="363"/>
      <c r="T1782" s="277"/>
    </row>
    <row r="1783" spans="1:20" ht="63.75">
      <c r="A1783" s="192">
        <v>382</v>
      </c>
      <c r="B1783" s="68"/>
      <c r="C1783" s="214" t="s">
        <v>1245</v>
      </c>
      <c r="D1783" s="215">
        <v>45114</v>
      </c>
      <c r="E1783" s="192" t="s">
        <v>4565</v>
      </c>
      <c r="F1783" s="192" t="s">
        <v>3</v>
      </c>
      <c r="G1783" s="192">
        <v>2125024</v>
      </c>
      <c r="H1783" s="68"/>
      <c r="I1783" s="198" t="s">
        <v>5608</v>
      </c>
      <c r="J1783" s="68"/>
      <c r="K1783" s="68"/>
      <c r="L1783" s="68"/>
      <c r="M1783" s="68"/>
      <c r="N1783" s="362"/>
      <c r="O1783" s="362"/>
      <c r="P1783" s="216">
        <v>0</v>
      </c>
      <c r="Q1783" s="216">
        <v>371</v>
      </c>
      <c r="R1783" s="68" t="s">
        <v>638</v>
      </c>
      <c r="S1783" s="363"/>
      <c r="T1783" s="277"/>
    </row>
    <row r="1784" spans="1:20" ht="63.75">
      <c r="A1784" s="192">
        <v>10</v>
      </c>
      <c r="B1784" s="68"/>
      <c r="C1784" s="214" t="s">
        <v>38</v>
      </c>
      <c r="D1784" s="215">
        <v>45114</v>
      </c>
      <c r="E1784" s="192" t="s">
        <v>4566</v>
      </c>
      <c r="F1784" s="192" t="s">
        <v>3</v>
      </c>
      <c r="G1784" s="192">
        <v>2125026</v>
      </c>
      <c r="H1784" s="68"/>
      <c r="I1784" s="198" t="s">
        <v>5609</v>
      </c>
      <c r="J1784" s="68"/>
      <c r="K1784" s="68"/>
      <c r="L1784" s="68"/>
      <c r="M1784" s="68"/>
      <c r="N1784" s="362"/>
      <c r="O1784" s="362"/>
      <c r="P1784" s="216">
        <v>0</v>
      </c>
      <c r="Q1784" s="216">
        <v>5845.7</v>
      </c>
      <c r="R1784" s="68" t="s">
        <v>638</v>
      </c>
      <c r="S1784" s="363"/>
      <c r="T1784" s="277"/>
    </row>
    <row r="1785" spans="1:20" ht="38.25">
      <c r="A1785" s="192">
        <v>10</v>
      </c>
      <c r="B1785" s="68"/>
      <c r="C1785" s="214" t="s">
        <v>38</v>
      </c>
      <c r="D1785" s="215">
        <v>45114</v>
      </c>
      <c r="E1785" s="192" t="s">
        <v>4567</v>
      </c>
      <c r="F1785" s="192" t="s">
        <v>6</v>
      </c>
      <c r="G1785" s="192">
        <v>1840878</v>
      </c>
      <c r="H1785" s="68"/>
      <c r="I1785" s="198" t="s">
        <v>5610</v>
      </c>
      <c r="J1785" s="68"/>
      <c r="K1785" s="68"/>
      <c r="L1785" s="68"/>
      <c r="M1785" s="68"/>
      <c r="N1785" s="362"/>
      <c r="O1785" s="362"/>
      <c r="P1785" s="216">
        <v>0</v>
      </c>
      <c r="Q1785" s="216">
        <v>1574.82</v>
      </c>
      <c r="R1785" s="68" t="s">
        <v>638</v>
      </c>
      <c r="S1785" s="363"/>
      <c r="T1785" s="277"/>
    </row>
    <row r="1786" spans="1:20" ht="51">
      <c r="A1786" s="192">
        <v>203</v>
      </c>
      <c r="B1786" s="68"/>
      <c r="C1786" s="214" t="s">
        <v>86</v>
      </c>
      <c r="D1786" s="215">
        <v>45114</v>
      </c>
      <c r="E1786" s="192" t="s">
        <v>4568</v>
      </c>
      <c r="F1786" s="192" t="s">
        <v>3</v>
      </c>
      <c r="G1786" s="192">
        <v>2125049</v>
      </c>
      <c r="H1786" s="68"/>
      <c r="I1786" s="198" t="s">
        <v>5611</v>
      </c>
      <c r="J1786" s="68"/>
      <c r="K1786" s="68"/>
      <c r="L1786" s="68"/>
      <c r="M1786" s="68"/>
      <c r="N1786" s="362"/>
      <c r="O1786" s="362"/>
      <c r="P1786" s="216">
        <v>0</v>
      </c>
      <c r="Q1786" s="216">
        <v>259.7</v>
      </c>
      <c r="R1786" s="68" t="s">
        <v>638</v>
      </c>
      <c r="S1786" s="363"/>
      <c r="T1786" s="277"/>
    </row>
    <row r="1787" spans="1:20" ht="38.25">
      <c r="A1787" s="192">
        <v>15</v>
      </c>
      <c r="B1787" s="68"/>
      <c r="C1787" s="214" t="s">
        <v>39</v>
      </c>
      <c r="D1787" s="215">
        <v>45114</v>
      </c>
      <c r="E1787" s="192" t="s">
        <v>4569</v>
      </c>
      <c r="F1787" s="192" t="s">
        <v>3</v>
      </c>
      <c r="G1787" s="192">
        <v>2125052</v>
      </c>
      <c r="H1787" s="68"/>
      <c r="I1787" s="198" t="s">
        <v>5612</v>
      </c>
      <c r="J1787" s="68"/>
      <c r="K1787" s="68"/>
      <c r="L1787" s="68"/>
      <c r="M1787" s="68"/>
      <c r="N1787" s="362"/>
      <c r="O1787" s="362"/>
      <c r="P1787" s="216">
        <v>0</v>
      </c>
      <c r="Q1787" s="216">
        <v>112</v>
      </c>
      <c r="R1787" s="68" t="s">
        <v>638</v>
      </c>
      <c r="S1787" s="363"/>
      <c r="T1787" s="277"/>
    </row>
    <row r="1788" spans="1:20" ht="63.75">
      <c r="A1788" s="192">
        <v>580</v>
      </c>
      <c r="B1788" s="68"/>
      <c r="C1788" s="214" t="s">
        <v>169</v>
      </c>
      <c r="D1788" s="215">
        <v>45114</v>
      </c>
      <c r="E1788" s="192" t="s">
        <v>4570</v>
      </c>
      <c r="F1788" s="192" t="s">
        <v>3</v>
      </c>
      <c r="G1788" s="192">
        <v>2124927</v>
      </c>
      <c r="H1788" s="68"/>
      <c r="I1788" s="198" t="s">
        <v>5613</v>
      </c>
      <c r="J1788" s="68"/>
      <c r="K1788" s="68"/>
      <c r="L1788" s="68"/>
      <c r="M1788" s="68"/>
      <c r="N1788" s="362"/>
      <c r="O1788" s="362"/>
      <c r="P1788" s="216">
        <v>0</v>
      </c>
      <c r="Q1788" s="216">
        <v>3638.62</v>
      </c>
      <c r="R1788" s="68" t="s">
        <v>638</v>
      </c>
      <c r="S1788" s="363"/>
      <c r="T1788" s="277"/>
    </row>
    <row r="1789" spans="1:20" ht="63.75">
      <c r="A1789" s="192">
        <v>580</v>
      </c>
      <c r="B1789" s="68"/>
      <c r="C1789" s="214" t="s">
        <v>169</v>
      </c>
      <c r="D1789" s="215">
        <v>45114</v>
      </c>
      <c r="E1789" s="192" t="s">
        <v>4571</v>
      </c>
      <c r="F1789" s="192" t="s">
        <v>3</v>
      </c>
      <c r="G1789" s="192">
        <v>2124928</v>
      </c>
      <c r="H1789" s="68"/>
      <c r="I1789" s="198" t="s">
        <v>5614</v>
      </c>
      <c r="J1789" s="68"/>
      <c r="K1789" s="68"/>
      <c r="L1789" s="68"/>
      <c r="M1789" s="68"/>
      <c r="N1789" s="362"/>
      <c r="O1789" s="362"/>
      <c r="P1789" s="216">
        <v>0</v>
      </c>
      <c r="Q1789" s="216">
        <v>946.66</v>
      </c>
      <c r="R1789" s="68" t="s">
        <v>638</v>
      </c>
      <c r="S1789" s="363"/>
      <c r="T1789" s="277"/>
    </row>
    <row r="1790" spans="1:20" ht="51">
      <c r="A1790" s="192">
        <v>283</v>
      </c>
      <c r="B1790" s="68"/>
      <c r="C1790" s="214" t="s">
        <v>115</v>
      </c>
      <c r="D1790" s="215">
        <v>45114</v>
      </c>
      <c r="E1790" s="192" t="s">
        <v>4572</v>
      </c>
      <c r="F1790" s="192" t="s">
        <v>3</v>
      </c>
      <c r="G1790" s="192">
        <v>2124956</v>
      </c>
      <c r="H1790" s="68"/>
      <c r="I1790" s="198" t="s">
        <v>5615</v>
      </c>
      <c r="J1790" s="68"/>
      <c r="K1790" s="68"/>
      <c r="L1790" s="68"/>
      <c r="M1790" s="68"/>
      <c r="N1790" s="362"/>
      <c r="O1790" s="362"/>
      <c r="P1790" s="216">
        <v>0</v>
      </c>
      <c r="Q1790" s="216">
        <v>6243.68</v>
      </c>
      <c r="R1790" s="68" t="s">
        <v>638</v>
      </c>
      <c r="S1790" s="363"/>
      <c r="T1790" s="277"/>
    </row>
    <row r="1791" spans="1:20" ht="63.75">
      <c r="A1791" s="192">
        <v>253</v>
      </c>
      <c r="B1791" s="68"/>
      <c r="C1791" s="214" t="s">
        <v>104</v>
      </c>
      <c r="D1791" s="215">
        <v>45114</v>
      </c>
      <c r="E1791" s="192" t="s">
        <v>4573</v>
      </c>
      <c r="F1791" s="192" t="s">
        <v>3</v>
      </c>
      <c r="G1791" s="192">
        <v>2124976</v>
      </c>
      <c r="H1791" s="68"/>
      <c r="I1791" s="198" t="s">
        <v>5616</v>
      </c>
      <c r="J1791" s="68"/>
      <c r="K1791" s="68"/>
      <c r="L1791" s="68"/>
      <c r="M1791" s="68"/>
      <c r="N1791" s="362"/>
      <c r="O1791" s="362"/>
      <c r="P1791" s="216">
        <v>0</v>
      </c>
      <c r="Q1791" s="216">
        <v>3487193.91</v>
      </c>
      <c r="R1791" s="68" t="s">
        <v>638</v>
      </c>
      <c r="S1791" s="363"/>
      <c r="T1791" s="277"/>
    </row>
    <row r="1792" spans="1:20" ht="63.75">
      <c r="A1792" s="192">
        <v>253</v>
      </c>
      <c r="B1792" s="68"/>
      <c r="C1792" s="214" t="s">
        <v>104</v>
      </c>
      <c r="D1792" s="215">
        <v>45114</v>
      </c>
      <c r="E1792" s="192" t="s">
        <v>4574</v>
      </c>
      <c r="F1792" s="192" t="s">
        <v>3</v>
      </c>
      <c r="G1792" s="192">
        <v>2124979</v>
      </c>
      <c r="H1792" s="68"/>
      <c r="I1792" s="198" t="s">
        <v>5617</v>
      </c>
      <c r="J1792" s="68"/>
      <c r="K1792" s="68"/>
      <c r="L1792" s="68"/>
      <c r="M1792" s="68"/>
      <c r="N1792" s="362"/>
      <c r="O1792" s="362"/>
      <c r="P1792" s="216">
        <v>0</v>
      </c>
      <c r="Q1792" s="216">
        <v>171524.93</v>
      </c>
      <c r="R1792" s="68" t="s">
        <v>638</v>
      </c>
      <c r="S1792" s="363"/>
      <c r="T1792" s="277"/>
    </row>
    <row r="1793" spans="1:20" ht="63.75">
      <c r="A1793" s="192">
        <v>253</v>
      </c>
      <c r="B1793" s="68"/>
      <c r="C1793" s="214" t="s">
        <v>104</v>
      </c>
      <c r="D1793" s="215">
        <v>45114</v>
      </c>
      <c r="E1793" s="192" t="s">
        <v>4575</v>
      </c>
      <c r="F1793" s="192" t="s">
        <v>3</v>
      </c>
      <c r="G1793" s="192">
        <v>2124981</v>
      </c>
      <c r="H1793" s="68"/>
      <c r="I1793" s="198" t="s">
        <v>5618</v>
      </c>
      <c r="J1793" s="68"/>
      <c r="K1793" s="68"/>
      <c r="L1793" s="68"/>
      <c r="M1793" s="68"/>
      <c r="N1793" s="362"/>
      <c r="O1793" s="362"/>
      <c r="P1793" s="216">
        <v>0</v>
      </c>
      <c r="Q1793" s="216">
        <v>2187999.77</v>
      </c>
      <c r="R1793" s="68" t="s">
        <v>638</v>
      </c>
      <c r="S1793" s="363"/>
      <c r="T1793" s="277"/>
    </row>
    <row r="1794" spans="1:20" ht="63.75">
      <c r="A1794" s="192">
        <v>253</v>
      </c>
      <c r="B1794" s="68"/>
      <c r="C1794" s="214" t="s">
        <v>104</v>
      </c>
      <c r="D1794" s="215">
        <v>45114</v>
      </c>
      <c r="E1794" s="192" t="s">
        <v>4576</v>
      </c>
      <c r="F1794" s="192" t="s">
        <v>3</v>
      </c>
      <c r="G1794" s="192">
        <v>2124983</v>
      </c>
      <c r="H1794" s="68"/>
      <c r="I1794" s="198" t="s">
        <v>5619</v>
      </c>
      <c r="J1794" s="68"/>
      <c r="K1794" s="68"/>
      <c r="L1794" s="68"/>
      <c r="M1794" s="68"/>
      <c r="N1794" s="362"/>
      <c r="O1794" s="362"/>
      <c r="P1794" s="216">
        <v>0</v>
      </c>
      <c r="Q1794" s="216">
        <v>1444035.64</v>
      </c>
      <c r="R1794" s="68" t="s">
        <v>638</v>
      </c>
      <c r="S1794" s="363"/>
      <c r="T1794" s="277"/>
    </row>
    <row r="1795" spans="1:20" ht="63.75">
      <c r="A1795" s="192">
        <v>253</v>
      </c>
      <c r="B1795" s="68"/>
      <c r="C1795" s="214" t="s">
        <v>104</v>
      </c>
      <c r="D1795" s="215">
        <v>45114</v>
      </c>
      <c r="E1795" s="192" t="s">
        <v>4577</v>
      </c>
      <c r="F1795" s="192" t="s">
        <v>3</v>
      </c>
      <c r="G1795" s="192">
        <v>2124984</v>
      </c>
      <c r="H1795" s="68"/>
      <c r="I1795" s="198" t="s">
        <v>5620</v>
      </c>
      <c r="J1795" s="68"/>
      <c r="K1795" s="68"/>
      <c r="L1795" s="68"/>
      <c r="M1795" s="68"/>
      <c r="N1795" s="362"/>
      <c r="O1795" s="362"/>
      <c r="P1795" s="216">
        <v>0</v>
      </c>
      <c r="Q1795" s="216">
        <v>183392.53</v>
      </c>
      <c r="R1795" s="68" t="s">
        <v>638</v>
      </c>
      <c r="S1795" s="363"/>
      <c r="T1795" s="277"/>
    </row>
    <row r="1796" spans="1:20" ht="76.5">
      <c r="A1796" s="192">
        <v>10</v>
      </c>
      <c r="B1796" s="68"/>
      <c r="C1796" s="214" t="s">
        <v>38</v>
      </c>
      <c r="D1796" s="215">
        <v>45114</v>
      </c>
      <c r="E1796" s="192" t="s">
        <v>4579</v>
      </c>
      <c r="F1796" s="192" t="s">
        <v>14</v>
      </c>
      <c r="G1796" s="192">
        <v>2332204</v>
      </c>
      <c r="H1796" s="68"/>
      <c r="I1796" s="198" t="s">
        <v>5622</v>
      </c>
      <c r="J1796" s="68"/>
      <c r="K1796" s="68"/>
      <c r="L1796" s="68"/>
      <c r="M1796" s="68"/>
      <c r="N1796" s="362"/>
      <c r="O1796" s="362"/>
      <c r="P1796" s="216">
        <v>50</v>
      </c>
      <c r="Q1796" s="216">
        <v>0</v>
      </c>
      <c r="R1796" s="68" t="s">
        <v>638</v>
      </c>
      <c r="S1796" s="363"/>
      <c r="T1796" s="277"/>
    </row>
    <row r="1797" spans="1:20" ht="63.75">
      <c r="A1797" s="192">
        <v>10</v>
      </c>
      <c r="B1797" s="68"/>
      <c r="C1797" s="214" t="s">
        <v>38</v>
      </c>
      <c r="D1797" s="215">
        <v>45114</v>
      </c>
      <c r="E1797" s="192" t="s">
        <v>4580</v>
      </c>
      <c r="F1797" s="192" t="s">
        <v>14</v>
      </c>
      <c r="G1797" s="192">
        <v>2332206</v>
      </c>
      <c r="H1797" s="68"/>
      <c r="I1797" s="198" t="s">
        <v>5623</v>
      </c>
      <c r="J1797" s="68"/>
      <c r="K1797" s="68"/>
      <c r="L1797" s="68"/>
      <c r="M1797" s="68"/>
      <c r="N1797" s="362"/>
      <c r="O1797" s="362"/>
      <c r="P1797" s="216">
        <v>50</v>
      </c>
      <c r="Q1797" s="216">
        <v>0</v>
      </c>
      <c r="R1797" s="68" t="s">
        <v>638</v>
      </c>
      <c r="S1797" s="363"/>
      <c r="T1797" s="277"/>
    </row>
    <row r="1798" spans="1:20" ht="63.75">
      <c r="A1798" s="192">
        <v>597</v>
      </c>
      <c r="B1798" s="68"/>
      <c r="C1798" s="214" t="s">
        <v>677</v>
      </c>
      <c r="D1798" s="215">
        <v>45114</v>
      </c>
      <c r="E1798" s="192" t="s">
        <v>4581</v>
      </c>
      <c r="F1798" s="192" t="s">
        <v>6</v>
      </c>
      <c r="G1798" s="192">
        <v>2332209</v>
      </c>
      <c r="H1798" s="68"/>
      <c r="I1798" s="198" t="s">
        <v>5624</v>
      </c>
      <c r="J1798" s="68"/>
      <c r="K1798" s="68"/>
      <c r="L1798" s="68"/>
      <c r="M1798" s="68"/>
      <c r="N1798" s="362"/>
      <c r="O1798" s="362"/>
      <c r="P1798" s="216">
        <v>0</v>
      </c>
      <c r="Q1798" s="216">
        <v>1372000</v>
      </c>
      <c r="R1798" s="68" t="s">
        <v>638</v>
      </c>
      <c r="S1798" s="363"/>
      <c r="T1798" s="277"/>
    </row>
    <row r="1799" spans="1:20" ht="63.75">
      <c r="A1799" s="192">
        <v>597</v>
      </c>
      <c r="B1799" s="68"/>
      <c r="C1799" s="214" t="s">
        <v>677</v>
      </c>
      <c r="D1799" s="215">
        <v>45114</v>
      </c>
      <c r="E1799" s="192" t="s">
        <v>4582</v>
      </c>
      <c r="F1799" s="192" t="s">
        <v>6</v>
      </c>
      <c r="G1799" s="192">
        <v>2332211</v>
      </c>
      <c r="H1799" s="68"/>
      <c r="I1799" s="198" t="s">
        <v>5625</v>
      </c>
      <c r="J1799" s="68"/>
      <c r="K1799" s="68"/>
      <c r="L1799" s="68"/>
      <c r="M1799" s="68"/>
      <c r="N1799" s="362"/>
      <c r="O1799" s="362"/>
      <c r="P1799" s="216">
        <v>0</v>
      </c>
      <c r="Q1799" s="216">
        <v>2572500</v>
      </c>
      <c r="R1799" s="68" t="s">
        <v>638</v>
      </c>
      <c r="S1799" s="363"/>
      <c r="T1799" s="277"/>
    </row>
    <row r="1800" spans="1:20" ht="63.75">
      <c r="A1800" s="192">
        <v>340</v>
      </c>
      <c r="B1800" s="68"/>
      <c r="C1800" s="214" t="s">
        <v>136</v>
      </c>
      <c r="D1800" s="215">
        <v>45114</v>
      </c>
      <c r="E1800" s="192" t="s">
        <v>4583</v>
      </c>
      <c r="F1800" s="192" t="s">
        <v>6</v>
      </c>
      <c r="G1800" s="192">
        <v>2332213</v>
      </c>
      <c r="H1800" s="68"/>
      <c r="I1800" s="198" t="s">
        <v>5626</v>
      </c>
      <c r="J1800" s="68"/>
      <c r="K1800" s="68"/>
      <c r="L1800" s="68"/>
      <c r="M1800" s="68"/>
      <c r="N1800" s="362"/>
      <c r="O1800" s="362"/>
      <c r="P1800" s="216">
        <v>0</v>
      </c>
      <c r="Q1800" s="216">
        <v>53405.1</v>
      </c>
      <c r="R1800" s="68" t="s">
        <v>638</v>
      </c>
      <c r="S1800" s="363"/>
      <c r="T1800" s="277"/>
    </row>
    <row r="1801" spans="1:20" ht="89.25">
      <c r="A1801" s="192">
        <v>373</v>
      </c>
      <c r="B1801" s="68"/>
      <c r="C1801" s="214" t="s">
        <v>607</v>
      </c>
      <c r="D1801" s="215">
        <v>45114</v>
      </c>
      <c r="E1801" s="192" t="s">
        <v>4584</v>
      </c>
      <c r="F1801" s="192" t="s">
        <v>639</v>
      </c>
      <c r="G1801" s="192">
        <v>5967702</v>
      </c>
      <c r="H1801" s="68"/>
      <c r="I1801" s="198" t="s">
        <v>5627</v>
      </c>
      <c r="J1801" s="68"/>
      <c r="K1801" s="68"/>
      <c r="L1801" s="68"/>
      <c r="M1801" s="68"/>
      <c r="N1801" s="362"/>
      <c r="O1801" s="362"/>
      <c r="P1801" s="216">
        <v>0</v>
      </c>
      <c r="Q1801" s="216">
        <v>288931</v>
      </c>
      <c r="R1801" s="68" t="s">
        <v>638</v>
      </c>
      <c r="S1801" s="363"/>
      <c r="T1801" s="277"/>
    </row>
    <row r="1802" spans="1:20" ht="63.75">
      <c r="A1802" s="192">
        <v>340</v>
      </c>
      <c r="B1802" s="68"/>
      <c r="C1802" s="214" t="s">
        <v>136</v>
      </c>
      <c r="D1802" s="215">
        <v>45114</v>
      </c>
      <c r="E1802" s="192" t="s">
        <v>4585</v>
      </c>
      <c r="F1802" s="192" t="s">
        <v>14</v>
      </c>
      <c r="G1802" s="192">
        <v>2332214</v>
      </c>
      <c r="H1802" s="68"/>
      <c r="I1802" s="198" t="s">
        <v>5628</v>
      </c>
      <c r="J1802" s="68"/>
      <c r="K1802" s="68"/>
      <c r="L1802" s="68"/>
      <c r="M1802" s="68"/>
      <c r="N1802" s="362"/>
      <c r="O1802" s="362"/>
      <c r="P1802" s="216">
        <v>50</v>
      </c>
      <c r="Q1802" s="216">
        <v>0</v>
      </c>
      <c r="R1802" s="68" t="s">
        <v>638</v>
      </c>
      <c r="S1802" s="363"/>
      <c r="T1802" s="277"/>
    </row>
    <row r="1803" spans="1:20" ht="63.75">
      <c r="A1803" s="192">
        <v>597</v>
      </c>
      <c r="B1803" s="68"/>
      <c r="C1803" s="214" t="s">
        <v>677</v>
      </c>
      <c r="D1803" s="215">
        <v>45114</v>
      </c>
      <c r="E1803" s="192" t="s">
        <v>4586</v>
      </c>
      <c r="F1803" s="192" t="s">
        <v>14</v>
      </c>
      <c r="G1803" s="192">
        <v>2332210</v>
      </c>
      <c r="H1803" s="68"/>
      <c r="I1803" s="198" t="s">
        <v>5629</v>
      </c>
      <c r="J1803" s="68"/>
      <c r="K1803" s="68"/>
      <c r="L1803" s="68"/>
      <c r="M1803" s="68"/>
      <c r="N1803" s="362"/>
      <c r="O1803" s="362"/>
      <c r="P1803" s="216">
        <v>50</v>
      </c>
      <c r="Q1803" s="216">
        <v>0</v>
      </c>
      <c r="R1803" s="68" t="s">
        <v>638</v>
      </c>
      <c r="S1803" s="363"/>
      <c r="T1803" s="277"/>
    </row>
    <row r="1804" spans="1:20" ht="76.5">
      <c r="A1804" s="192">
        <v>597</v>
      </c>
      <c r="B1804" s="68"/>
      <c r="C1804" s="214" t="s">
        <v>677</v>
      </c>
      <c r="D1804" s="215">
        <v>45114</v>
      </c>
      <c r="E1804" s="192" t="s">
        <v>4587</v>
      </c>
      <c r="F1804" s="192" t="s">
        <v>10</v>
      </c>
      <c r="G1804" s="192">
        <v>1063927</v>
      </c>
      <c r="H1804" s="68"/>
      <c r="I1804" s="198" t="s">
        <v>5630</v>
      </c>
      <c r="J1804" s="68"/>
      <c r="K1804" s="68"/>
      <c r="L1804" s="68"/>
      <c r="M1804" s="68"/>
      <c r="N1804" s="362"/>
      <c r="O1804" s="362"/>
      <c r="P1804" s="216">
        <v>50</v>
      </c>
      <c r="Q1804" s="216">
        <v>0</v>
      </c>
      <c r="R1804" s="68" t="s">
        <v>638</v>
      </c>
      <c r="S1804" s="363"/>
      <c r="T1804" s="277"/>
    </row>
    <row r="1805" spans="1:20" ht="51">
      <c r="A1805" s="192" t="s">
        <v>541</v>
      </c>
      <c r="B1805" s="68"/>
      <c r="C1805" s="214" t="s">
        <v>590</v>
      </c>
      <c r="D1805" s="215">
        <v>45114</v>
      </c>
      <c r="E1805" s="192" t="s">
        <v>4588</v>
      </c>
      <c r="F1805" s="192" t="s">
        <v>639</v>
      </c>
      <c r="G1805" s="192">
        <v>5992266</v>
      </c>
      <c r="H1805" s="68"/>
      <c r="I1805" s="198" t="s">
        <v>5631</v>
      </c>
      <c r="J1805" s="68"/>
      <c r="K1805" s="68"/>
      <c r="L1805" s="68"/>
      <c r="M1805" s="68"/>
      <c r="N1805" s="362"/>
      <c r="O1805" s="362"/>
      <c r="P1805" s="216">
        <v>320000000</v>
      </c>
      <c r="Q1805" s="216">
        <v>0</v>
      </c>
      <c r="R1805" s="68" t="s">
        <v>638</v>
      </c>
      <c r="S1805" s="363"/>
      <c r="T1805" s="277"/>
    </row>
    <row r="1806" spans="1:20" ht="63.75">
      <c r="A1806" s="192">
        <v>597</v>
      </c>
      <c r="B1806" s="68"/>
      <c r="C1806" s="214" t="s">
        <v>677</v>
      </c>
      <c r="D1806" s="215">
        <v>45114</v>
      </c>
      <c r="E1806" s="192" t="s">
        <v>4589</v>
      </c>
      <c r="F1806" s="192" t="s">
        <v>14</v>
      </c>
      <c r="G1806" s="192">
        <v>2332212</v>
      </c>
      <c r="H1806" s="68"/>
      <c r="I1806" s="198" t="s">
        <v>5632</v>
      </c>
      <c r="J1806" s="68"/>
      <c r="K1806" s="68"/>
      <c r="L1806" s="68"/>
      <c r="M1806" s="68"/>
      <c r="N1806" s="362"/>
      <c r="O1806" s="362"/>
      <c r="P1806" s="216">
        <v>50</v>
      </c>
      <c r="Q1806" s="216">
        <v>0</v>
      </c>
      <c r="R1806" s="68" t="s">
        <v>638</v>
      </c>
      <c r="S1806" s="363"/>
      <c r="T1806" s="277"/>
    </row>
    <row r="1807" spans="1:20" ht="63.75">
      <c r="A1807" s="192">
        <v>513</v>
      </c>
      <c r="B1807" s="68"/>
      <c r="C1807" s="214" t="s">
        <v>160</v>
      </c>
      <c r="D1807" s="215">
        <v>45114</v>
      </c>
      <c r="E1807" s="192" t="s">
        <v>4590</v>
      </c>
      <c r="F1807" s="192" t="s">
        <v>14</v>
      </c>
      <c r="G1807" s="192">
        <v>2332216</v>
      </c>
      <c r="H1807" s="68"/>
      <c r="I1807" s="198" t="s">
        <v>5633</v>
      </c>
      <c r="J1807" s="68"/>
      <c r="K1807" s="68"/>
      <c r="L1807" s="68"/>
      <c r="M1807" s="68"/>
      <c r="N1807" s="362"/>
      <c r="O1807" s="362"/>
      <c r="P1807" s="216">
        <v>50</v>
      </c>
      <c r="Q1807" s="216">
        <v>0</v>
      </c>
      <c r="R1807" s="68" t="s">
        <v>638</v>
      </c>
      <c r="S1807" s="363"/>
      <c r="T1807" s="277"/>
    </row>
    <row r="1808" spans="1:20" ht="63.75">
      <c r="A1808" s="192">
        <v>340</v>
      </c>
      <c r="B1808" s="68"/>
      <c r="C1808" s="214" t="s">
        <v>136</v>
      </c>
      <c r="D1808" s="215">
        <v>45114</v>
      </c>
      <c r="E1808" s="192" t="s">
        <v>4591</v>
      </c>
      <c r="F1808" s="192" t="s">
        <v>6</v>
      </c>
      <c r="G1808" s="192">
        <v>2332331</v>
      </c>
      <c r="H1808" s="68"/>
      <c r="I1808" s="198" t="s">
        <v>5634</v>
      </c>
      <c r="J1808" s="68"/>
      <c r="K1808" s="68"/>
      <c r="L1808" s="68"/>
      <c r="M1808" s="68"/>
      <c r="N1808" s="362"/>
      <c r="O1808" s="362"/>
      <c r="P1808" s="216">
        <v>0</v>
      </c>
      <c r="Q1808" s="216">
        <v>12883.08</v>
      </c>
      <c r="R1808" s="68" t="s">
        <v>638</v>
      </c>
      <c r="S1808" s="363"/>
      <c r="T1808" s="277"/>
    </row>
    <row r="1809" spans="1:20" ht="51">
      <c r="A1809" s="192">
        <v>514</v>
      </c>
      <c r="B1809" s="68"/>
      <c r="C1809" s="214" t="s">
        <v>161</v>
      </c>
      <c r="D1809" s="215">
        <v>45114</v>
      </c>
      <c r="E1809" s="192" t="s">
        <v>4592</v>
      </c>
      <c r="F1809" s="192" t="s">
        <v>6</v>
      </c>
      <c r="G1809" s="192">
        <v>2332333</v>
      </c>
      <c r="H1809" s="68"/>
      <c r="I1809" s="198" t="s">
        <v>5635</v>
      </c>
      <c r="J1809" s="68"/>
      <c r="K1809" s="68"/>
      <c r="L1809" s="68"/>
      <c r="M1809" s="68"/>
      <c r="N1809" s="362"/>
      <c r="O1809" s="362"/>
      <c r="P1809" s="216">
        <v>0</v>
      </c>
      <c r="Q1809" s="216">
        <v>59254.28</v>
      </c>
      <c r="R1809" s="68" t="s">
        <v>638</v>
      </c>
      <c r="S1809" s="363"/>
      <c r="T1809" s="277"/>
    </row>
    <row r="1810" spans="1:20" ht="63.75">
      <c r="A1810" s="192">
        <v>597</v>
      </c>
      <c r="B1810" s="68"/>
      <c r="C1810" s="214" t="s">
        <v>677</v>
      </c>
      <c r="D1810" s="215">
        <v>45114</v>
      </c>
      <c r="E1810" s="192" t="s">
        <v>4593</v>
      </c>
      <c r="F1810" s="192" t="s">
        <v>6</v>
      </c>
      <c r="G1810" s="192">
        <v>2332341</v>
      </c>
      <c r="H1810" s="68"/>
      <c r="I1810" s="198" t="s">
        <v>5636</v>
      </c>
      <c r="J1810" s="68"/>
      <c r="K1810" s="68"/>
      <c r="L1810" s="68"/>
      <c r="M1810" s="68"/>
      <c r="N1810" s="362"/>
      <c r="O1810" s="362"/>
      <c r="P1810" s="216">
        <v>0</v>
      </c>
      <c r="Q1810" s="216">
        <v>437119.2</v>
      </c>
      <c r="R1810" s="68" t="s">
        <v>638</v>
      </c>
      <c r="S1810" s="363"/>
      <c r="T1810" s="277"/>
    </row>
    <row r="1811" spans="1:20" ht="51">
      <c r="A1811" s="192">
        <v>340</v>
      </c>
      <c r="B1811" s="68"/>
      <c r="C1811" s="214" t="s">
        <v>136</v>
      </c>
      <c r="D1811" s="215">
        <v>45114</v>
      </c>
      <c r="E1811" s="192" t="s">
        <v>4594</v>
      </c>
      <c r="F1811" s="192" t="s">
        <v>6</v>
      </c>
      <c r="G1811" s="192">
        <v>2332343</v>
      </c>
      <c r="H1811" s="68"/>
      <c r="I1811" s="198" t="s">
        <v>5637</v>
      </c>
      <c r="J1811" s="68"/>
      <c r="K1811" s="68"/>
      <c r="L1811" s="68"/>
      <c r="M1811" s="68"/>
      <c r="N1811" s="362"/>
      <c r="O1811" s="362"/>
      <c r="P1811" s="216">
        <v>0</v>
      </c>
      <c r="Q1811" s="216">
        <v>32970.53</v>
      </c>
      <c r="R1811" s="68" t="s">
        <v>638</v>
      </c>
      <c r="S1811" s="363"/>
      <c r="T1811" s="277"/>
    </row>
    <row r="1812" spans="1:20" ht="63.75">
      <c r="A1812" s="192">
        <v>340</v>
      </c>
      <c r="B1812" s="68"/>
      <c r="C1812" s="214" t="s">
        <v>136</v>
      </c>
      <c r="D1812" s="215">
        <v>45114</v>
      </c>
      <c r="E1812" s="192" t="s">
        <v>4595</v>
      </c>
      <c r="F1812" s="192" t="s">
        <v>14</v>
      </c>
      <c r="G1812" s="192">
        <v>2332332</v>
      </c>
      <c r="H1812" s="68"/>
      <c r="I1812" s="198" t="s">
        <v>5638</v>
      </c>
      <c r="J1812" s="68"/>
      <c r="K1812" s="68"/>
      <c r="L1812" s="68"/>
      <c r="M1812" s="68"/>
      <c r="N1812" s="362"/>
      <c r="O1812" s="362"/>
      <c r="P1812" s="216">
        <v>50</v>
      </c>
      <c r="Q1812" s="216">
        <v>0</v>
      </c>
      <c r="R1812" s="68" t="s">
        <v>638</v>
      </c>
      <c r="S1812" s="363"/>
      <c r="T1812" s="277"/>
    </row>
    <row r="1813" spans="1:20" ht="51">
      <c r="A1813" s="192">
        <v>514</v>
      </c>
      <c r="B1813" s="68"/>
      <c r="C1813" s="214" t="s">
        <v>161</v>
      </c>
      <c r="D1813" s="215">
        <v>45114</v>
      </c>
      <c r="E1813" s="192" t="s">
        <v>4596</v>
      </c>
      <c r="F1813" s="192" t="s">
        <v>14</v>
      </c>
      <c r="G1813" s="192">
        <v>2332334</v>
      </c>
      <c r="H1813" s="68"/>
      <c r="I1813" s="198" t="s">
        <v>5639</v>
      </c>
      <c r="J1813" s="68"/>
      <c r="K1813" s="68"/>
      <c r="L1813" s="68"/>
      <c r="M1813" s="68"/>
      <c r="N1813" s="362"/>
      <c r="O1813" s="362"/>
      <c r="P1813" s="216">
        <v>50</v>
      </c>
      <c r="Q1813" s="216">
        <v>0</v>
      </c>
      <c r="R1813" s="68" t="s">
        <v>638</v>
      </c>
      <c r="S1813" s="363"/>
      <c r="T1813" s="277"/>
    </row>
    <row r="1814" spans="1:20" ht="89.25">
      <c r="A1814" s="192">
        <v>117</v>
      </c>
      <c r="B1814" s="68"/>
      <c r="C1814" s="214" t="s">
        <v>54</v>
      </c>
      <c r="D1814" s="215">
        <v>45114</v>
      </c>
      <c r="E1814" s="192" t="s">
        <v>4597</v>
      </c>
      <c r="F1814" s="192" t="s">
        <v>10</v>
      </c>
      <c r="G1814" s="192">
        <v>1063925</v>
      </c>
      <c r="H1814" s="68"/>
      <c r="I1814" s="198" t="s">
        <v>5640</v>
      </c>
      <c r="J1814" s="68"/>
      <c r="K1814" s="68"/>
      <c r="L1814" s="68"/>
      <c r="M1814" s="68"/>
      <c r="N1814" s="362"/>
      <c r="O1814" s="362"/>
      <c r="P1814" s="216">
        <v>50</v>
      </c>
      <c r="Q1814" s="216">
        <v>0</v>
      </c>
      <c r="R1814" s="68" t="s">
        <v>638</v>
      </c>
      <c r="S1814" s="363"/>
      <c r="T1814" s="277"/>
    </row>
    <row r="1815" spans="1:20" ht="51">
      <c r="A1815" s="192">
        <v>340</v>
      </c>
      <c r="B1815" s="68"/>
      <c r="C1815" s="214" t="s">
        <v>136</v>
      </c>
      <c r="D1815" s="215">
        <v>45114</v>
      </c>
      <c r="E1815" s="192" t="s">
        <v>4598</v>
      </c>
      <c r="F1815" s="192" t="s">
        <v>14</v>
      </c>
      <c r="G1815" s="192">
        <v>2332344</v>
      </c>
      <c r="H1815" s="68"/>
      <c r="I1815" s="198" t="s">
        <v>5641</v>
      </c>
      <c r="J1815" s="68"/>
      <c r="K1815" s="68"/>
      <c r="L1815" s="68"/>
      <c r="M1815" s="68"/>
      <c r="N1815" s="362"/>
      <c r="O1815" s="362"/>
      <c r="P1815" s="216">
        <v>50</v>
      </c>
      <c r="Q1815" s="216">
        <v>0</v>
      </c>
      <c r="R1815" s="68" t="s">
        <v>638</v>
      </c>
      <c r="S1815" s="363"/>
      <c r="T1815" s="277"/>
    </row>
    <row r="1816" spans="1:20" ht="63.75">
      <c r="A1816" s="192">
        <v>597</v>
      </c>
      <c r="B1816" s="68"/>
      <c r="C1816" s="214" t="s">
        <v>677</v>
      </c>
      <c r="D1816" s="215">
        <v>45114</v>
      </c>
      <c r="E1816" s="192" t="s">
        <v>4599</v>
      </c>
      <c r="F1816" s="192" t="s">
        <v>14</v>
      </c>
      <c r="G1816" s="192">
        <v>2332342</v>
      </c>
      <c r="H1816" s="68"/>
      <c r="I1816" s="198" t="s">
        <v>5642</v>
      </c>
      <c r="J1816" s="68"/>
      <c r="K1816" s="68"/>
      <c r="L1816" s="68"/>
      <c r="M1816" s="68"/>
      <c r="N1816" s="362"/>
      <c r="O1816" s="362"/>
      <c r="P1816" s="216">
        <v>50</v>
      </c>
      <c r="Q1816" s="216">
        <v>0</v>
      </c>
      <c r="R1816" s="68" t="s">
        <v>638</v>
      </c>
      <c r="S1816" s="363"/>
      <c r="T1816" s="277"/>
    </row>
    <row r="1817" spans="1:20" ht="63.75">
      <c r="A1817" s="192">
        <v>513</v>
      </c>
      <c r="B1817" s="68"/>
      <c r="C1817" s="214" t="s">
        <v>160</v>
      </c>
      <c r="D1817" s="215">
        <v>45114</v>
      </c>
      <c r="E1817" s="192" t="s">
        <v>4600</v>
      </c>
      <c r="F1817" s="192" t="s">
        <v>14</v>
      </c>
      <c r="G1817" s="192">
        <v>2332340</v>
      </c>
      <c r="H1817" s="68"/>
      <c r="I1817" s="198" t="s">
        <v>5643</v>
      </c>
      <c r="J1817" s="68"/>
      <c r="K1817" s="68"/>
      <c r="L1817" s="68"/>
      <c r="M1817" s="68"/>
      <c r="N1817" s="362"/>
      <c r="O1817" s="362"/>
      <c r="P1817" s="216">
        <v>50</v>
      </c>
      <c r="Q1817" s="216">
        <v>0</v>
      </c>
      <c r="R1817" s="68" t="s">
        <v>638</v>
      </c>
      <c r="S1817" s="363"/>
      <c r="T1817" s="277"/>
    </row>
    <row r="1818" spans="1:20" ht="63.75">
      <c r="A1818" s="192">
        <v>513</v>
      </c>
      <c r="B1818" s="68"/>
      <c r="C1818" s="214" t="s">
        <v>160</v>
      </c>
      <c r="D1818" s="215">
        <v>45114</v>
      </c>
      <c r="E1818" s="192" t="s">
        <v>4601</v>
      </c>
      <c r="F1818" s="192" t="s">
        <v>14</v>
      </c>
      <c r="G1818" s="192">
        <v>2332346</v>
      </c>
      <c r="H1818" s="68"/>
      <c r="I1818" s="198" t="s">
        <v>5644</v>
      </c>
      <c r="J1818" s="68"/>
      <c r="K1818" s="68"/>
      <c r="L1818" s="68"/>
      <c r="M1818" s="68"/>
      <c r="N1818" s="362"/>
      <c r="O1818" s="362"/>
      <c r="P1818" s="216">
        <v>50</v>
      </c>
      <c r="Q1818" s="216">
        <v>0</v>
      </c>
      <c r="R1818" s="68" t="s">
        <v>638</v>
      </c>
      <c r="S1818" s="363"/>
      <c r="T1818" s="277"/>
    </row>
    <row r="1819" spans="1:20" ht="89.25">
      <c r="A1819" s="192">
        <v>513</v>
      </c>
      <c r="B1819" s="68"/>
      <c r="C1819" s="214" t="s">
        <v>160</v>
      </c>
      <c r="D1819" s="215">
        <v>45114</v>
      </c>
      <c r="E1819" s="192" t="s">
        <v>4602</v>
      </c>
      <c r="F1819" s="192" t="s">
        <v>10</v>
      </c>
      <c r="G1819" s="192">
        <v>1063946</v>
      </c>
      <c r="H1819" s="68"/>
      <c r="I1819" s="198" t="s">
        <v>5645</v>
      </c>
      <c r="J1819" s="68"/>
      <c r="K1819" s="68"/>
      <c r="L1819" s="68"/>
      <c r="M1819" s="68"/>
      <c r="N1819" s="362"/>
      <c r="O1819" s="362"/>
      <c r="P1819" s="216">
        <v>50</v>
      </c>
      <c r="Q1819" s="216">
        <v>0</v>
      </c>
      <c r="R1819" s="68" t="s">
        <v>638</v>
      </c>
      <c r="S1819" s="363"/>
      <c r="T1819" s="277"/>
    </row>
    <row r="1820" spans="1:20" ht="76.5">
      <c r="A1820" s="192">
        <v>513</v>
      </c>
      <c r="B1820" s="68"/>
      <c r="C1820" s="214" t="s">
        <v>160</v>
      </c>
      <c r="D1820" s="215">
        <v>45114</v>
      </c>
      <c r="E1820" s="192" t="s">
        <v>4603</v>
      </c>
      <c r="F1820" s="192" t="s">
        <v>10</v>
      </c>
      <c r="G1820" s="192">
        <v>1063942</v>
      </c>
      <c r="H1820" s="68"/>
      <c r="I1820" s="198" t="s">
        <v>5646</v>
      </c>
      <c r="J1820" s="68"/>
      <c r="K1820" s="68"/>
      <c r="L1820" s="68"/>
      <c r="M1820" s="68"/>
      <c r="N1820" s="362"/>
      <c r="O1820" s="362"/>
      <c r="P1820" s="216">
        <v>50</v>
      </c>
      <c r="Q1820" s="216">
        <v>0</v>
      </c>
      <c r="R1820" s="68" t="s">
        <v>638</v>
      </c>
      <c r="S1820" s="363"/>
      <c r="T1820" s="277"/>
    </row>
    <row r="1821" spans="1:20" ht="76.5">
      <c r="A1821" s="192">
        <v>513</v>
      </c>
      <c r="B1821" s="68"/>
      <c r="C1821" s="214" t="s">
        <v>160</v>
      </c>
      <c r="D1821" s="215">
        <v>45114</v>
      </c>
      <c r="E1821" s="192" t="s">
        <v>4604</v>
      </c>
      <c r="F1821" s="192" t="s">
        <v>10</v>
      </c>
      <c r="G1821" s="192">
        <v>1063943</v>
      </c>
      <c r="H1821" s="68"/>
      <c r="I1821" s="198" t="s">
        <v>5647</v>
      </c>
      <c r="J1821" s="68"/>
      <c r="K1821" s="68"/>
      <c r="L1821" s="68"/>
      <c r="M1821" s="68"/>
      <c r="N1821" s="362"/>
      <c r="O1821" s="362"/>
      <c r="P1821" s="216">
        <v>50</v>
      </c>
      <c r="Q1821" s="216">
        <v>0</v>
      </c>
      <c r="R1821" s="68" t="s">
        <v>638</v>
      </c>
      <c r="S1821" s="363"/>
      <c r="T1821" s="277"/>
    </row>
    <row r="1822" spans="1:20" ht="76.5">
      <c r="A1822" s="192">
        <v>513</v>
      </c>
      <c r="B1822" s="68"/>
      <c r="C1822" s="214" t="s">
        <v>160</v>
      </c>
      <c r="D1822" s="215">
        <v>45114</v>
      </c>
      <c r="E1822" s="192" t="s">
        <v>4605</v>
      </c>
      <c r="F1822" s="192" t="s">
        <v>10</v>
      </c>
      <c r="G1822" s="192">
        <v>1063944</v>
      </c>
      <c r="H1822" s="68"/>
      <c r="I1822" s="198" t="s">
        <v>5648</v>
      </c>
      <c r="J1822" s="68"/>
      <c r="K1822" s="68"/>
      <c r="L1822" s="68"/>
      <c r="M1822" s="68"/>
      <c r="N1822" s="362"/>
      <c r="O1822" s="362"/>
      <c r="P1822" s="216">
        <v>50</v>
      </c>
      <c r="Q1822" s="216">
        <v>0</v>
      </c>
      <c r="R1822" s="68" t="s">
        <v>638</v>
      </c>
      <c r="S1822" s="363"/>
      <c r="T1822" s="277"/>
    </row>
    <row r="1823" spans="1:20" ht="76.5">
      <c r="A1823" s="192">
        <v>513</v>
      </c>
      <c r="B1823" s="68"/>
      <c r="C1823" s="214" t="s">
        <v>160</v>
      </c>
      <c r="D1823" s="215">
        <v>45114</v>
      </c>
      <c r="E1823" s="192" t="s">
        <v>4606</v>
      </c>
      <c r="F1823" s="192" t="s">
        <v>10</v>
      </c>
      <c r="G1823" s="192">
        <v>1063948</v>
      </c>
      <c r="H1823" s="68"/>
      <c r="I1823" s="198" t="s">
        <v>5649</v>
      </c>
      <c r="J1823" s="68"/>
      <c r="K1823" s="68"/>
      <c r="L1823" s="68"/>
      <c r="M1823" s="68"/>
      <c r="N1823" s="362"/>
      <c r="O1823" s="362"/>
      <c r="P1823" s="216">
        <v>50</v>
      </c>
      <c r="Q1823" s="216">
        <v>0</v>
      </c>
      <c r="R1823" s="68" t="s">
        <v>638</v>
      </c>
      <c r="S1823" s="363"/>
      <c r="T1823" s="277"/>
    </row>
    <row r="1824" spans="1:20" ht="38.25">
      <c r="A1824" s="192">
        <v>16</v>
      </c>
      <c r="B1824" s="68"/>
      <c r="C1824" s="214" t="s">
        <v>40</v>
      </c>
      <c r="D1824" s="215">
        <v>45117</v>
      </c>
      <c r="E1824" s="192" t="s">
        <v>4607</v>
      </c>
      <c r="F1824" s="192" t="s">
        <v>3</v>
      </c>
      <c r="G1824" s="192">
        <v>2125203</v>
      </c>
      <c r="H1824" s="68"/>
      <c r="I1824" s="198" t="s">
        <v>5650</v>
      </c>
      <c r="J1824" s="68"/>
      <c r="K1824" s="68"/>
      <c r="L1824" s="68"/>
      <c r="M1824" s="68"/>
      <c r="N1824" s="362"/>
      <c r="O1824" s="362"/>
      <c r="P1824" s="216">
        <v>0</v>
      </c>
      <c r="Q1824" s="216">
        <v>350</v>
      </c>
      <c r="R1824" s="68" t="s">
        <v>638</v>
      </c>
      <c r="S1824" s="363"/>
      <c r="T1824" s="277"/>
    </row>
    <row r="1825" spans="1:20" ht="38.25">
      <c r="A1825" s="192">
        <v>35</v>
      </c>
      <c r="B1825" s="68"/>
      <c r="C1825" s="214" t="s">
        <v>43</v>
      </c>
      <c r="D1825" s="215">
        <v>45117</v>
      </c>
      <c r="E1825" s="192" t="s">
        <v>4608</v>
      </c>
      <c r="F1825" s="192" t="s">
        <v>3</v>
      </c>
      <c r="G1825" s="192">
        <v>2125208</v>
      </c>
      <c r="H1825" s="68"/>
      <c r="I1825" s="198" t="s">
        <v>5651</v>
      </c>
      <c r="J1825" s="68"/>
      <c r="K1825" s="68"/>
      <c r="L1825" s="68"/>
      <c r="M1825" s="68"/>
      <c r="N1825" s="362"/>
      <c r="O1825" s="362"/>
      <c r="P1825" s="216">
        <v>0</v>
      </c>
      <c r="Q1825" s="216">
        <v>1140</v>
      </c>
      <c r="R1825" s="68" t="s">
        <v>638</v>
      </c>
      <c r="S1825" s="363"/>
      <c r="T1825" s="277"/>
    </row>
    <row r="1826" spans="1:20" ht="51">
      <c r="A1826" s="192">
        <v>201</v>
      </c>
      <c r="B1826" s="68"/>
      <c r="C1826" s="214" t="s">
        <v>85</v>
      </c>
      <c r="D1826" s="215">
        <v>45117</v>
      </c>
      <c r="E1826" s="192" t="s">
        <v>4609</v>
      </c>
      <c r="F1826" s="192" t="s">
        <v>3</v>
      </c>
      <c r="G1826" s="192">
        <v>2125229</v>
      </c>
      <c r="H1826" s="68"/>
      <c r="I1826" s="198" t="s">
        <v>5652</v>
      </c>
      <c r="J1826" s="68"/>
      <c r="K1826" s="68"/>
      <c r="L1826" s="68"/>
      <c r="M1826" s="68"/>
      <c r="N1826" s="362"/>
      <c r="O1826" s="362"/>
      <c r="P1826" s="216">
        <v>0</v>
      </c>
      <c r="Q1826" s="216">
        <v>129.96</v>
      </c>
      <c r="R1826" s="68" t="s">
        <v>638</v>
      </c>
      <c r="S1826" s="363"/>
      <c r="T1826" s="277"/>
    </row>
    <row r="1827" spans="1:20" ht="51">
      <c r="A1827" s="192">
        <v>35</v>
      </c>
      <c r="B1827" s="68"/>
      <c r="C1827" s="214" t="s">
        <v>43</v>
      </c>
      <c r="D1827" s="215">
        <v>45117</v>
      </c>
      <c r="E1827" s="192" t="s">
        <v>4610</v>
      </c>
      <c r="F1827" s="192" t="s">
        <v>3</v>
      </c>
      <c r="G1827" s="192">
        <v>2125234</v>
      </c>
      <c r="H1827" s="68"/>
      <c r="I1827" s="198" t="s">
        <v>5653</v>
      </c>
      <c r="J1827" s="68"/>
      <c r="K1827" s="68"/>
      <c r="L1827" s="68"/>
      <c r="M1827" s="68"/>
      <c r="N1827" s="362"/>
      <c r="O1827" s="362"/>
      <c r="P1827" s="216">
        <v>0</v>
      </c>
      <c r="Q1827" s="216">
        <v>1000</v>
      </c>
      <c r="R1827" s="68" t="s">
        <v>638</v>
      </c>
      <c r="S1827" s="363"/>
      <c r="T1827" s="277"/>
    </row>
    <row r="1828" spans="1:20" ht="51">
      <c r="A1828" s="192">
        <v>66</v>
      </c>
      <c r="B1828" s="68"/>
      <c r="C1828" s="214" t="s">
        <v>46</v>
      </c>
      <c r="D1828" s="215">
        <v>45117</v>
      </c>
      <c r="E1828" s="192" t="s">
        <v>4611</v>
      </c>
      <c r="F1828" s="192" t="s">
        <v>3</v>
      </c>
      <c r="G1828" s="192">
        <v>2125250</v>
      </c>
      <c r="H1828" s="68"/>
      <c r="I1828" s="198" t="s">
        <v>5654</v>
      </c>
      <c r="J1828" s="68"/>
      <c r="K1828" s="68"/>
      <c r="L1828" s="68"/>
      <c r="M1828" s="68"/>
      <c r="N1828" s="362"/>
      <c r="O1828" s="362"/>
      <c r="P1828" s="216">
        <v>0</v>
      </c>
      <c r="Q1828" s="216">
        <v>565.29999999999995</v>
      </c>
      <c r="R1828" s="68" t="s">
        <v>638</v>
      </c>
      <c r="S1828" s="363"/>
      <c r="T1828" s="277"/>
    </row>
    <row r="1829" spans="1:20" ht="51">
      <c r="A1829" s="192">
        <v>86</v>
      </c>
      <c r="B1829" s="68"/>
      <c r="C1829" s="214" t="s">
        <v>50</v>
      </c>
      <c r="D1829" s="215">
        <v>45117</v>
      </c>
      <c r="E1829" s="192" t="s">
        <v>4612</v>
      </c>
      <c r="F1829" s="192" t="s">
        <v>3</v>
      </c>
      <c r="G1829" s="192">
        <v>2125252</v>
      </c>
      <c r="H1829" s="68"/>
      <c r="I1829" s="198" t="s">
        <v>5655</v>
      </c>
      <c r="J1829" s="68"/>
      <c r="K1829" s="68"/>
      <c r="L1829" s="68"/>
      <c r="M1829" s="68"/>
      <c r="N1829" s="362"/>
      <c r="O1829" s="362"/>
      <c r="P1829" s="216">
        <v>0</v>
      </c>
      <c r="Q1829" s="216">
        <v>2234</v>
      </c>
      <c r="R1829" s="68" t="s">
        <v>638</v>
      </c>
      <c r="S1829" s="363"/>
      <c r="T1829" s="277"/>
    </row>
    <row r="1830" spans="1:20" ht="63.75">
      <c r="A1830" s="192">
        <v>680</v>
      </c>
      <c r="B1830" s="68"/>
      <c r="C1830" s="214" t="s">
        <v>179</v>
      </c>
      <c r="D1830" s="215">
        <v>45117</v>
      </c>
      <c r="E1830" s="192" t="s">
        <v>4613</v>
      </c>
      <c r="F1830" s="192" t="s">
        <v>3</v>
      </c>
      <c r="G1830" s="192">
        <v>2125257</v>
      </c>
      <c r="H1830" s="68"/>
      <c r="I1830" s="198" t="s">
        <v>5656</v>
      </c>
      <c r="J1830" s="68"/>
      <c r="K1830" s="68"/>
      <c r="L1830" s="68"/>
      <c r="M1830" s="68"/>
      <c r="N1830" s="362"/>
      <c r="O1830" s="362"/>
      <c r="P1830" s="216">
        <v>0</v>
      </c>
      <c r="Q1830" s="216">
        <v>7560.58</v>
      </c>
      <c r="R1830" s="68" t="s">
        <v>638</v>
      </c>
      <c r="S1830" s="363"/>
      <c r="T1830" s="277"/>
    </row>
    <row r="1831" spans="1:20" ht="51">
      <c r="A1831" s="192">
        <v>35</v>
      </c>
      <c r="B1831" s="68"/>
      <c r="C1831" s="214" t="s">
        <v>43</v>
      </c>
      <c r="D1831" s="215">
        <v>45117</v>
      </c>
      <c r="E1831" s="192" t="s">
        <v>4614</v>
      </c>
      <c r="F1831" s="192" t="s">
        <v>3</v>
      </c>
      <c r="G1831" s="192">
        <v>2125297</v>
      </c>
      <c r="H1831" s="68"/>
      <c r="I1831" s="198" t="s">
        <v>2963</v>
      </c>
      <c r="J1831" s="68"/>
      <c r="K1831" s="68"/>
      <c r="L1831" s="68"/>
      <c r="M1831" s="68"/>
      <c r="N1831" s="362"/>
      <c r="O1831" s="362"/>
      <c r="P1831" s="216">
        <v>0</v>
      </c>
      <c r="Q1831" s="216">
        <v>1310</v>
      </c>
      <c r="R1831" s="68" t="s">
        <v>638</v>
      </c>
      <c r="S1831" s="363"/>
      <c r="T1831" s="277"/>
    </row>
    <row r="1832" spans="1:20" ht="51">
      <c r="A1832" s="192">
        <v>595</v>
      </c>
      <c r="B1832" s="68"/>
      <c r="C1832" s="214" t="s">
        <v>611</v>
      </c>
      <c r="D1832" s="215">
        <v>45117</v>
      </c>
      <c r="E1832" s="192" t="s">
        <v>4615</v>
      </c>
      <c r="F1832" s="192" t="s">
        <v>3</v>
      </c>
      <c r="G1832" s="192">
        <v>2125308</v>
      </c>
      <c r="H1832" s="68"/>
      <c r="I1832" s="198" t="s">
        <v>5657</v>
      </c>
      <c r="J1832" s="68"/>
      <c r="K1832" s="68"/>
      <c r="L1832" s="68"/>
      <c r="M1832" s="68"/>
      <c r="N1832" s="362"/>
      <c r="O1832" s="362"/>
      <c r="P1832" s="216">
        <v>0</v>
      </c>
      <c r="Q1832" s="216">
        <v>759</v>
      </c>
      <c r="R1832" s="68" t="s">
        <v>638</v>
      </c>
      <c r="S1832" s="363"/>
      <c r="T1832" s="277"/>
    </row>
    <row r="1833" spans="1:20" ht="51">
      <c r="A1833" s="192">
        <v>190</v>
      </c>
      <c r="B1833" s="68"/>
      <c r="C1833" s="214" t="s">
        <v>82</v>
      </c>
      <c r="D1833" s="215">
        <v>45117</v>
      </c>
      <c r="E1833" s="192" t="s">
        <v>4616</v>
      </c>
      <c r="F1833" s="192" t="s">
        <v>3</v>
      </c>
      <c r="G1833" s="192">
        <v>2125311</v>
      </c>
      <c r="H1833" s="68"/>
      <c r="I1833" s="198" t="s">
        <v>5658</v>
      </c>
      <c r="J1833" s="68"/>
      <c r="K1833" s="68"/>
      <c r="L1833" s="68"/>
      <c r="M1833" s="68"/>
      <c r="N1833" s="362"/>
      <c r="O1833" s="362"/>
      <c r="P1833" s="216">
        <v>0</v>
      </c>
      <c r="Q1833" s="216">
        <v>40</v>
      </c>
      <c r="R1833" s="68" t="s">
        <v>638</v>
      </c>
      <c r="S1833" s="363"/>
      <c r="T1833" s="277"/>
    </row>
    <row r="1834" spans="1:20" ht="63.75">
      <c r="A1834" s="192">
        <v>291</v>
      </c>
      <c r="B1834" s="68"/>
      <c r="C1834" s="214" t="s">
        <v>119</v>
      </c>
      <c r="D1834" s="215">
        <v>45117</v>
      </c>
      <c r="E1834" s="192" t="s">
        <v>4617</v>
      </c>
      <c r="F1834" s="192" t="s">
        <v>3</v>
      </c>
      <c r="G1834" s="192">
        <v>2125320</v>
      </c>
      <c r="H1834" s="68"/>
      <c r="I1834" s="198" t="s">
        <v>5659</v>
      </c>
      <c r="J1834" s="68"/>
      <c r="K1834" s="68"/>
      <c r="L1834" s="68"/>
      <c r="M1834" s="68"/>
      <c r="N1834" s="362"/>
      <c r="O1834" s="362"/>
      <c r="P1834" s="216">
        <v>0</v>
      </c>
      <c r="Q1834" s="216">
        <v>1098.43</v>
      </c>
      <c r="R1834" s="68" t="s">
        <v>638</v>
      </c>
      <c r="S1834" s="363"/>
      <c r="T1834" s="277"/>
    </row>
    <row r="1835" spans="1:20" ht="51">
      <c r="A1835" s="192">
        <v>155</v>
      </c>
      <c r="B1835" s="68"/>
      <c r="C1835" s="214" t="s">
        <v>75</v>
      </c>
      <c r="D1835" s="215">
        <v>45117</v>
      </c>
      <c r="E1835" s="192" t="s">
        <v>4618</v>
      </c>
      <c r="F1835" s="192" t="s">
        <v>3</v>
      </c>
      <c r="G1835" s="192">
        <v>2125322</v>
      </c>
      <c r="H1835" s="68"/>
      <c r="I1835" s="198" t="s">
        <v>5660</v>
      </c>
      <c r="J1835" s="68"/>
      <c r="K1835" s="68"/>
      <c r="L1835" s="68"/>
      <c r="M1835" s="68"/>
      <c r="N1835" s="362"/>
      <c r="O1835" s="362"/>
      <c r="P1835" s="216">
        <v>0</v>
      </c>
      <c r="Q1835" s="216">
        <v>54</v>
      </c>
      <c r="R1835" s="68" t="s">
        <v>638</v>
      </c>
      <c r="S1835" s="363"/>
      <c r="T1835" s="277"/>
    </row>
    <row r="1836" spans="1:20" ht="51">
      <c r="A1836" s="192">
        <v>155</v>
      </c>
      <c r="B1836" s="68"/>
      <c r="C1836" s="214" t="s">
        <v>75</v>
      </c>
      <c r="D1836" s="215">
        <v>45117</v>
      </c>
      <c r="E1836" s="192" t="s">
        <v>4619</v>
      </c>
      <c r="F1836" s="192" t="s">
        <v>3</v>
      </c>
      <c r="G1836" s="192">
        <v>2125323</v>
      </c>
      <c r="H1836" s="68"/>
      <c r="I1836" s="198" t="s">
        <v>5661</v>
      </c>
      <c r="J1836" s="68"/>
      <c r="K1836" s="68"/>
      <c r="L1836" s="68"/>
      <c r="M1836" s="68"/>
      <c r="N1836" s="362"/>
      <c r="O1836" s="362"/>
      <c r="P1836" s="216">
        <v>0</v>
      </c>
      <c r="Q1836" s="216">
        <v>54</v>
      </c>
      <c r="R1836" s="68" t="s">
        <v>638</v>
      </c>
      <c r="S1836" s="363"/>
      <c r="T1836" s="277"/>
    </row>
    <row r="1837" spans="1:20" ht="63.75">
      <c r="A1837" s="192">
        <v>291</v>
      </c>
      <c r="B1837" s="68"/>
      <c r="C1837" s="214" t="s">
        <v>119</v>
      </c>
      <c r="D1837" s="215">
        <v>45117</v>
      </c>
      <c r="E1837" s="192" t="s">
        <v>4620</v>
      </c>
      <c r="F1837" s="192" t="s">
        <v>3</v>
      </c>
      <c r="G1837" s="192">
        <v>2125324</v>
      </c>
      <c r="H1837" s="68"/>
      <c r="I1837" s="198" t="s">
        <v>5662</v>
      </c>
      <c r="J1837" s="68"/>
      <c r="K1837" s="68"/>
      <c r="L1837" s="68"/>
      <c r="M1837" s="68"/>
      <c r="N1837" s="362"/>
      <c r="O1837" s="362"/>
      <c r="P1837" s="216">
        <v>0</v>
      </c>
      <c r="Q1837" s="216">
        <v>1096.2</v>
      </c>
      <c r="R1837" s="68" t="s">
        <v>638</v>
      </c>
      <c r="S1837" s="363"/>
      <c r="T1837" s="277"/>
    </row>
    <row r="1838" spans="1:20" ht="76.5">
      <c r="A1838" s="192">
        <v>373</v>
      </c>
      <c r="B1838" s="68"/>
      <c r="C1838" s="214" t="s">
        <v>607</v>
      </c>
      <c r="D1838" s="215">
        <v>45117</v>
      </c>
      <c r="E1838" s="192" t="s">
        <v>4621</v>
      </c>
      <c r="F1838" s="192" t="s">
        <v>6</v>
      </c>
      <c r="G1838" s="192">
        <v>1841762</v>
      </c>
      <c r="H1838" s="68"/>
      <c r="I1838" s="198" t="s">
        <v>5663</v>
      </c>
      <c r="J1838" s="68"/>
      <c r="K1838" s="68"/>
      <c r="L1838" s="68"/>
      <c r="M1838" s="68"/>
      <c r="N1838" s="362"/>
      <c r="O1838" s="362"/>
      <c r="P1838" s="216">
        <v>0</v>
      </c>
      <c r="Q1838" s="216">
        <v>226452.91</v>
      </c>
      <c r="R1838" s="68" t="s">
        <v>638</v>
      </c>
      <c r="S1838" s="363"/>
      <c r="T1838" s="277"/>
    </row>
    <row r="1839" spans="1:20" ht="51">
      <c r="A1839" s="192">
        <v>291</v>
      </c>
      <c r="B1839" s="68"/>
      <c r="C1839" s="214" t="s">
        <v>119</v>
      </c>
      <c r="D1839" s="215">
        <v>45117</v>
      </c>
      <c r="E1839" s="192" t="s">
        <v>4622</v>
      </c>
      <c r="F1839" s="192" t="s">
        <v>3</v>
      </c>
      <c r="G1839" s="192">
        <v>2125227</v>
      </c>
      <c r="H1839" s="68"/>
      <c r="I1839" s="198" t="s">
        <v>5664</v>
      </c>
      <c r="J1839" s="68"/>
      <c r="K1839" s="68"/>
      <c r="L1839" s="68"/>
      <c r="M1839" s="68"/>
      <c r="N1839" s="362"/>
      <c r="O1839" s="362"/>
      <c r="P1839" s="216">
        <v>0</v>
      </c>
      <c r="Q1839" s="216">
        <v>70</v>
      </c>
      <c r="R1839" s="68" t="s">
        <v>638</v>
      </c>
      <c r="S1839" s="363"/>
      <c r="T1839" s="277"/>
    </row>
    <row r="1840" spans="1:20" ht="89.25">
      <c r="A1840" s="192">
        <v>587</v>
      </c>
      <c r="B1840" s="68"/>
      <c r="C1840" s="214" t="s">
        <v>673</v>
      </c>
      <c r="D1840" s="215">
        <v>45117</v>
      </c>
      <c r="E1840" s="192" t="s">
        <v>4623</v>
      </c>
      <c r="F1840" s="192" t="s">
        <v>3</v>
      </c>
      <c r="G1840" s="192">
        <v>2125244</v>
      </c>
      <c r="H1840" s="68"/>
      <c r="I1840" s="198" t="s">
        <v>5665</v>
      </c>
      <c r="J1840" s="68"/>
      <c r="K1840" s="68"/>
      <c r="L1840" s="68"/>
      <c r="M1840" s="68"/>
      <c r="N1840" s="362"/>
      <c r="O1840" s="362"/>
      <c r="P1840" s="216">
        <v>0</v>
      </c>
      <c r="Q1840" s="216">
        <v>487658.36</v>
      </c>
      <c r="R1840" s="68" t="s">
        <v>638</v>
      </c>
      <c r="S1840" s="363"/>
      <c r="T1840" s="277"/>
    </row>
    <row r="1841" spans="1:20" ht="89.25">
      <c r="A1841" s="192">
        <v>587</v>
      </c>
      <c r="B1841" s="68"/>
      <c r="C1841" s="214" t="s">
        <v>673</v>
      </c>
      <c r="D1841" s="215">
        <v>45117</v>
      </c>
      <c r="E1841" s="192" t="s">
        <v>4624</v>
      </c>
      <c r="F1841" s="192" t="s">
        <v>3</v>
      </c>
      <c r="G1841" s="192">
        <v>2125239</v>
      </c>
      <c r="H1841" s="68"/>
      <c r="I1841" s="198" t="s">
        <v>5666</v>
      </c>
      <c r="J1841" s="68"/>
      <c r="K1841" s="68"/>
      <c r="L1841" s="68"/>
      <c r="M1841" s="68"/>
      <c r="N1841" s="362"/>
      <c r="O1841" s="362"/>
      <c r="P1841" s="216">
        <v>0</v>
      </c>
      <c r="Q1841" s="216">
        <v>5924430.3200000003</v>
      </c>
      <c r="R1841" s="68" t="s">
        <v>638</v>
      </c>
      <c r="S1841" s="363"/>
      <c r="T1841" s="277"/>
    </row>
    <row r="1842" spans="1:20" ht="89.25">
      <c r="A1842" s="192">
        <v>587</v>
      </c>
      <c r="B1842" s="68"/>
      <c r="C1842" s="214" t="s">
        <v>673</v>
      </c>
      <c r="D1842" s="215">
        <v>45117</v>
      </c>
      <c r="E1842" s="192" t="s">
        <v>4625</v>
      </c>
      <c r="F1842" s="192" t="s">
        <v>3</v>
      </c>
      <c r="G1842" s="192">
        <v>2125240</v>
      </c>
      <c r="H1842" s="68"/>
      <c r="I1842" s="198" t="s">
        <v>5667</v>
      </c>
      <c r="J1842" s="68"/>
      <c r="K1842" s="68"/>
      <c r="L1842" s="68"/>
      <c r="M1842" s="68"/>
      <c r="N1842" s="362"/>
      <c r="O1842" s="362"/>
      <c r="P1842" s="216">
        <v>0</v>
      </c>
      <c r="Q1842" s="216">
        <v>1213284.96</v>
      </c>
      <c r="R1842" s="68" t="s">
        <v>638</v>
      </c>
      <c r="S1842" s="363"/>
      <c r="T1842" s="277"/>
    </row>
    <row r="1843" spans="1:20" ht="89.25">
      <c r="A1843" s="192">
        <v>587</v>
      </c>
      <c r="B1843" s="68"/>
      <c r="C1843" s="214" t="s">
        <v>673</v>
      </c>
      <c r="D1843" s="215">
        <v>45117</v>
      </c>
      <c r="E1843" s="192" t="s">
        <v>4626</v>
      </c>
      <c r="F1843" s="192" t="s">
        <v>3</v>
      </c>
      <c r="G1843" s="192">
        <v>2125243</v>
      </c>
      <c r="H1843" s="68"/>
      <c r="I1843" s="198" t="s">
        <v>5668</v>
      </c>
      <c r="J1843" s="68"/>
      <c r="K1843" s="68"/>
      <c r="L1843" s="68"/>
      <c r="M1843" s="68"/>
      <c r="N1843" s="362"/>
      <c r="O1843" s="362"/>
      <c r="P1843" s="216">
        <v>0</v>
      </c>
      <c r="Q1843" s="216">
        <v>823193.88</v>
      </c>
      <c r="R1843" s="68" t="s">
        <v>638</v>
      </c>
      <c r="S1843" s="363"/>
      <c r="T1843" s="277"/>
    </row>
    <row r="1844" spans="1:20" ht="63.75">
      <c r="A1844" s="192">
        <v>660</v>
      </c>
      <c r="B1844" s="68"/>
      <c r="C1844" s="214" t="s">
        <v>176</v>
      </c>
      <c r="D1844" s="215">
        <v>45117</v>
      </c>
      <c r="E1844" s="192" t="s">
        <v>4627</v>
      </c>
      <c r="F1844" s="192" t="s">
        <v>3</v>
      </c>
      <c r="G1844" s="192">
        <v>2125251</v>
      </c>
      <c r="H1844" s="68"/>
      <c r="I1844" s="198" t="s">
        <v>5669</v>
      </c>
      <c r="J1844" s="68"/>
      <c r="K1844" s="68"/>
      <c r="L1844" s="68"/>
      <c r="M1844" s="68"/>
      <c r="N1844" s="362"/>
      <c r="O1844" s="362"/>
      <c r="P1844" s="216">
        <v>0</v>
      </c>
      <c r="Q1844" s="216">
        <v>2108.04</v>
      </c>
      <c r="R1844" s="68" t="s">
        <v>638</v>
      </c>
      <c r="S1844" s="363"/>
      <c r="T1844" s="277"/>
    </row>
    <row r="1845" spans="1:20" ht="63.75">
      <c r="A1845" s="192">
        <v>660</v>
      </c>
      <c r="B1845" s="68"/>
      <c r="C1845" s="214" t="s">
        <v>176</v>
      </c>
      <c r="D1845" s="215">
        <v>45117</v>
      </c>
      <c r="E1845" s="192" t="s">
        <v>4628</v>
      </c>
      <c r="F1845" s="192" t="s">
        <v>3</v>
      </c>
      <c r="G1845" s="192">
        <v>2125253</v>
      </c>
      <c r="H1845" s="68"/>
      <c r="I1845" s="198" t="s">
        <v>5670</v>
      </c>
      <c r="J1845" s="68"/>
      <c r="K1845" s="68"/>
      <c r="L1845" s="68"/>
      <c r="M1845" s="68"/>
      <c r="N1845" s="362"/>
      <c r="O1845" s="362"/>
      <c r="P1845" s="216">
        <v>0</v>
      </c>
      <c r="Q1845" s="216">
        <v>2108.04</v>
      </c>
      <c r="R1845" s="68" t="s">
        <v>638</v>
      </c>
      <c r="S1845" s="363"/>
      <c r="T1845" s="277"/>
    </row>
    <row r="1846" spans="1:20" ht="63.75">
      <c r="A1846" s="192">
        <v>660</v>
      </c>
      <c r="B1846" s="68"/>
      <c r="C1846" s="214" t="s">
        <v>176</v>
      </c>
      <c r="D1846" s="215">
        <v>45117</v>
      </c>
      <c r="E1846" s="192" t="s">
        <v>4629</v>
      </c>
      <c r="F1846" s="192" t="s">
        <v>3</v>
      </c>
      <c r="G1846" s="192">
        <v>2125254</v>
      </c>
      <c r="H1846" s="68"/>
      <c r="I1846" s="198" t="s">
        <v>5671</v>
      </c>
      <c r="J1846" s="68"/>
      <c r="K1846" s="68"/>
      <c r="L1846" s="68"/>
      <c r="M1846" s="68"/>
      <c r="N1846" s="362"/>
      <c r="O1846" s="362"/>
      <c r="P1846" s="216">
        <v>0</v>
      </c>
      <c r="Q1846" s="216">
        <v>2108.04</v>
      </c>
      <c r="R1846" s="68" t="s">
        <v>638</v>
      </c>
      <c r="S1846" s="363"/>
      <c r="T1846" s="277"/>
    </row>
    <row r="1847" spans="1:20" ht="51">
      <c r="A1847" s="192" t="s">
        <v>541</v>
      </c>
      <c r="B1847" s="68"/>
      <c r="C1847" s="214" t="s">
        <v>590</v>
      </c>
      <c r="D1847" s="215">
        <v>45117</v>
      </c>
      <c r="E1847" s="192" t="s">
        <v>4630</v>
      </c>
      <c r="F1847" s="192" t="s">
        <v>3</v>
      </c>
      <c r="G1847" s="192">
        <v>2125255</v>
      </c>
      <c r="H1847" s="68"/>
      <c r="I1847" s="198" t="s">
        <v>5672</v>
      </c>
      <c r="J1847" s="68"/>
      <c r="K1847" s="68"/>
      <c r="L1847" s="68"/>
      <c r="M1847" s="68"/>
      <c r="N1847" s="362"/>
      <c r="O1847" s="362"/>
      <c r="P1847" s="216">
        <v>0</v>
      </c>
      <c r="Q1847" s="216">
        <v>2610.7199999999998</v>
      </c>
      <c r="R1847" s="68" t="s">
        <v>638</v>
      </c>
      <c r="S1847" s="363"/>
      <c r="T1847" s="277"/>
    </row>
    <row r="1848" spans="1:20" ht="63.75">
      <c r="A1848" s="192">
        <v>310</v>
      </c>
      <c r="B1848" s="68"/>
      <c r="C1848" s="214" t="s">
        <v>131</v>
      </c>
      <c r="D1848" s="215">
        <v>45117</v>
      </c>
      <c r="E1848" s="192" t="s">
        <v>4631</v>
      </c>
      <c r="F1848" s="192" t="s">
        <v>3</v>
      </c>
      <c r="G1848" s="192">
        <v>2125273</v>
      </c>
      <c r="H1848" s="68"/>
      <c r="I1848" s="198" t="s">
        <v>5673</v>
      </c>
      <c r="J1848" s="68"/>
      <c r="K1848" s="68"/>
      <c r="L1848" s="68"/>
      <c r="M1848" s="68"/>
      <c r="N1848" s="362"/>
      <c r="O1848" s="362"/>
      <c r="P1848" s="216">
        <v>0</v>
      </c>
      <c r="Q1848" s="216">
        <v>89404.66</v>
      </c>
      <c r="R1848" s="68" t="s">
        <v>638</v>
      </c>
      <c r="S1848" s="363"/>
      <c r="T1848" s="277"/>
    </row>
    <row r="1849" spans="1:20" ht="63.75">
      <c r="A1849" s="192">
        <v>513</v>
      </c>
      <c r="B1849" s="68"/>
      <c r="C1849" s="214" t="s">
        <v>160</v>
      </c>
      <c r="D1849" s="215">
        <v>45117</v>
      </c>
      <c r="E1849" s="192" t="s">
        <v>4632</v>
      </c>
      <c r="F1849" s="192" t="s">
        <v>14</v>
      </c>
      <c r="G1849" s="192">
        <v>2334253</v>
      </c>
      <c r="H1849" s="68"/>
      <c r="I1849" s="198" t="s">
        <v>5674</v>
      </c>
      <c r="J1849" s="68"/>
      <c r="K1849" s="68"/>
      <c r="L1849" s="68"/>
      <c r="M1849" s="68"/>
      <c r="N1849" s="362"/>
      <c r="O1849" s="362"/>
      <c r="P1849" s="216">
        <v>50</v>
      </c>
      <c r="Q1849" s="216">
        <v>0</v>
      </c>
      <c r="R1849" s="68" t="s">
        <v>638</v>
      </c>
      <c r="S1849" s="363"/>
      <c r="T1849" s="277"/>
    </row>
    <row r="1850" spans="1:20" ht="51">
      <c r="A1850" s="192">
        <v>513</v>
      </c>
      <c r="B1850" s="68"/>
      <c r="C1850" s="214" t="s">
        <v>160</v>
      </c>
      <c r="D1850" s="215">
        <v>45117</v>
      </c>
      <c r="E1850" s="192" t="s">
        <v>4633</v>
      </c>
      <c r="F1850" s="192" t="s">
        <v>14</v>
      </c>
      <c r="G1850" s="192">
        <v>2334255</v>
      </c>
      <c r="H1850" s="68"/>
      <c r="I1850" s="198" t="s">
        <v>5675</v>
      </c>
      <c r="J1850" s="68"/>
      <c r="K1850" s="68"/>
      <c r="L1850" s="68"/>
      <c r="M1850" s="68"/>
      <c r="N1850" s="362"/>
      <c r="O1850" s="362"/>
      <c r="P1850" s="216">
        <v>50</v>
      </c>
      <c r="Q1850" s="216">
        <v>0</v>
      </c>
      <c r="R1850" s="68" t="s">
        <v>638</v>
      </c>
      <c r="S1850" s="363"/>
      <c r="T1850" s="277"/>
    </row>
    <row r="1851" spans="1:20" ht="102">
      <c r="A1851" s="192">
        <v>596</v>
      </c>
      <c r="B1851" s="68"/>
      <c r="C1851" s="214" t="s">
        <v>1248</v>
      </c>
      <c r="D1851" s="215">
        <v>45117</v>
      </c>
      <c r="E1851" s="192" t="s">
        <v>4634</v>
      </c>
      <c r="F1851" s="192" t="s">
        <v>601</v>
      </c>
      <c r="G1851" s="192">
        <v>18668</v>
      </c>
      <c r="H1851" s="68"/>
      <c r="I1851" s="198" t="s">
        <v>5676</v>
      </c>
      <c r="J1851" s="68"/>
      <c r="K1851" s="68"/>
      <c r="L1851" s="68"/>
      <c r="M1851" s="68"/>
      <c r="N1851" s="362"/>
      <c r="O1851" s="362"/>
      <c r="P1851" s="216">
        <v>1568.38</v>
      </c>
      <c r="Q1851" s="216">
        <v>0</v>
      </c>
      <c r="R1851" s="68" t="s">
        <v>638</v>
      </c>
      <c r="S1851" s="363"/>
      <c r="T1851" s="277"/>
    </row>
    <row r="1852" spans="1:20" ht="63.75">
      <c r="A1852" s="192">
        <v>513</v>
      </c>
      <c r="B1852" s="68"/>
      <c r="C1852" s="214" t="s">
        <v>160</v>
      </c>
      <c r="D1852" s="215">
        <v>45117</v>
      </c>
      <c r="E1852" s="192" t="s">
        <v>4635</v>
      </c>
      <c r="F1852" s="192" t="s">
        <v>10</v>
      </c>
      <c r="G1852" s="192">
        <v>1063982</v>
      </c>
      <c r="H1852" s="68"/>
      <c r="I1852" s="198" t="s">
        <v>5677</v>
      </c>
      <c r="J1852" s="68"/>
      <c r="K1852" s="68"/>
      <c r="L1852" s="68"/>
      <c r="M1852" s="68"/>
      <c r="N1852" s="362"/>
      <c r="O1852" s="362"/>
      <c r="P1852" s="216">
        <v>50</v>
      </c>
      <c r="Q1852" s="216">
        <v>0</v>
      </c>
      <c r="R1852" s="68" t="s">
        <v>638</v>
      </c>
      <c r="S1852" s="363"/>
      <c r="T1852" s="277"/>
    </row>
    <row r="1853" spans="1:20" ht="76.5">
      <c r="A1853" s="192">
        <v>513</v>
      </c>
      <c r="B1853" s="68"/>
      <c r="C1853" s="214" t="s">
        <v>160</v>
      </c>
      <c r="D1853" s="215">
        <v>45117</v>
      </c>
      <c r="E1853" s="192" t="s">
        <v>4636</v>
      </c>
      <c r="F1853" s="192" t="s">
        <v>10</v>
      </c>
      <c r="G1853" s="192">
        <v>1063988</v>
      </c>
      <c r="H1853" s="68"/>
      <c r="I1853" s="198" t="s">
        <v>5678</v>
      </c>
      <c r="J1853" s="68"/>
      <c r="K1853" s="68"/>
      <c r="L1853" s="68"/>
      <c r="M1853" s="68"/>
      <c r="N1853" s="362"/>
      <c r="O1853" s="362"/>
      <c r="P1853" s="216">
        <v>50</v>
      </c>
      <c r="Q1853" s="216">
        <v>0</v>
      </c>
      <c r="R1853" s="68" t="s">
        <v>638</v>
      </c>
      <c r="S1853" s="363"/>
      <c r="T1853" s="277"/>
    </row>
    <row r="1854" spans="1:20" ht="89.25">
      <c r="A1854" s="192">
        <v>117</v>
      </c>
      <c r="B1854" s="68"/>
      <c r="C1854" s="214" t="s">
        <v>54</v>
      </c>
      <c r="D1854" s="215">
        <v>45117</v>
      </c>
      <c r="E1854" s="192" t="s">
        <v>4637</v>
      </c>
      <c r="F1854" s="192" t="s">
        <v>10</v>
      </c>
      <c r="G1854" s="192">
        <v>1063995</v>
      </c>
      <c r="H1854" s="68"/>
      <c r="I1854" s="198" t="s">
        <v>5679</v>
      </c>
      <c r="J1854" s="68"/>
      <c r="K1854" s="68"/>
      <c r="L1854" s="68"/>
      <c r="M1854" s="68"/>
      <c r="N1854" s="362"/>
      <c r="O1854" s="362"/>
      <c r="P1854" s="216">
        <v>50</v>
      </c>
      <c r="Q1854" s="216">
        <v>0</v>
      </c>
      <c r="R1854" s="68" t="s">
        <v>638</v>
      </c>
      <c r="S1854" s="363"/>
      <c r="T1854" s="277"/>
    </row>
    <row r="1855" spans="1:20" ht="89.25">
      <c r="A1855" s="192">
        <v>117</v>
      </c>
      <c r="B1855" s="68"/>
      <c r="C1855" s="214" t="s">
        <v>54</v>
      </c>
      <c r="D1855" s="215">
        <v>45117</v>
      </c>
      <c r="E1855" s="192" t="s">
        <v>4638</v>
      </c>
      <c r="F1855" s="192" t="s">
        <v>10</v>
      </c>
      <c r="G1855" s="192">
        <v>1063997</v>
      </c>
      <c r="H1855" s="68"/>
      <c r="I1855" s="198" t="s">
        <v>5680</v>
      </c>
      <c r="J1855" s="68"/>
      <c r="K1855" s="68"/>
      <c r="L1855" s="68"/>
      <c r="M1855" s="68"/>
      <c r="N1855" s="362"/>
      <c r="O1855" s="362"/>
      <c r="P1855" s="216">
        <v>50</v>
      </c>
      <c r="Q1855" s="216">
        <v>0</v>
      </c>
      <c r="R1855" s="68" t="s">
        <v>638</v>
      </c>
      <c r="S1855" s="363"/>
      <c r="T1855" s="277"/>
    </row>
    <row r="1856" spans="1:20" ht="89.25">
      <c r="A1856" s="192">
        <v>117</v>
      </c>
      <c r="B1856" s="68"/>
      <c r="C1856" s="214" t="s">
        <v>54</v>
      </c>
      <c r="D1856" s="215">
        <v>45117</v>
      </c>
      <c r="E1856" s="192" t="s">
        <v>4639</v>
      </c>
      <c r="F1856" s="192" t="s">
        <v>10</v>
      </c>
      <c r="G1856" s="192">
        <v>1064002</v>
      </c>
      <c r="H1856" s="68"/>
      <c r="I1856" s="198" t="s">
        <v>5681</v>
      </c>
      <c r="J1856" s="68"/>
      <c r="K1856" s="68"/>
      <c r="L1856" s="68"/>
      <c r="M1856" s="68"/>
      <c r="N1856" s="362"/>
      <c r="O1856" s="362"/>
      <c r="P1856" s="216">
        <v>50</v>
      </c>
      <c r="Q1856" s="216">
        <v>0</v>
      </c>
      <c r="R1856" s="68" t="s">
        <v>638</v>
      </c>
      <c r="S1856" s="363"/>
      <c r="T1856" s="277"/>
    </row>
    <row r="1857" spans="1:20" ht="51">
      <c r="A1857" s="192">
        <v>25</v>
      </c>
      <c r="B1857" s="68"/>
      <c r="C1857" s="214" t="s">
        <v>42</v>
      </c>
      <c r="D1857" s="215">
        <v>45118</v>
      </c>
      <c r="E1857" s="192" t="s">
        <v>4640</v>
      </c>
      <c r="F1857" s="192" t="s">
        <v>3</v>
      </c>
      <c r="G1857" s="192">
        <v>2125498</v>
      </c>
      <c r="H1857" s="68"/>
      <c r="I1857" s="198" t="s">
        <v>5682</v>
      </c>
      <c r="J1857" s="68"/>
      <c r="K1857" s="68"/>
      <c r="L1857" s="68"/>
      <c r="M1857" s="68"/>
      <c r="N1857" s="362"/>
      <c r="O1857" s="362"/>
      <c r="P1857" s="216">
        <v>0</v>
      </c>
      <c r="Q1857" s="216">
        <v>452</v>
      </c>
      <c r="R1857" s="68" t="s">
        <v>638</v>
      </c>
      <c r="S1857" s="363"/>
      <c r="T1857" s="277"/>
    </row>
    <row r="1858" spans="1:20" ht="51">
      <c r="A1858" s="192">
        <v>670</v>
      </c>
      <c r="B1858" s="68"/>
      <c r="C1858" s="214" t="s">
        <v>178</v>
      </c>
      <c r="D1858" s="215">
        <v>45118</v>
      </c>
      <c r="E1858" s="192" t="s">
        <v>4641</v>
      </c>
      <c r="F1858" s="192" t="s">
        <v>3</v>
      </c>
      <c r="G1858" s="192">
        <v>2125499</v>
      </c>
      <c r="H1858" s="68"/>
      <c r="I1858" s="198" t="s">
        <v>5683</v>
      </c>
      <c r="J1858" s="68"/>
      <c r="K1858" s="68"/>
      <c r="L1858" s="68"/>
      <c r="M1858" s="68"/>
      <c r="N1858" s="362"/>
      <c r="O1858" s="362"/>
      <c r="P1858" s="216">
        <v>0</v>
      </c>
      <c r="Q1858" s="216">
        <v>264</v>
      </c>
      <c r="R1858" s="68" t="s">
        <v>638</v>
      </c>
      <c r="S1858" s="363"/>
      <c r="T1858" s="277"/>
    </row>
    <row r="1859" spans="1:20" ht="51">
      <c r="A1859" s="192">
        <v>46</v>
      </c>
      <c r="B1859" s="68"/>
      <c r="C1859" s="214" t="s">
        <v>1379</v>
      </c>
      <c r="D1859" s="215">
        <v>45118</v>
      </c>
      <c r="E1859" s="192" t="s">
        <v>4642</v>
      </c>
      <c r="F1859" s="192" t="s">
        <v>3</v>
      </c>
      <c r="G1859" s="192">
        <v>2125500</v>
      </c>
      <c r="H1859" s="68"/>
      <c r="I1859" s="198" t="s">
        <v>5684</v>
      </c>
      <c r="J1859" s="68"/>
      <c r="K1859" s="68"/>
      <c r="L1859" s="68"/>
      <c r="M1859" s="68"/>
      <c r="N1859" s="362"/>
      <c r="O1859" s="362"/>
      <c r="P1859" s="216">
        <v>0</v>
      </c>
      <c r="Q1859" s="216">
        <v>1344.47</v>
      </c>
      <c r="R1859" s="68" t="s">
        <v>638</v>
      </c>
      <c r="S1859" s="363"/>
      <c r="T1859" s="277"/>
    </row>
    <row r="1860" spans="1:20" ht="51">
      <c r="A1860" s="192" t="s">
        <v>541</v>
      </c>
      <c r="B1860" s="68"/>
      <c r="C1860" s="214" t="s">
        <v>590</v>
      </c>
      <c r="D1860" s="215">
        <v>45118</v>
      </c>
      <c r="E1860" s="192" t="s">
        <v>4643</v>
      </c>
      <c r="F1860" s="192" t="s">
        <v>3</v>
      </c>
      <c r="G1860" s="192">
        <v>2125525</v>
      </c>
      <c r="H1860" s="68"/>
      <c r="I1860" s="198" t="s">
        <v>5685</v>
      </c>
      <c r="J1860" s="68"/>
      <c r="K1860" s="68"/>
      <c r="L1860" s="68"/>
      <c r="M1860" s="68"/>
      <c r="N1860" s="362"/>
      <c r="O1860" s="362"/>
      <c r="P1860" s="216">
        <v>0</v>
      </c>
      <c r="Q1860" s="216">
        <v>1210.4000000000001</v>
      </c>
      <c r="R1860" s="68" t="s">
        <v>638</v>
      </c>
      <c r="S1860" s="363"/>
      <c r="T1860" s="277"/>
    </row>
    <row r="1861" spans="1:20" ht="51">
      <c r="A1861" s="192" t="s">
        <v>541</v>
      </c>
      <c r="B1861" s="68"/>
      <c r="C1861" s="214" t="s">
        <v>590</v>
      </c>
      <c r="D1861" s="215">
        <v>45118</v>
      </c>
      <c r="E1861" s="192" t="s">
        <v>4644</v>
      </c>
      <c r="F1861" s="192" t="s">
        <v>3</v>
      </c>
      <c r="G1861" s="192">
        <v>2125529</v>
      </c>
      <c r="H1861" s="68"/>
      <c r="I1861" s="198" t="s">
        <v>5686</v>
      </c>
      <c r="J1861" s="68"/>
      <c r="K1861" s="68"/>
      <c r="L1861" s="68"/>
      <c r="M1861" s="68"/>
      <c r="N1861" s="362"/>
      <c r="O1861" s="362"/>
      <c r="P1861" s="216">
        <v>0</v>
      </c>
      <c r="Q1861" s="216">
        <v>4689.57</v>
      </c>
      <c r="R1861" s="68" t="s">
        <v>638</v>
      </c>
      <c r="S1861" s="363"/>
      <c r="T1861" s="277"/>
    </row>
    <row r="1862" spans="1:20" ht="51">
      <c r="A1862" s="192" t="s">
        <v>550</v>
      </c>
      <c r="B1862" s="68"/>
      <c r="C1862" s="214" t="s">
        <v>589</v>
      </c>
      <c r="D1862" s="215">
        <v>45118</v>
      </c>
      <c r="E1862" s="192" t="s">
        <v>4645</v>
      </c>
      <c r="F1862" s="192" t="s">
        <v>3</v>
      </c>
      <c r="G1862" s="192">
        <v>2125551</v>
      </c>
      <c r="H1862" s="68"/>
      <c r="I1862" s="198" t="s">
        <v>5687</v>
      </c>
      <c r="J1862" s="68"/>
      <c r="K1862" s="68"/>
      <c r="L1862" s="68"/>
      <c r="M1862" s="68"/>
      <c r="N1862" s="362"/>
      <c r="O1862" s="362"/>
      <c r="P1862" s="216">
        <v>0</v>
      </c>
      <c r="Q1862" s="216">
        <v>3271.8</v>
      </c>
      <c r="R1862" s="68" t="s">
        <v>638</v>
      </c>
      <c r="S1862" s="363"/>
      <c r="T1862" s="277"/>
    </row>
    <row r="1863" spans="1:20" ht="51">
      <c r="A1863" s="192">
        <v>16</v>
      </c>
      <c r="B1863" s="68"/>
      <c r="C1863" s="214" t="s">
        <v>40</v>
      </c>
      <c r="D1863" s="215">
        <v>45118</v>
      </c>
      <c r="E1863" s="192" t="s">
        <v>4646</v>
      </c>
      <c r="F1863" s="192" t="s">
        <v>3</v>
      </c>
      <c r="G1863" s="192">
        <v>2125579</v>
      </c>
      <c r="H1863" s="68"/>
      <c r="I1863" s="198" t="s">
        <v>5688</v>
      </c>
      <c r="J1863" s="68"/>
      <c r="K1863" s="68"/>
      <c r="L1863" s="68"/>
      <c r="M1863" s="68"/>
      <c r="N1863" s="362"/>
      <c r="O1863" s="362"/>
      <c r="P1863" s="216">
        <v>0</v>
      </c>
      <c r="Q1863" s="216">
        <v>350</v>
      </c>
      <c r="R1863" s="68" t="s">
        <v>638</v>
      </c>
      <c r="S1863" s="363"/>
      <c r="T1863" s="277"/>
    </row>
    <row r="1864" spans="1:20" ht="51">
      <c r="A1864" s="192">
        <v>20</v>
      </c>
      <c r="B1864" s="68"/>
      <c r="C1864" s="214" t="s">
        <v>41</v>
      </c>
      <c r="D1864" s="215">
        <v>45118</v>
      </c>
      <c r="E1864" s="192" t="s">
        <v>4647</v>
      </c>
      <c r="F1864" s="192" t="s">
        <v>3</v>
      </c>
      <c r="G1864" s="192">
        <v>2125587</v>
      </c>
      <c r="H1864" s="68"/>
      <c r="I1864" s="198" t="s">
        <v>5689</v>
      </c>
      <c r="J1864" s="68"/>
      <c r="K1864" s="68"/>
      <c r="L1864" s="68"/>
      <c r="M1864" s="68"/>
      <c r="N1864" s="362"/>
      <c r="O1864" s="362"/>
      <c r="P1864" s="216">
        <v>0</v>
      </c>
      <c r="Q1864" s="216">
        <v>322.8</v>
      </c>
      <c r="R1864" s="68" t="s">
        <v>638</v>
      </c>
      <c r="S1864" s="363"/>
      <c r="T1864" s="277"/>
    </row>
    <row r="1865" spans="1:20" ht="51">
      <c r="A1865" s="192">
        <v>16</v>
      </c>
      <c r="B1865" s="68"/>
      <c r="C1865" s="214" t="s">
        <v>40</v>
      </c>
      <c r="D1865" s="215">
        <v>45118</v>
      </c>
      <c r="E1865" s="192" t="s">
        <v>4648</v>
      </c>
      <c r="F1865" s="192" t="s">
        <v>3</v>
      </c>
      <c r="G1865" s="192">
        <v>2125591</v>
      </c>
      <c r="H1865" s="68"/>
      <c r="I1865" s="198" t="s">
        <v>5690</v>
      </c>
      <c r="J1865" s="68"/>
      <c r="K1865" s="68"/>
      <c r="L1865" s="68"/>
      <c r="M1865" s="68"/>
      <c r="N1865" s="362"/>
      <c r="O1865" s="362"/>
      <c r="P1865" s="216">
        <v>0</v>
      </c>
      <c r="Q1865" s="216">
        <v>592</v>
      </c>
      <c r="R1865" s="68" t="s">
        <v>638</v>
      </c>
      <c r="S1865" s="363"/>
      <c r="T1865" s="277"/>
    </row>
    <row r="1866" spans="1:20" ht="51">
      <c r="A1866" s="192">
        <v>155</v>
      </c>
      <c r="B1866" s="68"/>
      <c r="C1866" s="214" t="s">
        <v>75</v>
      </c>
      <c r="D1866" s="215">
        <v>45118</v>
      </c>
      <c r="E1866" s="192" t="s">
        <v>4649</v>
      </c>
      <c r="F1866" s="192" t="s">
        <v>3</v>
      </c>
      <c r="G1866" s="192">
        <v>2125599</v>
      </c>
      <c r="H1866" s="68"/>
      <c r="I1866" s="198" t="s">
        <v>5691</v>
      </c>
      <c r="J1866" s="68"/>
      <c r="K1866" s="68"/>
      <c r="L1866" s="68"/>
      <c r="M1866" s="68"/>
      <c r="N1866" s="362"/>
      <c r="O1866" s="362"/>
      <c r="P1866" s="216">
        <v>0</v>
      </c>
      <c r="Q1866" s="216">
        <v>1484.48</v>
      </c>
      <c r="R1866" s="68" t="s">
        <v>638</v>
      </c>
      <c r="S1866" s="363"/>
      <c r="T1866" s="277"/>
    </row>
    <row r="1867" spans="1:20" ht="51">
      <c r="A1867" s="192">
        <v>650</v>
      </c>
      <c r="B1867" s="68"/>
      <c r="C1867" s="214" t="s">
        <v>175</v>
      </c>
      <c r="D1867" s="215">
        <v>45118</v>
      </c>
      <c r="E1867" s="192" t="s">
        <v>4650</v>
      </c>
      <c r="F1867" s="192" t="s">
        <v>3</v>
      </c>
      <c r="G1867" s="192">
        <v>2125603</v>
      </c>
      <c r="H1867" s="68"/>
      <c r="I1867" s="198" t="s">
        <v>5692</v>
      </c>
      <c r="J1867" s="68"/>
      <c r="K1867" s="68"/>
      <c r="L1867" s="68"/>
      <c r="M1867" s="68"/>
      <c r="N1867" s="362"/>
      <c r="O1867" s="362"/>
      <c r="P1867" s="216">
        <v>0</v>
      </c>
      <c r="Q1867" s="216">
        <v>1430.5</v>
      </c>
      <c r="R1867" s="68" t="s">
        <v>638</v>
      </c>
      <c r="S1867" s="363"/>
      <c r="T1867" s="277"/>
    </row>
    <row r="1868" spans="1:20" ht="76.5">
      <c r="A1868" s="192">
        <v>373</v>
      </c>
      <c r="B1868" s="68"/>
      <c r="C1868" s="214" t="s">
        <v>607</v>
      </c>
      <c r="D1868" s="215">
        <v>45118</v>
      </c>
      <c r="E1868" s="192" t="s">
        <v>4651</v>
      </c>
      <c r="F1868" s="192" t="s">
        <v>6</v>
      </c>
      <c r="G1868" s="192">
        <v>1842285</v>
      </c>
      <c r="H1868" s="68"/>
      <c r="I1868" s="198" t="s">
        <v>5693</v>
      </c>
      <c r="J1868" s="68"/>
      <c r="K1868" s="68"/>
      <c r="L1868" s="68"/>
      <c r="M1868" s="68"/>
      <c r="N1868" s="362"/>
      <c r="O1868" s="362"/>
      <c r="P1868" s="216">
        <v>0</v>
      </c>
      <c r="Q1868" s="216">
        <v>10791.71</v>
      </c>
      <c r="R1868" s="68" t="s">
        <v>638</v>
      </c>
      <c r="S1868" s="363"/>
      <c r="T1868" s="277"/>
    </row>
    <row r="1869" spans="1:20" ht="63.75">
      <c r="A1869" s="192">
        <v>70</v>
      </c>
      <c r="B1869" s="68"/>
      <c r="C1869" s="214" t="s">
        <v>47</v>
      </c>
      <c r="D1869" s="215">
        <v>45118</v>
      </c>
      <c r="E1869" s="192" t="s">
        <v>4652</v>
      </c>
      <c r="F1869" s="192" t="s">
        <v>3</v>
      </c>
      <c r="G1869" s="192">
        <v>2125613</v>
      </c>
      <c r="H1869" s="68"/>
      <c r="I1869" s="198" t="s">
        <v>5694</v>
      </c>
      <c r="J1869" s="68"/>
      <c r="K1869" s="68"/>
      <c r="L1869" s="68"/>
      <c r="M1869" s="68"/>
      <c r="N1869" s="362"/>
      <c r="O1869" s="362"/>
      <c r="P1869" s="216">
        <v>0</v>
      </c>
      <c r="Q1869" s="216">
        <v>514.79999999999995</v>
      </c>
      <c r="R1869" s="68" t="s">
        <v>638</v>
      </c>
      <c r="S1869" s="363"/>
      <c r="T1869" s="277"/>
    </row>
    <row r="1870" spans="1:20" ht="51">
      <c r="A1870" s="192">
        <v>139</v>
      </c>
      <c r="B1870" s="68"/>
      <c r="C1870" s="214" t="s">
        <v>64</v>
      </c>
      <c r="D1870" s="215">
        <v>45118</v>
      </c>
      <c r="E1870" s="192" t="s">
        <v>4653</v>
      </c>
      <c r="F1870" s="192" t="s">
        <v>3</v>
      </c>
      <c r="G1870" s="192">
        <v>2125630</v>
      </c>
      <c r="H1870" s="68"/>
      <c r="I1870" s="198" t="s">
        <v>5695</v>
      </c>
      <c r="J1870" s="68"/>
      <c r="K1870" s="68"/>
      <c r="L1870" s="68"/>
      <c r="M1870" s="68"/>
      <c r="N1870" s="362"/>
      <c r="O1870" s="362"/>
      <c r="P1870" s="216">
        <v>0</v>
      </c>
      <c r="Q1870" s="216">
        <v>459.22</v>
      </c>
      <c r="R1870" s="68" t="s">
        <v>638</v>
      </c>
      <c r="S1870" s="363"/>
      <c r="T1870" s="277"/>
    </row>
    <row r="1871" spans="1:20" ht="76.5">
      <c r="A1871" s="192">
        <v>10</v>
      </c>
      <c r="B1871" s="68"/>
      <c r="C1871" s="214" t="s">
        <v>38</v>
      </c>
      <c r="D1871" s="215">
        <v>45118</v>
      </c>
      <c r="E1871" s="192" t="s">
        <v>4654</v>
      </c>
      <c r="F1871" s="192" t="s">
        <v>14</v>
      </c>
      <c r="G1871" s="192">
        <v>2335543</v>
      </c>
      <c r="H1871" s="68"/>
      <c r="I1871" s="198" t="s">
        <v>5696</v>
      </c>
      <c r="J1871" s="68"/>
      <c r="K1871" s="68"/>
      <c r="L1871" s="68"/>
      <c r="M1871" s="68"/>
      <c r="N1871" s="362"/>
      <c r="O1871" s="362"/>
      <c r="P1871" s="216">
        <v>50</v>
      </c>
      <c r="Q1871" s="216">
        <v>0</v>
      </c>
      <c r="R1871" s="68" t="s">
        <v>638</v>
      </c>
      <c r="S1871" s="363"/>
      <c r="T1871" s="277"/>
    </row>
    <row r="1872" spans="1:20" ht="76.5">
      <c r="A1872" s="192">
        <v>10</v>
      </c>
      <c r="B1872" s="68"/>
      <c r="C1872" s="214" t="s">
        <v>38</v>
      </c>
      <c r="D1872" s="215">
        <v>45118</v>
      </c>
      <c r="E1872" s="192" t="s">
        <v>4655</v>
      </c>
      <c r="F1872" s="192" t="s">
        <v>14</v>
      </c>
      <c r="G1872" s="192">
        <v>2335545</v>
      </c>
      <c r="H1872" s="68"/>
      <c r="I1872" s="198" t="s">
        <v>5697</v>
      </c>
      <c r="J1872" s="68"/>
      <c r="K1872" s="68"/>
      <c r="L1872" s="68"/>
      <c r="M1872" s="68"/>
      <c r="N1872" s="362"/>
      <c r="O1872" s="362"/>
      <c r="P1872" s="216">
        <v>50</v>
      </c>
      <c r="Q1872" s="216">
        <v>0</v>
      </c>
      <c r="R1872" s="68" t="s">
        <v>638</v>
      </c>
      <c r="S1872" s="363"/>
      <c r="T1872" s="277"/>
    </row>
    <row r="1873" spans="1:20" ht="76.5">
      <c r="A1873" s="192">
        <v>10</v>
      </c>
      <c r="B1873" s="68"/>
      <c r="C1873" s="214" t="s">
        <v>38</v>
      </c>
      <c r="D1873" s="215">
        <v>45118</v>
      </c>
      <c r="E1873" s="192" t="s">
        <v>4656</v>
      </c>
      <c r="F1873" s="192" t="s">
        <v>14</v>
      </c>
      <c r="G1873" s="192">
        <v>2335547</v>
      </c>
      <c r="H1873" s="68"/>
      <c r="I1873" s="198" t="s">
        <v>5698</v>
      </c>
      <c r="J1873" s="68"/>
      <c r="K1873" s="68"/>
      <c r="L1873" s="68"/>
      <c r="M1873" s="68"/>
      <c r="N1873" s="362"/>
      <c r="O1873" s="362"/>
      <c r="P1873" s="216">
        <v>50</v>
      </c>
      <c r="Q1873" s="216">
        <v>0</v>
      </c>
      <c r="R1873" s="68" t="s">
        <v>638</v>
      </c>
      <c r="S1873" s="363"/>
      <c r="T1873" s="277"/>
    </row>
    <row r="1874" spans="1:20" ht="63.75">
      <c r="A1874" s="192">
        <v>35</v>
      </c>
      <c r="B1874" s="68"/>
      <c r="C1874" s="214" t="s">
        <v>43</v>
      </c>
      <c r="D1874" s="215">
        <v>45118</v>
      </c>
      <c r="E1874" s="192" t="s">
        <v>4657</v>
      </c>
      <c r="F1874" s="192" t="s">
        <v>3</v>
      </c>
      <c r="G1874" s="192">
        <v>2125489</v>
      </c>
      <c r="H1874" s="68"/>
      <c r="I1874" s="198" t="s">
        <v>5699</v>
      </c>
      <c r="J1874" s="68"/>
      <c r="K1874" s="68"/>
      <c r="L1874" s="68"/>
      <c r="M1874" s="68"/>
      <c r="N1874" s="362"/>
      <c r="O1874" s="362"/>
      <c r="P1874" s="216">
        <v>0</v>
      </c>
      <c r="Q1874" s="216">
        <v>991.3</v>
      </c>
      <c r="R1874" s="68" t="s">
        <v>638</v>
      </c>
      <c r="S1874" s="363"/>
      <c r="T1874" s="277"/>
    </row>
    <row r="1875" spans="1:20" ht="63.75">
      <c r="A1875" s="192">
        <v>35</v>
      </c>
      <c r="B1875" s="68"/>
      <c r="C1875" s="214" t="s">
        <v>43</v>
      </c>
      <c r="D1875" s="215">
        <v>45118</v>
      </c>
      <c r="E1875" s="192" t="s">
        <v>4658</v>
      </c>
      <c r="F1875" s="192" t="s">
        <v>3</v>
      </c>
      <c r="G1875" s="192">
        <v>2125490</v>
      </c>
      <c r="H1875" s="68"/>
      <c r="I1875" s="198" t="s">
        <v>5700</v>
      </c>
      <c r="J1875" s="68"/>
      <c r="K1875" s="68"/>
      <c r="L1875" s="68"/>
      <c r="M1875" s="68"/>
      <c r="N1875" s="362"/>
      <c r="O1875" s="362"/>
      <c r="P1875" s="216">
        <v>0</v>
      </c>
      <c r="Q1875" s="216">
        <v>3871.2</v>
      </c>
      <c r="R1875" s="68" t="s">
        <v>638</v>
      </c>
      <c r="S1875" s="363"/>
      <c r="T1875" s="277"/>
    </row>
    <row r="1876" spans="1:20" ht="63.75">
      <c r="A1876" s="192">
        <v>35</v>
      </c>
      <c r="B1876" s="68"/>
      <c r="C1876" s="214" t="s">
        <v>43</v>
      </c>
      <c r="D1876" s="215">
        <v>45118</v>
      </c>
      <c r="E1876" s="192" t="s">
        <v>4659</v>
      </c>
      <c r="F1876" s="192" t="s">
        <v>3</v>
      </c>
      <c r="G1876" s="192">
        <v>2125495</v>
      </c>
      <c r="H1876" s="68"/>
      <c r="I1876" s="198" t="s">
        <v>5701</v>
      </c>
      <c r="J1876" s="68"/>
      <c r="K1876" s="68"/>
      <c r="L1876" s="68"/>
      <c r="M1876" s="68"/>
      <c r="N1876" s="362"/>
      <c r="O1876" s="362"/>
      <c r="P1876" s="216">
        <v>0</v>
      </c>
      <c r="Q1876" s="216">
        <v>579.20000000000005</v>
      </c>
      <c r="R1876" s="68" t="s">
        <v>638</v>
      </c>
      <c r="S1876" s="363"/>
      <c r="T1876" s="277"/>
    </row>
    <row r="1877" spans="1:20" ht="89.25">
      <c r="A1877" s="192">
        <v>267</v>
      </c>
      <c r="B1877" s="68"/>
      <c r="C1877" s="214" t="s">
        <v>107</v>
      </c>
      <c r="D1877" s="215">
        <v>45118</v>
      </c>
      <c r="E1877" s="192" t="s">
        <v>4660</v>
      </c>
      <c r="F1877" s="192" t="s">
        <v>3</v>
      </c>
      <c r="G1877" s="192">
        <v>2125505</v>
      </c>
      <c r="H1877" s="68"/>
      <c r="I1877" s="198" t="s">
        <v>5702</v>
      </c>
      <c r="J1877" s="68"/>
      <c r="K1877" s="68"/>
      <c r="L1877" s="68"/>
      <c r="M1877" s="68"/>
      <c r="N1877" s="362"/>
      <c r="O1877" s="362"/>
      <c r="P1877" s="216">
        <v>0</v>
      </c>
      <c r="Q1877" s="216">
        <v>679551.78</v>
      </c>
      <c r="R1877" s="68" t="s">
        <v>638</v>
      </c>
      <c r="S1877" s="363"/>
      <c r="T1877" s="277"/>
    </row>
    <row r="1878" spans="1:20" ht="89.25">
      <c r="A1878" s="192">
        <v>267</v>
      </c>
      <c r="B1878" s="68"/>
      <c r="C1878" s="214" t="s">
        <v>107</v>
      </c>
      <c r="D1878" s="215">
        <v>45118</v>
      </c>
      <c r="E1878" s="192" t="s">
        <v>4660</v>
      </c>
      <c r="F1878" s="192" t="s">
        <v>3</v>
      </c>
      <c r="G1878" s="192">
        <v>2125505</v>
      </c>
      <c r="H1878" s="68"/>
      <c r="I1878" s="198" t="s">
        <v>5702</v>
      </c>
      <c r="J1878" s="68"/>
      <c r="K1878" s="68"/>
      <c r="L1878" s="68"/>
      <c r="M1878" s="68"/>
      <c r="N1878" s="362"/>
      <c r="O1878" s="362"/>
      <c r="P1878" s="216">
        <v>0</v>
      </c>
      <c r="Q1878" s="216">
        <v>567173.11</v>
      </c>
      <c r="R1878" s="68" t="s">
        <v>638</v>
      </c>
      <c r="S1878" s="363"/>
      <c r="T1878" s="277"/>
    </row>
    <row r="1879" spans="1:20" ht="89.25">
      <c r="A1879" s="192">
        <v>587</v>
      </c>
      <c r="B1879" s="68"/>
      <c r="C1879" s="214" t="s">
        <v>673</v>
      </c>
      <c r="D1879" s="215">
        <v>45118</v>
      </c>
      <c r="E1879" s="192" t="s">
        <v>4661</v>
      </c>
      <c r="F1879" s="192" t="s">
        <v>3</v>
      </c>
      <c r="G1879" s="192">
        <v>2125510</v>
      </c>
      <c r="H1879" s="68"/>
      <c r="I1879" s="198" t="s">
        <v>5703</v>
      </c>
      <c r="J1879" s="68"/>
      <c r="K1879" s="68"/>
      <c r="L1879" s="68"/>
      <c r="M1879" s="68"/>
      <c r="N1879" s="362"/>
      <c r="O1879" s="362"/>
      <c r="P1879" s="216">
        <v>0</v>
      </c>
      <c r="Q1879" s="216">
        <v>918838.87</v>
      </c>
      <c r="R1879" s="68" t="s">
        <v>638</v>
      </c>
      <c r="S1879" s="363"/>
      <c r="T1879" s="277"/>
    </row>
    <row r="1880" spans="1:20" ht="89.25">
      <c r="A1880" s="192">
        <v>660</v>
      </c>
      <c r="B1880" s="68"/>
      <c r="C1880" s="214" t="s">
        <v>176</v>
      </c>
      <c r="D1880" s="215">
        <v>45118</v>
      </c>
      <c r="E1880" s="192" t="s">
        <v>4662</v>
      </c>
      <c r="F1880" s="192" t="s">
        <v>3</v>
      </c>
      <c r="G1880" s="192">
        <v>2125538</v>
      </c>
      <c r="H1880" s="68"/>
      <c r="I1880" s="198" t="s">
        <v>5704</v>
      </c>
      <c r="J1880" s="68"/>
      <c r="K1880" s="68"/>
      <c r="L1880" s="68"/>
      <c r="M1880" s="68"/>
      <c r="N1880" s="362"/>
      <c r="O1880" s="362"/>
      <c r="P1880" s="216">
        <v>0</v>
      </c>
      <c r="Q1880" s="216">
        <v>37030.74</v>
      </c>
      <c r="R1880" s="68" t="s">
        <v>1464</v>
      </c>
      <c r="S1880" s="363"/>
      <c r="T1880" s="277"/>
    </row>
    <row r="1881" spans="1:20" ht="89.25">
      <c r="A1881" s="192">
        <v>660</v>
      </c>
      <c r="B1881" s="68"/>
      <c r="C1881" s="214" t="s">
        <v>176</v>
      </c>
      <c r="D1881" s="215">
        <v>45118</v>
      </c>
      <c r="E1881" s="192" t="s">
        <v>4662</v>
      </c>
      <c r="F1881" s="192" t="s">
        <v>3</v>
      </c>
      <c r="G1881" s="192">
        <v>2125538</v>
      </c>
      <c r="H1881" s="68"/>
      <c r="I1881" s="198" t="s">
        <v>5704</v>
      </c>
      <c r="J1881" s="68"/>
      <c r="K1881" s="68"/>
      <c r="L1881" s="68"/>
      <c r="M1881" s="68"/>
      <c r="N1881" s="362"/>
      <c r="O1881" s="362"/>
      <c r="P1881" s="216">
        <v>0</v>
      </c>
      <c r="Q1881" s="216">
        <v>68291.399999999994</v>
      </c>
      <c r="R1881" s="68" t="s">
        <v>1464</v>
      </c>
      <c r="S1881" s="363"/>
      <c r="T1881" s="277"/>
    </row>
    <row r="1882" spans="1:20" ht="89.25">
      <c r="A1882" s="192">
        <v>660</v>
      </c>
      <c r="B1882" s="68"/>
      <c r="C1882" s="214" t="s">
        <v>176</v>
      </c>
      <c r="D1882" s="215">
        <v>45118</v>
      </c>
      <c r="E1882" s="192" t="s">
        <v>4662</v>
      </c>
      <c r="F1882" s="192" t="s">
        <v>3</v>
      </c>
      <c r="G1882" s="192">
        <v>2125538</v>
      </c>
      <c r="H1882" s="68"/>
      <c r="I1882" s="198" t="s">
        <v>5704</v>
      </c>
      <c r="J1882" s="68"/>
      <c r="K1882" s="68"/>
      <c r="L1882" s="68"/>
      <c r="M1882" s="68"/>
      <c r="N1882" s="362"/>
      <c r="O1882" s="362"/>
      <c r="P1882" s="216">
        <v>0</v>
      </c>
      <c r="Q1882" s="216">
        <v>32884.49</v>
      </c>
      <c r="R1882" s="68" t="s">
        <v>1464</v>
      </c>
      <c r="S1882" s="363"/>
      <c r="T1882" s="277"/>
    </row>
    <row r="1883" spans="1:20" ht="89.25">
      <c r="A1883" s="192">
        <v>15</v>
      </c>
      <c r="B1883" s="68"/>
      <c r="C1883" s="214" t="s">
        <v>39</v>
      </c>
      <c r="D1883" s="215">
        <v>45118</v>
      </c>
      <c r="E1883" s="192" t="s">
        <v>4662</v>
      </c>
      <c r="F1883" s="192" t="s">
        <v>3</v>
      </c>
      <c r="G1883" s="192">
        <v>2125538</v>
      </c>
      <c r="H1883" s="68"/>
      <c r="I1883" s="198" t="s">
        <v>5704</v>
      </c>
      <c r="J1883" s="68"/>
      <c r="K1883" s="68"/>
      <c r="L1883" s="68"/>
      <c r="M1883" s="68"/>
      <c r="N1883" s="362"/>
      <c r="O1883" s="362"/>
      <c r="P1883" s="216">
        <v>0</v>
      </c>
      <c r="Q1883" s="216">
        <v>131790.84</v>
      </c>
      <c r="R1883" s="68" t="s">
        <v>1464</v>
      </c>
      <c r="S1883" s="363"/>
      <c r="T1883" s="277"/>
    </row>
    <row r="1884" spans="1:20" ht="89.25">
      <c r="A1884" s="192">
        <v>46</v>
      </c>
      <c r="B1884" s="68"/>
      <c r="C1884" s="214" t="s">
        <v>1379</v>
      </c>
      <c r="D1884" s="215">
        <v>45118</v>
      </c>
      <c r="E1884" s="192" t="s">
        <v>4662</v>
      </c>
      <c r="F1884" s="192" t="s">
        <v>3</v>
      </c>
      <c r="G1884" s="192">
        <v>2125538</v>
      </c>
      <c r="H1884" s="68"/>
      <c r="I1884" s="198" t="s">
        <v>5704</v>
      </c>
      <c r="J1884" s="68"/>
      <c r="K1884" s="68"/>
      <c r="L1884" s="68"/>
      <c r="M1884" s="68"/>
      <c r="N1884" s="362"/>
      <c r="O1884" s="362"/>
      <c r="P1884" s="216">
        <v>0</v>
      </c>
      <c r="Q1884" s="216">
        <v>2784.05</v>
      </c>
      <c r="R1884" s="68" t="s">
        <v>1464</v>
      </c>
      <c r="S1884" s="363"/>
      <c r="T1884" s="277"/>
    </row>
    <row r="1885" spans="1:20" ht="89.25">
      <c r="A1885" s="192">
        <v>212</v>
      </c>
      <c r="B1885" s="68"/>
      <c r="C1885" s="214" t="s">
        <v>90</v>
      </c>
      <c r="D1885" s="215">
        <v>45118</v>
      </c>
      <c r="E1885" s="192" t="s">
        <v>4662</v>
      </c>
      <c r="F1885" s="192" t="s">
        <v>3</v>
      </c>
      <c r="G1885" s="192">
        <v>2125538</v>
      </c>
      <c r="H1885" s="68"/>
      <c r="I1885" s="198" t="s">
        <v>5704</v>
      </c>
      <c r="J1885" s="68"/>
      <c r="K1885" s="68"/>
      <c r="L1885" s="68"/>
      <c r="M1885" s="68"/>
      <c r="N1885" s="362"/>
      <c r="O1885" s="362"/>
      <c r="P1885" s="216">
        <v>0</v>
      </c>
      <c r="Q1885" s="216">
        <v>11163.6</v>
      </c>
      <c r="R1885" s="68" t="s">
        <v>1464</v>
      </c>
      <c r="S1885" s="363"/>
      <c r="T1885" s="277"/>
    </row>
    <row r="1886" spans="1:20" ht="89.25">
      <c r="A1886" s="192">
        <v>283</v>
      </c>
      <c r="B1886" s="68"/>
      <c r="C1886" s="214" t="s">
        <v>115</v>
      </c>
      <c r="D1886" s="215">
        <v>45118</v>
      </c>
      <c r="E1886" s="192" t="s">
        <v>4662</v>
      </c>
      <c r="F1886" s="192" t="s">
        <v>3</v>
      </c>
      <c r="G1886" s="192">
        <v>2125538</v>
      </c>
      <c r="H1886" s="68"/>
      <c r="I1886" s="198" t="s">
        <v>5704</v>
      </c>
      <c r="J1886" s="68"/>
      <c r="K1886" s="68"/>
      <c r="L1886" s="68"/>
      <c r="M1886" s="68"/>
      <c r="N1886" s="362"/>
      <c r="O1886" s="362"/>
      <c r="P1886" s="216">
        <v>0</v>
      </c>
      <c r="Q1886" s="216">
        <v>3394.55</v>
      </c>
      <c r="R1886" s="68" t="s">
        <v>1464</v>
      </c>
      <c r="S1886" s="363"/>
      <c r="T1886" s="277"/>
    </row>
    <row r="1887" spans="1:20" ht="89.25">
      <c r="A1887" s="192">
        <v>580</v>
      </c>
      <c r="B1887" s="68"/>
      <c r="C1887" s="214" t="s">
        <v>169</v>
      </c>
      <c r="D1887" s="215">
        <v>45118</v>
      </c>
      <c r="E1887" s="192" t="s">
        <v>4662</v>
      </c>
      <c r="F1887" s="192" t="s">
        <v>3</v>
      </c>
      <c r="G1887" s="192">
        <v>2125538</v>
      </c>
      <c r="H1887" s="68"/>
      <c r="I1887" s="198" t="s">
        <v>5704</v>
      </c>
      <c r="J1887" s="68"/>
      <c r="K1887" s="68"/>
      <c r="L1887" s="68"/>
      <c r="M1887" s="68"/>
      <c r="N1887" s="362"/>
      <c r="O1887" s="362"/>
      <c r="P1887" s="216">
        <v>0</v>
      </c>
      <c r="Q1887" s="216">
        <v>434.56</v>
      </c>
      <c r="R1887" s="68" t="s">
        <v>1464</v>
      </c>
      <c r="S1887" s="363"/>
      <c r="T1887" s="277"/>
    </row>
    <row r="1888" spans="1:20" ht="89.25">
      <c r="A1888" s="192">
        <v>20</v>
      </c>
      <c r="B1888" s="68"/>
      <c r="C1888" s="214" t="s">
        <v>41</v>
      </c>
      <c r="D1888" s="215">
        <v>45118</v>
      </c>
      <c r="E1888" s="192" t="s">
        <v>4662</v>
      </c>
      <c r="F1888" s="192" t="s">
        <v>3</v>
      </c>
      <c r="G1888" s="192">
        <v>2125538</v>
      </c>
      <c r="H1888" s="68"/>
      <c r="I1888" s="198" t="s">
        <v>5704</v>
      </c>
      <c r="J1888" s="68"/>
      <c r="K1888" s="68"/>
      <c r="L1888" s="68"/>
      <c r="M1888" s="68"/>
      <c r="N1888" s="362"/>
      <c r="O1888" s="362"/>
      <c r="P1888" s="216">
        <v>0</v>
      </c>
      <c r="Q1888" s="216">
        <v>2298.06</v>
      </c>
      <c r="R1888" s="68" t="s">
        <v>1464</v>
      </c>
      <c r="S1888" s="363"/>
      <c r="T1888" s="277"/>
    </row>
    <row r="1889" spans="1:20" ht="89.25">
      <c r="A1889" s="192">
        <v>20</v>
      </c>
      <c r="B1889" s="68"/>
      <c r="C1889" s="214" t="s">
        <v>41</v>
      </c>
      <c r="D1889" s="215">
        <v>45118</v>
      </c>
      <c r="E1889" s="192" t="s">
        <v>4662</v>
      </c>
      <c r="F1889" s="192" t="s">
        <v>3</v>
      </c>
      <c r="G1889" s="192">
        <v>2125538</v>
      </c>
      <c r="H1889" s="68"/>
      <c r="I1889" s="198" t="s">
        <v>5704</v>
      </c>
      <c r="J1889" s="68"/>
      <c r="K1889" s="68"/>
      <c r="L1889" s="68"/>
      <c r="M1889" s="68"/>
      <c r="N1889" s="362"/>
      <c r="O1889" s="362"/>
      <c r="P1889" s="216">
        <v>0</v>
      </c>
      <c r="Q1889" s="216">
        <v>2291.6</v>
      </c>
      <c r="R1889" s="68" t="s">
        <v>1464</v>
      </c>
      <c r="S1889" s="363"/>
      <c r="T1889" s="277"/>
    </row>
    <row r="1890" spans="1:20" ht="89.25">
      <c r="A1890" s="192">
        <v>660</v>
      </c>
      <c r="B1890" s="68"/>
      <c r="C1890" s="214" t="s">
        <v>176</v>
      </c>
      <c r="D1890" s="215">
        <v>45118</v>
      </c>
      <c r="E1890" s="192" t="s">
        <v>4662</v>
      </c>
      <c r="F1890" s="192" t="s">
        <v>3</v>
      </c>
      <c r="G1890" s="192">
        <v>2125538</v>
      </c>
      <c r="H1890" s="68"/>
      <c r="I1890" s="198" t="s">
        <v>5704</v>
      </c>
      <c r="J1890" s="68"/>
      <c r="K1890" s="68"/>
      <c r="L1890" s="68"/>
      <c r="M1890" s="68"/>
      <c r="N1890" s="362"/>
      <c r="O1890" s="362"/>
      <c r="P1890" s="216">
        <v>0</v>
      </c>
      <c r="Q1890" s="216">
        <v>37989.279999999999</v>
      </c>
      <c r="R1890" s="68" t="s">
        <v>1464</v>
      </c>
      <c r="S1890" s="363"/>
      <c r="T1890" s="277"/>
    </row>
    <row r="1891" spans="1:20" ht="89.25">
      <c r="A1891" s="192">
        <v>681</v>
      </c>
      <c r="B1891" s="68"/>
      <c r="C1891" s="214" t="s">
        <v>180</v>
      </c>
      <c r="D1891" s="215">
        <v>45118</v>
      </c>
      <c r="E1891" s="192" t="s">
        <v>4662</v>
      </c>
      <c r="F1891" s="192" t="s">
        <v>3</v>
      </c>
      <c r="G1891" s="192">
        <v>2125538</v>
      </c>
      <c r="H1891" s="68"/>
      <c r="I1891" s="198" t="s">
        <v>5704</v>
      </c>
      <c r="J1891" s="68"/>
      <c r="K1891" s="68"/>
      <c r="L1891" s="68"/>
      <c r="M1891" s="68"/>
      <c r="N1891" s="362"/>
      <c r="O1891" s="362"/>
      <c r="P1891" s="216">
        <v>0</v>
      </c>
      <c r="Q1891" s="216">
        <v>3313.9</v>
      </c>
      <c r="R1891" s="68" t="s">
        <v>1464</v>
      </c>
      <c r="S1891" s="363"/>
      <c r="T1891" s="277"/>
    </row>
    <row r="1892" spans="1:20" ht="89.25">
      <c r="A1892" s="192">
        <v>46</v>
      </c>
      <c r="B1892" s="68"/>
      <c r="C1892" s="214" t="s">
        <v>1379</v>
      </c>
      <c r="D1892" s="215">
        <v>45118</v>
      </c>
      <c r="E1892" s="192" t="s">
        <v>4662</v>
      </c>
      <c r="F1892" s="192" t="s">
        <v>3</v>
      </c>
      <c r="G1892" s="192">
        <v>2125538</v>
      </c>
      <c r="H1892" s="68"/>
      <c r="I1892" s="198" t="s">
        <v>5704</v>
      </c>
      <c r="J1892" s="68"/>
      <c r="K1892" s="68"/>
      <c r="L1892" s="68"/>
      <c r="M1892" s="68"/>
      <c r="N1892" s="362"/>
      <c r="O1892" s="362"/>
      <c r="P1892" s="216">
        <v>0</v>
      </c>
      <c r="Q1892" s="216">
        <v>16198.75</v>
      </c>
      <c r="R1892" s="68" t="s">
        <v>1464</v>
      </c>
      <c r="S1892" s="363"/>
      <c r="T1892" s="277"/>
    </row>
    <row r="1893" spans="1:20" ht="89.25">
      <c r="A1893" s="192">
        <v>70</v>
      </c>
      <c r="B1893" s="68"/>
      <c r="C1893" s="214" t="s">
        <v>47</v>
      </c>
      <c r="D1893" s="215">
        <v>45118</v>
      </c>
      <c r="E1893" s="192" t="s">
        <v>4662</v>
      </c>
      <c r="F1893" s="192" t="s">
        <v>3</v>
      </c>
      <c r="G1893" s="192">
        <v>2125538</v>
      </c>
      <c r="H1893" s="68"/>
      <c r="I1893" s="198" t="s">
        <v>5704</v>
      </c>
      <c r="J1893" s="68"/>
      <c r="K1893" s="68"/>
      <c r="L1893" s="68"/>
      <c r="M1893" s="68"/>
      <c r="N1893" s="362"/>
      <c r="O1893" s="362"/>
      <c r="P1893" s="216">
        <v>0</v>
      </c>
      <c r="Q1893" s="216">
        <v>14295.42</v>
      </c>
      <c r="R1893" s="68" t="s">
        <v>1464</v>
      </c>
      <c r="S1893" s="363"/>
      <c r="T1893" s="277"/>
    </row>
    <row r="1894" spans="1:20" ht="89.25">
      <c r="A1894" s="192">
        <v>580</v>
      </c>
      <c r="B1894" s="68"/>
      <c r="C1894" s="214" t="s">
        <v>169</v>
      </c>
      <c r="D1894" s="215">
        <v>45118</v>
      </c>
      <c r="E1894" s="192" t="s">
        <v>4662</v>
      </c>
      <c r="F1894" s="192" t="s">
        <v>3</v>
      </c>
      <c r="G1894" s="192">
        <v>2125538</v>
      </c>
      <c r="H1894" s="68"/>
      <c r="I1894" s="198" t="s">
        <v>5704</v>
      </c>
      <c r="J1894" s="68"/>
      <c r="K1894" s="68"/>
      <c r="L1894" s="68"/>
      <c r="M1894" s="68"/>
      <c r="N1894" s="362"/>
      <c r="O1894" s="362"/>
      <c r="P1894" s="216">
        <v>0</v>
      </c>
      <c r="Q1894" s="216">
        <v>9965.56</v>
      </c>
      <c r="R1894" s="68" t="s">
        <v>1464</v>
      </c>
      <c r="S1894" s="363"/>
      <c r="T1894" s="277"/>
    </row>
    <row r="1895" spans="1:20" ht="89.25">
      <c r="A1895" s="192">
        <v>670</v>
      </c>
      <c r="B1895" s="68"/>
      <c r="C1895" s="214" t="s">
        <v>178</v>
      </c>
      <c r="D1895" s="215">
        <v>45118</v>
      </c>
      <c r="E1895" s="192" t="s">
        <v>4662</v>
      </c>
      <c r="F1895" s="192" t="s">
        <v>3</v>
      </c>
      <c r="G1895" s="192">
        <v>2125538</v>
      </c>
      <c r="H1895" s="68"/>
      <c r="I1895" s="198" t="s">
        <v>5704</v>
      </c>
      <c r="J1895" s="68"/>
      <c r="K1895" s="68"/>
      <c r="L1895" s="68"/>
      <c r="M1895" s="68"/>
      <c r="N1895" s="362"/>
      <c r="O1895" s="362"/>
      <c r="P1895" s="216">
        <v>0</v>
      </c>
      <c r="Q1895" s="216">
        <v>1411.45</v>
      </c>
      <c r="R1895" s="68" t="s">
        <v>1464</v>
      </c>
      <c r="S1895" s="363"/>
      <c r="T1895" s="277"/>
    </row>
    <row r="1896" spans="1:20" ht="89.25">
      <c r="A1896" s="192">
        <v>30</v>
      </c>
      <c r="B1896" s="68"/>
      <c r="C1896" s="214" t="s">
        <v>642</v>
      </c>
      <c r="D1896" s="215">
        <v>45118</v>
      </c>
      <c r="E1896" s="192" t="s">
        <v>4662</v>
      </c>
      <c r="F1896" s="192" t="s">
        <v>3</v>
      </c>
      <c r="G1896" s="192">
        <v>2125538</v>
      </c>
      <c r="H1896" s="68"/>
      <c r="I1896" s="198" t="s">
        <v>5704</v>
      </c>
      <c r="J1896" s="68"/>
      <c r="K1896" s="68"/>
      <c r="L1896" s="68"/>
      <c r="M1896" s="68"/>
      <c r="N1896" s="362"/>
      <c r="O1896" s="362"/>
      <c r="P1896" s="216">
        <v>0</v>
      </c>
      <c r="Q1896" s="216">
        <v>205.92</v>
      </c>
      <c r="R1896" s="68" t="s">
        <v>1464</v>
      </c>
      <c r="S1896" s="363"/>
      <c r="T1896" s="277"/>
    </row>
    <row r="1897" spans="1:20" ht="89.25">
      <c r="A1897" s="192">
        <v>682</v>
      </c>
      <c r="B1897" s="68"/>
      <c r="C1897" s="214" t="s">
        <v>1250</v>
      </c>
      <c r="D1897" s="215">
        <v>45118</v>
      </c>
      <c r="E1897" s="192" t="s">
        <v>4662</v>
      </c>
      <c r="F1897" s="192" t="s">
        <v>3</v>
      </c>
      <c r="G1897" s="192">
        <v>2125538</v>
      </c>
      <c r="H1897" s="68"/>
      <c r="I1897" s="198" t="s">
        <v>5704</v>
      </c>
      <c r="J1897" s="68"/>
      <c r="K1897" s="68"/>
      <c r="L1897" s="68"/>
      <c r="M1897" s="68"/>
      <c r="N1897" s="362"/>
      <c r="O1897" s="362"/>
      <c r="P1897" s="216">
        <v>0</v>
      </c>
      <c r="Q1897" s="216">
        <v>8595.98</v>
      </c>
      <c r="R1897" s="68" t="s">
        <v>1464</v>
      </c>
      <c r="S1897" s="363"/>
      <c r="T1897" s="277"/>
    </row>
    <row r="1898" spans="1:20" ht="89.25">
      <c r="A1898" s="192">
        <v>46</v>
      </c>
      <c r="B1898" s="68"/>
      <c r="C1898" s="214" t="s">
        <v>1379</v>
      </c>
      <c r="D1898" s="215">
        <v>45118</v>
      </c>
      <c r="E1898" s="192" t="s">
        <v>4662</v>
      </c>
      <c r="F1898" s="192" t="s">
        <v>3</v>
      </c>
      <c r="G1898" s="192">
        <v>2125538</v>
      </c>
      <c r="H1898" s="68"/>
      <c r="I1898" s="198" t="s">
        <v>5704</v>
      </c>
      <c r="J1898" s="68"/>
      <c r="K1898" s="68"/>
      <c r="L1898" s="68"/>
      <c r="M1898" s="68"/>
      <c r="N1898" s="362"/>
      <c r="O1898" s="362"/>
      <c r="P1898" s="216">
        <v>0</v>
      </c>
      <c r="Q1898" s="216">
        <v>31654.86</v>
      </c>
      <c r="R1898" s="68" t="s">
        <v>1464</v>
      </c>
      <c r="S1898" s="363"/>
      <c r="T1898" s="277"/>
    </row>
    <row r="1899" spans="1:20" ht="89.25">
      <c r="A1899" s="192">
        <v>212</v>
      </c>
      <c r="B1899" s="68"/>
      <c r="C1899" s="214" t="s">
        <v>90</v>
      </c>
      <c r="D1899" s="215">
        <v>45118</v>
      </c>
      <c r="E1899" s="192" t="s">
        <v>4662</v>
      </c>
      <c r="F1899" s="192" t="s">
        <v>3</v>
      </c>
      <c r="G1899" s="192">
        <v>2125538</v>
      </c>
      <c r="H1899" s="68"/>
      <c r="I1899" s="198" t="s">
        <v>5704</v>
      </c>
      <c r="J1899" s="68"/>
      <c r="K1899" s="68"/>
      <c r="L1899" s="68"/>
      <c r="M1899" s="68"/>
      <c r="N1899" s="362"/>
      <c r="O1899" s="362"/>
      <c r="P1899" s="216">
        <v>0</v>
      </c>
      <c r="Q1899" s="216">
        <v>2454.64</v>
      </c>
      <c r="R1899" s="68" t="s">
        <v>1464</v>
      </c>
      <c r="S1899" s="363"/>
      <c r="T1899" s="277"/>
    </row>
    <row r="1900" spans="1:20" ht="89.25">
      <c r="A1900" s="192">
        <v>46</v>
      </c>
      <c r="B1900" s="68"/>
      <c r="C1900" s="214" t="s">
        <v>1379</v>
      </c>
      <c r="D1900" s="215">
        <v>45118</v>
      </c>
      <c r="E1900" s="192" t="s">
        <v>4662</v>
      </c>
      <c r="F1900" s="192" t="s">
        <v>3</v>
      </c>
      <c r="G1900" s="192">
        <v>2125538</v>
      </c>
      <c r="H1900" s="68"/>
      <c r="I1900" s="198" t="s">
        <v>5704</v>
      </c>
      <c r="J1900" s="68"/>
      <c r="K1900" s="68"/>
      <c r="L1900" s="68"/>
      <c r="M1900" s="68"/>
      <c r="N1900" s="362"/>
      <c r="O1900" s="362"/>
      <c r="P1900" s="216">
        <v>0</v>
      </c>
      <c r="Q1900" s="216">
        <v>11300.59</v>
      </c>
      <c r="R1900" s="68" t="s">
        <v>1464</v>
      </c>
      <c r="S1900" s="363"/>
      <c r="T1900" s="277"/>
    </row>
    <row r="1901" spans="1:20" ht="89.25">
      <c r="A1901" s="192">
        <v>20</v>
      </c>
      <c r="B1901" s="68"/>
      <c r="C1901" s="214" t="s">
        <v>41</v>
      </c>
      <c r="D1901" s="215">
        <v>45118</v>
      </c>
      <c r="E1901" s="192" t="s">
        <v>4662</v>
      </c>
      <c r="F1901" s="192" t="s">
        <v>3</v>
      </c>
      <c r="G1901" s="192">
        <v>2125538</v>
      </c>
      <c r="H1901" s="68"/>
      <c r="I1901" s="198" t="s">
        <v>5704</v>
      </c>
      <c r="J1901" s="68"/>
      <c r="K1901" s="68"/>
      <c r="L1901" s="68"/>
      <c r="M1901" s="68"/>
      <c r="N1901" s="362"/>
      <c r="O1901" s="362"/>
      <c r="P1901" s="216">
        <v>0</v>
      </c>
      <c r="Q1901" s="216">
        <v>7149</v>
      </c>
      <c r="R1901" s="68" t="s">
        <v>1464</v>
      </c>
      <c r="S1901" s="363"/>
      <c r="T1901" s="277"/>
    </row>
    <row r="1902" spans="1:20" ht="89.25">
      <c r="A1902" s="192">
        <v>15</v>
      </c>
      <c r="B1902" s="68"/>
      <c r="C1902" s="214" t="s">
        <v>39</v>
      </c>
      <c r="D1902" s="215">
        <v>45118</v>
      </c>
      <c r="E1902" s="192" t="s">
        <v>4662</v>
      </c>
      <c r="F1902" s="192" t="s">
        <v>3</v>
      </c>
      <c r="G1902" s="192">
        <v>2125538</v>
      </c>
      <c r="H1902" s="68"/>
      <c r="I1902" s="198" t="s">
        <v>5704</v>
      </c>
      <c r="J1902" s="68"/>
      <c r="K1902" s="68"/>
      <c r="L1902" s="68"/>
      <c r="M1902" s="68"/>
      <c r="N1902" s="362"/>
      <c r="O1902" s="362"/>
      <c r="P1902" s="216">
        <v>0</v>
      </c>
      <c r="Q1902" s="216">
        <v>740.57</v>
      </c>
      <c r="R1902" s="68" t="s">
        <v>1464</v>
      </c>
      <c r="S1902" s="363"/>
      <c r="T1902" s="277"/>
    </row>
    <row r="1903" spans="1:20" ht="89.25">
      <c r="A1903" s="192">
        <v>682</v>
      </c>
      <c r="B1903" s="68"/>
      <c r="C1903" s="214" t="s">
        <v>1250</v>
      </c>
      <c r="D1903" s="215">
        <v>45118</v>
      </c>
      <c r="E1903" s="192" t="s">
        <v>4662</v>
      </c>
      <c r="F1903" s="192" t="s">
        <v>3</v>
      </c>
      <c r="G1903" s="192">
        <v>2125538</v>
      </c>
      <c r="H1903" s="68"/>
      <c r="I1903" s="198" t="s">
        <v>5704</v>
      </c>
      <c r="J1903" s="68"/>
      <c r="K1903" s="68"/>
      <c r="L1903" s="68"/>
      <c r="M1903" s="68"/>
      <c r="N1903" s="362"/>
      <c r="O1903" s="362"/>
      <c r="P1903" s="216">
        <v>0</v>
      </c>
      <c r="Q1903" s="216">
        <v>4832.5200000000004</v>
      </c>
      <c r="R1903" s="68" t="s">
        <v>1464</v>
      </c>
      <c r="S1903" s="363"/>
      <c r="T1903" s="277"/>
    </row>
    <row r="1904" spans="1:20" ht="63.75">
      <c r="A1904" s="192">
        <v>903</v>
      </c>
      <c r="B1904" s="68"/>
      <c r="C1904" s="214" t="s">
        <v>192</v>
      </c>
      <c r="D1904" s="215">
        <v>45118</v>
      </c>
      <c r="E1904" s="192" t="s">
        <v>4663</v>
      </c>
      <c r="F1904" s="192" t="s">
        <v>3</v>
      </c>
      <c r="G1904" s="192">
        <v>2125540</v>
      </c>
      <c r="H1904" s="68"/>
      <c r="I1904" s="198" t="s">
        <v>5705</v>
      </c>
      <c r="J1904" s="68"/>
      <c r="K1904" s="68"/>
      <c r="L1904" s="68"/>
      <c r="M1904" s="68"/>
      <c r="N1904" s="362"/>
      <c r="O1904" s="362"/>
      <c r="P1904" s="216">
        <v>0</v>
      </c>
      <c r="Q1904" s="216">
        <v>314636.88</v>
      </c>
      <c r="R1904" s="68" t="s">
        <v>638</v>
      </c>
      <c r="S1904" s="363"/>
      <c r="T1904" s="277"/>
    </row>
    <row r="1905" spans="1:20" ht="89.25">
      <c r="A1905" s="192">
        <v>212</v>
      </c>
      <c r="B1905" s="68"/>
      <c r="C1905" s="214" t="s">
        <v>90</v>
      </c>
      <c r="D1905" s="215">
        <v>45118</v>
      </c>
      <c r="E1905" s="192" t="s">
        <v>4664</v>
      </c>
      <c r="F1905" s="192" t="s">
        <v>3</v>
      </c>
      <c r="G1905" s="192">
        <v>2125541</v>
      </c>
      <c r="H1905" s="68"/>
      <c r="I1905" s="198" t="s">
        <v>5706</v>
      </c>
      <c r="J1905" s="68"/>
      <c r="K1905" s="68"/>
      <c r="L1905" s="68"/>
      <c r="M1905" s="68"/>
      <c r="N1905" s="362"/>
      <c r="O1905" s="362"/>
      <c r="P1905" s="216">
        <v>0</v>
      </c>
      <c r="Q1905" s="216">
        <v>13679.94</v>
      </c>
      <c r="R1905" s="68" t="s">
        <v>638</v>
      </c>
      <c r="S1905" s="363"/>
      <c r="T1905" s="277"/>
    </row>
    <row r="1906" spans="1:20" ht="89.25">
      <c r="A1906" s="192">
        <v>15</v>
      </c>
      <c r="B1906" s="68"/>
      <c r="C1906" s="214" t="s">
        <v>39</v>
      </c>
      <c r="D1906" s="215">
        <v>45118</v>
      </c>
      <c r="E1906" s="192" t="s">
        <v>4664</v>
      </c>
      <c r="F1906" s="192" t="s">
        <v>3</v>
      </c>
      <c r="G1906" s="192">
        <v>2125541</v>
      </c>
      <c r="H1906" s="68"/>
      <c r="I1906" s="198" t="s">
        <v>5706</v>
      </c>
      <c r="J1906" s="68"/>
      <c r="K1906" s="68"/>
      <c r="L1906" s="68"/>
      <c r="M1906" s="68"/>
      <c r="N1906" s="362"/>
      <c r="O1906" s="362"/>
      <c r="P1906" s="216">
        <v>0</v>
      </c>
      <c r="Q1906" s="216">
        <v>220804.95</v>
      </c>
      <c r="R1906" s="68" t="s">
        <v>638</v>
      </c>
      <c r="S1906" s="363"/>
      <c r="T1906" s="277"/>
    </row>
    <row r="1907" spans="1:20" ht="89.25">
      <c r="A1907" s="192">
        <v>15</v>
      </c>
      <c r="B1907" s="68"/>
      <c r="C1907" s="214" t="s">
        <v>39</v>
      </c>
      <c r="D1907" s="215">
        <v>45118</v>
      </c>
      <c r="E1907" s="192" t="s">
        <v>4664</v>
      </c>
      <c r="F1907" s="192" t="s">
        <v>3</v>
      </c>
      <c r="G1907" s="192">
        <v>2125541</v>
      </c>
      <c r="H1907" s="68"/>
      <c r="I1907" s="198" t="s">
        <v>5706</v>
      </c>
      <c r="J1907" s="68"/>
      <c r="K1907" s="68"/>
      <c r="L1907" s="68"/>
      <c r="M1907" s="68"/>
      <c r="N1907" s="362"/>
      <c r="O1907" s="362"/>
      <c r="P1907" s="216">
        <v>0</v>
      </c>
      <c r="Q1907" s="216">
        <v>59311.54</v>
      </c>
      <c r="R1907" s="68" t="s">
        <v>638</v>
      </c>
      <c r="S1907" s="363"/>
      <c r="T1907" s="277"/>
    </row>
    <row r="1908" spans="1:20" ht="89.25">
      <c r="A1908" s="192">
        <v>283</v>
      </c>
      <c r="B1908" s="68"/>
      <c r="C1908" s="214" t="s">
        <v>115</v>
      </c>
      <c r="D1908" s="215">
        <v>45118</v>
      </c>
      <c r="E1908" s="192" t="s">
        <v>4664</v>
      </c>
      <c r="F1908" s="192" t="s">
        <v>3</v>
      </c>
      <c r="G1908" s="192">
        <v>2125541</v>
      </c>
      <c r="H1908" s="68"/>
      <c r="I1908" s="198" t="s">
        <v>5706</v>
      </c>
      <c r="J1908" s="68"/>
      <c r="K1908" s="68"/>
      <c r="L1908" s="68"/>
      <c r="M1908" s="68"/>
      <c r="N1908" s="362"/>
      <c r="O1908" s="362"/>
      <c r="P1908" s="216">
        <v>0</v>
      </c>
      <c r="Q1908" s="216">
        <v>66197.679999999993</v>
      </c>
      <c r="R1908" s="68" t="s">
        <v>638</v>
      </c>
      <c r="S1908" s="363"/>
      <c r="T1908" s="277"/>
    </row>
    <row r="1909" spans="1:20" ht="89.25">
      <c r="A1909" s="192">
        <v>15</v>
      </c>
      <c r="B1909" s="68"/>
      <c r="C1909" s="214" t="s">
        <v>39</v>
      </c>
      <c r="D1909" s="215">
        <v>45118</v>
      </c>
      <c r="E1909" s="192" t="s">
        <v>4664</v>
      </c>
      <c r="F1909" s="192" t="s">
        <v>3</v>
      </c>
      <c r="G1909" s="192">
        <v>2125541</v>
      </c>
      <c r="H1909" s="68"/>
      <c r="I1909" s="198" t="s">
        <v>5706</v>
      </c>
      <c r="J1909" s="68"/>
      <c r="K1909" s="68"/>
      <c r="L1909" s="68"/>
      <c r="M1909" s="68"/>
      <c r="N1909" s="362"/>
      <c r="O1909" s="362"/>
      <c r="P1909" s="216">
        <v>0</v>
      </c>
      <c r="Q1909" s="216">
        <v>166030.41</v>
      </c>
      <c r="R1909" s="68" t="s">
        <v>638</v>
      </c>
      <c r="S1909" s="363"/>
      <c r="T1909" s="277"/>
    </row>
    <row r="1910" spans="1:20" ht="89.25">
      <c r="A1910" s="192">
        <v>580</v>
      </c>
      <c r="B1910" s="68"/>
      <c r="C1910" s="214" t="s">
        <v>169</v>
      </c>
      <c r="D1910" s="215">
        <v>45118</v>
      </c>
      <c r="E1910" s="192" t="s">
        <v>4664</v>
      </c>
      <c r="F1910" s="192" t="s">
        <v>3</v>
      </c>
      <c r="G1910" s="192">
        <v>2125541</v>
      </c>
      <c r="H1910" s="68"/>
      <c r="I1910" s="198" t="s">
        <v>5706</v>
      </c>
      <c r="J1910" s="68"/>
      <c r="K1910" s="68"/>
      <c r="L1910" s="68"/>
      <c r="M1910" s="68"/>
      <c r="N1910" s="362"/>
      <c r="O1910" s="362"/>
      <c r="P1910" s="216">
        <v>0</v>
      </c>
      <c r="Q1910" s="216">
        <v>1254.6600000000001</v>
      </c>
      <c r="R1910" s="68" t="s">
        <v>638</v>
      </c>
      <c r="S1910" s="363"/>
      <c r="T1910" s="277"/>
    </row>
    <row r="1911" spans="1:20" ht="89.25">
      <c r="A1911" s="192">
        <v>670</v>
      </c>
      <c r="B1911" s="68"/>
      <c r="C1911" s="214" t="s">
        <v>178</v>
      </c>
      <c r="D1911" s="215">
        <v>45118</v>
      </c>
      <c r="E1911" s="192" t="s">
        <v>4664</v>
      </c>
      <c r="F1911" s="192" t="s">
        <v>3</v>
      </c>
      <c r="G1911" s="192">
        <v>2125541</v>
      </c>
      <c r="H1911" s="68"/>
      <c r="I1911" s="198" t="s">
        <v>5706</v>
      </c>
      <c r="J1911" s="68"/>
      <c r="K1911" s="68"/>
      <c r="L1911" s="68"/>
      <c r="M1911" s="68"/>
      <c r="N1911" s="362"/>
      <c r="O1911" s="362"/>
      <c r="P1911" s="216">
        <v>0</v>
      </c>
      <c r="Q1911" s="216">
        <v>30546.880000000001</v>
      </c>
      <c r="R1911" s="68" t="s">
        <v>638</v>
      </c>
      <c r="S1911" s="363"/>
      <c r="T1911" s="277"/>
    </row>
    <row r="1912" spans="1:20" ht="89.25">
      <c r="A1912" s="192">
        <v>283</v>
      </c>
      <c r="B1912" s="68"/>
      <c r="C1912" s="214" t="s">
        <v>115</v>
      </c>
      <c r="D1912" s="215">
        <v>45118</v>
      </c>
      <c r="E1912" s="192" t="s">
        <v>4664</v>
      </c>
      <c r="F1912" s="192" t="s">
        <v>3</v>
      </c>
      <c r="G1912" s="192">
        <v>2125541</v>
      </c>
      <c r="H1912" s="68"/>
      <c r="I1912" s="198" t="s">
        <v>5706</v>
      </c>
      <c r="J1912" s="68"/>
      <c r="K1912" s="68"/>
      <c r="L1912" s="68"/>
      <c r="M1912" s="68"/>
      <c r="N1912" s="362"/>
      <c r="O1912" s="362"/>
      <c r="P1912" s="216">
        <v>0</v>
      </c>
      <c r="Q1912" s="216">
        <v>13883.61</v>
      </c>
      <c r="R1912" s="68" t="s">
        <v>638</v>
      </c>
      <c r="S1912" s="363"/>
      <c r="T1912" s="277"/>
    </row>
    <row r="1913" spans="1:20" ht="89.25">
      <c r="A1913" s="192">
        <v>283</v>
      </c>
      <c r="B1913" s="68"/>
      <c r="C1913" s="214" t="s">
        <v>115</v>
      </c>
      <c r="D1913" s="215">
        <v>45118</v>
      </c>
      <c r="E1913" s="192" t="s">
        <v>4664</v>
      </c>
      <c r="F1913" s="192" t="s">
        <v>3</v>
      </c>
      <c r="G1913" s="192">
        <v>2125541</v>
      </c>
      <c r="H1913" s="68"/>
      <c r="I1913" s="198" t="s">
        <v>5706</v>
      </c>
      <c r="J1913" s="68"/>
      <c r="K1913" s="68"/>
      <c r="L1913" s="68"/>
      <c r="M1913" s="68"/>
      <c r="N1913" s="362"/>
      <c r="O1913" s="362"/>
      <c r="P1913" s="216">
        <v>0</v>
      </c>
      <c r="Q1913" s="216">
        <v>74292.36</v>
      </c>
      <c r="R1913" s="68" t="s">
        <v>638</v>
      </c>
      <c r="S1913" s="363"/>
      <c r="T1913" s="277"/>
    </row>
    <row r="1914" spans="1:20" ht="89.25">
      <c r="A1914" s="192">
        <v>650</v>
      </c>
      <c r="B1914" s="68"/>
      <c r="C1914" s="214" t="s">
        <v>175</v>
      </c>
      <c r="D1914" s="215">
        <v>45118</v>
      </c>
      <c r="E1914" s="192" t="s">
        <v>4664</v>
      </c>
      <c r="F1914" s="192" t="s">
        <v>3</v>
      </c>
      <c r="G1914" s="192">
        <v>2125541</v>
      </c>
      <c r="H1914" s="68"/>
      <c r="I1914" s="198" t="s">
        <v>5706</v>
      </c>
      <c r="J1914" s="68"/>
      <c r="K1914" s="68"/>
      <c r="L1914" s="68"/>
      <c r="M1914" s="68"/>
      <c r="N1914" s="362"/>
      <c r="O1914" s="362"/>
      <c r="P1914" s="216">
        <v>0</v>
      </c>
      <c r="Q1914" s="216">
        <v>791.76</v>
      </c>
      <c r="R1914" s="68" t="s">
        <v>638</v>
      </c>
      <c r="S1914" s="363"/>
      <c r="T1914" s="277"/>
    </row>
    <row r="1915" spans="1:20" ht="89.25">
      <c r="A1915" s="192">
        <v>670</v>
      </c>
      <c r="B1915" s="68"/>
      <c r="C1915" s="214" t="s">
        <v>178</v>
      </c>
      <c r="D1915" s="215">
        <v>45118</v>
      </c>
      <c r="E1915" s="192" t="s">
        <v>4664</v>
      </c>
      <c r="F1915" s="192" t="s">
        <v>3</v>
      </c>
      <c r="G1915" s="192">
        <v>2125541</v>
      </c>
      <c r="H1915" s="68"/>
      <c r="I1915" s="198" t="s">
        <v>5706</v>
      </c>
      <c r="J1915" s="68"/>
      <c r="K1915" s="68"/>
      <c r="L1915" s="68"/>
      <c r="M1915" s="68"/>
      <c r="N1915" s="362"/>
      <c r="O1915" s="362"/>
      <c r="P1915" s="216">
        <v>0</v>
      </c>
      <c r="Q1915" s="216">
        <v>2470.9299999999998</v>
      </c>
      <c r="R1915" s="68" t="s">
        <v>638</v>
      </c>
      <c r="S1915" s="363"/>
      <c r="T1915" s="277"/>
    </row>
    <row r="1916" spans="1:20" ht="89.25">
      <c r="A1916" s="192">
        <v>670</v>
      </c>
      <c r="B1916" s="68"/>
      <c r="C1916" s="214" t="s">
        <v>178</v>
      </c>
      <c r="D1916" s="215">
        <v>45118</v>
      </c>
      <c r="E1916" s="192" t="s">
        <v>4664</v>
      </c>
      <c r="F1916" s="192" t="s">
        <v>3</v>
      </c>
      <c r="G1916" s="192">
        <v>2125541</v>
      </c>
      <c r="H1916" s="68"/>
      <c r="I1916" s="198" t="s">
        <v>5706</v>
      </c>
      <c r="J1916" s="68"/>
      <c r="K1916" s="68"/>
      <c r="L1916" s="68"/>
      <c r="M1916" s="68"/>
      <c r="N1916" s="362"/>
      <c r="O1916" s="362"/>
      <c r="P1916" s="216">
        <v>0</v>
      </c>
      <c r="Q1916" s="216">
        <v>8425.3700000000008</v>
      </c>
      <c r="R1916" s="68" t="s">
        <v>638</v>
      </c>
      <c r="S1916" s="363"/>
      <c r="T1916" s="277"/>
    </row>
    <row r="1917" spans="1:20" ht="76.5">
      <c r="A1917" s="192">
        <v>340</v>
      </c>
      <c r="B1917" s="68"/>
      <c r="C1917" s="214" t="s">
        <v>136</v>
      </c>
      <c r="D1917" s="215">
        <v>45118</v>
      </c>
      <c r="E1917" s="192" t="s">
        <v>4665</v>
      </c>
      <c r="F1917" s="192" t="s">
        <v>6</v>
      </c>
      <c r="G1917" s="192">
        <v>2335712</v>
      </c>
      <c r="H1917" s="68"/>
      <c r="I1917" s="198" t="s">
        <v>5707</v>
      </c>
      <c r="J1917" s="68"/>
      <c r="K1917" s="68"/>
      <c r="L1917" s="68"/>
      <c r="M1917" s="68"/>
      <c r="N1917" s="362"/>
      <c r="O1917" s="362"/>
      <c r="P1917" s="216">
        <v>0</v>
      </c>
      <c r="Q1917" s="216">
        <v>30739.66</v>
      </c>
      <c r="R1917" s="68" t="s">
        <v>638</v>
      </c>
      <c r="S1917" s="363"/>
      <c r="T1917" s="277"/>
    </row>
    <row r="1918" spans="1:20" ht="63.75">
      <c r="A1918" s="192">
        <v>10</v>
      </c>
      <c r="B1918" s="68"/>
      <c r="C1918" s="214" t="s">
        <v>38</v>
      </c>
      <c r="D1918" s="215">
        <v>45118</v>
      </c>
      <c r="E1918" s="192" t="s">
        <v>4666</v>
      </c>
      <c r="F1918" s="192" t="s">
        <v>14</v>
      </c>
      <c r="G1918" s="192">
        <v>2335711</v>
      </c>
      <c r="H1918" s="68"/>
      <c r="I1918" s="198" t="s">
        <v>5708</v>
      </c>
      <c r="J1918" s="68"/>
      <c r="K1918" s="68"/>
      <c r="L1918" s="68"/>
      <c r="M1918" s="68"/>
      <c r="N1918" s="362"/>
      <c r="O1918" s="362"/>
      <c r="P1918" s="216">
        <v>50</v>
      </c>
      <c r="Q1918" s="216">
        <v>0</v>
      </c>
      <c r="R1918" s="68" t="s">
        <v>638</v>
      </c>
      <c r="S1918" s="363"/>
      <c r="T1918" s="277"/>
    </row>
    <row r="1919" spans="1:20" ht="63.75">
      <c r="A1919" s="192">
        <v>340</v>
      </c>
      <c r="B1919" s="68"/>
      <c r="C1919" s="214" t="s">
        <v>136</v>
      </c>
      <c r="D1919" s="215">
        <v>45118</v>
      </c>
      <c r="E1919" s="192" t="s">
        <v>4667</v>
      </c>
      <c r="F1919" s="192" t="s">
        <v>14</v>
      </c>
      <c r="G1919" s="192">
        <v>2335713</v>
      </c>
      <c r="H1919" s="68"/>
      <c r="I1919" s="198" t="s">
        <v>5709</v>
      </c>
      <c r="J1919" s="68"/>
      <c r="K1919" s="68"/>
      <c r="L1919" s="68"/>
      <c r="M1919" s="68"/>
      <c r="N1919" s="362"/>
      <c r="O1919" s="362"/>
      <c r="P1919" s="216">
        <v>50</v>
      </c>
      <c r="Q1919" s="216">
        <v>0</v>
      </c>
      <c r="R1919" s="68" t="s">
        <v>638</v>
      </c>
      <c r="S1919" s="363"/>
      <c r="T1919" s="277"/>
    </row>
    <row r="1920" spans="1:20" ht="51">
      <c r="A1920" s="192">
        <v>373</v>
      </c>
      <c r="B1920" s="68"/>
      <c r="C1920" s="214" t="s">
        <v>607</v>
      </c>
      <c r="D1920" s="215">
        <v>45118</v>
      </c>
      <c r="E1920" s="192" t="s">
        <v>4668</v>
      </c>
      <c r="F1920" s="192" t="s">
        <v>639</v>
      </c>
      <c r="G1920" s="192">
        <v>6025336</v>
      </c>
      <c r="H1920" s="68"/>
      <c r="I1920" s="198" t="s">
        <v>5710</v>
      </c>
      <c r="J1920" s="68"/>
      <c r="K1920" s="68"/>
      <c r="L1920" s="68"/>
      <c r="M1920" s="68"/>
      <c r="N1920" s="362"/>
      <c r="O1920" s="362"/>
      <c r="P1920" s="216">
        <v>0</v>
      </c>
      <c r="Q1920" s="216">
        <v>3190893.29</v>
      </c>
      <c r="R1920" s="68" t="s">
        <v>638</v>
      </c>
      <c r="S1920" s="363"/>
      <c r="T1920" s="277"/>
    </row>
    <row r="1921" spans="1:20" ht="51">
      <c r="A1921" s="192">
        <v>373</v>
      </c>
      <c r="B1921" s="68"/>
      <c r="C1921" s="214" t="s">
        <v>607</v>
      </c>
      <c r="D1921" s="215">
        <v>45118</v>
      </c>
      <c r="E1921" s="192" t="s">
        <v>4669</v>
      </c>
      <c r="F1921" s="192" t="s">
        <v>639</v>
      </c>
      <c r="G1921" s="192">
        <v>6028742</v>
      </c>
      <c r="H1921" s="68"/>
      <c r="I1921" s="198" t="s">
        <v>5711</v>
      </c>
      <c r="J1921" s="68"/>
      <c r="K1921" s="68"/>
      <c r="L1921" s="68"/>
      <c r="M1921" s="68"/>
      <c r="N1921" s="362"/>
      <c r="O1921" s="362"/>
      <c r="P1921" s="216">
        <v>0</v>
      </c>
      <c r="Q1921" s="216">
        <v>957267.99</v>
      </c>
      <c r="R1921" s="68" t="s">
        <v>638</v>
      </c>
      <c r="S1921" s="363"/>
      <c r="T1921" s="277"/>
    </row>
    <row r="1922" spans="1:20" ht="114.75">
      <c r="A1922" s="192">
        <v>267</v>
      </c>
      <c r="B1922" s="68"/>
      <c r="C1922" s="214" t="s">
        <v>107</v>
      </c>
      <c r="D1922" s="215">
        <v>45118</v>
      </c>
      <c r="E1922" s="192" t="s">
        <v>4670</v>
      </c>
      <c r="F1922" s="192" t="s">
        <v>600</v>
      </c>
      <c r="G1922" s="192">
        <v>6000718</v>
      </c>
      <c r="H1922" s="68"/>
      <c r="I1922" s="198" t="s">
        <v>5712</v>
      </c>
      <c r="J1922" s="68"/>
      <c r="K1922" s="68"/>
      <c r="L1922" s="68"/>
      <c r="M1922" s="68"/>
      <c r="N1922" s="362"/>
      <c r="O1922" s="362"/>
      <c r="P1922" s="216">
        <v>0</v>
      </c>
      <c r="Q1922" s="216">
        <v>1385888.67</v>
      </c>
      <c r="R1922" s="68" t="s">
        <v>638</v>
      </c>
      <c r="S1922" s="363"/>
      <c r="T1922" s="277"/>
    </row>
    <row r="1923" spans="1:20" ht="63.75">
      <c r="A1923" s="192">
        <v>513</v>
      </c>
      <c r="B1923" s="68"/>
      <c r="C1923" s="214" t="s">
        <v>160</v>
      </c>
      <c r="D1923" s="215">
        <v>45118</v>
      </c>
      <c r="E1923" s="192" t="s">
        <v>4671</v>
      </c>
      <c r="F1923" s="192" t="s">
        <v>10</v>
      </c>
      <c r="G1923" s="192">
        <v>1064059</v>
      </c>
      <c r="H1923" s="68"/>
      <c r="I1923" s="198" t="s">
        <v>5713</v>
      </c>
      <c r="J1923" s="68"/>
      <c r="K1923" s="68"/>
      <c r="L1923" s="68"/>
      <c r="M1923" s="68"/>
      <c r="N1923" s="362"/>
      <c r="O1923" s="362"/>
      <c r="P1923" s="216">
        <v>50</v>
      </c>
      <c r="Q1923" s="216">
        <v>0</v>
      </c>
      <c r="R1923" s="68" t="s">
        <v>638</v>
      </c>
      <c r="S1923" s="363"/>
      <c r="T1923" s="277"/>
    </row>
    <row r="1924" spans="1:20" ht="51">
      <c r="A1924" s="192">
        <v>601</v>
      </c>
      <c r="B1924" s="68"/>
      <c r="C1924" s="214" t="s">
        <v>1524</v>
      </c>
      <c r="D1924" s="215">
        <v>45118</v>
      </c>
      <c r="E1924" s="192" t="s">
        <v>4672</v>
      </c>
      <c r="F1924" s="192" t="s">
        <v>3</v>
      </c>
      <c r="G1924" s="192">
        <v>2125508</v>
      </c>
      <c r="H1924" s="68"/>
      <c r="I1924" s="198" t="s">
        <v>5714</v>
      </c>
      <c r="J1924" s="68"/>
      <c r="K1924" s="68"/>
      <c r="L1924" s="68"/>
      <c r="M1924" s="68"/>
      <c r="N1924" s="362"/>
      <c r="O1924" s="362"/>
      <c r="P1924" s="216">
        <v>0</v>
      </c>
      <c r="Q1924" s="216">
        <v>0.13</v>
      </c>
      <c r="R1924" s="68" t="s">
        <v>1464</v>
      </c>
      <c r="S1924" s="363"/>
      <c r="T1924" s="277"/>
    </row>
    <row r="1925" spans="1:20" ht="51">
      <c r="A1925" s="192">
        <v>595</v>
      </c>
      <c r="B1925" s="68"/>
      <c r="C1925" s="214" t="s">
        <v>611</v>
      </c>
      <c r="D1925" s="215">
        <v>45119</v>
      </c>
      <c r="E1925" s="192" t="s">
        <v>4673</v>
      </c>
      <c r="F1925" s="192" t="s">
        <v>3</v>
      </c>
      <c r="G1925" s="192">
        <v>2125798</v>
      </c>
      <c r="H1925" s="68"/>
      <c r="I1925" s="198" t="s">
        <v>5715</v>
      </c>
      <c r="J1925" s="68"/>
      <c r="K1925" s="68"/>
      <c r="L1925" s="68"/>
      <c r="M1925" s="68"/>
      <c r="N1925" s="362"/>
      <c r="O1925" s="362"/>
      <c r="P1925" s="216">
        <v>0</v>
      </c>
      <c r="Q1925" s="216">
        <v>1222.05</v>
      </c>
      <c r="R1925" s="68" t="s">
        <v>638</v>
      </c>
      <c r="S1925" s="363"/>
      <c r="T1925" s="277"/>
    </row>
    <row r="1926" spans="1:20" ht="51">
      <c r="A1926" s="192">
        <v>548</v>
      </c>
      <c r="B1926" s="68"/>
      <c r="C1926" s="214" t="s">
        <v>1285</v>
      </c>
      <c r="D1926" s="215">
        <v>45119</v>
      </c>
      <c r="E1926" s="192" t="s">
        <v>4674</v>
      </c>
      <c r="F1926" s="192" t="s">
        <v>3</v>
      </c>
      <c r="G1926" s="192">
        <v>2125809</v>
      </c>
      <c r="H1926" s="68"/>
      <c r="I1926" s="198" t="s">
        <v>5716</v>
      </c>
      <c r="J1926" s="68"/>
      <c r="K1926" s="68"/>
      <c r="L1926" s="68"/>
      <c r="M1926" s="68"/>
      <c r="N1926" s="362"/>
      <c r="O1926" s="362"/>
      <c r="P1926" s="216">
        <v>0</v>
      </c>
      <c r="Q1926" s="216">
        <v>48.3</v>
      </c>
      <c r="R1926" s="68" t="s">
        <v>638</v>
      </c>
      <c r="S1926" s="363"/>
      <c r="T1926" s="277"/>
    </row>
    <row r="1927" spans="1:20" ht="38.25">
      <c r="A1927" s="192" t="s">
        <v>550</v>
      </c>
      <c r="B1927" s="68"/>
      <c r="C1927" s="214" t="s">
        <v>589</v>
      </c>
      <c r="D1927" s="215">
        <v>45119</v>
      </c>
      <c r="E1927" s="192" t="s">
        <v>4675</v>
      </c>
      <c r="F1927" s="192" t="s">
        <v>3</v>
      </c>
      <c r="G1927" s="192">
        <v>2125818</v>
      </c>
      <c r="H1927" s="68"/>
      <c r="I1927" s="198" t="s">
        <v>5717</v>
      </c>
      <c r="J1927" s="68"/>
      <c r="K1927" s="68"/>
      <c r="L1927" s="68"/>
      <c r="M1927" s="68"/>
      <c r="N1927" s="362"/>
      <c r="O1927" s="362"/>
      <c r="P1927" s="216">
        <v>0</v>
      </c>
      <c r="Q1927" s="216">
        <v>163</v>
      </c>
      <c r="R1927" s="68" t="s">
        <v>638</v>
      </c>
      <c r="S1927" s="363"/>
      <c r="T1927" s="277"/>
    </row>
    <row r="1928" spans="1:20" ht="63.75">
      <c r="A1928" s="192" t="s">
        <v>550</v>
      </c>
      <c r="B1928" s="68"/>
      <c r="C1928" s="214" t="s">
        <v>589</v>
      </c>
      <c r="D1928" s="215">
        <v>45119</v>
      </c>
      <c r="E1928" s="192" t="s">
        <v>4676</v>
      </c>
      <c r="F1928" s="192" t="s">
        <v>3</v>
      </c>
      <c r="G1928" s="192">
        <v>2125833</v>
      </c>
      <c r="H1928" s="68"/>
      <c r="I1928" s="198" t="s">
        <v>5718</v>
      </c>
      <c r="J1928" s="68"/>
      <c r="K1928" s="68"/>
      <c r="L1928" s="68"/>
      <c r="M1928" s="68"/>
      <c r="N1928" s="362"/>
      <c r="O1928" s="362"/>
      <c r="P1928" s="216">
        <v>0</v>
      </c>
      <c r="Q1928" s="216">
        <v>800</v>
      </c>
      <c r="R1928" s="68" t="s">
        <v>638</v>
      </c>
      <c r="S1928" s="363"/>
      <c r="T1928" s="277"/>
    </row>
    <row r="1929" spans="1:20" ht="38.25">
      <c r="A1929" s="192">
        <v>86</v>
      </c>
      <c r="B1929" s="68"/>
      <c r="C1929" s="214" t="s">
        <v>50</v>
      </c>
      <c r="D1929" s="215">
        <v>45119</v>
      </c>
      <c r="E1929" s="192" t="s">
        <v>4677</v>
      </c>
      <c r="F1929" s="192" t="s">
        <v>3</v>
      </c>
      <c r="G1929" s="192">
        <v>2125834</v>
      </c>
      <c r="H1929" s="68"/>
      <c r="I1929" s="198" t="s">
        <v>5719</v>
      </c>
      <c r="J1929" s="68"/>
      <c r="K1929" s="68"/>
      <c r="L1929" s="68"/>
      <c r="M1929" s="68"/>
      <c r="N1929" s="362"/>
      <c r="O1929" s="362"/>
      <c r="P1929" s="216">
        <v>0</v>
      </c>
      <c r="Q1929" s="216">
        <v>1500.52</v>
      </c>
      <c r="R1929" s="68" t="s">
        <v>638</v>
      </c>
      <c r="S1929" s="363"/>
      <c r="T1929" s="277"/>
    </row>
    <row r="1930" spans="1:20" ht="51">
      <c r="A1930" s="192">
        <v>70</v>
      </c>
      <c r="B1930" s="68"/>
      <c r="C1930" s="214" t="s">
        <v>47</v>
      </c>
      <c r="D1930" s="215">
        <v>45119</v>
      </c>
      <c r="E1930" s="192" t="s">
        <v>4678</v>
      </c>
      <c r="F1930" s="192" t="s">
        <v>3</v>
      </c>
      <c r="G1930" s="192">
        <v>2125835</v>
      </c>
      <c r="H1930" s="68"/>
      <c r="I1930" s="198" t="s">
        <v>5720</v>
      </c>
      <c r="J1930" s="68"/>
      <c r="K1930" s="68"/>
      <c r="L1930" s="68"/>
      <c r="M1930" s="68"/>
      <c r="N1930" s="362"/>
      <c r="O1930" s="362"/>
      <c r="P1930" s="216">
        <v>0</v>
      </c>
      <c r="Q1930" s="216">
        <v>183.13</v>
      </c>
      <c r="R1930" s="68" t="s">
        <v>638</v>
      </c>
      <c r="S1930" s="363"/>
      <c r="T1930" s="277"/>
    </row>
    <row r="1931" spans="1:20" ht="51">
      <c r="A1931" s="192">
        <v>312</v>
      </c>
      <c r="B1931" s="68"/>
      <c r="C1931" s="214" t="s">
        <v>133</v>
      </c>
      <c r="D1931" s="215">
        <v>45119</v>
      </c>
      <c r="E1931" s="192" t="s">
        <v>4679</v>
      </c>
      <c r="F1931" s="192" t="s">
        <v>3</v>
      </c>
      <c r="G1931" s="192">
        <v>2125848</v>
      </c>
      <c r="H1931" s="68"/>
      <c r="I1931" s="198" t="s">
        <v>5721</v>
      </c>
      <c r="J1931" s="68"/>
      <c r="K1931" s="68"/>
      <c r="L1931" s="68"/>
      <c r="M1931" s="68"/>
      <c r="N1931" s="362"/>
      <c r="O1931" s="362"/>
      <c r="P1931" s="216">
        <v>0</v>
      </c>
      <c r="Q1931" s="216">
        <v>1650</v>
      </c>
      <c r="R1931" s="68" t="s">
        <v>638</v>
      </c>
      <c r="S1931" s="363"/>
      <c r="T1931" s="277"/>
    </row>
    <row r="1932" spans="1:20" ht="38.25">
      <c r="A1932" s="192">
        <v>213</v>
      </c>
      <c r="B1932" s="68"/>
      <c r="C1932" s="214" t="s">
        <v>91</v>
      </c>
      <c r="D1932" s="215">
        <v>45119</v>
      </c>
      <c r="E1932" s="192" t="s">
        <v>4680</v>
      </c>
      <c r="F1932" s="192" t="s">
        <v>3</v>
      </c>
      <c r="G1932" s="192">
        <v>2125859</v>
      </c>
      <c r="H1932" s="68"/>
      <c r="I1932" s="198" t="s">
        <v>5722</v>
      </c>
      <c r="J1932" s="68"/>
      <c r="K1932" s="68"/>
      <c r="L1932" s="68"/>
      <c r="M1932" s="68"/>
      <c r="N1932" s="362"/>
      <c r="O1932" s="362"/>
      <c r="P1932" s="216">
        <v>0</v>
      </c>
      <c r="Q1932" s="216">
        <v>143.4</v>
      </c>
      <c r="R1932" s="68" t="s">
        <v>638</v>
      </c>
      <c r="S1932" s="363"/>
      <c r="T1932" s="277"/>
    </row>
    <row r="1933" spans="1:20" ht="38.25">
      <c r="A1933" s="192">
        <v>20</v>
      </c>
      <c r="B1933" s="68"/>
      <c r="C1933" s="214" t="s">
        <v>41</v>
      </c>
      <c r="D1933" s="215">
        <v>45119</v>
      </c>
      <c r="E1933" s="192" t="s">
        <v>4681</v>
      </c>
      <c r="F1933" s="192" t="s">
        <v>3</v>
      </c>
      <c r="G1933" s="192">
        <v>2125871</v>
      </c>
      <c r="H1933" s="68"/>
      <c r="I1933" s="198" t="s">
        <v>5723</v>
      </c>
      <c r="J1933" s="68"/>
      <c r="K1933" s="68"/>
      <c r="L1933" s="68"/>
      <c r="M1933" s="68"/>
      <c r="N1933" s="362"/>
      <c r="O1933" s="362"/>
      <c r="P1933" s="216">
        <v>0</v>
      </c>
      <c r="Q1933" s="216">
        <v>19990</v>
      </c>
      <c r="R1933" s="68" t="s">
        <v>638</v>
      </c>
      <c r="S1933" s="363"/>
      <c r="T1933" s="277"/>
    </row>
    <row r="1934" spans="1:20" ht="51">
      <c r="A1934" s="192">
        <v>670</v>
      </c>
      <c r="B1934" s="68"/>
      <c r="C1934" s="214" t="s">
        <v>178</v>
      </c>
      <c r="D1934" s="215">
        <v>45119</v>
      </c>
      <c r="E1934" s="192" t="s">
        <v>4682</v>
      </c>
      <c r="F1934" s="192" t="s">
        <v>3</v>
      </c>
      <c r="G1934" s="192">
        <v>2125872</v>
      </c>
      <c r="H1934" s="68"/>
      <c r="I1934" s="198" t="s">
        <v>5724</v>
      </c>
      <c r="J1934" s="68"/>
      <c r="K1934" s="68"/>
      <c r="L1934" s="68"/>
      <c r="M1934" s="68"/>
      <c r="N1934" s="362"/>
      <c r="O1934" s="362"/>
      <c r="P1934" s="216">
        <v>0</v>
      </c>
      <c r="Q1934" s="216">
        <v>51.39</v>
      </c>
      <c r="R1934" s="68" t="s">
        <v>638</v>
      </c>
      <c r="S1934" s="363"/>
      <c r="T1934" s="277"/>
    </row>
    <row r="1935" spans="1:20" ht="63.75">
      <c r="A1935" s="192">
        <v>342</v>
      </c>
      <c r="B1935" s="68"/>
      <c r="C1935" s="214" t="s">
        <v>137</v>
      </c>
      <c r="D1935" s="215">
        <v>45119</v>
      </c>
      <c r="E1935" s="192" t="s">
        <v>4683</v>
      </c>
      <c r="F1935" s="192" t="s">
        <v>3</v>
      </c>
      <c r="G1935" s="192">
        <v>2125874</v>
      </c>
      <c r="H1935" s="68"/>
      <c r="I1935" s="198" t="s">
        <v>5725</v>
      </c>
      <c r="J1935" s="68"/>
      <c r="K1935" s="68"/>
      <c r="L1935" s="68"/>
      <c r="M1935" s="68"/>
      <c r="N1935" s="362"/>
      <c r="O1935" s="362"/>
      <c r="P1935" s="216">
        <v>0</v>
      </c>
      <c r="Q1935" s="216">
        <v>3897.83</v>
      </c>
      <c r="R1935" s="68" t="s">
        <v>638</v>
      </c>
      <c r="S1935" s="363"/>
      <c r="T1935" s="277"/>
    </row>
    <row r="1936" spans="1:20" ht="76.5">
      <c r="A1936" s="192">
        <v>46</v>
      </c>
      <c r="B1936" s="68"/>
      <c r="C1936" s="214" t="s">
        <v>1379</v>
      </c>
      <c r="D1936" s="215">
        <v>45119</v>
      </c>
      <c r="E1936" s="192" t="s">
        <v>4684</v>
      </c>
      <c r="F1936" s="192" t="s">
        <v>6</v>
      </c>
      <c r="G1936" s="192">
        <v>1842739</v>
      </c>
      <c r="H1936" s="68"/>
      <c r="I1936" s="198" t="s">
        <v>5726</v>
      </c>
      <c r="J1936" s="68"/>
      <c r="K1936" s="68"/>
      <c r="L1936" s="68"/>
      <c r="M1936" s="68"/>
      <c r="N1936" s="362"/>
      <c r="O1936" s="362"/>
      <c r="P1936" s="216">
        <v>0</v>
      </c>
      <c r="Q1936" s="216">
        <v>14478.1</v>
      </c>
      <c r="R1936" s="68" t="s">
        <v>638</v>
      </c>
      <c r="S1936" s="363"/>
      <c r="T1936" s="277"/>
    </row>
    <row r="1937" spans="1:20" ht="76.5">
      <c r="A1937" s="192">
        <v>373</v>
      </c>
      <c r="B1937" s="68"/>
      <c r="C1937" s="214" t="s">
        <v>607</v>
      </c>
      <c r="D1937" s="215">
        <v>45119</v>
      </c>
      <c r="E1937" s="192" t="s">
        <v>4685</v>
      </c>
      <c r="F1937" s="192" t="s">
        <v>6</v>
      </c>
      <c r="G1937" s="192">
        <v>1842740</v>
      </c>
      <c r="H1937" s="68"/>
      <c r="I1937" s="198" t="s">
        <v>5727</v>
      </c>
      <c r="J1937" s="68"/>
      <c r="K1937" s="68"/>
      <c r="L1937" s="68"/>
      <c r="M1937" s="68"/>
      <c r="N1937" s="362"/>
      <c r="O1937" s="362"/>
      <c r="P1937" s="216">
        <v>0</v>
      </c>
      <c r="Q1937" s="216">
        <v>1257</v>
      </c>
      <c r="R1937" s="68" t="s">
        <v>638</v>
      </c>
      <c r="S1937" s="363"/>
      <c r="T1937" s="277"/>
    </row>
    <row r="1938" spans="1:20" ht="63.75">
      <c r="A1938" s="192">
        <v>314</v>
      </c>
      <c r="B1938" s="68"/>
      <c r="C1938" s="214" t="s">
        <v>1385</v>
      </c>
      <c r="D1938" s="215">
        <v>45119</v>
      </c>
      <c r="E1938" s="192" t="s">
        <v>4686</v>
      </c>
      <c r="F1938" s="192" t="s">
        <v>3</v>
      </c>
      <c r="G1938" s="192">
        <v>2125837</v>
      </c>
      <c r="H1938" s="68"/>
      <c r="I1938" s="198" t="s">
        <v>5728</v>
      </c>
      <c r="J1938" s="68"/>
      <c r="K1938" s="68"/>
      <c r="L1938" s="68"/>
      <c r="M1938" s="68"/>
      <c r="N1938" s="362"/>
      <c r="O1938" s="362"/>
      <c r="P1938" s="216">
        <v>0</v>
      </c>
      <c r="Q1938" s="216">
        <v>10510.52</v>
      </c>
      <c r="R1938" s="68" t="s">
        <v>638</v>
      </c>
      <c r="S1938" s="363"/>
      <c r="T1938" s="277"/>
    </row>
    <row r="1939" spans="1:20" ht="63.75">
      <c r="A1939" s="192">
        <v>595</v>
      </c>
      <c r="B1939" s="68"/>
      <c r="C1939" s="214" t="s">
        <v>611</v>
      </c>
      <c r="D1939" s="215">
        <v>45119</v>
      </c>
      <c r="E1939" s="192" t="s">
        <v>4687</v>
      </c>
      <c r="F1939" s="192" t="s">
        <v>3</v>
      </c>
      <c r="G1939" s="192">
        <v>2125840</v>
      </c>
      <c r="H1939" s="68"/>
      <c r="I1939" s="198" t="s">
        <v>5729</v>
      </c>
      <c r="J1939" s="68"/>
      <c r="K1939" s="68"/>
      <c r="L1939" s="68"/>
      <c r="M1939" s="68"/>
      <c r="N1939" s="362"/>
      <c r="O1939" s="362"/>
      <c r="P1939" s="216">
        <v>0</v>
      </c>
      <c r="Q1939" s="216">
        <v>23750.14</v>
      </c>
      <c r="R1939" s="68" t="s">
        <v>638</v>
      </c>
      <c r="S1939" s="363"/>
      <c r="T1939" s="277"/>
    </row>
    <row r="1940" spans="1:20" ht="63.75">
      <c r="A1940" s="192">
        <v>680</v>
      </c>
      <c r="B1940" s="68"/>
      <c r="C1940" s="214" t="s">
        <v>179</v>
      </c>
      <c r="D1940" s="215">
        <v>45119</v>
      </c>
      <c r="E1940" s="192" t="s">
        <v>4688</v>
      </c>
      <c r="F1940" s="192" t="s">
        <v>3</v>
      </c>
      <c r="G1940" s="192">
        <v>2125841</v>
      </c>
      <c r="H1940" s="68"/>
      <c r="I1940" s="198" t="s">
        <v>5730</v>
      </c>
      <c r="J1940" s="68"/>
      <c r="K1940" s="68"/>
      <c r="L1940" s="68"/>
      <c r="M1940" s="68"/>
      <c r="N1940" s="362"/>
      <c r="O1940" s="362"/>
      <c r="P1940" s="216">
        <v>0</v>
      </c>
      <c r="Q1940" s="216">
        <v>17235.990000000002</v>
      </c>
      <c r="R1940" s="68" t="s">
        <v>638</v>
      </c>
      <c r="S1940" s="363"/>
      <c r="T1940" s="277"/>
    </row>
    <row r="1941" spans="1:20" ht="51">
      <c r="A1941" s="192">
        <v>16</v>
      </c>
      <c r="B1941" s="68"/>
      <c r="C1941" s="214" t="s">
        <v>40</v>
      </c>
      <c r="D1941" s="215">
        <v>45119</v>
      </c>
      <c r="E1941" s="192" t="s">
        <v>4689</v>
      </c>
      <c r="F1941" s="192" t="s">
        <v>3</v>
      </c>
      <c r="G1941" s="192">
        <v>2125844</v>
      </c>
      <c r="H1941" s="68"/>
      <c r="I1941" s="198" t="s">
        <v>5731</v>
      </c>
      <c r="J1941" s="68"/>
      <c r="K1941" s="68"/>
      <c r="L1941" s="68"/>
      <c r="M1941" s="68"/>
      <c r="N1941" s="362"/>
      <c r="O1941" s="362"/>
      <c r="P1941" s="216">
        <v>0</v>
      </c>
      <c r="Q1941" s="216">
        <v>48</v>
      </c>
      <c r="R1941" s="68" t="s">
        <v>638</v>
      </c>
      <c r="S1941" s="363"/>
      <c r="T1941" s="277"/>
    </row>
    <row r="1942" spans="1:20" ht="51">
      <c r="A1942" s="192">
        <v>16</v>
      </c>
      <c r="B1942" s="68"/>
      <c r="C1942" s="214" t="s">
        <v>40</v>
      </c>
      <c r="D1942" s="215">
        <v>45119</v>
      </c>
      <c r="E1942" s="192" t="s">
        <v>4690</v>
      </c>
      <c r="F1942" s="192" t="s">
        <v>3</v>
      </c>
      <c r="G1942" s="192">
        <v>2125847</v>
      </c>
      <c r="H1942" s="68"/>
      <c r="I1942" s="198" t="s">
        <v>5732</v>
      </c>
      <c r="J1942" s="68"/>
      <c r="K1942" s="68"/>
      <c r="L1942" s="68"/>
      <c r="M1942" s="68"/>
      <c r="N1942" s="362"/>
      <c r="O1942" s="362"/>
      <c r="P1942" s="216">
        <v>0</v>
      </c>
      <c r="Q1942" s="216">
        <v>43</v>
      </c>
      <c r="R1942" s="68" t="s">
        <v>638</v>
      </c>
      <c r="S1942" s="363"/>
      <c r="T1942" s="277"/>
    </row>
    <row r="1943" spans="1:20" ht="51">
      <c r="A1943" s="192">
        <v>253</v>
      </c>
      <c r="B1943" s="68"/>
      <c r="C1943" s="214" t="s">
        <v>104</v>
      </c>
      <c r="D1943" s="215">
        <v>45119</v>
      </c>
      <c r="E1943" s="192" t="s">
        <v>4691</v>
      </c>
      <c r="F1943" s="192" t="s">
        <v>3</v>
      </c>
      <c r="G1943" s="192">
        <v>2125863</v>
      </c>
      <c r="H1943" s="68"/>
      <c r="I1943" s="198" t="s">
        <v>5733</v>
      </c>
      <c r="J1943" s="68"/>
      <c r="K1943" s="68"/>
      <c r="L1943" s="68"/>
      <c r="M1943" s="68"/>
      <c r="N1943" s="362"/>
      <c r="O1943" s="362"/>
      <c r="P1943" s="216">
        <v>0</v>
      </c>
      <c r="Q1943" s="216">
        <v>36648</v>
      </c>
      <c r="R1943" s="68" t="s">
        <v>638</v>
      </c>
      <c r="S1943" s="363"/>
      <c r="T1943" s="277"/>
    </row>
    <row r="1944" spans="1:20" ht="51">
      <c r="A1944" s="192">
        <v>16</v>
      </c>
      <c r="B1944" s="68"/>
      <c r="C1944" s="214" t="s">
        <v>40</v>
      </c>
      <c r="D1944" s="215">
        <v>45119</v>
      </c>
      <c r="E1944" s="192" t="s">
        <v>4692</v>
      </c>
      <c r="F1944" s="192" t="s">
        <v>3</v>
      </c>
      <c r="G1944" s="192">
        <v>2125849</v>
      </c>
      <c r="H1944" s="68"/>
      <c r="I1944" s="198" t="s">
        <v>5734</v>
      </c>
      <c r="J1944" s="68"/>
      <c r="K1944" s="68"/>
      <c r="L1944" s="68"/>
      <c r="M1944" s="68"/>
      <c r="N1944" s="362"/>
      <c r="O1944" s="362"/>
      <c r="P1944" s="216">
        <v>0</v>
      </c>
      <c r="Q1944" s="216">
        <v>41.1</v>
      </c>
      <c r="R1944" s="68" t="s">
        <v>638</v>
      </c>
      <c r="S1944" s="363"/>
      <c r="T1944" s="277"/>
    </row>
    <row r="1945" spans="1:20" ht="51">
      <c r="A1945" s="192">
        <v>253</v>
      </c>
      <c r="B1945" s="68"/>
      <c r="C1945" s="214" t="s">
        <v>104</v>
      </c>
      <c r="D1945" s="215">
        <v>45119</v>
      </c>
      <c r="E1945" s="192" t="s">
        <v>4693</v>
      </c>
      <c r="F1945" s="192" t="s">
        <v>3</v>
      </c>
      <c r="G1945" s="192">
        <v>2125865</v>
      </c>
      <c r="H1945" s="68"/>
      <c r="I1945" s="198" t="s">
        <v>5735</v>
      </c>
      <c r="J1945" s="68"/>
      <c r="K1945" s="68"/>
      <c r="L1945" s="68"/>
      <c r="M1945" s="68"/>
      <c r="N1945" s="362"/>
      <c r="O1945" s="362"/>
      <c r="P1945" s="216">
        <v>0</v>
      </c>
      <c r="Q1945" s="216">
        <v>170049.86</v>
      </c>
      <c r="R1945" s="68" t="s">
        <v>638</v>
      </c>
      <c r="S1945" s="363"/>
      <c r="T1945" s="277"/>
    </row>
    <row r="1946" spans="1:20" ht="63.75">
      <c r="A1946" s="192">
        <v>253</v>
      </c>
      <c r="B1946" s="68"/>
      <c r="C1946" s="214" t="s">
        <v>104</v>
      </c>
      <c r="D1946" s="215">
        <v>45119</v>
      </c>
      <c r="E1946" s="192" t="s">
        <v>4694</v>
      </c>
      <c r="F1946" s="192" t="s">
        <v>3</v>
      </c>
      <c r="G1946" s="192">
        <v>2125867</v>
      </c>
      <c r="H1946" s="68"/>
      <c r="I1946" s="198" t="s">
        <v>5736</v>
      </c>
      <c r="J1946" s="68"/>
      <c r="K1946" s="68"/>
      <c r="L1946" s="68"/>
      <c r="M1946" s="68"/>
      <c r="N1946" s="362"/>
      <c r="O1946" s="362"/>
      <c r="P1946" s="216">
        <v>0</v>
      </c>
      <c r="Q1946" s="216">
        <v>350883.86</v>
      </c>
      <c r="R1946" s="68" t="s">
        <v>638</v>
      </c>
      <c r="S1946" s="363"/>
      <c r="T1946" s="277"/>
    </row>
    <row r="1947" spans="1:20" ht="63.75">
      <c r="A1947" s="192">
        <v>253</v>
      </c>
      <c r="B1947" s="68"/>
      <c r="C1947" s="214" t="s">
        <v>104</v>
      </c>
      <c r="D1947" s="215">
        <v>45119</v>
      </c>
      <c r="E1947" s="192" t="s">
        <v>4695</v>
      </c>
      <c r="F1947" s="192" t="s">
        <v>3</v>
      </c>
      <c r="G1947" s="192">
        <v>2125868</v>
      </c>
      <c r="H1947" s="68"/>
      <c r="I1947" s="198" t="s">
        <v>5737</v>
      </c>
      <c r="J1947" s="68"/>
      <c r="K1947" s="68"/>
      <c r="L1947" s="68"/>
      <c r="M1947" s="68"/>
      <c r="N1947" s="362"/>
      <c r="O1947" s="362"/>
      <c r="P1947" s="216">
        <v>0</v>
      </c>
      <c r="Q1947" s="216">
        <v>369787.96</v>
      </c>
      <c r="R1947" s="68" t="s">
        <v>638</v>
      </c>
      <c r="S1947" s="363"/>
      <c r="T1947" s="277"/>
    </row>
    <row r="1948" spans="1:20" ht="51">
      <c r="A1948" s="192">
        <v>253</v>
      </c>
      <c r="B1948" s="68"/>
      <c r="C1948" s="214" t="s">
        <v>104</v>
      </c>
      <c r="D1948" s="215">
        <v>45119</v>
      </c>
      <c r="E1948" s="192" t="s">
        <v>4696</v>
      </c>
      <c r="F1948" s="192" t="s">
        <v>3</v>
      </c>
      <c r="G1948" s="192">
        <v>2125869</v>
      </c>
      <c r="H1948" s="68"/>
      <c r="I1948" s="198" t="s">
        <v>5738</v>
      </c>
      <c r="J1948" s="68"/>
      <c r="K1948" s="68"/>
      <c r="L1948" s="68"/>
      <c r="M1948" s="68"/>
      <c r="N1948" s="362"/>
      <c r="O1948" s="362"/>
      <c r="P1948" s="216">
        <v>0</v>
      </c>
      <c r="Q1948" s="216">
        <v>425616.1</v>
      </c>
      <c r="R1948" s="68" t="s">
        <v>638</v>
      </c>
      <c r="S1948" s="363"/>
      <c r="T1948" s="277"/>
    </row>
    <row r="1949" spans="1:20" ht="89.25">
      <c r="A1949" s="192">
        <v>41</v>
      </c>
      <c r="B1949" s="68"/>
      <c r="C1949" s="214" t="s">
        <v>44</v>
      </c>
      <c r="D1949" s="215">
        <v>45119</v>
      </c>
      <c r="E1949" s="192" t="s">
        <v>4697</v>
      </c>
      <c r="F1949" s="192" t="s">
        <v>10</v>
      </c>
      <c r="G1949" s="192">
        <v>1064097</v>
      </c>
      <c r="H1949" s="68"/>
      <c r="I1949" s="198" t="s">
        <v>5739</v>
      </c>
      <c r="J1949" s="68"/>
      <c r="K1949" s="68"/>
      <c r="L1949" s="68"/>
      <c r="M1949" s="68"/>
      <c r="N1949" s="362"/>
      <c r="O1949" s="362"/>
      <c r="P1949" s="216">
        <v>50</v>
      </c>
      <c r="Q1949" s="216">
        <v>0</v>
      </c>
      <c r="R1949" s="68" t="s">
        <v>638</v>
      </c>
      <c r="S1949" s="363"/>
      <c r="T1949" s="277"/>
    </row>
    <row r="1950" spans="1:20" ht="63.75">
      <c r="A1950" s="192">
        <v>10</v>
      </c>
      <c r="B1950" s="68"/>
      <c r="C1950" s="214" t="s">
        <v>38</v>
      </c>
      <c r="D1950" s="215">
        <v>45119</v>
      </c>
      <c r="E1950" s="192" t="s">
        <v>4698</v>
      </c>
      <c r="F1950" s="192" t="s">
        <v>14</v>
      </c>
      <c r="G1950" s="192">
        <v>2337491</v>
      </c>
      <c r="H1950" s="68"/>
      <c r="I1950" s="198" t="s">
        <v>5740</v>
      </c>
      <c r="J1950" s="68"/>
      <c r="K1950" s="68"/>
      <c r="L1950" s="68"/>
      <c r="M1950" s="68"/>
      <c r="N1950" s="362"/>
      <c r="O1950" s="362"/>
      <c r="P1950" s="216">
        <v>50</v>
      </c>
      <c r="Q1950" s="216">
        <v>0</v>
      </c>
      <c r="R1950" s="68" t="s">
        <v>638</v>
      </c>
      <c r="S1950" s="363"/>
      <c r="T1950" s="277"/>
    </row>
    <row r="1951" spans="1:20" ht="76.5">
      <c r="A1951" s="192">
        <v>41</v>
      </c>
      <c r="B1951" s="68"/>
      <c r="C1951" s="214" t="s">
        <v>44</v>
      </c>
      <c r="D1951" s="215">
        <v>45119</v>
      </c>
      <c r="E1951" s="192" t="s">
        <v>4699</v>
      </c>
      <c r="F1951" s="192" t="s">
        <v>10</v>
      </c>
      <c r="G1951" s="192">
        <v>1064118</v>
      </c>
      <c r="H1951" s="68"/>
      <c r="I1951" s="198" t="s">
        <v>5741</v>
      </c>
      <c r="J1951" s="68"/>
      <c r="K1951" s="68"/>
      <c r="L1951" s="68"/>
      <c r="M1951" s="68"/>
      <c r="N1951" s="362"/>
      <c r="O1951" s="362"/>
      <c r="P1951" s="216">
        <v>50</v>
      </c>
      <c r="Q1951" s="216">
        <v>0</v>
      </c>
      <c r="R1951" s="68" t="s">
        <v>638</v>
      </c>
      <c r="S1951" s="363"/>
      <c r="T1951" s="277"/>
    </row>
    <row r="1952" spans="1:20" ht="63.75">
      <c r="A1952" s="192">
        <v>513</v>
      </c>
      <c r="B1952" s="68"/>
      <c r="C1952" s="214" t="s">
        <v>160</v>
      </c>
      <c r="D1952" s="215">
        <v>45119</v>
      </c>
      <c r="E1952" s="192" t="s">
        <v>4700</v>
      </c>
      <c r="F1952" s="192" t="s">
        <v>10</v>
      </c>
      <c r="G1952" s="192">
        <v>1064128</v>
      </c>
      <c r="H1952" s="68"/>
      <c r="I1952" s="198" t="s">
        <v>5742</v>
      </c>
      <c r="J1952" s="68"/>
      <c r="K1952" s="68"/>
      <c r="L1952" s="68"/>
      <c r="M1952" s="68"/>
      <c r="N1952" s="362"/>
      <c r="O1952" s="362"/>
      <c r="P1952" s="216">
        <v>50</v>
      </c>
      <c r="Q1952" s="216">
        <v>0</v>
      </c>
      <c r="R1952" s="68" t="s">
        <v>638</v>
      </c>
      <c r="S1952" s="363"/>
      <c r="T1952" s="277"/>
    </row>
    <row r="1953" spans="1:20" ht="63.75">
      <c r="A1953" s="192">
        <v>513</v>
      </c>
      <c r="B1953" s="68"/>
      <c r="C1953" s="214" t="s">
        <v>160</v>
      </c>
      <c r="D1953" s="215">
        <v>45119</v>
      </c>
      <c r="E1953" s="192" t="s">
        <v>4701</v>
      </c>
      <c r="F1953" s="192" t="s">
        <v>10</v>
      </c>
      <c r="G1953" s="192">
        <v>1064131</v>
      </c>
      <c r="H1953" s="68"/>
      <c r="I1953" s="198" t="s">
        <v>5743</v>
      </c>
      <c r="J1953" s="68"/>
      <c r="K1953" s="68"/>
      <c r="L1953" s="68"/>
      <c r="M1953" s="68"/>
      <c r="N1953" s="362"/>
      <c r="O1953" s="362"/>
      <c r="P1953" s="216">
        <v>50</v>
      </c>
      <c r="Q1953" s="216">
        <v>0</v>
      </c>
      <c r="R1953" s="68" t="s">
        <v>638</v>
      </c>
      <c r="S1953" s="363"/>
      <c r="T1953" s="277"/>
    </row>
    <row r="1954" spans="1:20" ht="76.5">
      <c r="A1954" s="192">
        <v>46</v>
      </c>
      <c r="B1954" s="68"/>
      <c r="C1954" s="214" t="s">
        <v>1379</v>
      </c>
      <c r="D1954" s="215">
        <v>45120</v>
      </c>
      <c r="E1954" s="192" t="s">
        <v>4702</v>
      </c>
      <c r="F1954" s="192" t="s">
        <v>6</v>
      </c>
      <c r="G1954" s="192">
        <v>1843298</v>
      </c>
      <c r="H1954" s="68"/>
      <c r="I1954" s="198" t="s">
        <v>5744</v>
      </c>
      <c r="J1954" s="68"/>
      <c r="K1954" s="68"/>
      <c r="L1954" s="68"/>
      <c r="M1954" s="68"/>
      <c r="N1954" s="362"/>
      <c r="O1954" s="362"/>
      <c r="P1954" s="216">
        <v>0</v>
      </c>
      <c r="Q1954" s="216">
        <v>79030</v>
      </c>
      <c r="R1954" s="68" t="s">
        <v>638</v>
      </c>
      <c r="S1954" s="363"/>
      <c r="T1954" s="277"/>
    </row>
    <row r="1955" spans="1:20" ht="76.5">
      <c r="A1955" s="192">
        <v>374</v>
      </c>
      <c r="B1955" s="68"/>
      <c r="C1955" s="214" t="s">
        <v>608</v>
      </c>
      <c r="D1955" s="215">
        <v>45120</v>
      </c>
      <c r="E1955" s="192" t="s">
        <v>4703</v>
      </c>
      <c r="F1955" s="192" t="s">
        <v>3</v>
      </c>
      <c r="G1955" s="192">
        <v>2126119</v>
      </c>
      <c r="H1955" s="68"/>
      <c r="I1955" s="198" t="s">
        <v>5745</v>
      </c>
      <c r="J1955" s="68"/>
      <c r="K1955" s="68"/>
      <c r="L1955" s="68"/>
      <c r="M1955" s="68"/>
      <c r="N1955" s="362"/>
      <c r="O1955" s="362"/>
      <c r="P1955" s="216">
        <v>0</v>
      </c>
      <c r="Q1955" s="216">
        <v>116.25</v>
      </c>
      <c r="R1955" s="68" t="s">
        <v>638</v>
      </c>
      <c r="S1955" s="363"/>
      <c r="T1955" s="277"/>
    </row>
    <row r="1956" spans="1:20" ht="63.75">
      <c r="A1956" s="192">
        <v>46</v>
      </c>
      <c r="B1956" s="68"/>
      <c r="C1956" s="214" t="s">
        <v>1379</v>
      </c>
      <c r="D1956" s="215">
        <v>45120</v>
      </c>
      <c r="E1956" s="192" t="s">
        <v>4704</v>
      </c>
      <c r="F1956" s="192" t="s">
        <v>3</v>
      </c>
      <c r="G1956" s="192">
        <v>2126128</v>
      </c>
      <c r="H1956" s="68"/>
      <c r="I1956" s="198" t="s">
        <v>5746</v>
      </c>
      <c r="J1956" s="68"/>
      <c r="K1956" s="68"/>
      <c r="L1956" s="68"/>
      <c r="M1956" s="68"/>
      <c r="N1956" s="362"/>
      <c r="O1956" s="362"/>
      <c r="P1956" s="216">
        <v>0</v>
      </c>
      <c r="Q1956" s="216">
        <v>830</v>
      </c>
      <c r="R1956" s="68" t="s">
        <v>638</v>
      </c>
      <c r="S1956" s="363"/>
      <c r="T1956" s="277"/>
    </row>
    <row r="1957" spans="1:20" ht="51">
      <c r="A1957" s="192">
        <v>514</v>
      </c>
      <c r="B1957" s="68"/>
      <c r="C1957" s="214" t="s">
        <v>161</v>
      </c>
      <c r="D1957" s="215">
        <v>45120</v>
      </c>
      <c r="E1957" s="192" t="s">
        <v>4705</v>
      </c>
      <c r="F1957" s="192" t="s">
        <v>3</v>
      </c>
      <c r="G1957" s="192">
        <v>2126135</v>
      </c>
      <c r="H1957" s="68"/>
      <c r="I1957" s="198" t="s">
        <v>5747</v>
      </c>
      <c r="J1957" s="68"/>
      <c r="K1957" s="68"/>
      <c r="L1957" s="68"/>
      <c r="M1957" s="68"/>
      <c r="N1957" s="362"/>
      <c r="O1957" s="362"/>
      <c r="P1957" s="216">
        <v>0</v>
      </c>
      <c r="Q1957" s="216">
        <v>2142.5500000000002</v>
      </c>
      <c r="R1957" s="68" t="s">
        <v>638</v>
      </c>
      <c r="S1957" s="363"/>
      <c r="T1957" s="277"/>
    </row>
    <row r="1958" spans="1:20" ht="51">
      <c r="A1958" s="192">
        <v>514</v>
      </c>
      <c r="B1958" s="68"/>
      <c r="C1958" s="214" t="s">
        <v>161</v>
      </c>
      <c r="D1958" s="215">
        <v>45120</v>
      </c>
      <c r="E1958" s="192" t="s">
        <v>4706</v>
      </c>
      <c r="F1958" s="192" t="s">
        <v>3</v>
      </c>
      <c r="G1958" s="192">
        <v>2126137</v>
      </c>
      <c r="H1958" s="68"/>
      <c r="I1958" s="198" t="s">
        <v>5748</v>
      </c>
      <c r="J1958" s="68"/>
      <c r="K1958" s="68"/>
      <c r="L1958" s="68"/>
      <c r="M1958" s="68"/>
      <c r="N1958" s="362"/>
      <c r="O1958" s="362"/>
      <c r="P1958" s="216">
        <v>0</v>
      </c>
      <c r="Q1958" s="216">
        <v>2315.0100000000002</v>
      </c>
      <c r="R1958" s="68" t="s">
        <v>638</v>
      </c>
      <c r="S1958" s="363"/>
      <c r="T1958" s="277"/>
    </row>
    <row r="1959" spans="1:20" ht="51">
      <c r="A1959" s="192">
        <v>212</v>
      </c>
      <c r="B1959" s="68"/>
      <c r="C1959" s="214" t="s">
        <v>90</v>
      </c>
      <c r="D1959" s="215">
        <v>45120</v>
      </c>
      <c r="E1959" s="192" t="s">
        <v>4707</v>
      </c>
      <c r="F1959" s="192" t="s">
        <v>3</v>
      </c>
      <c r="G1959" s="192">
        <v>2126140</v>
      </c>
      <c r="H1959" s="68"/>
      <c r="I1959" s="198" t="s">
        <v>5749</v>
      </c>
      <c r="J1959" s="68"/>
      <c r="K1959" s="68"/>
      <c r="L1959" s="68"/>
      <c r="M1959" s="68"/>
      <c r="N1959" s="362"/>
      <c r="O1959" s="362"/>
      <c r="P1959" s="216">
        <v>0</v>
      </c>
      <c r="Q1959" s="216">
        <v>60</v>
      </c>
      <c r="R1959" s="68" t="s">
        <v>638</v>
      </c>
      <c r="S1959" s="363"/>
      <c r="T1959" s="277"/>
    </row>
    <row r="1960" spans="1:20" ht="51">
      <c r="A1960" s="192" t="s">
        <v>550</v>
      </c>
      <c r="B1960" s="68"/>
      <c r="C1960" s="214" t="s">
        <v>589</v>
      </c>
      <c r="D1960" s="215">
        <v>45120</v>
      </c>
      <c r="E1960" s="192" t="s">
        <v>4708</v>
      </c>
      <c r="F1960" s="192" t="s">
        <v>3</v>
      </c>
      <c r="G1960" s="192">
        <v>2126145</v>
      </c>
      <c r="H1960" s="68"/>
      <c r="I1960" s="198" t="s">
        <v>5750</v>
      </c>
      <c r="J1960" s="68"/>
      <c r="K1960" s="68"/>
      <c r="L1960" s="68"/>
      <c r="M1960" s="68"/>
      <c r="N1960" s="362"/>
      <c r="O1960" s="362"/>
      <c r="P1960" s="216">
        <v>0</v>
      </c>
      <c r="Q1960" s="216">
        <v>137.35</v>
      </c>
      <c r="R1960" s="68" t="s">
        <v>638</v>
      </c>
      <c r="S1960" s="363"/>
      <c r="T1960" s="277"/>
    </row>
    <row r="1961" spans="1:20" ht="38.25">
      <c r="A1961" s="192">
        <v>20</v>
      </c>
      <c r="B1961" s="68"/>
      <c r="C1961" s="214" t="s">
        <v>41</v>
      </c>
      <c r="D1961" s="215">
        <v>45120</v>
      </c>
      <c r="E1961" s="192" t="s">
        <v>4709</v>
      </c>
      <c r="F1961" s="192" t="s">
        <v>3</v>
      </c>
      <c r="G1961" s="192">
        <v>2126155</v>
      </c>
      <c r="H1961" s="68"/>
      <c r="I1961" s="198" t="s">
        <v>5751</v>
      </c>
      <c r="J1961" s="68"/>
      <c r="K1961" s="68"/>
      <c r="L1961" s="68"/>
      <c r="M1961" s="68"/>
      <c r="N1961" s="362"/>
      <c r="O1961" s="362"/>
      <c r="P1961" s="216">
        <v>0</v>
      </c>
      <c r="Q1961" s="216">
        <v>1592</v>
      </c>
      <c r="R1961" s="68" t="s">
        <v>638</v>
      </c>
      <c r="S1961" s="363"/>
      <c r="T1961" s="277"/>
    </row>
    <row r="1962" spans="1:20" ht="51">
      <c r="A1962" s="192">
        <v>283</v>
      </c>
      <c r="B1962" s="68"/>
      <c r="C1962" s="214" t="s">
        <v>115</v>
      </c>
      <c r="D1962" s="215">
        <v>45120</v>
      </c>
      <c r="E1962" s="192" t="s">
        <v>4710</v>
      </c>
      <c r="F1962" s="192" t="s">
        <v>6</v>
      </c>
      <c r="G1962" s="192">
        <v>1843777</v>
      </c>
      <c r="H1962" s="68"/>
      <c r="I1962" s="198" t="s">
        <v>5752</v>
      </c>
      <c r="J1962" s="68"/>
      <c r="K1962" s="68"/>
      <c r="L1962" s="68"/>
      <c r="M1962" s="68"/>
      <c r="N1962" s="362"/>
      <c r="O1962" s="362"/>
      <c r="P1962" s="216">
        <v>0</v>
      </c>
      <c r="Q1962" s="216">
        <v>366940.28</v>
      </c>
      <c r="R1962" s="68" t="s">
        <v>638</v>
      </c>
      <c r="S1962" s="363"/>
      <c r="T1962" s="277"/>
    </row>
    <row r="1963" spans="1:20" ht="38.25">
      <c r="A1963" s="192">
        <v>15</v>
      </c>
      <c r="B1963" s="68"/>
      <c r="C1963" s="214" t="s">
        <v>39</v>
      </c>
      <c r="D1963" s="215">
        <v>45120</v>
      </c>
      <c r="E1963" s="192" t="s">
        <v>4711</v>
      </c>
      <c r="F1963" s="192" t="s">
        <v>3</v>
      </c>
      <c r="G1963" s="192">
        <v>2126170</v>
      </c>
      <c r="H1963" s="68"/>
      <c r="I1963" s="198" t="s">
        <v>5753</v>
      </c>
      <c r="J1963" s="68"/>
      <c r="K1963" s="68"/>
      <c r="L1963" s="68"/>
      <c r="M1963" s="68"/>
      <c r="N1963" s="362"/>
      <c r="O1963" s="362"/>
      <c r="P1963" s="216">
        <v>0</v>
      </c>
      <c r="Q1963" s="216">
        <v>532.29</v>
      </c>
      <c r="R1963" s="68" t="s">
        <v>638</v>
      </c>
      <c r="S1963" s="363"/>
      <c r="T1963" s="277"/>
    </row>
    <row r="1964" spans="1:20" ht="38.25">
      <c r="A1964" s="192">
        <v>15</v>
      </c>
      <c r="B1964" s="68"/>
      <c r="C1964" s="214" t="s">
        <v>39</v>
      </c>
      <c r="D1964" s="215">
        <v>45120</v>
      </c>
      <c r="E1964" s="192" t="s">
        <v>4712</v>
      </c>
      <c r="F1964" s="192" t="s">
        <v>3</v>
      </c>
      <c r="G1964" s="192">
        <v>2126172</v>
      </c>
      <c r="H1964" s="68"/>
      <c r="I1964" s="198" t="s">
        <v>5754</v>
      </c>
      <c r="J1964" s="68"/>
      <c r="K1964" s="68"/>
      <c r="L1964" s="68"/>
      <c r="M1964" s="68"/>
      <c r="N1964" s="362"/>
      <c r="O1964" s="362"/>
      <c r="P1964" s="216">
        <v>0</v>
      </c>
      <c r="Q1964" s="216">
        <v>365.08</v>
      </c>
      <c r="R1964" s="68" t="s">
        <v>638</v>
      </c>
      <c r="S1964" s="363"/>
      <c r="T1964" s="277"/>
    </row>
    <row r="1965" spans="1:20" ht="38.25">
      <c r="A1965" s="192" t="s">
        <v>550</v>
      </c>
      <c r="B1965" s="68"/>
      <c r="C1965" s="214" t="s">
        <v>589</v>
      </c>
      <c r="D1965" s="215">
        <v>45120</v>
      </c>
      <c r="E1965" s="192" t="s">
        <v>4713</v>
      </c>
      <c r="F1965" s="192" t="s">
        <v>3</v>
      </c>
      <c r="G1965" s="192">
        <v>2126174</v>
      </c>
      <c r="H1965" s="68"/>
      <c r="I1965" s="198" t="s">
        <v>5755</v>
      </c>
      <c r="J1965" s="68"/>
      <c r="K1965" s="68"/>
      <c r="L1965" s="68"/>
      <c r="M1965" s="68"/>
      <c r="N1965" s="362"/>
      <c r="O1965" s="362"/>
      <c r="P1965" s="216">
        <v>0</v>
      </c>
      <c r="Q1965" s="216">
        <v>4344</v>
      </c>
      <c r="R1965" s="68" t="s">
        <v>638</v>
      </c>
      <c r="S1965" s="363"/>
      <c r="T1965" s="277"/>
    </row>
    <row r="1966" spans="1:20" ht="63.75">
      <c r="A1966" s="192">
        <v>16</v>
      </c>
      <c r="B1966" s="68"/>
      <c r="C1966" s="214" t="s">
        <v>40</v>
      </c>
      <c r="D1966" s="215">
        <v>45120</v>
      </c>
      <c r="E1966" s="192" t="s">
        <v>4714</v>
      </c>
      <c r="F1966" s="192" t="s">
        <v>3</v>
      </c>
      <c r="G1966" s="192">
        <v>2126175</v>
      </c>
      <c r="H1966" s="68"/>
      <c r="I1966" s="198" t="s">
        <v>5756</v>
      </c>
      <c r="J1966" s="68"/>
      <c r="K1966" s="68"/>
      <c r="L1966" s="68"/>
      <c r="M1966" s="68"/>
      <c r="N1966" s="362"/>
      <c r="O1966" s="362"/>
      <c r="P1966" s="216">
        <v>0</v>
      </c>
      <c r="Q1966" s="216">
        <v>73</v>
      </c>
      <c r="R1966" s="68" t="s">
        <v>638</v>
      </c>
      <c r="S1966" s="363"/>
      <c r="T1966" s="277"/>
    </row>
    <row r="1967" spans="1:20" ht="63.75">
      <c r="A1967" s="192">
        <v>16</v>
      </c>
      <c r="B1967" s="68"/>
      <c r="C1967" s="214" t="s">
        <v>40</v>
      </c>
      <c r="D1967" s="215">
        <v>45120</v>
      </c>
      <c r="E1967" s="192" t="s">
        <v>4715</v>
      </c>
      <c r="F1967" s="192" t="s">
        <v>3</v>
      </c>
      <c r="G1967" s="192">
        <v>2126176</v>
      </c>
      <c r="H1967" s="68"/>
      <c r="I1967" s="198" t="s">
        <v>5756</v>
      </c>
      <c r="J1967" s="68"/>
      <c r="K1967" s="68"/>
      <c r="L1967" s="68"/>
      <c r="M1967" s="68"/>
      <c r="N1967" s="362"/>
      <c r="O1967" s="362"/>
      <c r="P1967" s="216">
        <v>0</v>
      </c>
      <c r="Q1967" s="216">
        <v>30</v>
      </c>
      <c r="R1967" s="68" t="s">
        <v>638</v>
      </c>
      <c r="S1967" s="363"/>
      <c r="T1967" s="277"/>
    </row>
    <row r="1968" spans="1:20" ht="38.25">
      <c r="A1968" s="192">
        <v>283</v>
      </c>
      <c r="B1968" s="68"/>
      <c r="C1968" s="214" t="s">
        <v>115</v>
      </c>
      <c r="D1968" s="215">
        <v>45120</v>
      </c>
      <c r="E1968" s="192" t="s">
        <v>4716</v>
      </c>
      <c r="F1968" s="192" t="s">
        <v>6</v>
      </c>
      <c r="G1968" s="192">
        <v>1843924</v>
      </c>
      <c r="H1968" s="68"/>
      <c r="I1968" s="198" t="s">
        <v>5757</v>
      </c>
      <c r="J1968" s="68"/>
      <c r="K1968" s="68"/>
      <c r="L1968" s="68"/>
      <c r="M1968" s="68"/>
      <c r="N1968" s="362"/>
      <c r="O1968" s="362"/>
      <c r="P1968" s="216">
        <v>0</v>
      </c>
      <c r="Q1968" s="216">
        <v>2317656.02</v>
      </c>
      <c r="R1968" s="68" t="s">
        <v>638</v>
      </c>
      <c r="S1968" s="363"/>
      <c r="T1968" s="277"/>
    </row>
    <row r="1969" spans="1:20" ht="63.75">
      <c r="A1969" s="192" t="s">
        <v>544</v>
      </c>
      <c r="B1969" s="68"/>
      <c r="C1969" s="214" t="s">
        <v>683</v>
      </c>
      <c r="D1969" s="215">
        <v>45120</v>
      </c>
      <c r="E1969" s="192" t="s">
        <v>4717</v>
      </c>
      <c r="F1969" s="192" t="s">
        <v>3</v>
      </c>
      <c r="G1969" s="192">
        <v>2126091</v>
      </c>
      <c r="H1969" s="68"/>
      <c r="I1969" s="198" t="s">
        <v>5758</v>
      </c>
      <c r="J1969" s="68"/>
      <c r="K1969" s="68"/>
      <c r="L1969" s="68"/>
      <c r="M1969" s="68"/>
      <c r="N1969" s="362"/>
      <c r="O1969" s="362"/>
      <c r="P1969" s="216">
        <v>0</v>
      </c>
      <c r="Q1969" s="216">
        <v>24690.93</v>
      </c>
      <c r="R1969" s="68" t="s">
        <v>638</v>
      </c>
      <c r="S1969" s="363"/>
      <c r="T1969" s="277"/>
    </row>
    <row r="1970" spans="1:20" ht="89.25">
      <c r="A1970" s="192">
        <v>383</v>
      </c>
      <c r="B1970" s="68"/>
      <c r="C1970" s="214" t="s">
        <v>1246</v>
      </c>
      <c r="D1970" s="215">
        <v>45120</v>
      </c>
      <c r="E1970" s="192" t="s">
        <v>4718</v>
      </c>
      <c r="F1970" s="192" t="s">
        <v>10</v>
      </c>
      <c r="G1970" s="192">
        <v>1064172</v>
      </c>
      <c r="H1970" s="68"/>
      <c r="I1970" s="198" t="s">
        <v>5759</v>
      </c>
      <c r="J1970" s="68"/>
      <c r="K1970" s="68"/>
      <c r="L1970" s="68"/>
      <c r="M1970" s="68"/>
      <c r="N1970" s="362"/>
      <c r="O1970" s="362"/>
      <c r="P1970" s="216">
        <v>50</v>
      </c>
      <c r="Q1970" s="216">
        <v>0</v>
      </c>
      <c r="R1970" s="68" t="s">
        <v>638</v>
      </c>
      <c r="S1970" s="363"/>
      <c r="T1970" s="277"/>
    </row>
    <row r="1971" spans="1:20" ht="63.75">
      <c r="A1971" s="192">
        <v>513</v>
      </c>
      <c r="B1971" s="68"/>
      <c r="C1971" s="214" t="s">
        <v>160</v>
      </c>
      <c r="D1971" s="215">
        <v>45120</v>
      </c>
      <c r="E1971" s="192" t="s">
        <v>4719</v>
      </c>
      <c r="F1971" s="192" t="s">
        <v>14</v>
      </c>
      <c r="G1971" s="192">
        <v>2338911</v>
      </c>
      <c r="H1971" s="68"/>
      <c r="I1971" s="198" t="s">
        <v>5760</v>
      </c>
      <c r="J1971" s="68"/>
      <c r="K1971" s="68"/>
      <c r="L1971" s="68"/>
      <c r="M1971" s="68"/>
      <c r="N1971" s="362"/>
      <c r="O1971" s="362"/>
      <c r="P1971" s="216">
        <v>50</v>
      </c>
      <c r="Q1971" s="216">
        <v>0</v>
      </c>
      <c r="R1971" s="68" t="s">
        <v>638</v>
      </c>
      <c r="S1971" s="363"/>
      <c r="T1971" s="277"/>
    </row>
    <row r="1972" spans="1:20" ht="63.75">
      <c r="A1972" s="192">
        <v>513</v>
      </c>
      <c r="B1972" s="68"/>
      <c r="C1972" s="214" t="s">
        <v>160</v>
      </c>
      <c r="D1972" s="215">
        <v>45120</v>
      </c>
      <c r="E1972" s="192" t="s">
        <v>4720</v>
      </c>
      <c r="F1972" s="192" t="s">
        <v>14</v>
      </c>
      <c r="G1972" s="192">
        <v>2338915</v>
      </c>
      <c r="H1972" s="68"/>
      <c r="I1972" s="198" t="s">
        <v>5761</v>
      </c>
      <c r="J1972" s="68"/>
      <c r="K1972" s="68"/>
      <c r="L1972" s="68"/>
      <c r="M1972" s="68"/>
      <c r="N1972" s="362"/>
      <c r="O1972" s="362"/>
      <c r="P1972" s="216">
        <v>50</v>
      </c>
      <c r="Q1972" s="216">
        <v>0</v>
      </c>
      <c r="R1972" s="68" t="s">
        <v>638</v>
      </c>
      <c r="S1972" s="363"/>
      <c r="T1972" s="277"/>
    </row>
    <row r="1973" spans="1:20" ht="76.5">
      <c r="A1973" s="192">
        <v>513</v>
      </c>
      <c r="B1973" s="68"/>
      <c r="C1973" s="214" t="s">
        <v>160</v>
      </c>
      <c r="D1973" s="215">
        <v>45120</v>
      </c>
      <c r="E1973" s="192" t="s">
        <v>4721</v>
      </c>
      <c r="F1973" s="192" t="s">
        <v>10</v>
      </c>
      <c r="G1973" s="192">
        <v>1064154</v>
      </c>
      <c r="H1973" s="68"/>
      <c r="I1973" s="198" t="s">
        <v>5762</v>
      </c>
      <c r="J1973" s="68"/>
      <c r="K1973" s="68"/>
      <c r="L1973" s="68"/>
      <c r="M1973" s="68"/>
      <c r="N1973" s="362"/>
      <c r="O1973" s="362"/>
      <c r="P1973" s="216">
        <v>50</v>
      </c>
      <c r="Q1973" s="216">
        <v>0</v>
      </c>
      <c r="R1973" s="68" t="s">
        <v>638</v>
      </c>
      <c r="S1973" s="363"/>
      <c r="T1973" s="277"/>
    </row>
    <row r="1974" spans="1:20" ht="89.25">
      <c r="A1974" s="192">
        <v>291</v>
      </c>
      <c r="B1974" s="68"/>
      <c r="C1974" s="214" t="s">
        <v>119</v>
      </c>
      <c r="D1974" s="215">
        <v>45120</v>
      </c>
      <c r="E1974" s="192" t="s">
        <v>4722</v>
      </c>
      <c r="F1974" s="192" t="s">
        <v>12</v>
      </c>
      <c r="G1974" s="192">
        <v>1064171</v>
      </c>
      <c r="H1974" s="68"/>
      <c r="I1974" s="198" t="s">
        <v>5763</v>
      </c>
      <c r="J1974" s="68"/>
      <c r="K1974" s="68"/>
      <c r="L1974" s="68"/>
      <c r="M1974" s="68"/>
      <c r="N1974" s="362"/>
      <c r="O1974" s="362"/>
      <c r="P1974" s="216">
        <v>468.69</v>
      </c>
      <c r="Q1974" s="216">
        <v>0</v>
      </c>
      <c r="R1974" s="68" t="s">
        <v>638</v>
      </c>
      <c r="S1974" s="363"/>
      <c r="T1974" s="277"/>
    </row>
    <row r="1975" spans="1:20" ht="89.25">
      <c r="A1975" s="192">
        <v>291</v>
      </c>
      <c r="B1975" s="68"/>
      <c r="C1975" s="214" t="s">
        <v>119</v>
      </c>
      <c r="D1975" s="215">
        <v>45120</v>
      </c>
      <c r="E1975" s="192" t="s">
        <v>4723</v>
      </c>
      <c r="F1975" s="192" t="s">
        <v>10</v>
      </c>
      <c r="G1975" s="192">
        <v>1064171</v>
      </c>
      <c r="H1975" s="68"/>
      <c r="I1975" s="198" t="s">
        <v>5764</v>
      </c>
      <c r="J1975" s="68"/>
      <c r="K1975" s="68"/>
      <c r="L1975" s="68"/>
      <c r="M1975" s="68"/>
      <c r="N1975" s="362"/>
      <c r="O1975" s="362"/>
      <c r="P1975" s="216">
        <v>50</v>
      </c>
      <c r="Q1975" s="216">
        <v>0</v>
      </c>
      <c r="R1975" s="68" t="s">
        <v>638</v>
      </c>
      <c r="S1975" s="363"/>
      <c r="T1975" s="277"/>
    </row>
    <row r="1976" spans="1:20" ht="63.75">
      <c r="A1976" s="192">
        <v>513</v>
      </c>
      <c r="B1976" s="68"/>
      <c r="C1976" s="214" t="s">
        <v>160</v>
      </c>
      <c r="D1976" s="215">
        <v>45120</v>
      </c>
      <c r="E1976" s="192" t="s">
        <v>4724</v>
      </c>
      <c r="F1976" s="192" t="s">
        <v>14</v>
      </c>
      <c r="G1976" s="192">
        <v>2339198</v>
      </c>
      <c r="H1976" s="68"/>
      <c r="I1976" s="198" t="s">
        <v>5765</v>
      </c>
      <c r="J1976" s="68"/>
      <c r="K1976" s="68"/>
      <c r="L1976" s="68"/>
      <c r="M1976" s="68"/>
      <c r="N1976" s="362"/>
      <c r="O1976" s="362"/>
      <c r="P1976" s="216">
        <v>50</v>
      </c>
      <c r="Q1976" s="216">
        <v>0</v>
      </c>
      <c r="R1976" s="68" t="s">
        <v>638</v>
      </c>
      <c r="S1976" s="363"/>
      <c r="T1976" s="277"/>
    </row>
    <row r="1977" spans="1:20" ht="76.5">
      <c r="A1977" s="192">
        <v>10</v>
      </c>
      <c r="B1977" s="68"/>
      <c r="C1977" s="214" t="s">
        <v>38</v>
      </c>
      <c r="D1977" s="215">
        <v>45120</v>
      </c>
      <c r="E1977" s="192" t="s">
        <v>4725</v>
      </c>
      <c r="F1977" s="192" t="s">
        <v>14</v>
      </c>
      <c r="G1977" s="192">
        <v>2339248</v>
      </c>
      <c r="H1977" s="68"/>
      <c r="I1977" s="198" t="s">
        <v>5766</v>
      </c>
      <c r="J1977" s="68"/>
      <c r="K1977" s="68"/>
      <c r="L1977" s="68"/>
      <c r="M1977" s="68"/>
      <c r="N1977" s="362"/>
      <c r="O1977" s="362"/>
      <c r="P1977" s="216">
        <v>50</v>
      </c>
      <c r="Q1977" s="216">
        <v>0</v>
      </c>
      <c r="R1977" s="68" t="s">
        <v>638</v>
      </c>
      <c r="S1977" s="363"/>
      <c r="T1977" s="277"/>
    </row>
    <row r="1978" spans="1:20" ht="76.5">
      <c r="A1978" s="192">
        <v>10</v>
      </c>
      <c r="B1978" s="68"/>
      <c r="C1978" s="214" t="s">
        <v>38</v>
      </c>
      <c r="D1978" s="215">
        <v>45120</v>
      </c>
      <c r="E1978" s="192" t="s">
        <v>4726</v>
      </c>
      <c r="F1978" s="192" t="s">
        <v>14</v>
      </c>
      <c r="G1978" s="192">
        <v>2339250</v>
      </c>
      <c r="H1978" s="68"/>
      <c r="I1978" s="198" t="s">
        <v>5767</v>
      </c>
      <c r="J1978" s="68"/>
      <c r="K1978" s="68"/>
      <c r="L1978" s="68"/>
      <c r="M1978" s="68"/>
      <c r="N1978" s="362"/>
      <c r="O1978" s="362"/>
      <c r="P1978" s="216">
        <v>50</v>
      </c>
      <c r="Q1978" s="216">
        <v>0</v>
      </c>
      <c r="R1978" s="68" t="s">
        <v>638</v>
      </c>
      <c r="S1978" s="363"/>
      <c r="T1978" s="277"/>
    </row>
    <row r="1979" spans="1:20" ht="76.5">
      <c r="A1979" s="192">
        <v>10</v>
      </c>
      <c r="B1979" s="68"/>
      <c r="C1979" s="214" t="s">
        <v>38</v>
      </c>
      <c r="D1979" s="215">
        <v>45120</v>
      </c>
      <c r="E1979" s="192" t="s">
        <v>4727</v>
      </c>
      <c r="F1979" s="192" t="s">
        <v>14</v>
      </c>
      <c r="G1979" s="192">
        <v>2339252</v>
      </c>
      <c r="H1979" s="68"/>
      <c r="I1979" s="198" t="s">
        <v>5768</v>
      </c>
      <c r="J1979" s="68"/>
      <c r="K1979" s="68"/>
      <c r="L1979" s="68"/>
      <c r="M1979" s="68"/>
      <c r="N1979" s="362"/>
      <c r="O1979" s="362"/>
      <c r="P1979" s="216">
        <v>50</v>
      </c>
      <c r="Q1979" s="216">
        <v>0</v>
      </c>
      <c r="R1979" s="68" t="s">
        <v>638</v>
      </c>
      <c r="S1979" s="363"/>
      <c r="T1979" s="277"/>
    </row>
    <row r="1980" spans="1:20" ht="76.5">
      <c r="A1980" s="192">
        <v>10</v>
      </c>
      <c r="B1980" s="68"/>
      <c r="C1980" s="214" t="s">
        <v>38</v>
      </c>
      <c r="D1980" s="215">
        <v>45120</v>
      </c>
      <c r="E1980" s="192" t="s">
        <v>4728</v>
      </c>
      <c r="F1980" s="192" t="s">
        <v>14</v>
      </c>
      <c r="G1980" s="192">
        <v>2339254</v>
      </c>
      <c r="H1980" s="68"/>
      <c r="I1980" s="198" t="s">
        <v>5769</v>
      </c>
      <c r="J1980" s="68"/>
      <c r="K1980" s="68"/>
      <c r="L1980" s="68"/>
      <c r="M1980" s="68"/>
      <c r="N1980" s="362"/>
      <c r="O1980" s="362"/>
      <c r="P1980" s="216">
        <v>50</v>
      </c>
      <c r="Q1980" s="216">
        <v>0</v>
      </c>
      <c r="R1980" s="68" t="s">
        <v>638</v>
      </c>
      <c r="S1980" s="363"/>
      <c r="T1980" s="277"/>
    </row>
    <row r="1981" spans="1:20" ht="76.5">
      <c r="A1981" s="192">
        <v>10</v>
      </c>
      <c r="B1981" s="68"/>
      <c r="C1981" s="214" t="s">
        <v>38</v>
      </c>
      <c r="D1981" s="215">
        <v>45120</v>
      </c>
      <c r="E1981" s="192" t="s">
        <v>4729</v>
      </c>
      <c r="F1981" s="192" t="s">
        <v>14</v>
      </c>
      <c r="G1981" s="192">
        <v>2339256</v>
      </c>
      <c r="H1981" s="68"/>
      <c r="I1981" s="198" t="s">
        <v>5770</v>
      </c>
      <c r="J1981" s="68"/>
      <c r="K1981" s="68"/>
      <c r="L1981" s="68"/>
      <c r="M1981" s="68"/>
      <c r="N1981" s="362"/>
      <c r="O1981" s="362"/>
      <c r="P1981" s="216">
        <v>50</v>
      </c>
      <c r="Q1981" s="216">
        <v>0</v>
      </c>
      <c r="R1981" s="68" t="s">
        <v>638</v>
      </c>
      <c r="S1981" s="363"/>
      <c r="T1981" s="277"/>
    </row>
    <row r="1982" spans="1:20" ht="63.75">
      <c r="A1982" s="192">
        <v>10</v>
      </c>
      <c r="B1982" s="68"/>
      <c r="C1982" s="214" t="s">
        <v>38</v>
      </c>
      <c r="D1982" s="215">
        <v>45120</v>
      </c>
      <c r="E1982" s="192" t="s">
        <v>4730</v>
      </c>
      <c r="F1982" s="192" t="s">
        <v>14</v>
      </c>
      <c r="G1982" s="192">
        <v>2339258</v>
      </c>
      <c r="H1982" s="68"/>
      <c r="I1982" s="198" t="s">
        <v>5771</v>
      </c>
      <c r="J1982" s="68"/>
      <c r="K1982" s="68"/>
      <c r="L1982" s="68"/>
      <c r="M1982" s="68"/>
      <c r="N1982" s="362"/>
      <c r="O1982" s="362"/>
      <c r="P1982" s="216">
        <v>50</v>
      </c>
      <c r="Q1982" s="216">
        <v>0</v>
      </c>
      <c r="R1982" s="68" t="s">
        <v>638</v>
      </c>
      <c r="S1982" s="363"/>
      <c r="T1982" s="277"/>
    </row>
    <row r="1983" spans="1:20" ht="63.75">
      <c r="A1983" s="192">
        <v>513</v>
      </c>
      <c r="B1983" s="68"/>
      <c r="C1983" s="214" t="s">
        <v>160</v>
      </c>
      <c r="D1983" s="215">
        <v>45120</v>
      </c>
      <c r="E1983" s="192" t="s">
        <v>4731</v>
      </c>
      <c r="F1983" s="192" t="s">
        <v>10</v>
      </c>
      <c r="G1983" s="192">
        <v>1064179</v>
      </c>
      <c r="H1983" s="68"/>
      <c r="I1983" s="198" t="s">
        <v>5772</v>
      </c>
      <c r="J1983" s="68"/>
      <c r="K1983" s="68"/>
      <c r="L1983" s="68"/>
      <c r="M1983" s="68"/>
      <c r="N1983" s="362"/>
      <c r="O1983" s="362"/>
      <c r="P1983" s="216">
        <v>50</v>
      </c>
      <c r="Q1983" s="216">
        <v>0</v>
      </c>
      <c r="R1983" s="68" t="s">
        <v>638</v>
      </c>
      <c r="S1983" s="363"/>
      <c r="T1983" s="277"/>
    </row>
    <row r="1984" spans="1:20" ht="51">
      <c r="A1984" s="192">
        <v>650</v>
      </c>
      <c r="B1984" s="68"/>
      <c r="C1984" s="214" t="s">
        <v>175</v>
      </c>
      <c r="D1984" s="215">
        <v>45121</v>
      </c>
      <c r="E1984" s="192" t="s">
        <v>4732</v>
      </c>
      <c r="F1984" s="192" t="s">
        <v>3</v>
      </c>
      <c r="G1984" s="192">
        <v>2126366</v>
      </c>
      <c r="H1984" s="68"/>
      <c r="I1984" s="198" t="s">
        <v>5773</v>
      </c>
      <c r="J1984" s="68"/>
      <c r="K1984" s="68"/>
      <c r="L1984" s="68"/>
      <c r="M1984" s="68"/>
      <c r="N1984" s="362"/>
      <c r="O1984" s="362"/>
      <c r="P1984" s="216">
        <v>0</v>
      </c>
      <c r="Q1984" s="216">
        <v>100</v>
      </c>
      <c r="R1984" s="68" t="s">
        <v>638</v>
      </c>
      <c r="S1984" s="363"/>
      <c r="T1984" s="277"/>
    </row>
    <row r="1985" spans="1:20" ht="51">
      <c r="A1985" s="192">
        <v>650</v>
      </c>
      <c r="B1985" s="68"/>
      <c r="C1985" s="214" t="s">
        <v>175</v>
      </c>
      <c r="D1985" s="215">
        <v>45121</v>
      </c>
      <c r="E1985" s="192" t="s">
        <v>4733</v>
      </c>
      <c r="F1985" s="192" t="s">
        <v>3</v>
      </c>
      <c r="G1985" s="192">
        <v>2126415</v>
      </c>
      <c r="H1985" s="68"/>
      <c r="I1985" s="198" t="s">
        <v>5774</v>
      </c>
      <c r="J1985" s="68"/>
      <c r="K1985" s="68"/>
      <c r="L1985" s="68"/>
      <c r="M1985" s="68"/>
      <c r="N1985" s="362"/>
      <c r="O1985" s="362"/>
      <c r="P1985" s="216">
        <v>0</v>
      </c>
      <c r="Q1985" s="216">
        <v>553</v>
      </c>
      <c r="R1985" s="68" t="s">
        <v>638</v>
      </c>
      <c r="S1985" s="363"/>
      <c r="T1985" s="277"/>
    </row>
    <row r="1986" spans="1:20" ht="114.75">
      <c r="A1986" s="192">
        <v>46</v>
      </c>
      <c r="B1986" s="68"/>
      <c r="C1986" s="214" t="s">
        <v>1379</v>
      </c>
      <c r="D1986" s="215">
        <v>45121</v>
      </c>
      <c r="E1986" s="192" t="s">
        <v>4734</v>
      </c>
      <c r="F1986" s="192" t="s">
        <v>600</v>
      </c>
      <c r="G1986" s="192">
        <v>6042199</v>
      </c>
      <c r="H1986" s="68"/>
      <c r="I1986" s="198" t="s">
        <v>5775</v>
      </c>
      <c r="J1986" s="68"/>
      <c r="K1986" s="68"/>
      <c r="L1986" s="68"/>
      <c r="M1986" s="68"/>
      <c r="N1986" s="362"/>
      <c r="O1986" s="362"/>
      <c r="P1986" s="216">
        <v>0</v>
      </c>
      <c r="Q1986" s="216">
        <v>19440</v>
      </c>
      <c r="R1986" s="68" t="s">
        <v>638</v>
      </c>
      <c r="S1986" s="363"/>
      <c r="T1986" s="277"/>
    </row>
    <row r="1987" spans="1:20" ht="76.5">
      <c r="A1987" s="192">
        <v>46</v>
      </c>
      <c r="B1987" s="68"/>
      <c r="C1987" s="214" t="s">
        <v>1379</v>
      </c>
      <c r="D1987" s="215">
        <v>45121</v>
      </c>
      <c r="E1987" s="192" t="s">
        <v>4734</v>
      </c>
      <c r="F1987" s="192" t="s">
        <v>600</v>
      </c>
      <c r="G1987" s="192">
        <v>6042065</v>
      </c>
      <c r="H1987" s="68"/>
      <c r="I1987" s="198" t="s">
        <v>5776</v>
      </c>
      <c r="J1987" s="68"/>
      <c r="K1987" s="68"/>
      <c r="L1987" s="68"/>
      <c r="M1987" s="68"/>
      <c r="N1987" s="362"/>
      <c r="O1987" s="362"/>
      <c r="P1987" s="216">
        <v>0</v>
      </c>
      <c r="Q1987" s="216">
        <v>70000</v>
      </c>
      <c r="R1987" s="68" t="s">
        <v>638</v>
      </c>
      <c r="S1987" s="363"/>
      <c r="T1987" s="277"/>
    </row>
    <row r="1988" spans="1:20" ht="51">
      <c r="A1988" s="192" t="s">
        <v>550</v>
      </c>
      <c r="B1988" s="68"/>
      <c r="C1988" s="214" t="s">
        <v>589</v>
      </c>
      <c r="D1988" s="215">
        <v>45121</v>
      </c>
      <c r="E1988" s="192" t="s">
        <v>4735</v>
      </c>
      <c r="F1988" s="192" t="s">
        <v>3</v>
      </c>
      <c r="G1988" s="192">
        <v>2126430</v>
      </c>
      <c r="H1988" s="68"/>
      <c r="I1988" s="198" t="s">
        <v>5777</v>
      </c>
      <c r="J1988" s="68"/>
      <c r="K1988" s="68"/>
      <c r="L1988" s="68"/>
      <c r="M1988" s="68"/>
      <c r="N1988" s="362"/>
      <c r="O1988" s="362"/>
      <c r="P1988" s="216">
        <v>0</v>
      </c>
      <c r="Q1988" s="216">
        <v>6048</v>
      </c>
      <c r="R1988" s="68" t="s">
        <v>638</v>
      </c>
      <c r="S1988" s="363"/>
      <c r="T1988" s="277"/>
    </row>
    <row r="1989" spans="1:20" ht="51">
      <c r="A1989" s="192" t="s">
        <v>550</v>
      </c>
      <c r="B1989" s="68"/>
      <c r="C1989" s="214" t="s">
        <v>589</v>
      </c>
      <c r="D1989" s="215">
        <v>45121</v>
      </c>
      <c r="E1989" s="192" t="s">
        <v>4736</v>
      </c>
      <c r="F1989" s="192" t="s">
        <v>3</v>
      </c>
      <c r="G1989" s="192">
        <v>2126436</v>
      </c>
      <c r="H1989" s="68"/>
      <c r="I1989" s="198" t="s">
        <v>5778</v>
      </c>
      <c r="J1989" s="68"/>
      <c r="K1989" s="68"/>
      <c r="L1989" s="68"/>
      <c r="M1989" s="68"/>
      <c r="N1989" s="362"/>
      <c r="O1989" s="362"/>
      <c r="P1989" s="216">
        <v>0</v>
      </c>
      <c r="Q1989" s="216">
        <v>1364.9</v>
      </c>
      <c r="R1989" s="68" t="s">
        <v>638</v>
      </c>
      <c r="S1989" s="363"/>
      <c r="T1989" s="277"/>
    </row>
    <row r="1990" spans="1:20" ht="38.25">
      <c r="A1990" s="192" t="s">
        <v>550</v>
      </c>
      <c r="B1990" s="68"/>
      <c r="C1990" s="214" t="s">
        <v>589</v>
      </c>
      <c r="D1990" s="215">
        <v>45121</v>
      </c>
      <c r="E1990" s="192" t="s">
        <v>4737</v>
      </c>
      <c r="F1990" s="192" t="s">
        <v>3</v>
      </c>
      <c r="G1990" s="192">
        <v>2126441</v>
      </c>
      <c r="H1990" s="68"/>
      <c r="I1990" s="198" t="s">
        <v>5779</v>
      </c>
      <c r="J1990" s="68"/>
      <c r="K1990" s="68"/>
      <c r="L1990" s="68"/>
      <c r="M1990" s="68"/>
      <c r="N1990" s="362"/>
      <c r="O1990" s="362"/>
      <c r="P1990" s="216">
        <v>0</v>
      </c>
      <c r="Q1990" s="216">
        <v>700</v>
      </c>
      <c r="R1990" s="68" t="s">
        <v>638</v>
      </c>
      <c r="S1990" s="363"/>
      <c r="T1990" s="277"/>
    </row>
    <row r="1991" spans="1:20" ht="38.25">
      <c r="A1991" s="192">
        <v>46</v>
      </c>
      <c r="B1991" s="68"/>
      <c r="C1991" s="214" t="s">
        <v>1379</v>
      </c>
      <c r="D1991" s="215">
        <v>45121</v>
      </c>
      <c r="E1991" s="192" t="s">
        <v>4738</v>
      </c>
      <c r="F1991" s="192" t="s">
        <v>3</v>
      </c>
      <c r="G1991" s="192">
        <v>2126445</v>
      </c>
      <c r="H1991" s="68"/>
      <c r="I1991" s="198" t="s">
        <v>5780</v>
      </c>
      <c r="J1991" s="68"/>
      <c r="K1991" s="68"/>
      <c r="L1991" s="68"/>
      <c r="M1991" s="68"/>
      <c r="N1991" s="362"/>
      <c r="O1991" s="362"/>
      <c r="P1991" s="216">
        <v>0</v>
      </c>
      <c r="Q1991" s="216">
        <v>328</v>
      </c>
      <c r="R1991" s="68" t="s">
        <v>638</v>
      </c>
      <c r="S1991" s="363"/>
      <c r="T1991" s="277"/>
    </row>
    <row r="1992" spans="1:20" ht="51">
      <c r="A1992" s="192">
        <v>292</v>
      </c>
      <c r="B1992" s="68"/>
      <c r="C1992" s="214" t="s">
        <v>120</v>
      </c>
      <c r="D1992" s="215">
        <v>45121</v>
      </c>
      <c r="E1992" s="192" t="s">
        <v>4739</v>
      </c>
      <c r="F1992" s="192" t="s">
        <v>3</v>
      </c>
      <c r="G1992" s="192">
        <v>2126447</v>
      </c>
      <c r="H1992" s="68"/>
      <c r="I1992" s="198" t="s">
        <v>5781</v>
      </c>
      <c r="J1992" s="68"/>
      <c r="K1992" s="68"/>
      <c r="L1992" s="68"/>
      <c r="M1992" s="68"/>
      <c r="N1992" s="362"/>
      <c r="O1992" s="362"/>
      <c r="P1992" s="216">
        <v>0</v>
      </c>
      <c r="Q1992" s="216">
        <v>828</v>
      </c>
      <c r="R1992" s="68" t="s">
        <v>638</v>
      </c>
      <c r="S1992" s="363"/>
      <c r="T1992" s="277"/>
    </row>
    <row r="1993" spans="1:20" ht="51">
      <c r="A1993" s="192">
        <v>16</v>
      </c>
      <c r="B1993" s="68"/>
      <c r="C1993" s="214" t="s">
        <v>40</v>
      </c>
      <c r="D1993" s="215">
        <v>45121</v>
      </c>
      <c r="E1993" s="192" t="s">
        <v>4740</v>
      </c>
      <c r="F1993" s="192" t="s">
        <v>3</v>
      </c>
      <c r="G1993" s="192">
        <v>2126485</v>
      </c>
      <c r="H1993" s="68"/>
      <c r="I1993" s="198" t="s">
        <v>5782</v>
      </c>
      <c r="J1993" s="68"/>
      <c r="K1993" s="68"/>
      <c r="L1993" s="68"/>
      <c r="M1993" s="68"/>
      <c r="N1993" s="362"/>
      <c r="O1993" s="362"/>
      <c r="P1993" s="216">
        <v>0</v>
      </c>
      <c r="Q1993" s="216">
        <v>487</v>
      </c>
      <c r="R1993" s="68" t="s">
        <v>638</v>
      </c>
      <c r="S1993" s="363"/>
      <c r="T1993" s="277"/>
    </row>
    <row r="1994" spans="1:20" ht="51">
      <c r="A1994" s="192">
        <v>312</v>
      </c>
      <c r="B1994" s="68"/>
      <c r="C1994" s="214" t="s">
        <v>133</v>
      </c>
      <c r="D1994" s="215">
        <v>45121</v>
      </c>
      <c r="E1994" s="192" t="s">
        <v>4741</v>
      </c>
      <c r="F1994" s="192" t="s">
        <v>3</v>
      </c>
      <c r="G1994" s="192">
        <v>2126461</v>
      </c>
      <c r="H1994" s="68"/>
      <c r="I1994" s="198" t="s">
        <v>5783</v>
      </c>
      <c r="J1994" s="68"/>
      <c r="K1994" s="68"/>
      <c r="L1994" s="68"/>
      <c r="M1994" s="68"/>
      <c r="N1994" s="362"/>
      <c r="O1994" s="362"/>
      <c r="P1994" s="216">
        <v>0</v>
      </c>
      <c r="Q1994" s="216">
        <v>184</v>
      </c>
      <c r="R1994" s="68" t="s">
        <v>638</v>
      </c>
      <c r="S1994" s="363"/>
      <c r="T1994" s="277"/>
    </row>
    <row r="1995" spans="1:20" ht="51">
      <c r="A1995" s="192">
        <v>312</v>
      </c>
      <c r="B1995" s="68"/>
      <c r="C1995" s="214" t="s">
        <v>133</v>
      </c>
      <c r="D1995" s="215">
        <v>45121</v>
      </c>
      <c r="E1995" s="192" t="s">
        <v>4742</v>
      </c>
      <c r="F1995" s="192" t="s">
        <v>3</v>
      </c>
      <c r="G1995" s="192">
        <v>2126465</v>
      </c>
      <c r="H1995" s="68"/>
      <c r="I1995" s="198" t="s">
        <v>5784</v>
      </c>
      <c r="J1995" s="68"/>
      <c r="K1995" s="68"/>
      <c r="L1995" s="68"/>
      <c r="M1995" s="68"/>
      <c r="N1995" s="362"/>
      <c r="O1995" s="362"/>
      <c r="P1995" s="216">
        <v>0</v>
      </c>
      <c r="Q1995" s="216">
        <v>835.98</v>
      </c>
      <c r="R1995" s="68" t="s">
        <v>638</v>
      </c>
      <c r="S1995" s="363"/>
      <c r="T1995" s="277"/>
    </row>
    <row r="1996" spans="1:20" ht="51">
      <c r="A1996" s="192">
        <v>312</v>
      </c>
      <c r="B1996" s="68"/>
      <c r="C1996" s="214" t="s">
        <v>133</v>
      </c>
      <c r="D1996" s="215">
        <v>45121</v>
      </c>
      <c r="E1996" s="192" t="s">
        <v>4743</v>
      </c>
      <c r="F1996" s="192" t="s">
        <v>3</v>
      </c>
      <c r="G1996" s="192">
        <v>2126467</v>
      </c>
      <c r="H1996" s="68"/>
      <c r="I1996" s="198" t="s">
        <v>5785</v>
      </c>
      <c r="J1996" s="68"/>
      <c r="K1996" s="68"/>
      <c r="L1996" s="68"/>
      <c r="M1996" s="68"/>
      <c r="N1996" s="362"/>
      <c r="O1996" s="362"/>
      <c r="P1996" s="216">
        <v>0</v>
      </c>
      <c r="Q1996" s="216">
        <v>262</v>
      </c>
      <c r="R1996" s="68" t="s">
        <v>638</v>
      </c>
      <c r="S1996" s="363"/>
      <c r="T1996" s="277"/>
    </row>
    <row r="1997" spans="1:20" ht="63.75">
      <c r="A1997" s="192">
        <v>35</v>
      </c>
      <c r="B1997" s="68"/>
      <c r="C1997" s="214" t="s">
        <v>43</v>
      </c>
      <c r="D1997" s="215">
        <v>45121</v>
      </c>
      <c r="E1997" s="192" t="s">
        <v>4744</v>
      </c>
      <c r="F1997" s="192" t="s">
        <v>10</v>
      </c>
      <c r="G1997" s="192">
        <v>1064217</v>
      </c>
      <c r="H1997" s="68"/>
      <c r="I1997" s="198" t="s">
        <v>5786</v>
      </c>
      <c r="J1997" s="68"/>
      <c r="K1997" s="68"/>
      <c r="L1997" s="68"/>
      <c r="M1997" s="68"/>
      <c r="N1997" s="362"/>
      <c r="O1997" s="362"/>
      <c r="P1997" s="216">
        <v>50</v>
      </c>
      <c r="Q1997" s="216">
        <v>0</v>
      </c>
      <c r="R1997" s="68" t="s">
        <v>638</v>
      </c>
      <c r="S1997" s="363"/>
      <c r="T1997" s="277"/>
    </row>
    <row r="1998" spans="1:20" ht="76.5">
      <c r="A1998" s="192">
        <v>10</v>
      </c>
      <c r="B1998" s="68"/>
      <c r="C1998" s="214" t="s">
        <v>38</v>
      </c>
      <c r="D1998" s="215">
        <v>45121</v>
      </c>
      <c r="E1998" s="192" t="s">
        <v>4745</v>
      </c>
      <c r="F1998" s="192" t="s">
        <v>14</v>
      </c>
      <c r="G1998" s="192">
        <v>2340551</v>
      </c>
      <c r="H1998" s="68"/>
      <c r="I1998" s="198" t="s">
        <v>5787</v>
      </c>
      <c r="J1998" s="68"/>
      <c r="K1998" s="68"/>
      <c r="L1998" s="68"/>
      <c r="M1998" s="68"/>
      <c r="N1998" s="362"/>
      <c r="O1998" s="362"/>
      <c r="P1998" s="216">
        <v>50</v>
      </c>
      <c r="Q1998" s="216">
        <v>0</v>
      </c>
      <c r="R1998" s="68" t="s">
        <v>638</v>
      </c>
      <c r="S1998" s="363"/>
      <c r="T1998" s="277"/>
    </row>
    <row r="1999" spans="1:20" ht="63.75">
      <c r="A1999" s="192">
        <v>10</v>
      </c>
      <c r="B1999" s="68"/>
      <c r="C1999" s="214" t="s">
        <v>38</v>
      </c>
      <c r="D1999" s="215">
        <v>45121</v>
      </c>
      <c r="E1999" s="192" t="s">
        <v>4746</v>
      </c>
      <c r="F1999" s="192" t="s">
        <v>14</v>
      </c>
      <c r="G1999" s="192">
        <v>2340553</v>
      </c>
      <c r="H1999" s="68"/>
      <c r="I1999" s="198" t="s">
        <v>5788</v>
      </c>
      <c r="J1999" s="68"/>
      <c r="K1999" s="68"/>
      <c r="L1999" s="68"/>
      <c r="M1999" s="68"/>
      <c r="N1999" s="362"/>
      <c r="O1999" s="362"/>
      <c r="P1999" s="216">
        <v>50</v>
      </c>
      <c r="Q1999" s="216">
        <v>0</v>
      </c>
      <c r="R1999" s="68" t="s">
        <v>638</v>
      </c>
      <c r="S1999" s="363"/>
      <c r="T1999" s="277"/>
    </row>
    <row r="2000" spans="1:20" ht="76.5">
      <c r="A2000" s="192">
        <v>10</v>
      </c>
      <c r="B2000" s="68"/>
      <c r="C2000" s="214" t="s">
        <v>38</v>
      </c>
      <c r="D2000" s="215">
        <v>45121</v>
      </c>
      <c r="E2000" s="192" t="s">
        <v>4747</v>
      </c>
      <c r="F2000" s="192" t="s">
        <v>14</v>
      </c>
      <c r="G2000" s="192">
        <v>2340555</v>
      </c>
      <c r="H2000" s="68"/>
      <c r="I2000" s="198" t="s">
        <v>5789</v>
      </c>
      <c r="J2000" s="68"/>
      <c r="K2000" s="68"/>
      <c r="L2000" s="68"/>
      <c r="M2000" s="68"/>
      <c r="N2000" s="362"/>
      <c r="O2000" s="362"/>
      <c r="P2000" s="216">
        <v>50</v>
      </c>
      <c r="Q2000" s="216">
        <v>0</v>
      </c>
      <c r="R2000" s="68" t="s">
        <v>638</v>
      </c>
      <c r="S2000" s="363"/>
      <c r="T2000" s="277"/>
    </row>
    <row r="2001" spans="1:20" ht="76.5">
      <c r="A2001" s="192">
        <v>10</v>
      </c>
      <c r="B2001" s="68"/>
      <c r="C2001" s="214" t="s">
        <v>38</v>
      </c>
      <c r="D2001" s="215">
        <v>45121</v>
      </c>
      <c r="E2001" s="192" t="s">
        <v>4748</v>
      </c>
      <c r="F2001" s="192" t="s">
        <v>14</v>
      </c>
      <c r="G2001" s="192">
        <v>2340557</v>
      </c>
      <c r="H2001" s="68"/>
      <c r="I2001" s="198" t="s">
        <v>5790</v>
      </c>
      <c r="J2001" s="68"/>
      <c r="K2001" s="68"/>
      <c r="L2001" s="68"/>
      <c r="M2001" s="68"/>
      <c r="N2001" s="362"/>
      <c r="O2001" s="362"/>
      <c r="P2001" s="216">
        <v>50</v>
      </c>
      <c r="Q2001" s="216">
        <v>0</v>
      </c>
      <c r="R2001" s="68" t="s">
        <v>638</v>
      </c>
      <c r="S2001" s="363"/>
      <c r="T2001" s="277"/>
    </row>
    <row r="2002" spans="1:20" ht="76.5">
      <c r="A2002" s="192">
        <v>291</v>
      </c>
      <c r="B2002" s="68"/>
      <c r="C2002" s="214" t="s">
        <v>119</v>
      </c>
      <c r="D2002" s="215">
        <v>45121</v>
      </c>
      <c r="E2002" s="192" t="s">
        <v>4749</v>
      </c>
      <c r="F2002" s="192" t="s">
        <v>10</v>
      </c>
      <c r="G2002" s="192">
        <v>2340785</v>
      </c>
      <c r="H2002" s="68"/>
      <c r="I2002" s="198" t="s">
        <v>5791</v>
      </c>
      <c r="J2002" s="68"/>
      <c r="K2002" s="68"/>
      <c r="L2002" s="68"/>
      <c r="M2002" s="68"/>
      <c r="N2002" s="362"/>
      <c r="O2002" s="362"/>
      <c r="P2002" s="216">
        <v>50</v>
      </c>
      <c r="Q2002" s="216">
        <v>0</v>
      </c>
      <c r="R2002" s="68" t="s">
        <v>638</v>
      </c>
      <c r="S2002" s="363"/>
      <c r="T2002" s="277"/>
    </row>
    <row r="2003" spans="1:20" ht="76.5">
      <c r="A2003" s="192">
        <v>291</v>
      </c>
      <c r="B2003" s="68"/>
      <c r="C2003" s="214" t="s">
        <v>119</v>
      </c>
      <c r="D2003" s="215">
        <v>45121</v>
      </c>
      <c r="E2003" s="192" t="s">
        <v>4750</v>
      </c>
      <c r="F2003" s="192" t="s">
        <v>10</v>
      </c>
      <c r="G2003" s="192">
        <v>2340786</v>
      </c>
      <c r="H2003" s="68"/>
      <c r="I2003" s="198" t="s">
        <v>5792</v>
      </c>
      <c r="J2003" s="68"/>
      <c r="K2003" s="68"/>
      <c r="L2003" s="68"/>
      <c r="M2003" s="68"/>
      <c r="N2003" s="362"/>
      <c r="O2003" s="362"/>
      <c r="P2003" s="216">
        <v>50</v>
      </c>
      <c r="Q2003" s="216">
        <v>0</v>
      </c>
      <c r="R2003" s="68" t="s">
        <v>638</v>
      </c>
      <c r="S2003" s="363"/>
      <c r="T2003" s="277"/>
    </row>
    <row r="2004" spans="1:20" ht="76.5">
      <c r="A2004" s="192">
        <v>340</v>
      </c>
      <c r="B2004" s="68"/>
      <c r="C2004" s="214" t="s">
        <v>136</v>
      </c>
      <c r="D2004" s="215">
        <v>45121</v>
      </c>
      <c r="E2004" s="192" t="s">
        <v>4751</v>
      </c>
      <c r="F2004" s="192" t="s">
        <v>6</v>
      </c>
      <c r="G2004" s="192">
        <v>2340787</v>
      </c>
      <c r="H2004" s="68"/>
      <c r="I2004" s="198" t="s">
        <v>5793</v>
      </c>
      <c r="J2004" s="68"/>
      <c r="K2004" s="68"/>
      <c r="L2004" s="68"/>
      <c r="M2004" s="68"/>
      <c r="N2004" s="362"/>
      <c r="O2004" s="362"/>
      <c r="P2004" s="216">
        <v>0</v>
      </c>
      <c r="Q2004" s="216">
        <v>62367.14</v>
      </c>
      <c r="R2004" s="68" t="s">
        <v>638</v>
      </c>
      <c r="S2004" s="363"/>
      <c r="T2004" s="277"/>
    </row>
    <row r="2005" spans="1:20" ht="63.75">
      <c r="A2005" s="192">
        <v>340</v>
      </c>
      <c r="B2005" s="68"/>
      <c r="C2005" s="214" t="s">
        <v>136</v>
      </c>
      <c r="D2005" s="215">
        <v>45121</v>
      </c>
      <c r="E2005" s="192" t="s">
        <v>4752</v>
      </c>
      <c r="F2005" s="192" t="s">
        <v>14</v>
      </c>
      <c r="G2005" s="192">
        <v>2340788</v>
      </c>
      <c r="H2005" s="68"/>
      <c r="I2005" s="198" t="s">
        <v>5794</v>
      </c>
      <c r="J2005" s="68"/>
      <c r="K2005" s="68"/>
      <c r="L2005" s="68"/>
      <c r="M2005" s="68"/>
      <c r="N2005" s="362"/>
      <c r="O2005" s="362"/>
      <c r="P2005" s="216">
        <v>50</v>
      </c>
      <c r="Q2005" s="216">
        <v>0</v>
      </c>
      <c r="R2005" s="68" t="s">
        <v>638</v>
      </c>
      <c r="S2005" s="363"/>
      <c r="T2005" s="277"/>
    </row>
    <row r="2006" spans="1:20" ht="76.5">
      <c r="A2006" s="192">
        <v>513</v>
      </c>
      <c r="B2006" s="68"/>
      <c r="C2006" s="214" t="s">
        <v>160</v>
      </c>
      <c r="D2006" s="215">
        <v>45121</v>
      </c>
      <c r="E2006" s="192" t="s">
        <v>4753</v>
      </c>
      <c r="F2006" s="192" t="s">
        <v>10</v>
      </c>
      <c r="G2006" s="192">
        <v>1064250</v>
      </c>
      <c r="H2006" s="68"/>
      <c r="I2006" s="198" t="s">
        <v>5795</v>
      </c>
      <c r="J2006" s="68"/>
      <c r="K2006" s="68"/>
      <c r="L2006" s="68"/>
      <c r="M2006" s="68"/>
      <c r="N2006" s="362"/>
      <c r="O2006" s="362"/>
      <c r="P2006" s="216">
        <v>50</v>
      </c>
      <c r="Q2006" s="216">
        <v>0</v>
      </c>
      <c r="R2006" s="68" t="s">
        <v>638</v>
      </c>
      <c r="S2006" s="363"/>
      <c r="T2006" s="277"/>
    </row>
    <row r="2007" spans="1:20" ht="76.5">
      <c r="A2007" s="192">
        <v>513</v>
      </c>
      <c r="B2007" s="68"/>
      <c r="C2007" s="214" t="s">
        <v>160</v>
      </c>
      <c r="D2007" s="215">
        <v>45121</v>
      </c>
      <c r="E2007" s="192" t="s">
        <v>4754</v>
      </c>
      <c r="F2007" s="192" t="s">
        <v>10</v>
      </c>
      <c r="G2007" s="192">
        <v>1064224</v>
      </c>
      <c r="H2007" s="68"/>
      <c r="I2007" s="198" t="s">
        <v>5796</v>
      </c>
      <c r="J2007" s="68"/>
      <c r="K2007" s="68"/>
      <c r="L2007" s="68"/>
      <c r="M2007" s="68"/>
      <c r="N2007" s="362"/>
      <c r="O2007" s="362"/>
      <c r="P2007" s="216">
        <v>50</v>
      </c>
      <c r="Q2007" s="216">
        <v>0</v>
      </c>
      <c r="R2007" s="68" t="s">
        <v>638</v>
      </c>
      <c r="S2007" s="363"/>
      <c r="T2007" s="277"/>
    </row>
    <row r="2008" spans="1:20" ht="76.5">
      <c r="A2008" s="192">
        <v>513</v>
      </c>
      <c r="B2008" s="68"/>
      <c r="C2008" s="214" t="s">
        <v>160</v>
      </c>
      <c r="D2008" s="215">
        <v>45121</v>
      </c>
      <c r="E2008" s="192" t="s">
        <v>4755</v>
      </c>
      <c r="F2008" s="192" t="s">
        <v>10</v>
      </c>
      <c r="G2008" s="192">
        <v>1064246</v>
      </c>
      <c r="H2008" s="68"/>
      <c r="I2008" s="198" t="s">
        <v>5797</v>
      </c>
      <c r="J2008" s="68"/>
      <c r="K2008" s="68"/>
      <c r="L2008" s="68"/>
      <c r="M2008" s="68"/>
      <c r="N2008" s="362"/>
      <c r="O2008" s="362"/>
      <c r="P2008" s="216">
        <v>50</v>
      </c>
      <c r="Q2008" s="216">
        <v>0</v>
      </c>
      <c r="R2008" s="68" t="s">
        <v>638</v>
      </c>
      <c r="S2008" s="363"/>
      <c r="T2008" s="277"/>
    </row>
    <row r="2009" spans="1:20" ht="63.75">
      <c r="A2009" s="192">
        <v>117</v>
      </c>
      <c r="B2009" s="68"/>
      <c r="C2009" s="214" t="s">
        <v>54</v>
      </c>
      <c r="D2009" s="215">
        <v>45121</v>
      </c>
      <c r="E2009" s="192" t="s">
        <v>4756</v>
      </c>
      <c r="F2009" s="192" t="s">
        <v>10</v>
      </c>
      <c r="G2009" s="192">
        <v>1064248</v>
      </c>
      <c r="H2009" s="68"/>
      <c r="I2009" s="198" t="s">
        <v>5798</v>
      </c>
      <c r="J2009" s="68"/>
      <c r="K2009" s="68"/>
      <c r="L2009" s="68"/>
      <c r="M2009" s="68"/>
      <c r="N2009" s="362"/>
      <c r="O2009" s="362"/>
      <c r="P2009" s="216">
        <v>50</v>
      </c>
      <c r="Q2009" s="216">
        <v>0</v>
      </c>
      <c r="R2009" s="68" t="s">
        <v>638</v>
      </c>
      <c r="S2009" s="363"/>
      <c r="T2009" s="277"/>
    </row>
    <row r="2010" spans="1:20" ht="76.5">
      <c r="A2010" s="192">
        <v>513</v>
      </c>
      <c r="B2010" s="68"/>
      <c r="C2010" s="214" t="s">
        <v>160</v>
      </c>
      <c r="D2010" s="215">
        <v>45121</v>
      </c>
      <c r="E2010" s="192" t="s">
        <v>4757</v>
      </c>
      <c r="F2010" s="192" t="s">
        <v>10</v>
      </c>
      <c r="G2010" s="192">
        <v>1064253</v>
      </c>
      <c r="H2010" s="68"/>
      <c r="I2010" s="198" t="s">
        <v>5799</v>
      </c>
      <c r="J2010" s="68"/>
      <c r="K2010" s="68"/>
      <c r="L2010" s="68"/>
      <c r="M2010" s="68"/>
      <c r="N2010" s="362"/>
      <c r="O2010" s="362"/>
      <c r="P2010" s="216">
        <v>50</v>
      </c>
      <c r="Q2010" s="216">
        <v>0</v>
      </c>
      <c r="R2010" s="68" t="s">
        <v>638</v>
      </c>
      <c r="S2010" s="363"/>
      <c r="T2010" s="277"/>
    </row>
    <row r="2011" spans="1:20" ht="76.5">
      <c r="A2011" s="192">
        <v>514</v>
      </c>
      <c r="B2011" s="68"/>
      <c r="C2011" s="214" t="s">
        <v>161</v>
      </c>
      <c r="D2011" s="215">
        <v>45121</v>
      </c>
      <c r="E2011" s="192" t="s">
        <v>4758</v>
      </c>
      <c r="F2011" s="192" t="s">
        <v>639</v>
      </c>
      <c r="G2011" s="192">
        <v>6040541</v>
      </c>
      <c r="H2011" s="68"/>
      <c r="I2011" s="198" t="s">
        <v>5800</v>
      </c>
      <c r="J2011" s="68"/>
      <c r="K2011" s="68"/>
      <c r="L2011" s="68"/>
      <c r="M2011" s="68"/>
      <c r="N2011" s="362"/>
      <c r="O2011" s="362"/>
      <c r="P2011" s="216">
        <v>0</v>
      </c>
      <c r="Q2011" s="216">
        <v>1041711.67</v>
      </c>
      <c r="R2011" s="68" t="s">
        <v>638</v>
      </c>
      <c r="S2011" s="363"/>
      <c r="T2011" s="277"/>
    </row>
    <row r="2012" spans="1:20" ht="63.75">
      <c r="A2012" s="192">
        <v>78</v>
      </c>
      <c r="B2012" s="68"/>
      <c r="C2012" s="214" t="s">
        <v>1380</v>
      </c>
      <c r="D2012" s="215">
        <v>45121</v>
      </c>
      <c r="E2012" s="192" t="s">
        <v>4759</v>
      </c>
      <c r="F2012" s="192" t="s">
        <v>3</v>
      </c>
      <c r="G2012" s="192">
        <v>2126376</v>
      </c>
      <c r="H2012" s="68"/>
      <c r="I2012" s="198" t="s">
        <v>5801</v>
      </c>
      <c r="J2012" s="68"/>
      <c r="K2012" s="68"/>
      <c r="L2012" s="68"/>
      <c r="M2012" s="68"/>
      <c r="N2012" s="362"/>
      <c r="O2012" s="362"/>
      <c r="P2012" s="216">
        <v>0</v>
      </c>
      <c r="Q2012" s="216">
        <v>244</v>
      </c>
      <c r="R2012" s="68" t="s">
        <v>638</v>
      </c>
      <c r="S2012" s="363"/>
      <c r="T2012" s="277"/>
    </row>
    <row r="2013" spans="1:20" ht="51">
      <c r="A2013" s="192">
        <v>514</v>
      </c>
      <c r="B2013" s="68"/>
      <c r="C2013" s="214" t="s">
        <v>161</v>
      </c>
      <c r="D2013" s="215">
        <v>45121</v>
      </c>
      <c r="E2013" s="192" t="s">
        <v>4760</v>
      </c>
      <c r="F2013" s="192" t="s">
        <v>3</v>
      </c>
      <c r="G2013" s="192">
        <v>2126388</v>
      </c>
      <c r="H2013" s="68"/>
      <c r="I2013" s="198" t="s">
        <v>5802</v>
      </c>
      <c r="J2013" s="68"/>
      <c r="K2013" s="68"/>
      <c r="L2013" s="68"/>
      <c r="M2013" s="68"/>
      <c r="N2013" s="362"/>
      <c r="O2013" s="362"/>
      <c r="P2013" s="216">
        <v>0</v>
      </c>
      <c r="Q2013" s="216">
        <v>3185359.53</v>
      </c>
      <c r="R2013" s="68" t="s">
        <v>638</v>
      </c>
      <c r="S2013" s="363"/>
      <c r="T2013" s="277"/>
    </row>
    <row r="2014" spans="1:20" ht="63.75">
      <c r="A2014" s="192">
        <v>70</v>
      </c>
      <c r="B2014" s="68"/>
      <c r="C2014" s="214" t="s">
        <v>47</v>
      </c>
      <c r="D2014" s="215">
        <v>45121</v>
      </c>
      <c r="E2014" s="192" t="s">
        <v>4761</v>
      </c>
      <c r="F2014" s="192" t="s">
        <v>3</v>
      </c>
      <c r="G2014" s="192">
        <v>2126392</v>
      </c>
      <c r="H2014" s="68"/>
      <c r="I2014" s="198" t="s">
        <v>5803</v>
      </c>
      <c r="J2014" s="68"/>
      <c r="K2014" s="68"/>
      <c r="L2014" s="68"/>
      <c r="M2014" s="68"/>
      <c r="N2014" s="362"/>
      <c r="O2014" s="362"/>
      <c r="P2014" s="216">
        <v>0</v>
      </c>
      <c r="Q2014" s="216">
        <v>6184.09</v>
      </c>
      <c r="R2014" s="68" t="s">
        <v>638</v>
      </c>
      <c r="S2014" s="363"/>
      <c r="T2014" s="277"/>
    </row>
    <row r="2015" spans="1:20" ht="63.75">
      <c r="A2015" s="192">
        <v>590</v>
      </c>
      <c r="B2015" s="68"/>
      <c r="C2015" s="214" t="s">
        <v>1286</v>
      </c>
      <c r="D2015" s="215">
        <v>45121</v>
      </c>
      <c r="E2015" s="192" t="s">
        <v>4762</v>
      </c>
      <c r="F2015" s="192" t="s">
        <v>3</v>
      </c>
      <c r="G2015" s="192">
        <v>2126409</v>
      </c>
      <c r="H2015" s="68"/>
      <c r="I2015" s="198" t="s">
        <v>5804</v>
      </c>
      <c r="J2015" s="68"/>
      <c r="K2015" s="68"/>
      <c r="L2015" s="68"/>
      <c r="M2015" s="68"/>
      <c r="N2015" s="362"/>
      <c r="O2015" s="362"/>
      <c r="P2015" s="216">
        <v>0</v>
      </c>
      <c r="Q2015" s="216">
        <v>176.67</v>
      </c>
      <c r="R2015" s="68" t="s">
        <v>638</v>
      </c>
      <c r="S2015" s="363"/>
      <c r="T2015" s="277"/>
    </row>
    <row r="2016" spans="1:20" ht="63.75">
      <c r="A2016" s="192">
        <v>590</v>
      </c>
      <c r="B2016" s="68"/>
      <c r="C2016" s="214" t="s">
        <v>1286</v>
      </c>
      <c r="D2016" s="215">
        <v>45121</v>
      </c>
      <c r="E2016" s="192" t="s">
        <v>4763</v>
      </c>
      <c r="F2016" s="192" t="s">
        <v>3</v>
      </c>
      <c r="G2016" s="192">
        <v>2126411</v>
      </c>
      <c r="H2016" s="68"/>
      <c r="I2016" s="198" t="s">
        <v>5805</v>
      </c>
      <c r="J2016" s="68"/>
      <c r="K2016" s="68"/>
      <c r="L2016" s="68"/>
      <c r="M2016" s="68"/>
      <c r="N2016" s="362"/>
      <c r="O2016" s="362"/>
      <c r="P2016" s="216">
        <v>0</v>
      </c>
      <c r="Q2016" s="216">
        <v>646.66</v>
      </c>
      <c r="R2016" s="68" t="s">
        <v>638</v>
      </c>
      <c r="S2016" s="363"/>
      <c r="T2016" s="277"/>
    </row>
    <row r="2017" spans="1:20" ht="63.75">
      <c r="A2017" s="192">
        <v>309</v>
      </c>
      <c r="B2017" s="68"/>
      <c r="C2017" s="214" t="s">
        <v>1242</v>
      </c>
      <c r="D2017" s="215">
        <v>45121</v>
      </c>
      <c r="E2017" s="192" t="s">
        <v>4764</v>
      </c>
      <c r="F2017" s="192" t="s">
        <v>3</v>
      </c>
      <c r="G2017" s="192">
        <v>2126417</v>
      </c>
      <c r="H2017" s="68"/>
      <c r="I2017" s="198" t="s">
        <v>5806</v>
      </c>
      <c r="J2017" s="68"/>
      <c r="K2017" s="68"/>
      <c r="L2017" s="68"/>
      <c r="M2017" s="68"/>
      <c r="N2017" s="362"/>
      <c r="O2017" s="362"/>
      <c r="P2017" s="216">
        <v>0</v>
      </c>
      <c r="Q2017" s="216">
        <v>10973.92</v>
      </c>
      <c r="R2017" s="68" t="s">
        <v>638</v>
      </c>
      <c r="S2017" s="363"/>
      <c r="T2017" s="277"/>
    </row>
    <row r="2018" spans="1:20" ht="63.75">
      <c r="A2018" s="192">
        <v>309</v>
      </c>
      <c r="B2018" s="68"/>
      <c r="C2018" s="214" t="s">
        <v>1242</v>
      </c>
      <c r="D2018" s="215">
        <v>45121</v>
      </c>
      <c r="E2018" s="192" t="s">
        <v>4765</v>
      </c>
      <c r="F2018" s="192" t="s">
        <v>3</v>
      </c>
      <c r="G2018" s="192">
        <v>2126419</v>
      </c>
      <c r="H2018" s="68"/>
      <c r="I2018" s="198" t="s">
        <v>5807</v>
      </c>
      <c r="J2018" s="68"/>
      <c r="K2018" s="68"/>
      <c r="L2018" s="68"/>
      <c r="M2018" s="68"/>
      <c r="N2018" s="362"/>
      <c r="O2018" s="362"/>
      <c r="P2018" s="216">
        <v>0</v>
      </c>
      <c r="Q2018" s="216">
        <v>7650</v>
      </c>
      <c r="R2018" s="68" t="s">
        <v>638</v>
      </c>
      <c r="S2018" s="363"/>
      <c r="T2018" s="277"/>
    </row>
    <row r="2019" spans="1:20" ht="63.75">
      <c r="A2019" s="192">
        <v>309</v>
      </c>
      <c r="B2019" s="68"/>
      <c r="C2019" s="214" t="s">
        <v>1242</v>
      </c>
      <c r="D2019" s="215">
        <v>45121</v>
      </c>
      <c r="E2019" s="192" t="s">
        <v>4766</v>
      </c>
      <c r="F2019" s="192" t="s">
        <v>3</v>
      </c>
      <c r="G2019" s="192">
        <v>2126421</v>
      </c>
      <c r="H2019" s="68"/>
      <c r="I2019" s="198" t="s">
        <v>5808</v>
      </c>
      <c r="J2019" s="68"/>
      <c r="K2019" s="68"/>
      <c r="L2019" s="68"/>
      <c r="M2019" s="68"/>
      <c r="N2019" s="362"/>
      <c r="O2019" s="362"/>
      <c r="P2019" s="216">
        <v>0</v>
      </c>
      <c r="Q2019" s="216">
        <v>6375</v>
      </c>
      <c r="R2019" s="68" t="s">
        <v>638</v>
      </c>
      <c r="S2019" s="363"/>
      <c r="T2019" s="277"/>
    </row>
    <row r="2020" spans="1:20" ht="63.75">
      <c r="A2020" s="192">
        <v>309</v>
      </c>
      <c r="B2020" s="68"/>
      <c r="C2020" s="214" t="s">
        <v>1242</v>
      </c>
      <c r="D2020" s="215">
        <v>45121</v>
      </c>
      <c r="E2020" s="192" t="s">
        <v>4767</v>
      </c>
      <c r="F2020" s="192" t="s">
        <v>3</v>
      </c>
      <c r="G2020" s="192">
        <v>2126424</v>
      </c>
      <c r="H2020" s="68"/>
      <c r="I2020" s="198" t="s">
        <v>5809</v>
      </c>
      <c r="J2020" s="68"/>
      <c r="K2020" s="68"/>
      <c r="L2020" s="68"/>
      <c r="M2020" s="68"/>
      <c r="N2020" s="362"/>
      <c r="O2020" s="362"/>
      <c r="P2020" s="216">
        <v>0</v>
      </c>
      <c r="Q2020" s="216">
        <v>1782.38</v>
      </c>
      <c r="R2020" s="68" t="s">
        <v>638</v>
      </c>
      <c r="S2020" s="363"/>
      <c r="T2020" s="277"/>
    </row>
    <row r="2021" spans="1:20" ht="63.75">
      <c r="A2021" s="192">
        <v>340</v>
      </c>
      <c r="B2021" s="68"/>
      <c r="C2021" s="214" t="s">
        <v>136</v>
      </c>
      <c r="D2021" s="215">
        <v>45121</v>
      </c>
      <c r="E2021" s="192" t="s">
        <v>4768</v>
      </c>
      <c r="F2021" s="192" t="s">
        <v>3</v>
      </c>
      <c r="G2021" s="192">
        <v>2126425</v>
      </c>
      <c r="H2021" s="68"/>
      <c r="I2021" s="198" t="s">
        <v>5810</v>
      </c>
      <c r="J2021" s="68"/>
      <c r="K2021" s="68"/>
      <c r="L2021" s="68"/>
      <c r="M2021" s="68"/>
      <c r="N2021" s="362"/>
      <c r="O2021" s="362"/>
      <c r="P2021" s="216">
        <v>0</v>
      </c>
      <c r="Q2021" s="216">
        <v>368</v>
      </c>
      <c r="R2021" s="68" t="s">
        <v>638</v>
      </c>
      <c r="S2021" s="363"/>
      <c r="T2021" s="277"/>
    </row>
    <row r="2022" spans="1:20" ht="63.75">
      <c r="A2022" s="192">
        <v>597</v>
      </c>
      <c r="B2022" s="68"/>
      <c r="C2022" s="214" t="s">
        <v>677</v>
      </c>
      <c r="D2022" s="215">
        <v>45121</v>
      </c>
      <c r="E2022" s="192" t="s">
        <v>4769</v>
      </c>
      <c r="F2022" s="192" t="s">
        <v>6</v>
      </c>
      <c r="G2022" s="192">
        <v>2340917</v>
      </c>
      <c r="H2022" s="68"/>
      <c r="I2022" s="198" t="s">
        <v>5811</v>
      </c>
      <c r="J2022" s="68"/>
      <c r="K2022" s="68"/>
      <c r="L2022" s="68"/>
      <c r="M2022" s="68"/>
      <c r="N2022" s="362"/>
      <c r="O2022" s="362"/>
      <c r="P2022" s="216">
        <v>0</v>
      </c>
      <c r="Q2022" s="216">
        <v>393222.06</v>
      </c>
      <c r="R2022" s="68" t="s">
        <v>638</v>
      </c>
      <c r="S2022" s="363"/>
      <c r="T2022" s="277"/>
    </row>
    <row r="2023" spans="1:20" ht="63.75">
      <c r="A2023" s="192">
        <v>513</v>
      </c>
      <c r="B2023" s="68"/>
      <c r="C2023" s="214" t="s">
        <v>160</v>
      </c>
      <c r="D2023" s="215">
        <v>45121</v>
      </c>
      <c r="E2023" s="192" t="s">
        <v>4770</v>
      </c>
      <c r="F2023" s="192" t="s">
        <v>14</v>
      </c>
      <c r="G2023" s="192">
        <v>2340916</v>
      </c>
      <c r="H2023" s="68"/>
      <c r="I2023" s="198" t="s">
        <v>5812</v>
      </c>
      <c r="J2023" s="68"/>
      <c r="K2023" s="68"/>
      <c r="L2023" s="68"/>
      <c r="M2023" s="68"/>
      <c r="N2023" s="362"/>
      <c r="O2023" s="362"/>
      <c r="P2023" s="216">
        <v>50</v>
      </c>
      <c r="Q2023" s="216">
        <v>0</v>
      </c>
      <c r="R2023" s="68" t="s">
        <v>638</v>
      </c>
      <c r="S2023" s="363"/>
      <c r="T2023" s="277"/>
    </row>
    <row r="2024" spans="1:20" ht="63.75">
      <c r="A2024" s="192">
        <v>597</v>
      </c>
      <c r="B2024" s="68"/>
      <c r="C2024" s="214" t="s">
        <v>677</v>
      </c>
      <c r="D2024" s="215">
        <v>45121</v>
      </c>
      <c r="E2024" s="192" t="s">
        <v>4771</v>
      </c>
      <c r="F2024" s="192" t="s">
        <v>14</v>
      </c>
      <c r="G2024" s="192">
        <v>2340918</v>
      </c>
      <c r="H2024" s="68"/>
      <c r="I2024" s="198" t="s">
        <v>5813</v>
      </c>
      <c r="J2024" s="68"/>
      <c r="K2024" s="68"/>
      <c r="L2024" s="68"/>
      <c r="M2024" s="68"/>
      <c r="N2024" s="362"/>
      <c r="O2024" s="362"/>
      <c r="P2024" s="216">
        <v>50</v>
      </c>
      <c r="Q2024" s="216">
        <v>0</v>
      </c>
      <c r="R2024" s="68" t="s">
        <v>638</v>
      </c>
      <c r="S2024" s="363"/>
      <c r="T2024" s="277"/>
    </row>
    <row r="2025" spans="1:20" ht="89.25">
      <c r="A2025" s="192">
        <v>132</v>
      </c>
      <c r="B2025" s="68"/>
      <c r="C2025" s="214" t="s">
        <v>59</v>
      </c>
      <c r="D2025" s="215">
        <v>45121</v>
      </c>
      <c r="E2025" s="192" t="s">
        <v>4772</v>
      </c>
      <c r="F2025" s="192" t="s">
        <v>6</v>
      </c>
      <c r="G2025" s="192">
        <v>1064225</v>
      </c>
      <c r="H2025" s="68"/>
      <c r="I2025" s="198" t="s">
        <v>5814</v>
      </c>
      <c r="J2025" s="68"/>
      <c r="K2025" s="68"/>
      <c r="L2025" s="68"/>
      <c r="M2025" s="68"/>
      <c r="N2025" s="362"/>
      <c r="O2025" s="362"/>
      <c r="P2025" s="216">
        <v>0</v>
      </c>
      <c r="Q2025" s="216">
        <v>1861243.2</v>
      </c>
      <c r="R2025" s="68" t="s">
        <v>638</v>
      </c>
      <c r="S2025" s="363"/>
      <c r="T2025" s="277"/>
    </row>
    <row r="2026" spans="1:20" ht="76.5">
      <c r="A2026" s="192">
        <v>132</v>
      </c>
      <c r="B2026" s="68"/>
      <c r="C2026" s="214" t="s">
        <v>59</v>
      </c>
      <c r="D2026" s="215">
        <v>45121</v>
      </c>
      <c r="E2026" s="192" t="s">
        <v>4773</v>
      </c>
      <c r="F2026" s="192" t="s">
        <v>10</v>
      </c>
      <c r="G2026" s="192">
        <v>1064226</v>
      </c>
      <c r="H2026" s="68"/>
      <c r="I2026" s="198" t="s">
        <v>5815</v>
      </c>
      <c r="J2026" s="68"/>
      <c r="K2026" s="68"/>
      <c r="L2026" s="68"/>
      <c r="M2026" s="68"/>
      <c r="N2026" s="362"/>
      <c r="O2026" s="362"/>
      <c r="P2026" s="216">
        <v>50</v>
      </c>
      <c r="Q2026" s="216">
        <v>0</v>
      </c>
      <c r="R2026" s="68" t="s">
        <v>638</v>
      </c>
      <c r="S2026" s="363"/>
      <c r="T2026" s="277"/>
    </row>
    <row r="2027" spans="1:20" ht="102">
      <c r="A2027" s="192">
        <v>132</v>
      </c>
      <c r="B2027" s="68"/>
      <c r="C2027" s="214" t="s">
        <v>59</v>
      </c>
      <c r="D2027" s="215">
        <v>45121</v>
      </c>
      <c r="E2027" s="192" t="s">
        <v>4774</v>
      </c>
      <c r="F2027" s="192" t="s">
        <v>10</v>
      </c>
      <c r="G2027" s="192">
        <v>1064234</v>
      </c>
      <c r="H2027" s="68"/>
      <c r="I2027" s="198" t="s">
        <v>5816</v>
      </c>
      <c r="J2027" s="68"/>
      <c r="K2027" s="68"/>
      <c r="L2027" s="68"/>
      <c r="M2027" s="68"/>
      <c r="N2027" s="362"/>
      <c r="O2027" s="362"/>
      <c r="P2027" s="216">
        <v>315.95999999999998</v>
      </c>
      <c r="Q2027" s="216">
        <v>0</v>
      </c>
      <c r="R2027" s="68" t="s">
        <v>638</v>
      </c>
      <c r="S2027" s="363"/>
      <c r="T2027" s="277"/>
    </row>
    <row r="2028" spans="1:20" ht="102">
      <c r="A2028" s="192">
        <v>132</v>
      </c>
      <c r="B2028" s="68"/>
      <c r="C2028" s="214" t="s">
        <v>59</v>
      </c>
      <c r="D2028" s="215">
        <v>45121</v>
      </c>
      <c r="E2028" s="192" t="s">
        <v>4775</v>
      </c>
      <c r="F2028" s="192" t="s">
        <v>10</v>
      </c>
      <c r="G2028" s="192">
        <v>1064237</v>
      </c>
      <c r="H2028" s="68"/>
      <c r="I2028" s="198" t="s">
        <v>5817</v>
      </c>
      <c r="J2028" s="68"/>
      <c r="K2028" s="68"/>
      <c r="L2028" s="68"/>
      <c r="M2028" s="68"/>
      <c r="N2028" s="362"/>
      <c r="O2028" s="362"/>
      <c r="P2028" s="216">
        <v>727.29</v>
      </c>
      <c r="Q2028" s="216">
        <v>0</v>
      </c>
      <c r="R2028" s="68" t="s">
        <v>638</v>
      </c>
      <c r="S2028" s="363"/>
      <c r="T2028" s="277"/>
    </row>
    <row r="2029" spans="1:20" ht="102">
      <c r="A2029" s="192">
        <v>132</v>
      </c>
      <c r="B2029" s="68"/>
      <c r="C2029" s="214" t="s">
        <v>59</v>
      </c>
      <c r="D2029" s="215">
        <v>45121</v>
      </c>
      <c r="E2029" s="192" t="s">
        <v>4776</v>
      </c>
      <c r="F2029" s="192" t="s">
        <v>10</v>
      </c>
      <c r="G2029" s="192">
        <v>1064239</v>
      </c>
      <c r="H2029" s="68"/>
      <c r="I2029" s="198" t="s">
        <v>5818</v>
      </c>
      <c r="J2029" s="68"/>
      <c r="K2029" s="68"/>
      <c r="L2029" s="68"/>
      <c r="M2029" s="68"/>
      <c r="N2029" s="362"/>
      <c r="O2029" s="362"/>
      <c r="P2029" s="216">
        <v>2453.9499999999998</v>
      </c>
      <c r="Q2029" s="216">
        <v>0</v>
      </c>
      <c r="R2029" s="68" t="s">
        <v>638</v>
      </c>
      <c r="S2029" s="363"/>
      <c r="T2029" s="277"/>
    </row>
    <row r="2030" spans="1:20" ht="102">
      <c r="A2030" s="192">
        <v>132</v>
      </c>
      <c r="B2030" s="68"/>
      <c r="C2030" s="214" t="s">
        <v>59</v>
      </c>
      <c r="D2030" s="215">
        <v>45121</v>
      </c>
      <c r="E2030" s="192" t="s">
        <v>4777</v>
      </c>
      <c r="F2030" s="192" t="s">
        <v>10</v>
      </c>
      <c r="G2030" s="192">
        <v>1064241</v>
      </c>
      <c r="H2030" s="68"/>
      <c r="I2030" s="198" t="s">
        <v>5819</v>
      </c>
      <c r="J2030" s="68"/>
      <c r="K2030" s="68"/>
      <c r="L2030" s="68"/>
      <c r="M2030" s="68"/>
      <c r="N2030" s="362"/>
      <c r="O2030" s="362"/>
      <c r="P2030" s="216">
        <v>2526.39</v>
      </c>
      <c r="Q2030" s="216">
        <v>0</v>
      </c>
      <c r="R2030" s="68" t="s">
        <v>638</v>
      </c>
      <c r="S2030" s="363"/>
      <c r="T2030" s="277"/>
    </row>
    <row r="2031" spans="1:20" ht="63.75">
      <c r="A2031" s="192">
        <v>291</v>
      </c>
      <c r="B2031" s="68"/>
      <c r="C2031" s="214" t="s">
        <v>119</v>
      </c>
      <c r="D2031" s="215">
        <v>45125</v>
      </c>
      <c r="E2031" s="192" t="s">
        <v>4778</v>
      </c>
      <c r="F2031" s="192" t="s">
        <v>3</v>
      </c>
      <c r="G2031" s="192">
        <v>2126675</v>
      </c>
      <c r="H2031" s="68"/>
      <c r="I2031" s="198" t="s">
        <v>5820</v>
      </c>
      <c r="J2031" s="68"/>
      <c r="K2031" s="68"/>
      <c r="L2031" s="68"/>
      <c r="M2031" s="68"/>
      <c r="N2031" s="362"/>
      <c r="O2031" s="362"/>
      <c r="P2031" s="216">
        <v>0</v>
      </c>
      <c r="Q2031" s="216">
        <v>14585.94</v>
      </c>
      <c r="R2031" s="68" t="s">
        <v>638</v>
      </c>
      <c r="S2031" s="363"/>
      <c r="T2031" s="277"/>
    </row>
    <row r="2032" spans="1:20" ht="51">
      <c r="A2032" s="192">
        <v>548</v>
      </c>
      <c r="B2032" s="68"/>
      <c r="C2032" s="214" t="s">
        <v>1285</v>
      </c>
      <c r="D2032" s="215">
        <v>45125</v>
      </c>
      <c r="E2032" s="192" t="s">
        <v>4779</v>
      </c>
      <c r="F2032" s="192" t="s">
        <v>3</v>
      </c>
      <c r="G2032" s="192">
        <v>2126677</v>
      </c>
      <c r="H2032" s="68"/>
      <c r="I2032" s="198" t="s">
        <v>5821</v>
      </c>
      <c r="J2032" s="68"/>
      <c r="K2032" s="68"/>
      <c r="L2032" s="68"/>
      <c r="M2032" s="68"/>
      <c r="N2032" s="362"/>
      <c r="O2032" s="362"/>
      <c r="P2032" s="216">
        <v>0</v>
      </c>
      <c r="Q2032" s="216">
        <v>450</v>
      </c>
      <c r="R2032" s="68" t="s">
        <v>638</v>
      </c>
      <c r="S2032" s="363"/>
      <c r="T2032" s="277"/>
    </row>
    <row r="2033" spans="1:20" ht="51">
      <c r="A2033" s="192">
        <v>86</v>
      </c>
      <c r="B2033" s="68"/>
      <c r="C2033" s="214" t="s">
        <v>50</v>
      </c>
      <c r="D2033" s="215">
        <v>45125</v>
      </c>
      <c r="E2033" s="192" t="s">
        <v>4780</v>
      </c>
      <c r="F2033" s="192" t="s">
        <v>3</v>
      </c>
      <c r="G2033" s="192">
        <v>2126686</v>
      </c>
      <c r="H2033" s="68"/>
      <c r="I2033" s="198" t="s">
        <v>5822</v>
      </c>
      <c r="J2033" s="68"/>
      <c r="K2033" s="68"/>
      <c r="L2033" s="68"/>
      <c r="M2033" s="68"/>
      <c r="N2033" s="362"/>
      <c r="O2033" s="362"/>
      <c r="P2033" s="216">
        <v>0</v>
      </c>
      <c r="Q2033" s="216">
        <v>1044</v>
      </c>
      <c r="R2033" s="68" t="s">
        <v>638</v>
      </c>
      <c r="S2033" s="363"/>
      <c r="T2033" s="277"/>
    </row>
    <row r="2034" spans="1:20" ht="63.75">
      <c r="A2034" s="192" t="s">
        <v>542</v>
      </c>
      <c r="B2034" s="68"/>
      <c r="C2034" s="214" t="s">
        <v>691</v>
      </c>
      <c r="D2034" s="215">
        <v>45125</v>
      </c>
      <c r="E2034" s="192" t="s">
        <v>4781</v>
      </c>
      <c r="F2034" s="192" t="s">
        <v>10</v>
      </c>
      <c r="G2034" s="192">
        <v>17554</v>
      </c>
      <c r="H2034" s="68"/>
      <c r="I2034" s="198" t="s">
        <v>5823</v>
      </c>
      <c r="J2034" s="68"/>
      <c r="K2034" s="68"/>
      <c r="L2034" s="68"/>
      <c r="M2034" s="68"/>
      <c r="N2034" s="362"/>
      <c r="O2034" s="362"/>
      <c r="P2034" s="216">
        <v>8957.7099999999991</v>
      </c>
      <c r="Q2034" s="216">
        <v>0</v>
      </c>
      <c r="R2034" s="68" t="s">
        <v>638</v>
      </c>
      <c r="S2034" s="363"/>
      <c r="T2034" s="277"/>
    </row>
    <row r="2035" spans="1:20" ht="63.75">
      <c r="A2035" s="192">
        <v>382</v>
      </c>
      <c r="B2035" s="68"/>
      <c r="C2035" s="214" t="s">
        <v>1245</v>
      </c>
      <c r="D2035" s="215">
        <v>45125</v>
      </c>
      <c r="E2035" s="192" t="s">
        <v>4782</v>
      </c>
      <c r="F2035" s="192" t="s">
        <v>3</v>
      </c>
      <c r="G2035" s="192">
        <v>2126696</v>
      </c>
      <c r="H2035" s="68"/>
      <c r="I2035" s="198" t="s">
        <v>5824</v>
      </c>
      <c r="J2035" s="68"/>
      <c r="K2035" s="68"/>
      <c r="L2035" s="68"/>
      <c r="M2035" s="68"/>
      <c r="N2035" s="362"/>
      <c r="O2035" s="362"/>
      <c r="P2035" s="216">
        <v>0</v>
      </c>
      <c r="Q2035" s="216">
        <v>371</v>
      </c>
      <c r="R2035" s="68" t="s">
        <v>638</v>
      </c>
      <c r="S2035" s="363"/>
      <c r="T2035" s="277"/>
    </row>
    <row r="2036" spans="1:20" ht="63.75">
      <c r="A2036" s="192">
        <v>382</v>
      </c>
      <c r="B2036" s="68"/>
      <c r="C2036" s="214" t="s">
        <v>1245</v>
      </c>
      <c r="D2036" s="215">
        <v>45125</v>
      </c>
      <c r="E2036" s="192" t="s">
        <v>4783</v>
      </c>
      <c r="F2036" s="192" t="s">
        <v>3</v>
      </c>
      <c r="G2036" s="192">
        <v>2126699</v>
      </c>
      <c r="H2036" s="68"/>
      <c r="I2036" s="198" t="s">
        <v>5825</v>
      </c>
      <c r="J2036" s="68"/>
      <c r="K2036" s="68"/>
      <c r="L2036" s="68"/>
      <c r="M2036" s="68"/>
      <c r="N2036" s="362"/>
      <c r="O2036" s="362"/>
      <c r="P2036" s="216">
        <v>0</v>
      </c>
      <c r="Q2036" s="216">
        <v>371</v>
      </c>
      <c r="R2036" s="68" t="s">
        <v>638</v>
      </c>
      <c r="S2036" s="363"/>
      <c r="T2036" s="277"/>
    </row>
    <row r="2037" spans="1:20" ht="63.75">
      <c r="A2037" s="192">
        <v>382</v>
      </c>
      <c r="B2037" s="68"/>
      <c r="C2037" s="214" t="s">
        <v>1245</v>
      </c>
      <c r="D2037" s="215">
        <v>45125</v>
      </c>
      <c r="E2037" s="192" t="s">
        <v>4784</v>
      </c>
      <c r="F2037" s="192" t="s">
        <v>3</v>
      </c>
      <c r="G2037" s="192">
        <v>2126701</v>
      </c>
      <c r="H2037" s="68"/>
      <c r="I2037" s="198" t="s">
        <v>5826</v>
      </c>
      <c r="J2037" s="68"/>
      <c r="K2037" s="68"/>
      <c r="L2037" s="68"/>
      <c r="M2037" s="68"/>
      <c r="N2037" s="362"/>
      <c r="O2037" s="362"/>
      <c r="P2037" s="216">
        <v>0</v>
      </c>
      <c r="Q2037" s="216">
        <v>371</v>
      </c>
      <c r="R2037" s="68" t="s">
        <v>638</v>
      </c>
      <c r="S2037" s="363"/>
      <c r="T2037" s="277"/>
    </row>
    <row r="2038" spans="1:20" ht="51">
      <c r="A2038" s="192">
        <v>46</v>
      </c>
      <c r="B2038" s="68"/>
      <c r="C2038" s="214" t="s">
        <v>1379</v>
      </c>
      <c r="D2038" s="215">
        <v>45125</v>
      </c>
      <c r="E2038" s="192" t="s">
        <v>4785</v>
      </c>
      <c r="F2038" s="192" t="s">
        <v>3</v>
      </c>
      <c r="G2038" s="192">
        <v>2126709</v>
      </c>
      <c r="H2038" s="68"/>
      <c r="I2038" s="198" t="s">
        <v>5827</v>
      </c>
      <c r="J2038" s="68"/>
      <c r="K2038" s="68"/>
      <c r="L2038" s="68"/>
      <c r="M2038" s="68"/>
      <c r="N2038" s="362"/>
      <c r="O2038" s="362"/>
      <c r="P2038" s="216">
        <v>0</v>
      </c>
      <c r="Q2038" s="216">
        <v>250</v>
      </c>
      <c r="R2038" s="68" t="s">
        <v>638</v>
      </c>
      <c r="S2038" s="363"/>
      <c r="T2038" s="277"/>
    </row>
    <row r="2039" spans="1:20" ht="38.25">
      <c r="A2039" s="192">
        <v>670</v>
      </c>
      <c r="B2039" s="68"/>
      <c r="C2039" s="214" t="s">
        <v>178</v>
      </c>
      <c r="D2039" s="215">
        <v>45125</v>
      </c>
      <c r="E2039" s="192" t="s">
        <v>4786</v>
      </c>
      <c r="F2039" s="192" t="s">
        <v>3</v>
      </c>
      <c r="G2039" s="192">
        <v>2126740</v>
      </c>
      <c r="H2039" s="68"/>
      <c r="I2039" s="198" t="s">
        <v>5828</v>
      </c>
      <c r="J2039" s="68"/>
      <c r="K2039" s="68"/>
      <c r="L2039" s="68"/>
      <c r="M2039" s="68"/>
      <c r="N2039" s="362"/>
      <c r="O2039" s="362"/>
      <c r="P2039" s="216">
        <v>0</v>
      </c>
      <c r="Q2039" s="216">
        <v>1173</v>
      </c>
      <c r="R2039" s="68" t="s">
        <v>638</v>
      </c>
      <c r="S2039" s="363"/>
      <c r="T2039" s="277"/>
    </row>
    <row r="2040" spans="1:20" ht="38.25">
      <c r="A2040" s="192">
        <v>660</v>
      </c>
      <c r="B2040" s="68"/>
      <c r="C2040" s="214" t="s">
        <v>176</v>
      </c>
      <c r="D2040" s="215">
        <v>45125</v>
      </c>
      <c r="E2040" s="192" t="s">
        <v>4787</v>
      </c>
      <c r="F2040" s="192" t="s">
        <v>3</v>
      </c>
      <c r="G2040" s="192">
        <v>2126766</v>
      </c>
      <c r="H2040" s="68"/>
      <c r="I2040" s="198" t="s">
        <v>5829</v>
      </c>
      <c r="J2040" s="68"/>
      <c r="K2040" s="68"/>
      <c r="L2040" s="68"/>
      <c r="M2040" s="68"/>
      <c r="N2040" s="362"/>
      <c r="O2040" s="362"/>
      <c r="P2040" s="216">
        <v>0</v>
      </c>
      <c r="Q2040" s="216">
        <v>1110</v>
      </c>
      <c r="R2040" s="68" t="s">
        <v>638</v>
      </c>
      <c r="S2040" s="363"/>
      <c r="T2040" s="277"/>
    </row>
    <row r="2041" spans="1:20" ht="38.25">
      <c r="A2041" s="192">
        <v>86</v>
      </c>
      <c r="B2041" s="68"/>
      <c r="C2041" s="214" t="s">
        <v>50</v>
      </c>
      <c r="D2041" s="215">
        <v>45125</v>
      </c>
      <c r="E2041" s="192" t="s">
        <v>4788</v>
      </c>
      <c r="F2041" s="192" t="s">
        <v>3</v>
      </c>
      <c r="G2041" s="192">
        <v>2126790</v>
      </c>
      <c r="H2041" s="68"/>
      <c r="I2041" s="198" t="s">
        <v>5830</v>
      </c>
      <c r="J2041" s="68"/>
      <c r="K2041" s="68"/>
      <c r="L2041" s="68"/>
      <c r="M2041" s="68"/>
      <c r="N2041" s="362"/>
      <c r="O2041" s="362"/>
      <c r="P2041" s="216">
        <v>0</v>
      </c>
      <c r="Q2041" s="216">
        <v>605</v>
      </c>
      <c r="R2041" s="68" t="s">
        <v>638</v>
      </c>
      <c r="S2041" s="363"/>
      <c r="T2041" s="277"/>
    </row>
    <row r="2042" spans="1:20" ht="51">
      <c r="A2042" s="192">
        <v>190</v>
      </c>
      <c r="B2042" s="68"/>
      <c r="C2042" s="214" t="s">
        <v>82</v>
      </c>
      <c r="D2042" s="215">
        <v>45125</v>
      </c>
      <c r="E2042" s="192" t="s">
        <v>4789</v>
      </c>
      <c r="F2042" s="192" t="s">
        <v>3</v>
      </c>
      <c r="G2042" s="192">
        <v>2126795</v>
      </c>
      <c r="H2042" s="68"/>
      <c r="I2042" s="198" t="s">
        <v>5831</v>
      </c>
      <c r="J2042" s="68"/>
      <c r="K2042" s="68"/>
      <c r="L2042" s="68"/>
      <c r="M2042" s="68"/>
      <c r="N2042" s="362"/>
      <c r="O2042" s="362"/>
      <c r="P2042" s="216">
        <v>0</v>
      </c>
      <c r="Q2042" s="216">
        <v>273.7</v>
      </c>
      <c r="R2042" s="68" t="s">
        <v>638</v>
      </c>
      <c r="S2042" s="363"/>
      <c r="T2042" s="277"/>
    </row>
    <row r="2043" spans="1:20" ht="51">
      <c r="A2043" s="192">
        <v>190</v>
      </c>
      <c r="B2043" s="68"/>
      <c r="C2043" s="214" t="s">
        <v>82</v>
      </c>
      <c r="D2043" s="215">
        <v>45125</v>
      </c>
      <c r="E2043" s="192" t="s">
        <v>4790</v>
      </c>
      <c r="F2043" s="192" t="s">
        <v>3</v>
      </c>
      <c r="G2043" s="192">
        <v>2126797</v>
      </c>
      <c r="H2043" s="68"/>
      <c r="I2043" s="198" t="s">
        <v>5832</v>
      </c>
      <c r="J2043" s="68"/>
      <c r="K2043" s="68"/>
      <c r="L2043" s="68"/>
      <c r="M2043" s="68"/>
      <c r="N2043" s="362"/>
      <c r="O2043" s="362"/>
      <c r="P2043" s="216">
        <v>0</v>
      </c>
      <c r="Q2043" s="216">
        <v>444</v>
      </c>
      <c r="R2043" s="68" t="s">
        <v>638</v>
      </c>
      <c r="S2043" s="363"/>
      <c r="T2043" s="277"/>
    </row>
    <row r="2044" spans="1:20" ht="51">
      <c r="A2044" s="192">
        <v>190</v>
      </c>
      <c r="B2044" s="68"/>
      <c r="C2044" s="214" t="s">
        <v>82</v>
      </c>
      <c r="D2044" s="215">
        <v>45125</v>
      </c>
      <c r="E2044" s="192" t="s">
        <v>4791</v>
      </c>
      <c r="F2044" s="192" t="s">
        <v>3</v>
      </c>
      <c r="G2044" s="192">
        <v>2126798</v>
      </c>
      <c r="H2044" s="68"/>
      <c r="I2044" s="198" t="s">
        <v>5833</v>
      </c>
      <c r="J2044" s="68"/>
      <c r="K2044" s="68"/>
      <c r="L2044" s="68"/>
      <c r="M2044" s="68"/>
      <c r="N2044" s="362"/>
      <c r="O2044" s="362"/>
      <c r="P2044" s="216">
        <v>0</v>
      </c>
      <c r="Q2044" s="216">
        <v>444</v>
      </c>
      <c r="R2044" s="68" t="s">
        <v>638</v>
      </c>
      <c r="S2044" s="363"/>
      <c r="T2044" s="277"/>
    </row>
    <row r="2045" spans="1:20" ht="51">
      <c r="A2045" s="192">
        <v>190</v>
      </c>
      <c r="B2045" s="68"/>
      <c r="C2045" s="214" t="s">
        <v>82</v>
      </c>
      <c r="D2045" s="215">
        <v>45125</v>
      </c>
      <c r="E2045" s="192" t="s">
        <v>4792</v>
      </c>
      <c r="F2045" s="192" t="s">
        <v>3</v>
      </c>
      <c r="G2045" s="192">
        <v>2126799</v>
      </c>
      <c r="H2045" s="68"/>
      <c r="I2045" s="198" t="s">
        <v>5834</v>
      </c>
      <c r="J2045" s="68"/>
      <c r="K2045" s="68"/>
      <c r="L2045" s="68"/>
      <c r="M2045" s="68"/>
      <c r="N2045" s="362"/>
      <c r="O2045" s="362"/>
      <c r="P2045" s="216">
        <v>0</v>
      </c>
      <c r="Q2045" s="216">
        <v>155</v>
      </c>
      <c r="R2045" s="68" t="s">
        <v>638</v>
      </c>
      <c r="S2045" s="363"/>
      <c r="T2045" s="277"/>
    </row>
    <row r="2046" spans="1:20" ht="51">
      <c r="A2046" s="192">
        <v>650</v>
      </c>
      <c r="B2046" s="68"/>
      <c r="C2046" s="214" t="s">
        <v>175</v>
      </c>
      <c r="D2046" s="215">
        <v>45125</v>
      </c>
      <c r="E2046" s="192" t="s">
        <v>4793</v>
      </c>
      <c r="F2046" s="192" t="s">
        <v>3</v>
      </c>
      <c r="G2046" s="192">
        <v>2126851</v>
      </c>
      <c r="H2046" s="68"/>
      <c r="I2046" s="198" t="s">
        <v>5835</v>
      </c>
      <c r="J2046" s="68"/>
      <c r="K2046" s="68"/>
      <c r="L2046" s="68"/>
      <c r="M2046" s="68"/>
      <c r="N2046" s="362"/>
      <c r="O2046" s="362"/>
      <c r="P2046" s="216">
        <v>0</v>
      </c>
      <c r="Q2046" s="216">
        <v>100</v>
      </c>
      <c r="R2046" s="68" t="s">
        <v>638</v>
      </c>
      <c r="S2046" s="363"/>
      <c r="T2046" s="277"/>
    </row>
    <row r="2047" spans="1:20" ht="76.5">
      <c r="A2047" s="192">
        <v>373</v>
      </c>
      <c r="B2047" s="68"/>
      <c r="C2047" s="214" t="s">
        <v>607</v>
      </c>
      <c r="D2047" s="215">
        <v>45125</v>
      </c>
      <c r="E2047" s="192" t="s">
        <v>4794</v>
      </c>
      <c r="F2047" s="192" t="s">
        <v>6</v>
      </c>
      <c r="G2047" s="192">
        <v>1845613</v>
      </c>
      <c r="H2047" s="68"/>
      <c r="I2047" s="198" t="s">
        <v>5836</v>
      </c>
      <c r="J2047" s="68"/>
      <c r="K2047" s="68"/>
      <c r="L2047" s="68"/>
      <c r="M2047" s="68"/>
      <c r="N2047" s="362"/>
      <c r="O2047" s="362"/>
      <c r="P2047" s="216">
        <v>0</v>
      </c>
      <c r="Q2047" s="216">
        <v>5504.51</v>
      </c>
      <c r="R2047" s="68" t="s">
        <v>638</v>
      </c>
      <c r="S2047" s="363"/>
      <c r="T2047" s="277"/>
    </row>
    <row r="2048" spans="1:20" ht="51">
      <c r="A2048" s="192" t="s">
        <v>541</v>
      </c>
      <c r="B2048" s="68"/>
      <c r="C2048" s="214" t="s">
        <v>590</v>
      </c>
      <c r="D2048" s="215">
        <v>45125</v>
      </c>
      <c r="E2048" s="192" t="s">
        <v>4795</v>
      </c>
      <c r="F2048" s="192" t="s">
        <v>3</v>
      </c>
      <c r="G2048" s="192">
        <v>2126678</v>
      </c>
      <c r="H2048" s="68"/>
      <c r="I2048" s="198" t="s">
        <v>5837</v>
      </c>
      <c r="J2048" s="68"/>
      <c r="K2048" s="68"/>
      <c r="L2048" s="68"/>
      <c r="M2048" s="68"/>
      <c r="N2048" s="362"/>
      <c r="O2048" s="362"/>
      <c r="P2048" s="216">
        <v>0</v>
      </c>
      <c r="Q2048" s="216">
        <v>22417.02</v>
      </c>
      <c r="R2048" s="68" t="s">
        <v>638</v>
      </c>
      <c r="S2048" s="363"/>
      <c r="T2048" s="277"/>
    </row>
    <row r="2049" spans="1:20" ht="51">
      <c r="A2049" s="192" t="s">
        <v>541</v>
      </c>
      <c r="B2049" s="68"/>
      <c r="C2049" s="214" t="s">
        <v>590</v>
      </c>
      <c r="D2049" s="215">
        <v>45125</v>
      </c>
      <c r="E2049" s="192" t="s">
        <v>4796</v>
      </c>
      <c r="F2049" s="192" t="s">
        <v>3</v>
      </c>
      <c r="G2049" s="192">
        <v>2126679</v>
      </c>
      <c r="H2049" s="68"/>
      <c r="I2049" s="198" t="s">
        <v>5838</v>
      </c>
      <c r="J2049" s="68"/>
      <c r="K2049" s="68"/>
      <c r="L2049" s="68"/>
      <c r="M2049" s="68"/>
      <c r="N2049" s="362"/>
      <c r="O2049" s="362"/>
      <c r="P2049" s="216">
        <v>0</v>
      </c>
      <c r="Q2049" s="216">
        <v>528642.1</v>
      </c>
      <c r="R2049" s="68" t="s">
        <v>638</v>
      </c>
      <c r="S2049" s="363"/>
      <c r="T2049" s="277"/>
    </row>
    <row r="2050" spans="1:20" ht="51">
      <c r="A2050" s="192" t="s">
        <v>550</v>
      </c>
      <c r="B2050" s="68"/>
      <c r="C2050" s="214" t="s">
        <v>589</v>
      </c>
      <c r="D2050" s="215">
        <v>45125</v>
      </c>
      <c r="E2050" s="192" t="s">
        <v>4797</v>
      </c>
      <c r="F2050" s="192" t="s">
        <v>3</v>
      </c>
      <c r="G2050" s="192">
        <v>2126719</v>
      </c>
      <c r="H2050" s="68"/>
      <c r="I2050" s="198" t="s">
        <v>5839</v>
      </c>
      <c r="J2050" s="68"/>
      <c r="K2050" s="68"/>
      <c r="L2050" s="68"/>
      <c r="M2050" s="68"/>
      <c r="N2050" s="362"/>
      <c r="O2050" s="362"/>
      <c r="P2050" s="216">
        <v>0</v>
      </c>
      <c r="Q2050" s="216">
        <v>81</v>
      </c>
      <c r="R2050" s="68" t="s">
        <v>638</v>
      </c>
      <c r="S2050" s="363"/>
      <c r="T2050" s="277"/>
    </row>
    <row r="2051" spans="1:20" ht="51">
      <c r="A2051" s="192">
        <v>16</v>
      </c>
      <c r="B2051" s="68"/>
      <c r="C2051" s="214" t="s">
        <v>40</v>
      </c>
      <c r="D2051" s="215">
        <v>45125</v>
      </c>
      <c r="E2051" s="192" t="s">
        <v>4798</v>
      </c>
      <c r="F2051" s="192" t="s">
        <v>3</v>
      </c>
      <c r="G2051" s="192">
        <v>2126721</v>
      </c>
      <c r="H2051" s="68"/>
      <c r="I2051" s="198" t="s">
        <v>5840</v>
      </c>
      <c r="J2051" s="68"/>
      <c r="K2051" s="68"/>
      <c r="L2051" s="68"/>
      <c r="M2051" s="68"/>
      <c r="N2051" s="362"/>
      <c r="O2051" s="362"/>
      <c r="P2051" s="216">
        <v>0</v>
      </c>
      <c r="Q2051" s="216">
        <v>8432.2099999999991</v>
      </c>
      <c r="R2051" s="68" t="s">
        <v>638</v>
      </c>
      <c r="S2051" s="363"/>
      <c r="T2051" s="277"/>
    </row>
    <row r="2052" spans="1:20" ht="51">
      <c r="A2052" s="192" t="s">
        <v>550</v>
      </c>
      <c r="B2052" s="68"/>
      <c r="C2052" s="214" t="s">
        <v>589</v>
      </c>
      <c r="D2052" s="215">
        <v>45125</v>
      </c>
      <c r="E2052" s="192" t="s">
        <v>4799</v>
      </c>
      <c r="F2052" s="192" t="s">
        <v>3</v>
      </c>
      <c r="G2052" s="192">
        <v>2126725</v>
      </c>
      <c r="H2052" s="68"/>
      <c r="I2052" s="198" t="s">
        <v>5841</v>
      </c>
      <c r="J2052" s="68"/>
      <c r="K2052" s="68"/>
      <c r="L2052" s="68"/>
      <c r="M2052" s="68"/>
      <c r="N2052" s="362"/>
      <c r="O2052" s="362"/>
      <c r="P2052" s="216">
        <v>0</v>
      </c>
      <c r="Q2052" s="216">
        <v>485</v>
      </c>
      <c r="R2052" s="68" t="s">
        <v>638</v>
      </c>
      <c r="S2052" s="363"/>
      <c r="T2052" s="277"/>
    </row>
    <row r="2053" spans="1:20" ht="51">
      <c r="A2053" s="192" t="s">
        <v>550</v>
      </c>
      <c r="B2053" s="68"/>
      <c r="C2053" s="214" t="s">
        <v>589</v>
      </c>
      <c r="D2053" s="215">
        <v>45125</v>
      </c>
      <c r="E2053" s="192" t="s">
        <v>4800</v>
      </c>
      <c r="F2053" s="192" t="s">
        <v>3</v>
      </c>
      <c r="G2053" s="192">
        <v>2126726</v>
      </c>
      <c r="H2053" s="68"/>
      <c r="I2053" s="198" t="s">
        <v>5842</v>
      </c>
      <c r="J2053" s="68"/>
      <c r="K2053" s="68"/>
      <c r="L2053" s="68"/>
      <c r="M2053" s="68"/>
      <c r="N2053" s="362"/>
      <c r="O2053" s="362"/>
      <c r="P2053" s="216">
        <v>0</v>
      </c>
      <c r="Q2053" s="216">
        <v>454</v>
      </c>
      <c r="R2053" s="68" t="s">
        <v>638</v>
      </c>
      <c r="S2053" s="363"/>
      <c r="T2053" s="277"/>
    </row>
    <row r="2054" spans="1:20" ht="51">
      <c r="A2054" s="192" t="s">
        <v>550</v>
      </c>
      <c r="B2054" s="68"/>
      <c r="C2054" s="214" t="s">
        <v>589</v>
      </c>
      <c r="D2054" s="215">
        <v>45125</v>
      </c>
      <c r="E2054" s="192" t="s">
        <v>4801</v>
      </c>
      <c r="F2054" s="192" t="s">
        <v>3</v>
      </c>
      <c r="G2054" s="192">
        <v>2126729</v>
      </c>
      <c r="H2054" s="68"/>
      <c r="I2054" s="198" t="s">
        <v>5843</v>
      </c>
      <c r="J2054" s="68"/>
      <c r="K2054" s="68"/>
      <c r="L2054" s="68"/>
      <c r="M2054" s="68"/>
      <c r="N2054" s="362"/>
      <c r="O2054" s="362"/>
      <c r="P2054" s="216">
        <v>0</v>
      </c>
      <c r="Q2054" s="216">
        <v>109</v>
      </c>
      <c r="R2054" s="68" t="s">
        <v>638</v>
      </c>
      <c r="S2054" s="363"/>
      <c r="T2054" s="277"/>
    </row>
    <row r="2055" spans="1:20" ht="51">
      <c r="A2055" s="192">
        <v>46</v>
      </c>
      <c r="B2055" s="68"/>
      <c r="C2055" s="214" t="s">
        <v>1379</v>
      </c>
      <c r="D2055" s="215">
        <v>45125</v>
      </c>
      <c r="E2055" s="192" t="s">
        <v>4802</v>
      </c>
      <c r="F2055" s="192" t="s">
        <v>3</v>
      </c>
      <c r="G2055" s="192">
        <v>2126871</v>
      </c>
      <c r="H2055" s="68"/>
      <c r="I2055" s="198" t="s">
        <v>5844</v>
      </c>
      <c r="J2055" s="68"/>
      <c r="K2055" s="68"/>
      <c r="L2055" s="68"/>
      <c r="M2055" s="68"/>
      <c r="N2055" s="362"/>
      <c r="O2055" s="362"/>
      <c r="P2055" s="216">
        <v>0</v>
      </c>
      <c r="Q2055" s="216">
        <v>299.94</v>
      </c>
      <c r="R2055" s="68" t="s">
        <v>638</v>
      </c>
      <c r="S2055" s="363"/>
      <c r="T2055" s="277"/>
    </row>
    <row r="2056" spans="1:20" ht="38.25">
      <c r="A2056" s="192">
        <v>46</v>
      </c>
      <c r="B2056" s="68"/>
      <c r="C2056" s="214" t="s">
        <v>1379</v>
      </c>
      <c r="D2056" s="215">
        <v>45125</v>
      </c>
      <c r="E2056" s="192" t="s">
        <v>4803</v>
      </c>
      <c r="F2056" s="192" t="s">
        <v>3</v>
      </c>
      <c r="G2056" s="192">
        <v>2126872</v>
      </c>
      <c r="H2056" s="68"/>
      <c r="I2056" s="198" t="s">
        <v>5845</v>
      </c>
      <c r="J2056" s="68"/>
      <c r="K2056" s="68"/>
      <c r="L2056" s="68"/>
      <c r="M2056" s="68"/>
      <c r="N2056" s="362"/>
      <c r="O2056" s="362"/>
      <c r="P2056" s="216">
        <v>0</v>
      </c>
      <c r="Q2056" s="216">
        <v>371</v>
      </c>
      <c r="R2056" s="68" t="s">
        <v>638</v>
      </c>
      <c r="S2056" s="363"/>
      <c r="T2056" s="277"/>
    </row>
    <row r="2057" spans="1:20" ht="76.5">
      <c r="A2057" s="192">
        <v>10</v>
      </c>
      <c r="B2057" s="68"/>
      <c r="C2057" s="214" t="s">
        <v>38</v>
      </c>
      <c r="D2057" s="215">
        <v>45125</v>
      </c>
      <c r="E2057" s="192" t="s">
        <v>4804</v>
      </c>
      <c r="F2057" s="192" t="s">
        <v>14</v>
      </c>
      <c r="G2057" s="192">
        <v>2342586</v>
      </c>
      <c r="H2057" s="68"/>
      <c r="I2057" s="198" t="s">
        <v>5846</v>
      </c>
      <c r="J2057" s="68"/>
      <c r="K2057" s="68"/>
      <c r="L2057" s="68"/>
      <c r="M2057" s="68"/>
      <c r="N2057" s="362"/>
      <c r="O2057" s="362"/>
      <c r="P2057" s="216">
        <v>50</v>
      </c>
      <c r="Q2057" s="216">
        <v>0</v>
      </c>
      <c r="R2057" s="68" t="s">
        <v>638</v>
      </c>
      <c r="S2057" s="363"/>
      <c r="T2057" s="277"/>
    </row>
    <row r="2058" spans="1:20" ht="76.5">
      <c r="A2058" s="192">
        <v>10</v>
      </c>
      <c r="B2058" s="68"/>
      <c r="C2058" s="214" t="s">
        <v>38</v>
      </c>
      <c r="D2058" s="215">
        <v>45125</v>
      </c>
      <c r="E2058" s="192" t="s">
        <v>4805</v>
      </c>
      <c r="F2058" s="192" t="s">
        <v>14</v>
      </c>
      <c r="G2058" s="192">
        <v>2342588</v>
      </c>
      <c r="H2058" s="68"/>
      <c r="I2058" s="198" t="s">
        <v>5847</v>
      </c>
      <c r="J2058" s="68"/>
      <c r="K2058" s="68"/>
      <c r="L2058" s="68"/>
      <c r="M2058" s="68"/>
      <c r="N2058" s="362"/>
      <c r="O2058" s="362"/>
      <c r="P2058" s="216">
        <v>50</v>
      </c>
      <c r="Q2058" s="216">
        <v>0</v>
      </c>
      <c r="R2058" s="68" t="s">
        <v>638</v>
      </c>
      <c r="S2058" s="363"/>
      <c r="T2058" s="277"/>
    </row>
    <row r="2059" spans="1:20" ht="63.75">
      <c r="A2059" s="192">
        <v>10</v>
      </c>
      <c r="B2059" s="68"/>
      <c r="C2059" s="214" t="s">
        <v>38</v>
      </c>
      <c r="D2059" s="215">
        <v>45125</v>
      </c>
      <c r="E2059" s="192" t="s">
        <v>4806</v>
      </c>
      <c r="F2059" s="192" t="s">
        <v>14</v>
      </c>
      <c r="G2059" s="192">
        <v>2342590</v>
      </c>
      <c r="H2059" s="68"/>
      <c r="I2059" s="198" t="s">
        <v>5848</v>
      </c>
      <c r="J2059" s="68"/>
      <c r="K2059" s="68"/>
      <c r="L2059" s="68"/>
      <c r="M2059" s="68"/>
      <c r="N2059" s="362"/>
      <c r="O2059" s="362"/>
      <c r="P2059" s="216">
        <v>50</v>
      </c>
      <c r="Q2059" s="216">
        <v>0</v>
      </c>
      <c r="R2059" s="68" t="s">
        <v>638</v>
      </c>
      <c r="S2059" s="363"/>
      <c r="T2059" s="277"/>
    </row>
    <row r="2060" spans="1:20" ht="38.25">
      <c r="A2060" s="192" t="s">
        <v>542</v>
      </c>
      <c r="B2060" s="68"/>
      <c r="C2060" s="214" t="s">
        <v>691</v>
      </c>
      <c r="D2060" s="215">
        <v>45125</v>
      </c>
      <c r="E2060" s="192" t="s">
        <v>4807</v>
      </c>
      <c r="F2060" s="192" t="s">
        <v>600</v>
      </c>
      <c r="G2060" s="192">
        <v>6084242</v>
      </c>
      <c r="H2060" s="68"/>
      <c r="I2060" s="198" t="s">
        <v>5849</v>
      </c>
      <c r="J2060" s="68"/>
      <c r="K2060" s="68"/>
      <c r="L2060" s="68"/>
      <c r="M2060" s="68"/>
      <c r="N2060" s="362"/>
      <c r="O2060" s="362"/>
      <c r="P2060" s="216">
        <v>0</v>
      </c>
      <c r="Q2060" s="216">
        <v>3893648.88</v>
      </c>
      <c r="R2060" s="68" t="s">
        <v>638</v>
      </c>
      <c r="S2060" s="363"/>
      <c r="T2060" s="277"/>
    </row>
    <row r="2061" spans="1:20" ht="63.75">
      <c r="A2061" s="192">
        <v>597</v>
      </c>
      <c r="B2061" s="68"/>
      <c r="C2061" s="214" t="s">
        <v>677</v>
      </c>
      <c r="D2061" s="215">
        <v>45125</v>
      </c>
      <c r="E2061" s="192" t="s">
        <v>4808</v>
      </c>
      <c r="F2061" s="192" t="s">
        <v>6</v>
      </c>
      <c r="G2061" s="192">
        <v>2343071</v>
      </c>
      <c r="H2061" s="68"/>
      <c r="I2061" s="198" t="s">
        <v>5850</v>
      </c>
      <c r="J2061" s="68"/>
      <c r="K2061" s="68"/>
      <c r="L2061" s="68"/>
      <c r="M2061" s="68"/>
      <c r="N2061" s="362"/>
      <c r="O2061" s="362"/>
      <c r="P2061" s="216">
        <v>0</v>
      </c>
      <c r="Q2061" s="216">
        <v>1715000</v>
      </c>
      <c r="R2061" s="68" t="s">
        <v>638</v>
      </c>
      <c r="S2061" s="363"/>
      <c r="T2061" s="277"/>
    </row>
    <row r="2062" spans="1:20" ht="63.75">
      <c r="A2062" s="192">
        <v>513</v>
      </c>
      <c r="B2062" s="68"/>
      <c r="C2062" s="214" t="s">
        <v>160</v>
      </c>
      <c r="D2062" s="215">
        <v>45125</v>
      </c>
      <c r="E2062" s="192" t="s">
        <v>4809</v>
      </c>
      <c r="F2062" s="192" t="s">
        <v>14</v>
      </c>
      <c r="G2062" s="192">
        <v>2343058</v>
      </c>
      <c r="H2062" s="68"/>
      <c r="I2062" s="198" t="s">
        <v>5851</v>
      </c>
      <c r="J2062" s="68"/>
      <c r="K2062" s="68"/>
      <c r="L2062" s="68"/>
      <c r="M2062" s="68"/>
      <c r="N2062" s="362"/>
      <c r="O2062" s="362"/>
      <c r="P2062" s="216">
        <v>50</v>
      </c>
      <c r="Q2062" s="216">
        <v>0</v>
      </c>
      <c r="R2062" s="68" t="s">
        <v>638</v>
      </c>
      <c r="S2062" s="363"/>
      <c r="T2062" s="277"/>
    </row>
    <row r="2063" spans="1:20" ht="63.75">
      <c r="A2063" s="192">
        <v>10</v>
      </c>
      <c r="B2063" s="68"/>
      <c r="C2063" s="214" t="s">
        <v>38</v>
      </c>
      <c r="D2063" s="215">
        <v>45125</v>
      </c>
      <c r="E2063" s="192" t="s">
        <v>4810</v>
      </c>
      <c r="F2063" s="192" t="s">
        <v>14</v>
      </c>
      <c r="G2063" s="192">
        <v>2343060</v>
      </c>
      <c r="H2063" s="68"/>
      <c r="I2063" s="198" t="s">
        <v>5852</v>
      </c>
      <c r="J2063" s="68"/>
      <c r="K2063" s="68"/>
      <c r="L2063" s="68"/>
      <c r="M2063" s="68"/>
      <c r="N2063" s="362"/>
      <c r="O2063" s="362"/>
      <c r="P2063" s="216">
        <v>50</v>
      </c>
      <c r="Q2063" s="216">
        <v>0</v>
      </c>
      <c r="R2063" s="68" t="s">
        <v>638</v>
      </c>
      <c r="S2063" s="363"/>
      <c r="T2063" s="277"/>
    </row>
    <row r="2064" spans="1:20" ht="51">
      <c r="A2064" s="192">
        <v>513</v>
      </c>
      <c r="B2064" s="68"/>
      <c r="C2064" s="214" t="s">
        <v>160</v>
      </c>
      <c r="D2064" s="215">
        <v>45125</v>
      </c>
      <c r="E2064" s="192" t="s">
        <v>4811</v>
      </c>
      <c r="F2064" s="192" t="s">
        <v>14</v>
      </c>
      <c r="G2064" s="192">
        <v>2343062</v>
      </c>
      <c r="H2064" s="68"/>
      <c r="I2064" s="198" t="s">
        <v>5853</v>
      </c>
      <c r="J2064" s="68"/>
      <c r="K2064" s="68"/>
      <c r="L2064" s="68"/>
      <c r="M2064" s="68"/>
      <c r="N2064" s="362"/>
      <c r="O2064" s="362"/>
      <c r="P2064" s="216">
        <v>50</v>
      </c>
      <c r="Q2064" s="216">
        <v>0</v>
      </c>
      <c r="R2064" s="68" t="s">
        <v>638</v>
      </c>
      <c r="S2064" s="363"/>
      <c r="T2064" s="277"/>
    </row>
    <row r="2065" spans="1:20" ht="76.5">
      <c r="A2065" s="192">
        <v>513</v>
      </c>
      <c r="B2065" s="68"/>
      <c r="C2065" s="214" t="s">
        <v>160</v>
      </c>
      <c r="D2065" s="215">
        <v>45125</v>
      </c>
      <c r="E2065" s="192" t="s">
        <v>4812</v>
      </c>
      <c r="F2065" s="192" t="s">
        <v>14</v>
      </c>
      <c r="G2065" s="192">
        <v>2343070</v>
      </c>
      <c r="H2065" s="68"/>
      <c r="I2065" s="198" t="s">
        <v>5854</v>
      </c>
      <c r="J2065" s="68"/>
      <c r="K2065" s="68"/>
      <c r="L2065" s="68"/>
      <c r="M2065" s="68"/>
      <c r="N2065" s="362"/>
      <c r="O2065" s="362"/>
      <c r="P2065" s="216">
        <v>50</v>
      </c>
      <c r="Q2065" s="216">
        <v>0</v>
      </c>
      <c r="R2065" s="68" t="s">
        <v>638</v>
      </c>
      <c r="S2065" s="363"/>
      <c r="T2065" s="277"/>
    </row>
    <row r="2066" spans="1:20" ht="63.75">
      <c r="A2066" s="192">
        <v>513</v>
      </c>
      <c r="B2066" s="68"/>
      <c r="C2066" s="214" t="s">
        <v>160</v>
      </c>
      <c r="D2066" s="215">
        <v>45125</v>
      </c>
      <c r="E2066" s="192" t="s">
        <v>4813</v>
      </c>
      <c r="F2066" s="192" t="s">
        <v>14</v>
      </c>
      <c r="G2066" s="192">
        <v>2343064</v>
      </c>
      <c r="H2066" s="68"/>
      <c r="I2066" s="198" t="s">
        <v>5855</v>
      </c>
      <c r="J2066" s="68"/>
      <c r="K2066" s="68"/>
      <c r="L2066" s="68"/>
      <c r="M2066" s="68"/>
      <c r="N2066" s="362"/>
      <c r="O2066" s="362"/>
      <c r="P2066" s="216">
        <v>50</v>
      </c>
      <c r="Q2066" s="216">
        <v>0</v>
      </c>
      <c r="R2066" s="68" t="s">
        <v>638</v>
      </c>
      <c r="S2066" s="363"/>
      <c r="T2066" s="277"/>
    </row>
    <row r="2067" spans="1:20" ht="63.75">
      <c r="A2067" s="192">
        <v>513</v>
      </c>
      <c r="B2067" s="68"/>
      <c r="C2067" s="214" t="s">
        <v>160</v>
      </c>
      <c r="D2067" s="215">
        <v>45125</v>
      </c>
      <c r="E2067" s="192" t="s">
        <v>4814</v>
      </c>
      <c r="F2067" s="192" t="s">
        <v>14</v>
      </c>
      <c r="G2067" s="192">
        <v>2343066</v>
      </c>
      <c r="H2067" s="68"/>
      <c r="I2067" s="198" t="s">
        <v>5856</v>
      </c>
      <c r="J2067" s="68"/>
      <c r="K2067" s="68"/>
      <c r="L2067" s="68"/>
      <c r="M2067" s="68"/>
      <c r="N2067" s="362"/>
      <c r="O2067" s="362"/>
      <c r="P2067" s="216">
        <v>50</v>
      </c>
      <c r="Q2067" s="216">
        <v>0</v>
      </c>
      <c r="R2067" s="68" t="s">
        <v>638</v>
      </c>
      <c r="S2067" s="363"/>
      <c r="T2067" s="277"/>
    </row>
    <row r="2068" spans="1:20" ht="63.75">
      <c r="A2068" s="192">
        <v>513</v>
      </c>
      <c r="B2068" s="68"/>
      <c r="C2068" s="214" t="s">
        <v>160</v>
      </c>
      <c r="D2068" s="215">
        <v>45125</v>
      </c>
      <c r="E2068" s="192" t="s">
        <v>4815</v>
      </c>
      <c r="F2068" s="192" t="s">
        <v>14</v>
      </c>
      <c r="G2068" s="192">
        <v>2343068</v>
      </c>
      <c r="H2068" s="68"/>
      <c r="I2068" s="198" t="s">
        <v>5857</v>
      </c>
      <c r="J2068" s="68"/>
      <c r="K2068" s="68"/>
      <c r="L2068" s="68"/>
      <c r="M2068" s="68"/>
      <c r="N2068" s="362"/>
      <c r="O2068" s="362"/>
      <c r="P2068" s="216">
        <v>50</v>
      </c>
      <c r="Q2068" s="216">
        <v>0</v>
      </c>
      <c r="R2068" s="68" t="s">
        <v>638</v>
      </c>
      <c r="S2068" s="363"/>
      <c r="T2068" s="277"/>
    </row>
    <row r="2069" spans="1:20" ht="63.75">
      <c r="A2069" s="192">
        <v>597</v>
      </c>
      <c r="B2069" s="68"/>
      <c r="C2069" s="214" t="s">
        <v>677</v>
      </c>
      <c r="D2069" s="215">
        <v>45125</v>
      </c>
      <c r="E2069" s="192" t="s">
        <v>4816</v>
      </c>
      <c r="F2069" s="192" t="s">
        <v>14</v>
      </c>
      <c r="G2069" s="192">
        <v>2343072</v>
      </c>
      <c r="H2069" s="68"/>
      <c r="I2069" s="198" t="s">
        <v>5858</v>
      </c>
      <c r="J2069" s="68"/>
      <c r="K2069" s="68"/>
      <c r="L2069" s="68"/>
      <c r="M2069" s="68"/>
      <c r="N2069" s="362"/>
      <c r="O2069" s="362"/>
      <c r="P2069" s="216">
        <v>50</v>
      </c>
      <c r="Q2069" s="216">
        <v>0</v>
      </c>
      <c r="R2069" s="68" t="s">
        <v>638</v>
      </c>
      <c r="S2069" s="363"/>
      <c r="T2069" s="277"/>
    </row>
    <row r="2070" spans="1:20" ht="76.5">
      <c r="A2070" s="192">
        <v>389</v>
      </c>
      <c r="B2070" s="68"/>
      <c r="C2070" s="214" t="s">
        <v>1422</v>
      </c>
      <c r="D2070" s="215">
        <v>45125</v>
      </c>
      <c r="E2070" s="192" t="s">
        <v>4817</v>
      </c>
      <c r="F2070" s="192" t="s">
        <v>10</v>
      </c>
      <c r="G2070" s="192">
        <v>1064518</v>
      </c>
      <c r="H2070" s="68"/>
      <c r="I2070" s="198" t="s">
        <v>5859</v>
      </c>
      <c r="J2070" s="68"/>
      <c r="K2070" s="68"/>
      <c r="L2070" s="68"/>
      <c r="M2070" s="68"/>
      <c r="N2070" s="362"/>
      <c r="O2070" s="362"/>
      <c r="P2070" s="216">
        <v>50</v>
      </c>
      <c r="Q2070" s="216">
        <v>0</v>
      </c>
      <c r="R2070" s="68" t="s">
        <v>638</v>
      </c>
      <c r="S2070" s="363"/>
      <c r="T2070" s="277"/>
    </row>
    <row r="2071" spans="1:20" ht="76.5">
      <c r="A2071" s="192">
        <v>513</v>
      </c>
      <c r="B2071" s="68"/>
      <c r="C2071" s="214" t="s">
        <v>160</v>
      </c>
      <c r="D2071" s="215">
        <v>45125</v>
      </c>
      <c r="E2071" s="192" t="s">
        <v>4818</v>
      </c>
      <c r="F2071" s="192" t="s">
        <v>10</v>
      </c>
      <c r="G2071" s="192">
        <v>1064567</v>
      </c>
      <c r="H2071" s="68"/>
      <c r="I2071" s="198" t="s">
        <v>5860</v>
      </c>
      <c r="J2071" s="68"/>
      <c r="K2071" s="68"/>
      <c r="L2071" s="68"/>
      <c r="M2071" s="68"/>
      <c r="N2071" s="362"/>
      <c r="O2071" s="362"/>
      <c r="P2071" s="216">
        <v>50</v>
      </c>
      <c r="Q2071" s="216">
        <v>0</v>
      </c>
      <c r="R2071" s="68" t="s">
        <v>638</v>
      </c>
      <c r="S2071" s="363"/>
      <c r="T2071" s="277"/>
    </row>
    <row r="2072" spans="1:20" ht="76.5">
      <c r="A2072" s="192">
        <v>513</v>
      </c>
      <c r="B2072" s="68"/>
      <c r="C2072" s="214" t="s">
        <v>160</v>
      </c>
      <c r="D2072" s="215">
        <v>45125</v>
      </c>
      <c r="E2072" s="192" t="s">
        <v>4819</v>
      </c>
      <c r="F2072" s="192" t="s">
        <v>10</v>
      </c>
      <c r="G2072" s="192">
        <v>1064569</v>
      </c>
      <c r="H2072" s="68"/>
      <c r="I2072" s="198" t="s">
        <v>5861</v>
      </c>
      <c r="J2072" s="68"/>
      <c r="K2072" s="68"/>
      <c r="L2072" s="68"/>
      <c r="M2072" s="68"/>
      <c r="N2072" s="362"/>
      <c r="O2072" s="362"/>
      <c r="P2072" s="216">
        <v>50</v>
      </c>
      <c r="Q2072" s="216">
        <v>0</v>
      </c>
      <c r="R2072" s="68" t="s">
        <v>638</v>
      </c>
      <c r="S2072" s="363"/>
      <c r="T2072" s="277"/>
    </row>
    <row r="2073" spans="1:20" ht="76.5">
      <c r="A2073" s="192">
        <v>117</v>
      </c>
      <c r="B2073" s="68"/>
      <c r="C2073" s="214" t="s">
        <v>54</v>
      </c>
      <c r="D2073" s="215">
        <v>45125</v>
      </c>
      <c r="E2073" s="192" t="s">
        <v>4820</v>
      </c>
      <c r="F2073" s="192" t="s">
        <v>10</v>
      </c>
      <c r="G2073" s="192">
        <v>1064571</v>
      </c>
      <c r="H2073" s="68"/>
      <c r="I2073" s="198" t="s">
        <v>5862</v>
      </c>
      <c r="J2073" s="68"/>
      <c r="K2073" s="68"/>
      <c r="L2073" s="68"/>
      <c r="M2073" s="68"/>
      <c r="N2073" s="362"/>
      <c r="O2073" s="362"/>
      <c r="P2073" s="216">
        <v>50</v>
      </c>
      <c r="Q2073" s="216">
        <v>0</v>
      </c>
      <c r="R2073" s="68" t="s">
        <v>638</v>
      </c>
      <c r="S2073" s="363"/>
      <c r="T2073" s="277"/>
    </row>
    <row r="2074" spans="1:20" ht="76.5">
      <c r="A2074" s="192">
        <v>117</v>
      </c>
      <c r="B2074" s="68"/>
      <c r="C2074" s="214" t="s">
        <v>54</v>
      </c>
      <c r="D2074" s="215">
        <v>45125</v>
      </c>
      <c r="E2074" s="192" t="s">
        <v>4821</v>
      </c>
      <c r="F2074" s="192" t="s">
        <v>10</v>
      </c>
      <c r="G2074" s="192">
        <v>1064582</v>
      </c>
      <c r="H2074" s="68"/>
      <c r="I2074" s="198" t="s">
        <v>5863</v>
      </c>
      <c r="J2074" s="68"/>
      <c r="K2074" s="68"/>
      <c r="L2074" s="68"/>
      <c r="M2074" s="68"/>
      <c r="N2074" s="362"/>
      <c r="O2074" s="362"/>
      <c r="P2074" s="216">
        <v>50</v>
      </c>
      <c r="Q2074" s="216">
        <v>0</v>
      </c>
      <c r="R2074" s="68" t="s">
        <v>638</v>
      </c>
      <c r="S2074" s="363"/>
      <c r="T2074" s="277"/>
    </row>
    <row r="2075" spans="1:20" ht="63.75">
      <c r="A2075" s="192">
        <v>117</v>
      </c>
      <c r="B2075" s="68"/>
      <c r="C2075" s="214" t="s">
        <v>54</v>
      </c>
      <c r="D2075" s="215">
        <v>45125</v>
      </c>
      <c r="E2075" s="192" t="s">
        <v>4822</v>
      </c>
      <c r="F2075" s="192" t="s">
        <v>10</v>
      </c>
      <c r="G2075" s="192">
        <v>1064631</v>
      </c>
      <c r="H2075" s="68"/>
      <c r="I2075" s="198" t="s">
        <v>5864</v>
      </c>
      <c r="J2075" s="68"/>
      <c r="K2075" s="68"/>
      <c r="L2075" s="68"/>
      <c r="M2075" s="68"/>
      <c r="N2075" s="362"/>
      <c r="O2075" s="362"/>
      <c r="P2075" s="216">
        <v>50</v>
      </c>
      <c r="Q2075" s="216">
        <v>0</v>
      </c>
      <c r="R2075" s="68" t="s">
        <v>638</v>
      </c>
      <c r="S2075" s="363"/>
      <c r="T2075" s="277"/>
    </row>
    <row r="2076" spans="1:20" ht="89.25">
      <c r="A2076" s="192">
        <v>389</v>
      </c>
      <c r="B2076" s="68"/>
      <c r="C2076" s="214" t="s">
        <v>1422</v>
      </c>
      <c r="D2076" s="215">
        <v>45125</v>
      </c>
      <c r="E2076" s="192" t="s">
        <v>4823</v>
      </c>
      <c r="F2076" s="192" t="s">
        <v>10</v>
      </c>
      <c r="G2076" s="192">
        <v>1064641</v>
      </c>
      <c r="H2076" s="68"/>
      <c r="I2076" s="198" t="s">
        <v>5865</v>
      </c>
      <c r="J2076" s="68"/>
      <c r="K2076" s="68"/>
      <c r="L2076" s="68"/>
      <c r="M2076" s="68"/>
      <c r="N2076" s="362"/>
      <c r="O2076" s="362"/>
      <c r="P2076" s="216">
        <v>50</v>
      </c>
      <c r="Q2076" s="216">
        <v>0</v>
      </c>
      <c r="R2076" s="68" t="s">
        <v>638</v>
      </c>
      <c r="S2076" s="363"/>
      <c r="T2076" s="277"/>
    </row>
    <row r="2077" spans="1:20" ht="76.5">
      <c r="A2077" s="192">
        <v>513</v>
      </c>
      <c r="B2077" s="68"/>
      <c r="C2077" s="214" t="s">
        <v>160</v>
      </c>
      <c r="D2077" s="215">
        <v>45125</v>
      </c>
      <c r="E2077" s="192" t="s">
        <v>4824</v>
      </c>
      <c r="F2077" s="192" t="s">
        <v>10</v>
      </c>
      <c r="G2077" s="192">
        <v>1064586</v>
      </c>
      <c r="H2077" s="68"/>
      <c r="I2077" s="198" t="s">
        <v>5866</v>
      </c>
      <c r="J2077" s="68"/>
      <c r="K2077" s="68"/>
      <c r="L2077" s="68"/>
      <c r="M2077" s="68"/>
      <c r="N2077" s="362"/>
      <c r="O2077" s="362"/>
      <c r="P2077" s="216">
        <v>50</v>
      </c>
      <c r="Q2077" s="216">
        <v>0</v>
      </c>
      <c r="R2077" s="68" t="s">
        <v>638</v>
      </c>
      <c r="S2077" s="363"/>
      <c r="T2077" s="277"/>
    </row>
    <row r="2078" spans="1:20" ht="63.75">
      <c r="A2078" s="192">
        <v>16</v>
      </c>
      <c r="B2078" s="68"/>
      <c r="C2078" s="214" t="s">
        <v>40</v>
      </c>
      <c r="D2078" s="215">
        <v>45126</v>
      </c>
      <c r="E2078" s="192" t="s">
        <v>4825</v>
      </c>
      <c r="F2078" s="192" t="s">
        <v>3</v>
      </c>
      <c r="G2078" s="192">
        <v>2127033</v>
      </c>
      <c r="H2078" s="68"/>
      <c r="I2078" s="198" t="s">
        <v>5867</v>
      </c>
      <c r="J2078" s="68"/>
      <c r="K2078" s="68"/>
      <c r="L2078" s="68"/>
      <c r="M2078" s="68"/>
      <c r="N2078" s="362"/>
      <c r="O2078" s="362"/>
      <c r="P2078" s="216">
        <v>0</v>
      </c>
      <c r="Q2078" s="216">
        <v>1036</v>
      </c>
      <c r="R2078" s="68" t="s">
        <v>638</v>
      </c>
      <c r="S2078" s="363"/>
      <c r="T2078" s="277"/>
    </row>
    <row r="2079" spans="1:20" ht="38.25">
      <c r="A2079" s="192">
        <v>213</v>
      </c>
      <c r="B2079" s="68"/>
      <c r="C2079" s="214" t="s">
        <v>91</v>
      </c>
      <c r="D2079" s="215">
        <v>45126</v>
      </c>
      <c r="E2079" s="192" t="s">
        <v>4826</v>
      </c>
      <c r="F2079" s="192" t="s">
        <v>3</v>
      </c>
      <c r="G2079" s="192">
        <v>2127058</v>
      </c>
      <c r="H2079" s="68"/>
      <c r="I2079" s="198" t="s">
        <v>5868</v>
      </c>
      <c r="J2079" s="68"/>
      <c r="K2079" s="68"/>
      <c r="L2079" s="68"/>
      <c r="M2079" s="68"/>
      <c r="N2079" s="362"/>
      <c r="O2079" s="362"/>
      <c r="P2079" s="216">
        <v>0</v>
      </c>
      <c r="Q2079" s="216">
        <v>482.98</v>
      </c>
      <c r="R2079" s="68" t="s">
        <v>638</v>
      </c>
      <c r="S2079" s="363"/>
      <c r="T2079" s="277"/>
    </row>
    <row r="2080" spans="1:20" ht="51">
      <c r="A2080" s="192">
        <v>650</v>
      </c>
      <c r="B2080" s="68"/>
      <c r="C2080" s="214" t="s">
        <v>175</v>
      </c>
      <c r="D2080" s="215">
        <v>45126</v>
      </c>
      <c r="E2080" s="192" t="s">
        <v>4827</v>
      </c>
      <c r="F2080" s="192" t="s">
        <v>3</v>
      </c>
      <c r="G2080" s="192">
        <v>2127057</v>
      </c>
      <c r="H2080" s="68"/>
      <c r="I2080" s="198" t="s">
        <v>5869</v>
      </c>
      <c r="J2080" s="68"/>
      <c r="K2080" s="68"/>
      <c r="L2080" s="68"/>
      <c r="M2080" s="68"/>
      <c r="N2080" s="362"/>
      <c r="O2080" s="362"/>
      <c r="P2080" s="216">
        <v>0</v>
      </c>
      <c r="Q2080" s="216">
        <v>4</v>
      </c>
      <c r="R2080" s="68" t="s">
        <v>638</v>
      </c>
      <c r="S2080" s="363"/>
      <c r="T2080" s="277"/>
    </row>
    <row r="2081" spans="1:20" ht="63.75">
      <c r="A2081" s="192">
        <v>222</v>
      </c>
      <c r="B2081" s="68"/>
      <c r="C2081" s="214" t="s">
        <v>93</v>
      </c>
      <c r="D2081" s="215">
        <v>45126</v>
      </c>
      <c r="E2081" s="192" t="s">
        <v>4828</v>
      </c>
      <c r="F2081" s="192" t="s">
        <v>3</v>
      </c>
      <c r="G2081" s="192">
        <v>2127060</v>
      </c>
      <c r="H2081" s="68"/>
      <c r="I2081" s="198" t="s">
        <v>5870</v>
      </c>
      <c r="J2081" s="68"/>
      <c r="K2081" s="68"/>
      <c r="L2081" s="68"/>
      <c r="M2081" s="68"/>
      <c r="N2081" s="362"/>
      <c r="O2081" s="362"/>
      <c r="P2081" s="216">
        <v>0</v>
      </c>
      <c r="Q2081" s="216">
        <v>4952.3999999999996</v>
      </c>
      <c r="R2081" s="68" t="s">
        <v>638</v>
      </c>
      <c r="S2081" s="363"/>
      <c r="T2081" s="277"/>
    </row>
    <row r="2082" spans="1:20" ht="38.25">
      <c r="A2082" s="192">
        <v>86</v>
      </c>
      <c r="B2082" s="68"/>
      <c r="C2082" s="214" t="s">
        <v>50</v>
      </c>
      <c r="D2082" s="215">
        <v>45126</v>
      </c>
      <c r="E2082" s="192" t="s">
        <v>4829</v>
      </c>
      <c r="F2082" s="192" t="s">
        <v>3</v>
      </c>
      <c r="G2082" s="192">
        <v>2127073</v>
      </c>
      <c r="H2082" s="68"/>
      <c r="I2082" s="198" t="s">
        <v>5871</v>
      </c>
      <c r="J2082" s="68"/>
      <c r="K2082" s="68"/>
      <c r="L2082" s="68"/>
      <c r="M2082" s="68"/>
      <c r="N2082" s="362"/>
      <c r="O2082" s="362"/>
      <c r="P2082" s="216">
        <v>0</v>
      </c>
      <c r="Q2082" s="216">
        <v>2622</v>
      </c>
      <c r="R2082" s="68" t="s">
        <v>638</v>
      </c>
      <c r="S2082" s="363"/>
      <c r="T2082" s="277"/>
    </row>
    <row r="2083" spans="1:20" ht="51">
      <c r="A2083" s="192">
        <v>203</v>
      </c>
      <c r="B2083" s="68"/>
      <c r="C2083" s="214" t="s">
        <v>86</v>
      </c>
      <c r="D2083" s="215">
        <v>45126</v>
      </c>
      <c r="E2083" s="192" t="s">
        <v>4830</v>
      </c>
      <c r="F2083" s="192" t="s">
        <v>3</v>
      </c>
      <c r="G2083" s="192">
        <v>2127062</v>
      </c>
      <c r="H2083" s="68"/>
      <c r="I2083" s="198" t="s">
        <v>5872</v>
      </c>
      <c r="J2083" s="68"/>
      <c r="K2083" s="68"/>
      <c r="L2083" s="68"/>
      <c r="M2083" s="68"/>
      <c r="N2083" s="362"/>
      <c r="O2083" s="362"/>
      <c r="P2083" s="216">
        <v>0</v>
      </c>
      <c r="Q2083" s="216">
        <v>15</v>
      </c>
      <c r="R2083" s="68" t="s">
        <v>638</v>
      </c>
      <c r="S2083" s="363"/>
      <c r="T2083" s="277"/>
    </row>
    <row r="2084" spans="1:20" ht="38.25">
      <c r="A2084" s="192">
        <v>86</v>
      </c>
      <c r="B2084" s="68"/>
      <c r="C2084" s="214" t="s">
        <v>50</v>
      </c>
      <c r="D2084" s="215">
        <v>45126</v>
      </c>
      <c r="E2084" s="192" t="s">
        <v>4831</v>
      </c>
      <c r="F2084" s="192" t="s">
        <v>3</v>
      </c>
      <c r="G2084" s="192">
        <v>2127072</v>
      </c>
      <c r="H2084" s="68"/>
      <c r="I2084" s="198" t="s">
        <v>5873</v>
      </c>
      <c r="J2084" s="68"/>
      <c r="K2084" s="68"/>
      <c r="L2084" s="68"/>
      <c r="M2084" s="68"/>
      <c r="N2084" s="362"/>
      <c r="O2084" s="362"/>
      <c r="P2084" s="216">
        <v>0</v>
      </c>
      <c r="Q2084" s="216">
        <v>10440</v>
      </c>
      <c r="R2084" s="68" t="s">
        <v>638</v>
      </c>
      <c r="S2084" s="363"/>
      <c r="T2084" s="277"/>
    </row>
    <row r="2085" spans="1:20" ht="63.75">
      <c r="A2085" s="192">
        <v>53</v>
      </c>
      <c r="B2085" s="68"/>
      <c r="C2085" s="214" t="s">
        <v>1384</v>
      </c>
      <c r="D2085" s="215">
        <v>45126</v>
      </c>
      <c r="E2085" s="192" t="s">
        <v>4832</v>
      </c>
      <c r="F2085" s="192" t="s">
        <v>3</v>
      </c>
      <c r="G2085" s="192">
        <v>2127082</v>
      </c>
      <c r="H2085" s="68"/>
      <c r="I2085" s="198" t="s">
        <v>5874</v>
      </c>
      <c r="J2085" s="68"/>
      <c r="K2085" s="68"/>
      <c r="L2085" s="68"/>
      <c r="M2085" s="68"/>
      <c r="N2085" s="362"/>
      <c r="O2085" s="362"/>
      <c r="P2085" s="216">
        <v>0</v>
      </c>
      <c r="Q2085" s="216">
        <v>50</v>
      </c>
      <c r="R2085" s="68" t="s">
        <v>638</v>
      </c>
      <c r="S2085" s="363"/>
      <c r="T2085" s="277"/>
    </row>
    <row r="2086" spans="1:20" ht="38.25">
      <c r="A2086" s="192">
        <v>670</v>
      </c>
      <c r="B2086" s="68"/>
      <c r="C2086" s="214" t="s">
        <v>178</v>
      </c>
      <c r="D2086" s="215">
        <v>45126</v>
      </c>
      <c r="E2086" s="192" t="s">
        <v>4833</v>
      </c>
      <c r="F2086" s="192" t="s">
        <v>3</v>
      </c>
      <c r="G2086" s="192">
        <v>2127083</v>
      </c>
      <c r="H2086" s="68"/>
      <c r="I2086" s="198" t="s">
        <v>5875</v>
      </c>
      <c r="J2086" s="68"/>
      <c r="K2086" s="68"/>
      <c r="L2086" s="68"/>
      <c r="M2086" s="68"/>
      <c r="N2086" s="362"/>
      <c r="O2086" s="362"/>
      <c r="P2086" s="216">
        <v>0</v>
      </c>
      <c r="Q2086" s="216">
        <v>563</v>
      </c>
      <c r="R2086" s="68" t="s">
        <v>638</v>
      </c>
      <c r="S2086" s="363"/>
      <c r="T2086" s="277"/>
    </row>
    <row r="2087" spans="1:20" ht="51">
      <c r="A2087" s="192">
        <v>423</v>
      </c>
      <c r="B2087" s="68"/>
      <c r="C2087" s="214" t="s">
        <v>150</v>
      </c>
      <c r="D2087" s="215">
        <v>45126</v>
      </c>
      <c r="E2087" s="192" t="s">
        <v>4834</v>
      </c>
      <c r="F2087" s="192" t="s">
        <v>3</v>
      </c>
      <c r="G2087" s="192">
        <v>2127085</v>
      </c>
      <c r="H2087" s="68"/>
      <c r="I2087" s="198" t="s">
        <v>5876</v>
      </c>
      <c r="J2087" s="68"/>
      <c r="K2087" s="68"/>
      <c r="L2087" s="68"/>
      <c r="M2087" s="68"/>
      <c r="N2087" s="362"/>
      <c r="O2087" s="362"/>
      <c r="P2087" s="216">
        <v>0</v>
      </c>
      <c r="Q2087" s="216">
        <v>455.4</v>
      </c>
      <c r="R2087" s="68" t="s">
        <v>638</v>
      </c>
      <c r="S2087" s="363"/>
      <c r="T2087" s="277"/>
    </row>
    <row r="2088" spans="1:20" ht="51">
      <c r="A2088" s="192">
        <v>213</v>
      </c>
      <c r="B2088" s="68"/>
      <c r="C2088" s="214" t="s">
        <v>91</v>
      </c>
      <c r="D2088" s="215">
        <v>45126</v>
      </c>
      <c r="E2088" s="192" t="s">
        <v>4835</v>
      </c>
      <c r="F2088" s="192" t="s">
        <v>3</v>
      </c>
      <c r="G2088" s="192">
        <v>2127087</v>
      </c>
      <c r="H2088" s="68"/>
      <c r="I2088" s="198" t="s">
        <v>5877</v>
      </c>
      <c r="J2088" s="68"/>
      <c r="K2088" s="68"/>
      <c r="L2088" s="68"/>
      <c r="M2088" s="68"/>
      <c r="N2088" s="362"/>
      <c r="O2088" s="362"/>
      <c r="P2088" s="216">
        <v>0</v>
      </c>
      <c r="Q2088" s="216">
        <v>7.5</v>
      </c>
      <c r="R2088" s="68" t="s">
        <v>638</v>
      </c>
      <c r="S2088" s="363"/>
      <c r="T2088" s="277"/>
    </row>
    <row r="2089" spans="1:20" ht="38.25">
      <c r="A2089" s="192">
        <v>213</v>
      </c>
      <c r="B2089" s="68"/>
      <c r="C2089" s="214" t="s">
        <v>91</v>
      </c>
      <c r="D2089" s="215">
        <v>45126</v>
      </c>
      <c r="E2089" s="192" t="s">
        <v>4836</v>
      </c>
      <c r="F2089" s="192" t="s">
        <v>3</v>
      </c>
      <c r="G2089" s="192">
        <v>2127089</v>
      </c>
      <c r="H2089" s="68"/>
      <c r="I2089" s="198" t="s">
        <v>5878</v>
      </c>
      <c r="J2089" s="68"/>
      <c r="K2089" s="68"/>
      <c r="L2089" s="68"/>
      <c r="M2089" s="68"/>
      <c r="N2089" s="362"/>
      <c r="O2089" s="362"/>
      <c r="P2089" s="216">
        <v>0</v>
      </c>
      <c r="Q2089" s="216">
        <v>140</v>
      </c>
      <c r="R2089" s="68" t="s">
        <v>638</v>
      </c>
      <c r="S2089" s="363"/>
      <c r="T2089" s="277"/>
    </row>
    <row r="2090" spans="1:20" ht="89.25">
      <c r="A2090" s="192">
        <v>587</v>
      </c>
      <c r="B2090" s="68"/>
      <c r="C2090" s="214" t="s">
        <v>673</v>
      </c>
      <c r="D2090" s="215">
        <v>45126</v>
      </c>
      <c r="E2090" s="192" t="s">
        <v>4837</v>
      </c>
      <c r="F2090" s="192" t="s">
        <v>3</v>
      </c>
      <c r="G2090" s="192">
        <v>2127096</v>
      </c>
      <c r="H2090" s="68"/>
      <c r="I2090" s="198" t="s">
        <v>5879</v>
      </c>
      <c r="J2090" s="68"/>
      <c r="K2090" s="68"/>
      <c r="L2090" s="68"/>
      <c r="M2090" s="68"/>
      <c r="N2090" s="362"/>
      <c r="O2090" s="362"/>
      <c r="P2090" s="216">
        <v>0</v>
      </c>
      <c r="Q2090" s="216">
        <v>13</v>
      </c>
      <c r="R2090" s="68" t="s">
        <v>638</v>
      </c>
      <c r="S2090" s="363"/>
      <c r="T2090" s="277"/>
    </row>
    <row r="2091" spans="1:20" ht="51">
      <c r="A2091" s="192">
        <v>599</v>
      </c>
      <c r="B2091" s="68"/>
      <c r="C2091" s="214" t="s">
        <v>1249</v>
      </c>
      <c r="D2091" s="215">
        <v>45126</v>
      </c>
      <c r="E2091" s="192" t="s">
        <v>4838</v>
      </c>
      <c r="F2091" s="192" t="s">
        <v>3</v>
      </c>
      <c r="G2091" s="192">
        <v>2127114</v>
      </c>
      <c r="H2091" s="68"/>
      <c r="I2091" s="198" t="s">
        <v>5880</v>
      </c>
      <c r="J2091" s="68"/>
      <c r="K2091" s="68"/>
      <c r="L2091" s="68"/>
      <c r="M2091" s="68"/>
      <c r="N2091" s="362"/>
      <c r="O2091" s="362"/>
      <c r="P2091" s="216">
        <v>0</v>
      </c>
      <c r="Q2091" s="216">
        <v>14233</v>
      </c>
      <c r="R2091" s="68" t="s">
        <v>638</v>
      </c>
      <c r="S2091" s="363"/>
      <c r="T2091" s="277"/>
    </row>
    <row r="2092" spans="1:20" ht="51">
      <c r="A2092" s="192">
        <v>283</v>
      </c>
      <c r="B2092" s="68"/>
      <c r="C2092" s="214" t="s">
        <v>115</v>
      </c>
      <c r="D2092" s="215">
        <v>45126</v>
      </c>
      <c r="E2092" s="192" t="s">
        <v>4839</v>
      </c>
      <c r="F2092" s="192" t="s">
        <v>3</v>
      </c>
      <c r="G2092" s="192">
        <v>2127126</v>
      </c>
      <c r="H2092" s="68"/>
      <c r="I2092" s="198" t="s">
        <v>5881</v>
      </c>
      <c r="J2092" s="68"/>
      <c r="K2092" s="68"/>
      <c r="L2092" s="68"/>
      <c r="M2092" s="68"/>
      <c r="N2092" s="362"/>
      <c r="O2092" s="362"/>
      <c r="P2092" s="216">
        <v>0</v>
      </c>
      <c r="Q2092" s="216">
        <v>1650</v>
      </c>
      <c r="R2092" s="68" t="s">
        <v>638</v>
      </c>
      <c r="S2092" s="363"/>
      <c r="T2092" s="277"/>
    </row>
    <row r="2093" spans="1:20" ht="51">
      <c r="A2093" s="192">
        <v>283</v>
      </c>
      <c r="B2093" s="68"/>
      <c r="C2093" s="214" t="s">
        <v>115</v>
      </c>
      <c r="D2093" s="215">
        <v>45126</v>
      </c>
      <c r="E2093" s="192" t="s">
        <v>4840</v>
      </c>
      <c r="F2093" s="192" t="s">
        <v>3</v>
      </c>
      <c r="G2093" s="192">
        <v>2127127</v>
      </c>
      <c r="H2093" s="68"/>
      <c r="I2093" s="198" t="s">
        <v>5882</v>
      </c>
      <c r="J2093" s="68"/>
      <c r="K2093" s="68"/>
      <c r="L2093" s="68"/>
      <c r="M2093" s="68"/>
      <c r="N2093" s="362"/>
      <c r="O2093" s="362"/>
      <c r="P2093" s="216">
        <v>0</v>
      </c>
      <c r="Q2093" s="216">
        <v>1500</v>
      </c>
      <c r="R2093" s="68" t="s">
        <v>638</v>
      </c>
      <c r="S2093" s="363"/>
      <c r="T2093" s="277"/>
    </row>
    <row r="2094" spans="1:20" ht="76.5">
      <c r="A2094" s="192">
        <v>46</v>
      </c>
      <c r="B2094" s="68"/>
      <c r="C2094" s="214" t="s">
        <v>1379</v>
      </c>
      <c r="D2094" s="215">
        <v>45126</v>
      </c>
      <c r="E2094" s="192" t="s">
        <v>4841</v>
      </c>
      <c r="F2094" s="192" t="s">
        <v>6</v>
      </c>
      <c r="G2094" s="192">
        <v>1846186</v>
      </c>
      <c r="H2094" s="68"/>
      <c r="I2094" s="198" t="s">
        <v>5883</v>
      </c>
      <c r="J2094" s="68"/>
      <c r="K2094" s="68"/>
      <c r="L2094" s="68"/>
      <c r="M2094" s="68"/>
      <c r="N2094" s="362"/>
      <c r="O2094" s="362"/>
      <c r="P2094" s="216">
        <v>0</v>
      </c>
      <c r="Q2094" s="216">
        <v>1885.86</v>
      </c>
      <c r="R2094" s="68" t="s">
        <v>638</v>
      </c>
      <c r="S2094" s="363"/>
      <c r="T2094" s="277"/>
    </row>
    <row r="2095" spans="1:20" ht="51">
      <c r="A2095" s="192" t="s">
        <v>541</v>
      </c>
      <c r="B2095" s="68"/>
      <c r="C2095" s="214" t="s">
        <v>590</v>
      </c>
      <c r="D2095" s="215">
        <v>45126</v>
      </c>
      <c r="E2095" s="192" t="s">
        <v>4842</v>
      </c>
      <c r="F2095" s="192" t="s">
        <v>3</v>
      </c>
      <c r="G2095" s="192">
        <v>2127145</v>
      </c>
      <c r="H2095" s="68"/>
      <c r="I2095" s="198" t="s">
        <v>5884</v>
      </c>
      <c r="J2095" s="68"/>
      <c r="K2095" s="68"/>
      <c r="L2095" s="68"/>
      <c r="M2095" s="68"/>
      <c r="N2095" s="362"/>
      <c r="O2095" s="362"/>
      <c r="P2095" s="216">
        <v>0</v>
      </c>
      <c r="Q2095" s="216">
        <v>2631.44</v>
      </c>
      <c r="R2095" s="68" t="s">
        <v>638</v>
      </c>
      <c r="S2095" s="363"/>
      <c r="T2095" s="277"/>
    </row>
    <row r="2096" spans="1:20" ht="51">
      <c r="A2096" s="192">
        <v>270</v>
      </c>
      <c r="B2096" s="68"/>
      <c r="C2096" s="214" t="s">
        <v>110</v>
      </c>
      <c r="D2096" s="215">
        <v>45126</v>
      </c>
      <c r="E2096" s="192" t="s">
        <v>4843</v>
      </c>
      <c r="F2096" s="192" t="s">
        <v>3</v>
      </c>
      <c r="G2096" s="192">
        <v>2127146</v>
      </c>
      <c r="H2096" s="68"/>
      <c r="I2096" s="198" t="s">
        <v>5885</v>
      </c>
      <c r="J2096" s="68"/>
      <c r="K2096" s="68"/>
      <c r="L2096" s="68"/>
      <c r="M2096" s="68"/>
      <c r="N2096" s="362"/>
      <c r="O2096" s="362"/>
      <c r="P2096" s="216">
        <v>0</v>
      </c>
      <c r="Q2096" s="216">
        <v>10940</v>
      </c>
      <c r="R2096" s="68" t="s">
        <v>638</v>
      </c>
      <c r="S2096" s="363"/>
      <c r="T2096" s="277"/>
    </row>
    <row r="2097" spans="1:20" ht="63.75">
      <c r="A2097" s="192">
        <v>81</v>
      </c>
      <c r="B2097" s="68"/>
      <c r="C2097" s="214" t="s">
        <v>49</v>
      </c>
      <c r="D2097" s="215">
        <v>45126</v>
      </c>
      <c r="E2097" s="192" t="s">
        <v>4844</v>
      </c>
      <c r="F2097" s="192" t="s">
        <v>3</v>
      </c>
      <c r="G2097" s="192">
        <v>2127167</v>
      </c>
      <c r="H2097" s="68"/>
      <c r="I2097" s="198" t="s">
        <v>5886</v>
      </c>
      <c r="J2097" s="68"/>
      <c r="K2097" s="68"/>
      <c r="L2097" s="68"/>
      <c r="M2097" s="68"/>
      <c r="N2097" s="362"/>
      <c r="O2097" s="362"/>
      <c r="P2097" s="216">
        <v>0</v>
      </c>
      <c r="Q2097" s="216">
        <v>220.63</v>
      </c>
      <c r="R2097" s="68" t="s">
        <v>638</v>
      </c>
      <c r="S2097" s="363"/>
      <c r="T2097" s="277"/>
    </row>
    <row r="2098" spans="1:20" ht="51">
      <c r="A2098" s="192">
        <v>287</v>
      </c>
      <c r="B2098" s="68"/>
      <c r="C2098" s="214" t="s">
        <v>116</v>
      </c>
      <c r="D2098" s="215">
        <v>45126</v>
      </c>
      <c r="E2098" s="192" t="s">
        <v>4845</v>
      </c>
      <c r="F2098" s="192" t="s">
        <v>3</v>
      </c>
      <c r="G2098" s="192">
        <v>2127176</v>
      </c>
      <c r="H2098" s="68"/>
      <c r="I2098" s="198" t="s">
        <v>5887</v>
      </c>
      <c r="J2098" s="68"/>
      <c r="K2098" s="68"/>
      <c r="L2098" s="68"/>
      <c r="M2098" s="68"/>
      <c r="N2098" s="362"/>
      <c r="O2098" s="362"/>
      <c r="P2098" s="216">
        <v>0</v>
      </c>
      <c r="Q2098" s="216">
        <v>2789</v>
      </c>
      <c r="R2098" s="68" t="s">
        <v>638</v>
      </c>
      <c r="S2098" s="363"/>
      <c r="T2098" s="277"/>
    </row>
    <row r="2099" spans="1:20" ht="51">
      <c r="A2099" s="192">
        <v>86</v>
      </c>
      <c r="B2099" s="68"/>
      <c r="C2099" s="214" t="s">
        <v>50</v>
      </c>
      <c r="D2099" s="215">
        <v>45126</v>
      </c>
      <c r="E2099" s="192" t="s">
        <v>4846</v>
      </c>
      <c r="F2099" s="192" t="s">
        <v>3</v>
      </c>
      <c r="G2099" s="192">
        <v>2127178</v>
      </c>
      <c r="H2099" s="68"/>
      <c r="I2099" s="198" t="s">
        <v>5888</v>
      </c>
      <c r="J2099" s="68"/>
      <c r="K2099" s="68"/>
      <c r="L2099" s="68"/>
      <c r="M2099" s="68"/>
      <c r="N2099" s="362"/>
      <c r="O2099" s="362"/>
      <c r="P2099" s="216">
        <v>0</v>
      </c>
      <c r="Q2099" s="216">
        <v>837</v>
      </c>
      <c r="R2099" s="68" t="s">
        <v>638</v>
      </c>
      <c r="S2099" s="363"/>
      <c r="T2099" s="277"/>
    </row>
    <row r="2100" spans="1:20" ht="63.75">
      <c r="A2100" s="192">
        <v>53</v>
      </c>
      <c r="B2100" s="68"/>
      <c r="C2100" s="214" t="s">
        <v>1384</v>
      </c>
      <c r="D2100" s="215">
        <v>45126</v>
      </c>
      <c r="E2100" s="192" t="s">
        <v>4847</v>
      </c>
      <c r="F2100" s="192" t="s">
        <v>3</v>
      </c>
      <c r="G2100" s="192">
        <v>2127181</v>
      </c>
      <c r="H2100" s="68"/>
      <c r="I2100" s="198" t="s">
        <v>5889</v>
      </c>
      <c r="J2100" s="68"/>
      <c r="K2100" s="68"/>
      <c r="L2100" s="68"/>
      <c r="M2100" s="68"/>
      <c r="N2100" s="362"/>
      <c r="O2100" s="362"/>
      <c r="P2100" s="216">
        <v>0</v>
      </c>
      <c r="Q2100" s="216">
        <v>900</v>
      </c>
      <c r="R2100" s="68" t="s">
        <v>638</v>
      </c>
      <c r="S2100" s="363"/>
      <c r="T2100" s="277"/>
    </row>
    <row r="2101" spans="1:20" ht="51">
      <c r="A2101" s="192">
        <v>86</v>
      </c>
      <c r="B2101" s="68"/>
      <c r="C2101" s="214" t="s">
        <v>50</v>
      </c>
      <c r="D2101" s="215">
        <v>45126</v>
      </c>
      <c r="E2101" s="192" t="s">
        <v>4848</v>
      </c>
      <c r="F2101" s="192" t="s">
        <v>3</v>
      </c>
      <c r="G2101" s="192">
        <v>2127188</v>
      </c>
      <c r="H2101" s="68"/>
      <c r="I2101" s="198" t="s">
        <v>5890</v>
      </c>
      <c r="J2101" s="68"/>
      <c r="K2101" s="68"/>
      <c r="L2101" s="68"/>
      <c r="M2101" s="68"/>
      <c r="N2101" s="362"/>
      <c r="O2101" s="362"/>
      <c r="P2101" s="216">
        <v>0</v>
      </c>
      <c r="Q2101" s="216">
        <v>50</v>
      </c>
      <c r="R2101" s="68" t="s">
        <v>638</v>
      </c>
      <c r="S2101" s="363"/>
      <c r="T2101" s="277"/>
    </row>
    <row r="2102" spans="1:20" ht="63.75">
      <c r="A2102" s="192">
        <v>660</v>
      </c>
      <c r="B2102" s="68"/>
      <c r="C2102" s="214" t="s">
        <v>176</v>
      </c>
      <c r="D2102" s="215">
        <v>45126</v>
      </c>
      <c r="E2102" s="192" t="s">
        <v>4849</v>
      </c>
      <c r="F2102" s="192" t="s">
        <v>3</v>
      </c>
      <c r="G2102" s="192">
        <v>2127042</v>
      </c>
      <c r="H2102" s="68"/>
      <c r="I2102" s="198" t="s">
        <v>5891</v>
      </c>
      <c r="J2102" s="68"/>
      <c r="K2102" s="68"/>
      <c r="L2102" s="68"/>
      <c r="M2102" s="68"/>
      <c r="N2102" s="362"/>
      <c r="O2102" s="362"/>
      <c r="P2102" s="216">
        <v>0</v>
      </c>
      <c r="Q2102" s="216">
        <v>1350.74</v>
      </c>
      <c r="R2102" s="68" t="s">
        <v>638</v>
      </c>
      <c r="S2102" s="363"/>
      <c r="T2102" s="277"/>
    </row>
    <row r="2103" spans="1:20" ht="51">
      <c r="A2103" s="192">
        <v>78</v>
      </c>
      <c r="B2103" s="68"/>
      <c r="C2103" s="214" t="s">
        <v>1380</v>
      </c>
      <c r="D2103" s="215">
        <v>45126</v>
      </c>
      <c r="E2103" s="192" t="s">
        <v>4850</v>
      </c>
      <c r="F2103" s="192" t="s">
        <v>3</v>
      </c>
      <c r="G2103" s="192">
        <v>2127059</v>
      </c>
      <c r="H2103" s="68"/>
      <c r="I2103" s="198" t="s">
        <v>5892</v>
      </c>
      <c r="J2103" s="68"/>
      <c r="K2103" s="68"/>
      <c r="L2103" s="68"/>
      <c r="M2103" s="68"/>
      <c r="N2103" s="362"/>
      <c r="O2103" s="362"/>
      <c r="P2103" s="216">
        <v>0</v>
      </c>
      <c r="Q2103" s="216">
        <v>28275.119999999999</v>
      </c>
      <c r="R2103" s="68" t="s">
        <v>638</v>
      </c>
      <c r="S2103" s="363"/>
      <c r="T2103" s="277"/>
    </row>
    <row r="2104" spans="1:20" ht="89.25">
      <c r="A2104" s="192">
        <v>587</v>
      </c>
      <c r="B2104" s="68"/>
      <c r="C2104" s="214" t="s">
        <v>673</v>
      </c>
      <c r="D2104" s="215">
        <v>45126</v>
      </c>
      <c r="E2104" s="192" t="s">
        <v>4851</v>
      </c>
      <c r="F2104" s="192" t="s">
        <v>3</v>
      </c>
      <c r="G2104" s="192">
        <v>2127074</v>
      </c>
      <c r="H2104" s="68"/>
      <c r="I2104" s="198" t="s">
        <v>5893</v>
      </c>
      <c r="J2104" s="68"/>
      <c r="K2104" s="68"/>
      <c r="L2104" s="68"/>
      <c r="M2104" s="68"/>
      <c r="N2104" s="362"/>
      <c r="O2104" s="362"/>
      <c r="P2104" s="216">
        <v>0</v>
      </c>
      <c r="Q2104" s="216">
        <v>238742.25</v>
      </c>
      <c r="R2104" s="68" t="s">
        <v>638</v>
      </c>
      <c r="S2104" s="363"/>
      <c r="T2104" s="277"/>
    </row>
    <row r="2105" spans="1:20" ht="51">
      <c r="A2105" s="192">
        <v>35</v>
      </c>
      <c r="B2105" s="68"/>
      <c r="C2105" s="214" t="s">
        <v>43</v>
      </c>
      <c r="D2105" s="215">
        <v>45126</v>
      </c>
      <c r="E2105" s="192" t="s">
        <v>4852</v>
      </c>
      <c r="F2105" s="192" t="s">
        <v>3</v>
      </c>
      <c r="G2105" s="192">
        <v>2127100</v>
      </c>
      <c r="H2105" s="68"/>
      <c r="I2105" s="198" t="s">
        <v>5894</v>
      </c>
      <c r="J2105" s="68"/>
      <c r="K2105" s="68"/>
      <c r="L2105" s="68"/>
      <c r="M2105" s="68"/>
      <c r="N2105" s="362"/>
      <c r="O2105" s="362"/>
      <c r="P2105" s="216">
        <v>0</v>
      </c>
      <c r="Q2105" s="216">
        <v>3857.08</v>
      </c>
      <c r="R2105" s="68" t="s">
        <v>638</v>
      </c>
      <c r="S2105" s="363"/>
      <c r="T2105" s="277"/>
    </row>
    <row r="2106" spans="1:20" ht="51">
      <c r="A2106" s="192">
        <v>578</v>
      </c>
      <c r="B2106" s="68"/>
      <c r="C2106" s="214" t="s">
        <v>168</v>
      </c>
      <c r="D2106" s="215">
        <v>45126</v>
      </c>
      <c r="E2106" s="192" t="s">
        <v>4853</v>
      </c>
      <c r="F2106" s="192" t="s">
        <v>3</v>
      </c>
      <c r="G2106" s="192">
        <v>2127110</v>
      </c>
      <c r="H2106" s="68"/>
      <c r="I2106" s="198" t="s">
        <v>5895</v>
      </c>
      <c r="J2106" s="68"/>
      <c r="K2106" s="68"/>
      <c r="L2106" s="68"/>
      <c r="M2106" s="68"/>
      <c r="N2106" s="362"/>
      <c r="O2106" s="362"/>
      <c r="P2106" s="216">
        <v>0</v>
      </c>
      <c r="Q2106" s="216">
        <v>7350</v>
      </c>
      <c r="R2106" s="68" t="s">
        <v>638</v>
      </c>
      <c r="S2106" s="363"/>
      <c r="T2106" s="277"/>
    </row>
    <row r="2107" spans="1:20" ht="63.75">
      <c r="A2107" s="192">
        <v>525</v>
      </c>
      <c r="B2107" s="68"/>
      <c r="C2107" s="214" t="s">
        <v>164</v>
      </c>
      <c r="D2107" s="215">
        <v>45126</v>
      </c>
      <c r="E2107" s="192" t="s">
        <v>4856</v>
      </c>
      <c r="F2107" s="192" t="s">
        <v>6</v>
      </c>
      <c r="G2107" s="192">
        <v>2344678</v>
      </c>
      <c r="H2107" s="68"/>
      <c r="I2107" s="198" t="s">
        <v>5898</v>
      </c>
      <c r="J2107" s="68"/>
      <c r="K2107" s="68"/>
      <c r="L2107" s="68"/>
      <c r="M2107" s="68"/>
      <c r="N2107" s="362"/>
      <c r="O2107" s="362"/>
      <c r="P2107" s="216">
        <v>0</v>
      </c>
      <c r="Q2107" s="216">
        <v>18563.16</v>
      </c>
      <c r="R2107" s="68" t="s">
        <v>638</v>
      </c>
      <c r="S2107" s="363"/>
      <c r="T2107" s="277"/>
    </row>
    <row r="2108" spans="1:20" ht="63.75">
      <c r="A2108" s="192">
        <v>513</v>
      </c>
      <c r="B2108" s="68"/>
      <c r="C2108" s="214" t="s">
        <v>160</v>
      </c>
      <c r="D2108" s="215">
        <v>45126</v>
      </c>
      <c r="E2108" s="192" t="s">
        <v>4857</v>
      </c>
      <c r="F2108" s="192" t="s">
        <v>14</v>
      </c>
      <c r="G2108" s="192">
        <v>2344665</v>
      </c>
      <c r="H2108" s="68"/>
      <c r="I2108" s="198" t="s">
        <v>5899</v>
      </c>
      <c r="J2108" s="68"/>
      <c r="K2108" s="68"/>
      <c r="L2108" s="68"/>
      <c r="M2108" s="68"/>
      <c r="N2108" s="362"/>
      <c r="O2108" s="362"/>
      <c r="P2108" s="216">
        <v>50</v>
      </c>
      <c r="Q2108" s="216">
        <v>0</v>
      </c>
      <c r="R2108" s="68" t="s">
        <v>638</v>
      </c>
      <c r="S2108" s="363"/>
      <c r="T2108" s="277"/>
    </row>
    <row r="2109" spans="1:20" ht="63.75">
      <c r="A2109" s="192">
        <v>513</v>
      </c>
      <c r="B2109" s="68"/>
      <c r="C2109" s="214" t="s">
        <v>160</v>
      </c>
      <c r="D2109" s="215">
        <v>45126</v>
      </c>
      <c r="E2109" s="192" t="s">
        <v>4858</v>
      </c>
      <c r="F2109" s="192" t="s">
        <v>14</v>
      </c>
      <c r="G2109" s="192">
        <v>2344667</v>
      </c>
      <c r="H2109" s="68"/>
      <c r="I2109" s="198" t="s">
        <v>5900</v>
      </c>
      <c r="J2109" s="68"/>
      <c r="K2109" s="68"/>
      <c r="L2109" s="68"/>
      <c r="M2109" s="68"/>
      <c r="N2109" s="362"/>
      <c r="O2109" s="362"/>
      <c r="P2109" s="216">
        <v>50</v>
      </c>
      <c r="Q2109" s="216">
        <v>0</v>
      </c>
      <c r="R2109" s="68" t="s">
        <v>638</v>
      </c>
      <c r="S2109" s="363"/>
      <c r="T2109" s="277"/>
    </row>
    <row r="2110" spans="1:20" ht="63.75">
      <c r="A2110" s="192">
        <v>117</v>
      </c>
      <c r="B2110" s="68"/>
      <c r="C2110" s="214" t="s">
        <v>54</v>
      </c>
      <c r="D2110" s="215">
        <v>45126</v>
      </c>
      <c r="E2110" s="192" t="s">
        <v>4859</v>
      </c>
      <c r="F2110" s="192" t="s">
        <v>10</v>
      </c>
      <c r="G2110" s="192">
        <v>1064734</v>
      </c>
      <c r="H2110" s="68"/>
      <c r="I2110" s="198" t="s">
        <v>5901</v>
      </c>
      <c r="J2110" s="68"/>
      <c r="K2110" s="68"/>
      <c r="L2110" s="68"/>
      <c r="M2110" s="68"/>
      <c r="N2110" s="362"/>
      <c r="O2110" s="362"/>
      <c r="P2110" s="216">
        <v>50</v>
      </c>
      <c r="Q2110" s="216">
        <v>0</v>
      </c>
      <c r="R2110" s="68" t="s">
        <v>638</v>
      </c>
      <c r="S2110" s="363"/>
      <c r="T2110" s="277"/>
    </row>
    <row r="2111" spans="1:20" ht="63.75">
      <c r="A2111" s="192">
        <v>513</v>
      </c>
      <c r="B2111" s="68"/>
      <c r="C2111" s="214" t="s">
        <v>160</v>
      </c>
      <c r="D2111" s="215">
        <v>45126</v>
      </c>
      <c r="E2111" s="192" t="s">
        <v>4860</v>
      </c>
      <c r="F2111" s="192" t="s">
        <v>14</v>
      </c>
      <c r="G2111" s="192">
        <v>2344669</v>
      </c>
      <c r="H2111" s="68"/>
      <c r="I2111" s="198" t="s">
        <v>5902</v>
      </c>
      <c r="J2111" s="68"/>
      <c r="K2111" s="68"/>
      <c r="L2111" s="68"/>
      <c r="M2111" s="68"/>
      <c r="N2111" s="362"/>
      <c r="O2111" s="362"/>
      <c r="P2111" s="216">
        <v>50</v>
      </c>
      <c r="Q2111" s="216">
        <v>0</v>
      </c>
      <c r="R2111" s="68" t="s">
        <v>638</v>
      </c>
      <c r="S2111" s="363"/>
      <c r="T2111" s="277"/>
    </row>
    <row r="2112" spans="1:20" ht="63.75">
      <c r="A2112" s="192">
        <v>513</v>
      </c>
      <c r="B2112" s="68"/>
      <c r="C2112" s="214" t="s">
        <v>160</v>
      </c>
      <c r="D2112" s="215">
        <v>45126</v>
      </c>
      <c r="E2112" s="192" t="s">
        <v>4861</v>
      </c>
      <c r="F2112" s="192" t="s">
        <v>14</v>
      </c>
      <c r="G2112" s="192">
        <v>2344671</v>
      </c>
      <c r="H2112" s="68"/>
      <c r="I2112" s="198" t="s">
        <v>5903</v>
      </c>
      <c r="J2112" s="68"/>
      <c r="K2112" s="68"/>
      <c r="L2112" s="68"/>
      <c r="M2112" s="68"/>
      <c r="N2112" s="362"/>
      <c r="O2112" s="362"/>
      <c r="P2112" s="216">
        <v>50</v>
      </c>
      <c r="Q2112" s="216">
        <v>0</v>
      </c>
      <c r="R2112" s="68" t="s">
        <v>638</v>
      </c>
      <c r="S2112" s="363"/>
      <c r="T2112" s="277"/>
    </row>
    <row r="2113" spans="1:20" ht="63.75">
      <c r="A2113" s="192">
        <v>513</v>
      </c>
      <c r="B2113" s="68"/>
      <c r="C2113" s="214" t="s">
        <v>160</v>
      </c>
      <c r="D2113" s="215">
        <v>45126</v>
      </c>
      <c r="E2113" s="192" t="s">
        <v>4862</v>
      </c>
      <c r="F2113" s="192" t="s">
        <v>14</v>
      </c>
      <c r="G2113" s="192">
        <v>2344673</v>
      </c>
      <c r="H2113" s="68"/>
      <c r="I2113" s="198" t="s">
        <v>5904</v>
      </c>
      <c r="J2113" s="68"/>
      <c r="K2113" s="68"/>
      <c r="L2113" s="68"/>
      <c r="M2113" s="68"/>
      <c r="N2113" s="362"/>
      <c r="O2113" s="362"/>
      <c r="P2113" s="216">
        <v>50</v>
      </c>
      <c r="Q2113" s="216">
        <v>0</v>
      </c>
      <c r="R2113" s="68" t="s">
        <v>638</v>
      </c>
      <c r="S2113" s="363"/>
      <c r="T2113" s="277"/>
    </row>
    <row r="2114" spans="1:20" ht="63.75">
      <c r="A2114" s="192">
        <v>513</v>
      </c>
      <c r="B2114" s="68"/>
      <c r="C2114" s="214" t="s">
        <v>160</v>
      </c>
      <c r="D2114" s="215">
        <v>45126</v>
      </c>
      <c r="E2114" s="192" t="s">
        <v>4863</v>
      </c>
      <c r="F2114" s="192" t="s">
        <v>14</v>
      </c>
      <c r="G2114" s="192">
        <v>2344675</v>
      </c>
      <c r="H2114" s="68"/>
      <c r="I2114" s="198" t="s">
        <v>5905</v>
      </c>
      <c r="J2114" s="68"/>
      <c r="K2114" s="68"/>
      <c r="L2114" s="68"/>
      <c r="M2114" s="68"/>
      <c r="N2114" s="362"/>
      <c r="O2114" s="362"/>
      <c r="P2114" s="216">
        <v>50</v>
      </c>
      <c r="Q2114" s="216">
        <v>0</v>
      </c>
      <c r="R2114" s="68" t="s">
        <v>638</v>
      </c>
      <c r="S2114" s="363"/>
      <c r="T2114" s="277"/>
    </row>
    <row r="2115" spans="1:20" ht="76.5">
      <c r="A2115" s="192">
        <v>10</v>
      </c>
      <c r="B2115" s="68"/>
      <c r="C2115" s="214" t="s">
        <v>38</v>
      </c>
      <c r="D2115" s="215">
        <v>45126</v>
      </c>
      <c r="E2115" s="192" t="s">
        <v>4864</v>
      </c>
      <c r="F2115" s="192" t="s">
        <v>14</v>
      </c>
      <c r="G2115" s="192">
        <v>2344687</v>
      </c>
      <c r="H2115" s="68"/>
      <c r="I2115" s="198" t="s">
        <v>5906</v>
      </c>
      <c r="J2115" s="68"/>
      <c r="K2115" s="68"/>
      <c r="L2115" s="68"/>
      <c r="M2115" s="68"/>
      <c r="N2115" s="362"/>
      <c r="O2115" s="362"/>
      <c r="P2115" s="216">
        <v>50</v>
      </c>
      <c r="Q2115" s="216">
        <v>0</v>
      </c>
      <c r="R2115" s="68" t="s">
        <v>638</v>
      </c>
      <c r="S2115" s="363"/>
      <c r="T2115" s="277"/>
    </row>
    <row r="2116" spans="1:20" ht="76.5">
      <c r="A2116" s="192">
        <v>10</v>
      </c>
      <c r="B2116" s="68"/>
      <c r="C2116" s="214" t="s">
        <v>38</v>
      </c>
      <c r="D2116" s="215">
        <v>45126</v>
      </c>
      <c r="E2116" s="192" t="s">
        <v>4865</v>
      </c>
      <c r="F2116" s="192" t="s">
        <v>14</v>
      </c>
      <c r="G2116" s="192">
        <v>2344681</v>
      </c>
      <c r="H2116" s="68"/>
      <c r="I2116" s="198" t="s">
        <v>5907</v>
      </c>
      <c r="J2116" s="68"/>
      <c r="K2116" s="68"/>
      <c r="L2116" s="68"/>
      <c r="M2116" s="68"/>
      <c r="N2116" s="362"/>
      <c r="O2116" s="362"/>
      <c r="P2116" s="216">
        <v>50</v>
      </c>
      <c r="Q2116" s="216">
        <v>0</v>
      </c>
      <c r="R2116" s="68" t="s">
        <v>638</v>
      </c>
      <c r="S2116" s="363"/>
      <c r="T2116" s="277"/>
    </row>
    <row r="2117" spans="1:20" ht="76.5">
      <c r="A2117" s="192">
        <v>10</v>
      </c>
      <c r="B2117" s="68"/>
      <c r="C2117" s="214" t="s">
        <v>38</v>
      </c>
      <c r="D2117" s="215">
        <v>45126</v>
      </c>
      <c r="E2117" s="192" t="s">
        <v>4866</v>
      </c>
      <c r="F2117" s="192" t="s">
        <v>14</v>
      </c>
      <c r="G2117" s="192">
        <v>2344683</v>
      </c>
      <c r="H2117" s="68"/>
      <c r="I2117" s="198" t="s">
        <v>5908</v>
      </c>
      <c r="J2117" s="68"/>
      <c r="K2117" s="68"/>
      <c r="L2117" s="68"/>
      <c r="M2117" s="68"/>
      <c r="N2117" s="362"/>
      <c r="O2117" s="362"/>
      <c r="P2117" s="216">
        <v>50</v>
      </c>
      <c r="Q2117" s="216">
        <v>0</v>
      </c>
      <c r="R2117" s="68" t="s">
        <v>638</v>
      </c>
      <c r="S2117" s="363"/>
      <c r="T2117" s="277"/>
    </row>
    <row r="2118" spans="1:20" ht="76.5">
      <c r="A2118" s="192">
        <v>10</v>
      </c>
      <c r="B2118" s="68"/>
      <c r="C2118" s="214" t="s">
        <v>38</v>
      </c>
      <c r="D2118" s="215">
        <v>45126</v>
      </c>
      <c r="E2118" s="192" t="s">
        <v>4867</v>
      </c>
      <c r="F2118" s="192" t="s">
        <v>14</v>
      </c>
      <c r="G2118" s="192">
        <v>2344685</v>
      </c>
      <c r="H2118" s="68"/>
      <c r="I2118" s="198" t="s">
        <v>5909</v>
      </c>
      <c r="J2118" s="68"/>
      <c r="K2118" s="68"/>
      <c r="L2118" s="68"/>
      <c r="M2118" s="68"/>
      <c r="N2118" s="362"/>
      <c r="O2118" s="362"/>
      <c r="P2118" s="216">
        <v>50</v>
      </c>
      <c r="Q2118" s="216">
        <v>0</v>
      </c>
      <c r="R2118" s="68" t="s">
        <v>638</v>
      </c>
      <c r="S2118" s="363"/>
      <c r="T2118" s="277"/>
    </row>
    <row r="2119" spans="1:20" ht="76.5">
      <c r="A2119" s="192">
        <v>10</v>
      </c>
      <c r="B2119" s="68"/>
      <c r="C2119" s="214" t="s">
        <v>38</v>
      </c>
      <c r="D2119" s="215">
        <v>45126</v>
      </c>
      <c r="E2119" s="192" t="s">
        <v>4868</v>
      </c>
      <c r="F2119" s="192" t="s">
        <v>14</v>
      </c>
      <c r="G2119" s="192">
        <v>2344689</v>
      </c>
      <c r="H2119" s="68"/>
      <c r="I2119" s="198" t="s">
        <v>5910</v>
      </c>
      <c r="J2119" s="68"/>
      <c r="K2119" s="68"/>
      <c r="L2119" s="68"/>
      <c r="M2119" s="68"/>
      <c r="N2119" s="362"/>
      <c r="O2119" s="362"/>
      <c r="P2119" s="216">
        <v>50</v>
      </c>
      <c r="Q2119" s="216">
        <v>0</v>
      </c>
      <c r="R2119" s="68" t="s">
        <v>638</v>
      </c>
      <c r="S2119" s="363"/>
      <c r="T2119" s="277"/>
    </row>
    <row r="2120" spans="1:20" ht="76.5">
      <c r="A2120" s="192">
        <v>10</v>
      </c>
      <c r="B2120" s="68"/>
      <c r="C2120" s="214" t="s">
        <v>38</v>
      </c>
      <c r="D2120" s="215">
        <v>45126</v>
      </c>
      <c r="E2120" s="192" t="s">
        <v>4869</v>
      </c>
      <c r="F2120" s="192" t="s">
        <v>14</v>
      </c>
      <c r="G2120" s="192">
        <v>2344691</v>
      </c>
      <c r="H2120" s="68"/>
      <c r="I2120" s="198" t="s">
        <v>5911</v>
      </c>
      <c r="J2120" s="68"/>
      <c r="K2120" s="68"/>
      <c r="L2120" s="68"/>
      <c r="M2120" s="68"/>
      <c r="N2120" s="362"/>
      <c r="O2120" s="362"/>
      <c r="P2120" s="216">
        <v>50</v>
      </c>
      <c r="Q2120" s="216">
        <v>0</v>
      </c>
      <c r="R2120" s="68" t="s">
        <v>638</v>
      </c>
      <c r="S2120" s="363"/>
      <c r="T2120" s="277"/>
    </row>
    <row r="2121" spans="1:20" ht="76.5">
      <c r="A2121" s="192">
        <v>10</v>
      </c>
      <c r="B2121" s="68"/>
      <c r="C2121" s="214" t="s">
        <v>38</v>
      </c>
      <c r="D2121" s="215">
        <v>45126</v>
      </c>
      <c r="E2121" s="192" t="s">
        <v>4870</v>
      </c>
      <c r="F2121" s="192" t="s">
        <v>14</v>
      </c>
      <c r="G2121" s="192">
        <v>2344693</v>
      </c>
      <c r="H2121" s="68"/>
      <c r="I2121" s="198" t="s">
        <v>5912</v>
      </c>
      <c r="J2121" s="68"/>
      <c r="K2121" s="68"/>
      <c r="L2121" s="68"/>
      <c r="M2121" s="68"/>
      <c r="N2121" s="362"/>
      <c r="O2121" s="362"/>
      <c r="P2121" s="216">
        <v>50</v>
      </c>
      <c r="Q2121" s="216">
        <v>0</v>
      </c>
      <c r="R2121" s="68" t="s">
        <v>638</v>
      </c>
      <c r="S2121" s="363"/>
      <c r="T2121" s="277"/>
    </row>
    <row r="2122" spans="1:20" ht="76.5">
      <c r="A2122" s="192">
        <v>10</v>
      </c>
      <c r="B2122" s="68"/>
      <c r="C2122" s="214" t="s">
        <v>38</v>
      </c>
      <c r="D2122" s="215">
        <v>45126</v>
      </c>
      <c r="E2122" s="192" t="s">
        <v>4871</v>
      </c>
      <c r="F2122" s="192" t="s">
        <v>14</v>
      </c>
      <c r="G2122" s="192">
        <v>2344695</v>
      </c>
      <c r="H2122" s="68"/>
      <c r="I2122" s="198" t="s">
        <v>5913</v>
      </c>
      <c r="J2122" s="68"/>
      <c r="K2122" s="68"/>
      <c r="L2122" s="68"/>
      <c r="M2122" s="68"/>
      <c r="N2122" s="362"/>
      <c r="O2122" s="362"/>
      <c r="P2122" s="216">
        <v>50</v>
      </c>
      <c r="Q2122" s="216">
        <v>0</v>
      </c>
      <c r="R2122" s="68" t="s">
        <v>638</v>
      </c>
      <c r="S2122" s="363"/>
      <c r="T2122" s="277"/>
    </row>
    <row r="2123" spans="1:20" ht="76.5">
      <c r="A2123" s="192">
        <v>389</v>
      </c>
      <c r="B2123" s="68"/>
      <c r="C2123" s="214" t="s">
        <v>1422</v>
      </c>
      <c r="D2123" s="215">
        <v>45126</v>
      </c>
      <c r="E2123" s="192" t="s">
        <v>4872</v>
      </c>
      <c r="F2123" s="192" t="s">
        <v>10</v>
      </c>
      <c r="G2123" s="192">
        <v>1064706</v>
      </c>
      <c r="H2123" s="68"/>
      <c r="I2123" s="198" t="s">
        <v>5914</v>
      </c>
      <c r="J2123" s="68"/>
      <c r="K2123" s="68"/>
      <c r="L2123" s="68"/>
      <c r="M2123" s="68"/>
      <c r="N2123" s="362"/>
      <c r="O2123" s="362"/>
      <c r="P2123" s="216">
        <v>50</v>
      </c>
      <c r="Q2123" s="216">
        <v>0</v>
      </c>
      <c r="R2123" s="68" t="s">
        <v>638</v>
      </c>
      <c r="S2123" s="363"/>
      <c r="T2123" s="277"/>
    </row>
    <row r="2124" spans="1:20" ht="76.5">
      <c r="A2124" s="192">
        <v>117</v>
      </c>
      <c r="B2124" s="68"/>
      <c r="C2124" s="214" t="s">
        <v>54</v>
      </c>
      <c r="D2124" s="215">
        <v>45126</v>
      </c>
      <c r="E2124" s="192" t="s">
        <v>4873</v>
      </c>
      <c r="F2124" s="192" t="s">
        <v>10</v>
      </c>
      <c r="G2124" s="192">
        <v>1064717</v>
      </c>
      <c r="H2124" s="68"/>
      <c r="I2124" s="198" t="s">
        <v>5915</v>
      </c>
      <c r="J2124" s="68"/>
      <c r="K2124" s="68"/>
      <c r="L2124" s="68"/>
      <c r="M2124" s="68"/>
      <c r="N2124" s="362"/>
      <c r="O2124" s="362"/>
      <c r="P2124" s="216">
        <v>50</v>
      </c>
      <c r="Q2124" s="216">
        <v>0</v>
      </c>
      <c r="R2124" s="68" t="s">
        <v>638</v>
      </c>
      <c r="S2124" s="363"/>
      <c r="T2124" s="277"/>
    </row>
    <row r="2125" spans="1:20" ht="51">
      <c r="A2125" s="192">
        <v>86</v>
      </c>
      <c r="B2125" s="68"/>
      <c r="C2125" s="214" t="s">
        <v>50</v>
      </c>
      <c r="D2125" s="215">
        <v>45127</v>
      </c>
      <c r="E2125" s="192" t="s">
        <v>4874</v>
      </c>
      <c r="F2125" s="192" t="s">
        <v>3</v>
      </c>
      <c r="G2125" s="192">
        <v>2127354</v>
      </c>
      <c r="H2125" s="68"/>
      <c r="I2125" s="198" t="s">
        <v>5916</v>
      </c>
      <c r="J2125" s="68"/>
      <c r="K2125" s="68"/>
      <c r="L2125" s="68"/>
      <c r="M2125" s="68"/>
      <c r="N2125" s="362"/>
      <c r="O2125" s="362"/>
      <c r="P2125" s="216">
        <v>0</v>
      </c>
      <c r="Q2125" s="216">
        <v>63543.6</v>
      </c>
      <c r="R2125" s="68" t="s">
        <v>638</v>
      </c>
      <c r="S2125" s="363"/>
      <c r="T2125" s="277"/>
    </row>
    <row r="2126" spans="1:20" ht="51">
      <c r="A2126" s="192">
        <v>650</v>
      </c>
      <c r="B2126" s="68"/>
      <c r="C2126" s="214" t="s">
        <v>175</v>
      </c>
      <c r="D2126" s="215">
        <v>45127</v>
      </c>
      <c r="E2126" s="192" t="s">
        <v>4875</v>
      </c>
      <c r="F2126" s="192" t="s">
        <v>3</v>
      </c>
      <c r="G2126" s="192">
        <v>2127355</v>
      </c>
      <c r="H2126" s="68"/>
      <c r="I2126" s="198" t="s">
        <v>5917</v>
      </c>
      <c r="J2126" s="68"/>
      <c r="K2126" s="68"/>
      <c r="L2126" s="68"/>
      <c r="M2126" s="68"/>
      <c r="N2126" s="362"/>
      <c r="O2126" s="362"/>
      <c r="P2126" s="216">
        <v>0</v>
      </c>
      <c r="Q2126" s="216">
        <v>100</v>
      </c>
      <c r="R2126" s="68" t="s">
        <v>638</v>
      </c>
      <c r="S2126" s="363"/>
      <c r="T2126" s="277"/>
    </row>
    <row r="2127" spans="1:20" ht="38.25">
      <c r="A2127" s="192">
        <v>660</v>
      </c>
      <c r="B2127" s="68"/>
      <c r="C2127" s="214" t="s">
        <v>176</v>
      </c>
      <c r="D2127" s="215">
        <v>45127</v>
      </c>
      <c r="E2127" s="192" t="s">
        <v>4876</v>
      </c>
      <c r="F2127" s="192" t="s">
        <v>3</v>
      </c>
      <c r="G2127" s="192">
        <v>2127360</v>
      </c>
      <c r="H2127" s="68"/>
      <c r="I2127" s="198" t="s">
        <v>5918</v>
      </c>
      <c r="J2127" s="68"/>
      <c r="K2127" s="68"/>
      <c r="L2127" s="68"/>
      <c r="M2127" s="68"/>
      <c r="N2127" s="362"/>
      <c r="O2127" s="362"/>
      <c r="P2127" s="216">
        <v>0</v>
      </c>
      <c r="Q2127" s="216">
        <v>100</v>
      </c>
      <c r="R2127" s="68" t="s">
        <v>638</v>
      </c>
      <c r="S2127" s="363"/>
      <c r="T2127" s="277"/>
    </row>
    <row r="2128" spans="1:20" ht="51">
      <c r="A2128" s="192" t="s">
        <v>550</v>
      </c>
      <c r="B2128" s="68"/>
      <c r="C2128" s="214" t="s">
        <v>589</v>
      </c>
      <c r="D2128" s="215">
        <v>45127</v>
      </c>
      <c r="E2128" s="192" t="s">
        <v>4877</v>
      </c>
      <c r="F2128" s="192" t="s">
        <v>3</v>
      </c>
      <c r="G2128" s="192">
        <v>2127366</v>
      </c>
      <c r="H2128" s="68"/>
      <c r="I2128" s="198" t="s">
        <v>5919</v>
      </c>
      <c r="J2128" s="68"/>
      <c r="K2128" s="68"/>
      <c r="L2128" s="68"/>
      <c r="M2128" s="68"/>
      <c r="N2128" s="362"/>
      <c r="O2128" s="362"/>
      <c r="P2128" s="216">
        <v>0</v>
      </c>
      <c r="Q2128" s="216">
        <v>2000</v>
      </c>
      <c r="R2128" s="68" t="s">
        <v>638</v>
      </c>
      <c r="S2128" s="363"/>
      <c r="T2128" s="277"/>
    </row>
    <row r="2129" spans="1:20" ht="51">
      <c r="A2129" s="192">
        <v>81</v>
      </c>
      <c r="B2129" s="68"/>
      <c r="C2129" s="214" t="s">
        <v>49</v>
      </c>
      <c r="D2129" s="215">
        <v>45127</v>
      </c>
      <c r="E2129" s="192" t="s">
        <v>4878</v>
      </c>
      <c r="F2129" s="192" t="s">
        <v>3</v>
      </c>
      <c r="G2129" s="192">
        <v>2127369</v>
      </c>
      <c r="H2129" s="68"/>
      <c r="I2129" s="198" t="s">
        <v>5920</v>
      </c>
      <c r="J2129" s="68"/>
      <c r="K2129" s="68"/>
      <c r="L2129" s="68"/>
      <c r="M2129" s="68"/>
      <c r="N2129" s="362"/>
      <c r="O2129" s="362"/>
      <c r="P2129" s="216">
        <v>0</v>
      </c>
      <c r="Q2129" s="216">
        <v>646</v>
      </c>
      <c r="R2129" s="68" t="s">
        <v>638</v>
      </c>
      <c r="S2129" s="363"/>
      <c r="T2129" s="277"/>
    </row>
    <row r="2130" spans="1:20" ht="51">
      <c r="A2130" s="192">
        <v>81</v>
      </c>
      <c r="B2130" s="68"/>
      <c r="C2130" s="214" t="s">
        <v>49</v>
      </c>
      <c r="D2130" s="215">
        <v>45127</v>
      </c>
      <c r="E2130" s="192" t="s">
        <v>4879</v>
      </c>
      <c r="F2130" s="192" t="s">
        <v>3</v>
      </c>
      <c r="G2130" s="192">
        <v>2127372</v>
      </c>
      <c r="H2130" s="68"/>
      <c r="I2130" s="198" t="s">
        <v>5921</v>
      </c>
      <c r="J2130" s="68"/>
      <c r="K2130" s="68"/>
      <c r="L2130" s="68"/>
      <c r="M2130" s="68"/>
      <c r="N2130" s="362"/>
      <c r="O2130" s="362"/>
      <c r="P2130" s="216">
        <v>0</v>
      </c>
      <c r="Q2130" s="216">
        <v>25</v>
      </c>
      <c r="R2130" s="68" t="s">
        <v>638</v>
      </c>
      <c r="S2130" s="363"/>
      <c r="T2130" s="277"/>
    </row>
    <row r="2131" spans="1:20" ht="38.25">
      <c r="A2131" s="192" t="s">
        <v>550</v>
      </c>
      <c r="B2131" s="68"/>
      <c r="C2131" s="214" t="s">
        <v>589</v>
      </c>
      <c r="D2131" s="215">
        <v>45127</v>
      </c>
      <c r="E2131" s="192" t="s">
        <v>4880</v>
      </c>
      <c r="F2131" s="192" t="s">
        <v>3</v>
      </c>
      <c r="G2131" s="192">
        <v>2127379</v>
      </c>
      <c r="H2131" s="68"/>
      <c r="I2131" s="198" t="s">
        <v>1763</v>
      </c>
      <c r="J2131" s="68"/>
      <c r="K2131" s="68"/>
      <c r="L2131" s="68"/>
      <c r="M2131" s="68"/>
      <c r="N2131" s="362"/>
      <c r="O2131" s="362"/>
      <c r="P2131" s="216">
        <v>0</v>
      </c>
      <c r="Q2131" s="216">
        <v>550</v>
      </c>
      <c r="R2131" s="68" t="s">
        <v>638</v>
      </c>
      <c r="S2131" s="363"/>
      <c r="T2131" s="277"/>
    </row>
    <row r="2132" spans="1:20" ht="63.75">
      <c r="A2132" s="192">
        <v>222</v>
      </c>
      <c r="B2132" s="68"/>
      <c r="C2132" s="214" t="s">
        <v>93</v>
      </c>
      <c r="D2132" s="215">
        <v>45127</v>
      </c>
      <c r="E2132" s="192" t="s">
        <v>4881</v>
      </c>
      <c r="F2132" s="192" t="s">
        <v>3</v>
      </c>
      <c r="G2132" s="192">
        <v>2127386</v>
      </c>
      <c r="H2132" s="68"/>
      <c r="I2132" s="198" t="s">
        <v>5922</v>
      </c>
      <c r="J2132" s="68"/>
      <c r="K2132" s="68"/>
      <c r="L2132" s="68"/>
      <c r="M2132" s="68"/>
      <c r="N2132" s="362"/>
      <c r="O2132" s="362"/>
      <c r="P2132" s="216">
        <v>0</v>
      </c>
      <c r="Q2132" s="216">
        <v>3387.43</v>
      </c>
      <c r="R2132" s="68" t="s">
        <v>638</v>
      </c>
      <c r="S2132" s="363"/>
      <c r="T2132" s="277"/>
    </row>
    <row r="2133" spans="1:20" ht="51">
      <c r="A2133" s="192" t="s">
        <v>550</v>
      </c>
      <c r="B2133" s="68"/>
      <c r="C2133" s="214" t="s">
        <v>589</v>
      </c>
      <c r="D2133" s="215">
        <v>45127</v>
      </c>
      <c r="E2133" s="192" t="s">
        <v>4882</v>
      </c>
      <c r="F2133" s="192" t="s">
        <v>3</v>
      </c>
      <c r="G2133" s="192">
        <v>2127389</v>
      </c>
      <c r="H2133" s="68"/>
      <c r="I2133" s="198" t="s">
        <v>1810</v>
      </c>
      <c r="J2133" s="68"/>
      <c r="K2133" s="68"/>
      <c r="L2133" s="68"/>
      <c r="M2133" s="68"/>
      <c r="N2133" s="362"/>
      <c r="O2133" s="362"/>
      <c r="P2133" s="216">
        <v>0</v>
      </c>
      <c r="Q2133" s="216">
        <v>950</v>
      </c>
      <c r="R2133" s="68" t="s">
        <v>638</v>
      </c>
      <c r="S2133" s="363"/>
      <c r="T2133" s="277"/>
    </row>
    <row r="2134" spans="1:20" ht="63.75">
      <c r="A2134" s="192">
        <v>66</v>
      </c>
      <c r="B2134" s="68"/>
      <c r="C2134" s="214" t="s">
        <v>46</v>
      </c>
      <c r="D2134" s="215">
        <v>45127</v>
      </c>
      <c r="E2134" s="192" t="s">
        <v>4883</v>
      </c>
      <c r="F2134" s="192" t="s">
        <v>3</v>
      </c>
      <c r="G2134" s="192">
        <v>2127405</v>
      </c>
      <c r="H2134" s="68"/>
      <c r="I2134" s="198" t="s">
        <v>5923</v>
      </c>
      <c r="J2134" s="68"/>
      <c r="K2134" s="68"/>
      <c r="L2134" s="68"/>
      <c r="M2134" s="68"/>
      <c r="N2134" s="362"/>
      <c r="O2134" s="362"/>
      <c r="P2134" s="216">
        <v>0</v>
      </c>
      <c r="Q2134" s="216">
        <v>1759.03</v>
      </c>
      <c r="R2134" s="68" t="s">
        <v>638</v>
      </c>
      <c r="S2134" s="363"/>
      <c r="T2134" s="277"/>
    </row>
    <row r="2135" spans="1:20" ht="38.25">
      <c r="A2135" s="192">
        <v>290</v>
      </c>
      <c r="B2135" s="68"/>
      <c r="C2135" s="214" t="s">
        <v>118</v>
      </c>
      <c r="D2135" s="215">
        <v>45127</v>
      </c>
      <c r="E2135" s="192" t="s">
        <v>4884</v>
      </c>
      <c r="F2135" s="192" t="s">
        <v>3</v>
      </c>
      <c r="G2135" s="192">
        <v>2127407</v>
      </c>
      <c r="H2135" s="68"/>
      <c r="I2135" s="198" t="s">
        <v>5924</v>
      </c>
      <c r="J2135" s="68"/>
      <c r="K2135" s="68"/>
      <c r="L2135" s="68"/>
      <c r="M2135" s="68"/>
      <c r="N2135" s="362"/>
      <c r="O2135" s="362"/>
      <c r="P2135" s="216">
        <v>0</v>
      </c>
      <c r="Q2135" s="216">
        <v>222</v>
      </c>
      <c r="R2135" s="68" t="s">
        <v>638</v>
      </c>
      <c r="S2135" s="363"/>
      <c r="T2135" s="277"/>
    </row>
    <row r="2136" spans="1:20" ht="51">
      <c r="A2136" s="192" t="s">
        <v>550</v>
      </c>
      <c r="B2136" s="68"/>
      <c r="C2136" s="214" t="s">
        <v>589</v>
      </c>
      <c r="D2136" s="215">
        <v>45127</v>
      </c>
      <c r="E2136" s="192" t="s">
        <v>4885</v>
      </c>
      <c r="F2136" s="192" t="s">
        <v>3</v>
      </c>
      <c r="G2136" s="192">
        <v>2127408</v>
      </c>
      <c r="H2136" s="68"/>
      <c r="I2136" s="198" t="s">
        <v>5925</v>
      </c>
      <c r="J2136" s="68"/>
      <c r="K2136" s="68"/>
      <c r="L2136" s="68"/>
      <c r="M2136" s="68"/>
      <c r="N2136" s="362"/>
      <c r="O2136" s="362"/>
      <c r="P2136" s="216">
        <v>0</v>
      </c>
      <c r="Q2136" s="216">
        <v>100</v>
      </c>
      <c r="R2136" s="68" t="s">
        <v>638</v>
      </c>
      <c r="S2136" s="363"/>
      <c r="T2136" s="277"/>
    </row>
    <row r="2137" spans="1:20" ht="51">
      <c r="A2137" s="192">
        <v>20</v>
      </c>
      <c r="B2137" s="68"/>
      <c r="C2137" s="214" t="s">
        <v>41</v>
      </c>
      <c r="D2137" s="215">
        <v>45127</v>
      </c>
      <c r="E2137" s="192" t="s">
        <v>4886</v>
      </c>
      <c r="F2137" s="192" t="s">
        <v>3</v>
      </c>
      <c r="G2137" s="192">
        <v>2127419</v>
      </c>
      <c r="H2137" s="68"/>
      <c r="I2137" s="198" t="s">
        <v>5926</v>
      </c>
      <c r="J2137" s="68"/>
      <c r="K2137" s="68"/>
      <c r="L2137" s="68"/>
      <c r="M2137" s="68"/>
      <c r="N2137" s="362"/>
      <c r="O2137" s="362"/>
      <c r="P2137" s="216">
        <v>0</v>
      </c>
      <c r="Q2137" s="216">
        <v>74.8</v>
      </c>
      <c r="R2137" s="68" t="s">
        <v>638</v>
      </c>
      <c r="S2137" s="363"/>
      <c r="T2137" s="277"/>
    </row>
    <row r="2138" spans="1:20" ht="51">
      <c r="A2138" s="192">
        <v>222</v>
      </c>
      <c r="B2138" s="68"/>
      <c r="C2138" s="214" t="s">
        <v>93</v>
      </c>
      <c r="D2138" s="215">
        <v>45127</v>
      </c>
      <c r="E2138" s="192" t="s">
        <v>4887</v>
      </c>
      <c r="F2138" s="192" t="s">
        <v>3</v>
      </c>
      <c r="G2138" s="192">
        <v>2127423</v>
      </c>
      <c r="H2138" s="68"/>
      <c r="I2138" s="198" t="s">
        <v>5927</v>
      </c>
      <c r="J2138" s="68"/>
      <c r="K2138" s="68"/>
      <c r="L2138" s="68"/>
      <c r="M2138" s="68"/>
      <c r="N2138" s="362"/>
      <c r="O2138" s="362"/>
      <c r="P2138" s="216">
        <v>0</v>
      </c>
      <c r="Q2138" s="216">
        <v>966.52</v>
      </c>
      <c r="R2138" s="68" t="s">
        <v>638</v>
      </c>
      <c r="S2138" s="363"/>
      <c r="T2138" s="277"/>
    </row>
    <row r="2139" spans="1:20" ht="63.75">
      <c r="A2139" s="192">
        <v>46</v>
      </c>
      <c r="B2139" s="68"/>
      <c r="C2139" s="214" t="s">
        <v>1379</v>
      </c>
      <c r="D2139" s="215">
        <v>45127</v>
      </c>
      <c r="E2139" s="192" t="s">
        <v>4888</v>
      </c>
      <c r="F2139" s="192" t="s">
        <v>3</v>
      </c>
      <c r="G2139" s="192">
        <v>2127426</v>
      </c>
      <c r="H2139" s="68"/>
      <c r="I2139" s="198" t="s">
        <v>5928</v>
      </c>
      <c r="J2139" s="68"/>
      <c r="K2139" s="68"/>
      <c r="L2139" s="68"/>
      <c r="M2139" s="68"/>
      <c r="N2139" s="362"/>
      <c r="O2139" s="362"/>
      <c r="P2139" s="216">
        <v>0</v>
      </c>
      <c r="Q2139" s="216">
        <v>29341.89</v>
      </c>
      <c r="R2139" s="68" t="s">
        <v>638</v>
      </c>
      <c r="S2139" s="363"/>
      <c r="T2139" s="277"/>
    </row>
    <row r="2140" spans="1:20" ht="51">
      <c r="A2140" s="192">
        <v>203</v>
      </c>
      <c r="B2140" s="68"/>
      <c r="C2140" s="214" t="s">
        <v>86</v>
      </c>
      <c r="D2140" s="215">
        <v>45127</v>
      </c>
      <c r="E2140" s="192" t="s">
        <v>4889</v>
      </c>
      <c r="F2140" s="192" t="s">
        <v>3</v>
      </c>
      <c r="G2140" s="192">
        <v>2127446</v>
      </c>
      <c r="H2140" s="68"/>
      <c r="I2140" s="198" t="s">
        <v>5929</v>
      </c>
      <c r="J2140" s="68"/>
      <c r="K2140" s="68"/>
      <c r="L2140" s="68"/>
      <c r="M2140" s="68"/>
      <c r="N2140" s="362"/>
      <c r="O2140" s="362"/>
      <c r="P2140" s="216">
        <v>0</v>
      </c>
      <c r="Q2140" s="216">
        <v>519.4</v>
      </c>
      <c r="R2140" s="68" t="s">
        <v>638</v>
      </c>
      <c r="S2140" s="363"/>
      <c r="T2140" s="277"/>
    </row>
    <row r="2141" spans="1:20" ht="51">
      <c r="A2141" s="192" t="s">
        <v>550</v>
      </c>
      <c r="B2141" s="68"/>
      <c r="C2141" s="214" t="s">
        <v>589</v>
      </c>
      <c r="D2141" s="215">
        <v>45127</v>
      </c>
      <c r="E2141" s="192" t="s">
        <v>4890</v>
      </c>
      <c r="F2141" s="192" t="s">
        <v>3</v>
      </c>
      <c r="G2141" s="192">
        <v>2127447</v>
      </c>
      <c r="H2141" s="68"/>
      <c r="I2141" s="198" t="s">
        <v>5930</v>
      </c>
      <c r="J2141" s="68"/>
      <c r="K2141" s="68"/>
      <c r="L2141" s="68"/>
      <c r="M2141" s="68"/>
      <c r="N2141" s="362"/>
      <c r="O2141" s="362"/>
      <c r="P2141" s="216">
        <v>0</v>
      </c>
      <c r="Q2141" s="216">
        <v>373.35</v>
      </c>
      <c r="R2141" s="68" t="s">
        <v>638</v>
      </c>
      <c r="S2141" s="363"/>
      <c r="T2141" s="277"/>
    </row>
    <row r="2142" spans="1:20" ht="51">
      <c r="A2142" s="192">
        <v>155</v>
      </c>
      <c r="B2142" s="68"/>
      <c r="C2142" s="214" t="s">
        <v>75</v>
      </c>
      <c r="D2142" s="215">
        <v>45127</v>
      </c>
      <c r="E2142" s="192" t="s">
        <v>4891</v>
      </c>
      <c r="F2142" s="192" t="s">
        <v>3</v>
      </c>
      <c r="G2142" s="192">
        <v>2127434</v>
      </c>
      <c r="H2142" s="68"/>
      <c r="I2142" s="198" t="s">
        <v>5931</v>
      </c>
      <c r="J2142" s="68"/>
      <c r="K2142" s="68"/>
      <c r="L2142" s="68"/>
      <c r="M2142" s="68"/>
      <c r="N2142" s="362"/>
      <c r="O2142" s="362"/>
      <c r="P2142" s="216">
        <v>0</v>
      </c>
      <c r="Q2142" s="216">
        <v>1925.25</v>
      </c>
      <c r="R2142" s="68" t="s">
        <v>638</v>
      </c>
      <c r="S2142" s="363"/>
      <c r="T2142" s="277"/>
    </row>
    <row r="2143" spans="1:20" ht="38.25">
      <c r="A2143" s="192">
        <v>213</v>
      </c>
      <c r="B2143" s="68"/>
      <c r="C2143" s="214" t="s">
        <v>91</v>
      </c>
      <c r="D2143" s="215">
        <v>45127</v>
      </c>
      <c r="E2143" s="192" t="s">
        <v>4892</v>
      </c>
      <c r="F2143" s="192" t="s">
        <v>3</v>
      </c>
      <c r="G2143" s="192">
        <v>2127435</v>
      </c>
      <c r="H2143" s="68"/>
      <c r="I2143" s="198" t="s">
        <v>5932</v>
      </c>
      <c r="J2143" s="68"/>
      <c r="K2143" s="68"/>
      <c r="L2143" s="68"/>
      <c r="M2143" s="68"/>
      <c r="N2143" s="362"/>
      <c r="O2143" s="362"/>
      <c r="P2143" s="216">
        <v>0</v>
      </c>
      <c r="Q2143" s="216">
        <v>1606.91</v>
      </c>
      <c r="R2143" s="68" t="s">
        <v>638</v>
      </c>
      <c r="S2143" s="363"/>
      <c r="T2143" s="277"/>
    </row>
    <row r="2144" spans="1:20" ht="38.25">
      <c r="A2144" s="192">
        <v>266</v>
      </c>
      <c r="B2144" s="68"/>
      <c r="C2144" s="214" t="s">
        <v>1268</v>
      </c>
      <c r="D2144" s="215">
        <v>45127</v>
      </c>
      <c r="E2144" s="192" t="s">
        <v>4893</v>
      </c>
      <c r="F2144" s="192" t="s">
        <v>3</v>
      </c>
      <c r="G2144" s="192">
        <v>2127443</v>
      </c>
      <c r="H2144" s="68"/>
      <c r="I2144" s="198" t="s">
        <v>5933</v>
      </c>
      <c r="J2144" s="68"/>
      <c r="K2144" s="68"/>
      <c r="L2144" s="68"/>
      <c r="M2144" s="68"/>
      <c r="N2144" s="362"/>
      <c r="O2144" s="362"/>
      <c r="P2144" s="216">
        <v>0</v>
      </c>
      <c r="Q2144" s="216">
        <v>4771.71</v>
      </c>
      <c r="R2144" s="68" t="s">
        <v>638</v>
      </c>
      <c r="S2144" s="363"/>
      <c r="T2144" s="277"/>
    </row>
    <row r="2145" spans="1:20" ht="76.5">
      <c r="A2145" s="192">
        <v>862</v>
      </c>
      <c r="B2145" s="68"/>
      <c r="C2145" s="214" t="s">
        <v>187</v>
      </c>
      <c r="D2145" s="215">
        <v>45127</v>
      </c>
      <c r="E2145" s="192" t="s">
        <v>4894</v>
      </c>
      <c r="F2145" s="192" t="s">
        <v>639</v>
      </c>
      <c r="G2145" s="192">
        <v>6099897</v>
      </c>
      <c r="H2145" s="68"/>
      <c r="I2145" s="198" t="s">
        <v>5934</v>
      </c>
      <c r="J2145" s="68"/>
      <c r="K2145" s="68"/>
      <c r="L2145" s="68"/>
      <c r="M2145" s="68"/>
      <c r="N2145" s="362"/>
      <c r="O2145" s="362"/>
      <c r="P2145" s="216">
        <v>0</v>
      </c>
      <c r="Q2145" s="216">
        <v>1058.22</v>
      </c>
      <c r="R2145" s="68" t="s">
        <v>638</v>
      </c>
      <c r="S2145" s="363"/>
      <c r="T2145" s="277"/>
    </row>
    <row r="2146" spans="1:20" ht="76.5">
      <c r="A2146" s="192">
        <v>862</v>
      </c>
      <c r="B2146" s="68"/>
      <c r="C2146" s="214" t="s">
        <v>187</v>
      </c>
      <c r="D2146" s="215">
        <v>45127</v>
      </c>
      <c r="E2146" s="192" t="s">
        <v>4894</v>
      </c>
      <c r="F2146" s="192" t="s">
        <v>639</v>
      </c>
      <c r="G2146" s="192">
        <v>6099951</v>
      </c>
      <c r="H2146" s="68"/>
      <c r="I2146" s="198" t="s">
        <v>5935</v>
      </c>
      <c r="J2146" s="68"/>
      <c r="K2146" s="68"/>
      <c r="L2146" s="68"/>
      <c r="M2146" s="68"/>
      <c r="N2146" s="362"/>
      <c r="O2146" s="362"/>
      <c r="P2146" s="216">
        <v>0</v>
      </c>
      <c r="Q2146" s="216">
        <v>255.61</v>
      </c>
      <c r="R2146" s="68" t="s">
        <v>638</v>
      </c>
      <c r="S2146" s="363"/>
      <c r="T2146" s="277"/>
    </row>
    <row r="2147" spans="1:20" ht="76.5">
      <c r="A2147" s="192">
        <v>862</v>
      </c>
      <c r="B2147" s="68"/>
      <c r="C2147" s="214" t="s">
        <v>187</v>
      </c>
      <c r="D2147" s="215">
        <v>45127</v>
      </c>
      <c r="E2147" s="192" t="s">
        <v>4894</v>
      </c>
      <c r="F2147" s="192" t="s">
        <v>639</v>
      </c>
      <c r="G2147" s="192">
        <v>6099887</v>
      </c>
      <c r="H2147" s="68"/>
      <c r="I2147" s="198" t="s">
        <v>5936</v>
      </c>
      <c r="J2147" s="68"/>
      <c r="K2147" s="68"/>
      <c r="L2147" s="68"/>
      <c r="M2147" s="68"/>
      <c r="N2147" s="362"/>
      <c r="O2147" s="362"/>
      <c r="P2147" s="216">
        <v>0</v>
      </c>
      <c r="Q2147" s="216">
        <v>1381</v>
      </c>
      <c r="R2147" s="68" t="s">
        <v>638</v>
      </c>
      <c r="S2147" s="363"/>
      <c r="T2147" s="277"/>
    </row>
    <row r="2148" spans="1:20" ht="76.5">
      <c r="A2148" s="192">
        <v>862</v>
      </c>
      <c r="B2148" s="68"/>
      <c r="C2148" s="214" t="s">
        <v>187</v>
      </c>
      <c r="D2148" s="215">
        <v>45127</v>
      </c>
      <c r="E2148" s="192" t="s">
        <v>4894</v>
      </c>
      <c r="F2148" s="192" t="s">
        <v>639</v>
      </c>
      <c r="G2148" s="192">
        <v>6099956</v>
      </c>
      <c r="H2148" s="68"/>
      <c r="I2148" s="198" t="s">
        <v>5935</v>
      </c>
      <c r="J2148" s="68"/>
      <c r="K2148" s="68"/>
      <c r="L2148" s="68"/>
      <c r="M2148" s="68"/>
      <c r="N2148" s="362"/>
      <c r="O2148" s="362"/>
      <c r="P2148" s="216">
        <v>0</v>
      </c>
      <c r="Q2148" s="216">
        <v>238.88</v>
      </c>
      <c r="R2148" s="68" t="s">
        <v>638</v>
      </c>
      <c r="S2148" s="363"/>
      <c r="T2148" s="277"/>
    </row>
    <row r="2149" spans="1:20" ht="76.5">
      <c r="A2149" s="192">
        <v>862</v>
      </c>
      <c r="B2149" s="68"/>
      <c r="C2149" s="214" t="s">
        <v>187</v>
      </c>
      <c r="D2149" s="215">
        <v>45127</v>
      </c>
      <c r="E2149" s="192" t="s">
        <v>4894</v>
      </c>
      <c r="F2149" s="192" t="s">
        <v>639</v>
      </c>
      <c r="G2149" s="192">
        <v>6099965</v>
      </c>
      <c r="H2149" s="68"/>
      <c r="I2149" s="198" t="s">
        <v>5937</v>
      </c>
      <c r="J2149" s="68"/>
      <c r="K2149" s="68"/>
      <c r="L2149" s="68"/>
      <c r="M2149" s="68"/>
      <c r="N2149" s="362"/>
      <c r="O2149" s="362"/>
      <c r="P2149" s="216">
        <v>0</v>
      </c>
      <c r="Q2149" s="216">
        <v>1873.93</v>
      </c>
      <c r="R2149" s="68" t="s">
        <v>638</v>
      </c>
      <c r="S2149" s="363"/>
      <c r="T2149" s="277"/>
    </row>
    <row r="2150" spans="1:20" ht="76.5">
      <c r="A2150" s="192">
        <v>862</v>
      </c>
      <c r="B2150" s="68"/>
      <c r="C2150" s="214" t="s">
        <v>187</v>
      </c>
      <c r="D2150" s="215">
        <v>45127</v>
      </c>
      <c r="E2150" s="192" t="s">
        <v>4894</v>
      </c>
      <c r="F2150" s="192" t="s">
        <v>639</v>
      </c>
      <c r="G2150" s="192">
        <v>6099959</v>
      </c>
      <c r="H2150" s="68"/>
      <c r="I2150" s="198" t="s">
        <v>5938</v>
      </c>
      <c r="J2150" s="68"/>
      <c r="K2150" s="68"/>
      <c r="L2150" s="68"/>
      <c r="M2150" s="68"/>
      <c r="N2150" s="362"/>
      <c r="O2150" s="362"/>
      <c r="P2150" s="216">
        <v>0</v>
      </c>
      <c r="Q2150" s="216">
        <v>1117.3599999999999</v>
      </c>
      <c r="R2150" s="68" t="s">
        <v>638</v>
      </c>
      <c r="S2150" s="363"/>
      <c r="T2150" s="277"/>
    </row>
    <row r="2151" spans="1:20" ht="76.5">
      <c r="A2151" s="192">
        <v>862</v>
      </c>
      <c r="B2151" s="68"/>
      <c r="C2151" s="214" t="s">
        <v>187</v>
      </c>
      <c r="D2151" s="215">
        <v>45127</v>
      </c>
      <c r="E2151" s="192" t="s">
        <v>4894</v>
      </c>
      <c r="F2151" s="192" t="s">
        <v>639</v>
      </c>
      <c r="G2151" s="192">
        <v>6099902</v>
      </c>
      <c r="H2151" s="68"/>
      <c r="I2151" s="198" t="s">
        <v>5939</v>
      </c>
      <c r="J2151" s="68"/>
      <c r="K2151" s="68"/>
      <c r="L2151" s="68"/>
      <c r="M2151" s="68"/>
      <c r="N2151" s="362"/>
      <c r="O2151" s="362"/>
      <c r="P2151" s="216">
        <v>0</v>
      </c>
      <c r="Q2151" s="216">
        <v>8760.48</v>
      </c>
      <c r="R2151" s="68" t="s">
        <v>638</v>
      </c>
      <c r="S2151" s="363"/>
      <c r="T2151" s="277"/>
    </row>
    <row r="2152" spans="1:20" ht="76.5">
      <c r="A2152" s="192">
        <v>862</v>
      </c>
      <c r="B2152" s="68"/>
      <c r="C2152" s="214" t="s">
        <v>187</v>
      </c>
      <c r="D2152" s="215">
        <v>45127</v>
      </c>
      <c r="E2152" s="192" t="s">
        <v>4894</v>
      </c>
      <c r="F2152" s="192" t="s">
        <v>639</v>
      </c>
      <c r="G2152" s="192">
        <v>6099702</v>
      </c>
      <c r="H2152" s="68"/>
      <c r="I2152" s="198" t="s">
        <v>5940</v>
      </c>
      <c r="J2152" s="68"/>
      <c r="K2152" s="68"/>
      <c r="L2152" s="68"/>
      <c r="M2152" s="68"/>
      <c r="N2152" s="362"/>
      <c r="O2152" s="362"/>
      <c r="P2152" s="216">
        <v>0</v>
      </c>
      <c r="Q2152" s="216">
        <v>2570.17</v>
      </c>
      <c r="R2152" s="68" t="s">
        <v>638</v>
      </c>
      <c r="S2152" s="363"/>
      <c r="T2152" s="277"/>
    </row>
    <row r="2153" spans="1:20" ht="76.5">
      <c r="A2153" s="192">
        <v>862</v>
      </c>
      <c r="B2153" s="68"/>
      <c r="C2153" s="214" t="s">
        <v>187</v>
      </c>
      <c r="D2153" s="215">
        <v>45127</v>
      </c>
      <c r="E2153" s="192" t="s">
        <v>4894</v>
      </c>
      <c r="F2153" s="192" t="s">
        <v>639</v>
      </c>
      <c r="G2153" s="192">
        <v>6099710</v>
      </c>
      <c r="H2153" s="68"/>
      <c r="I2153" s="198" t="s">
        <v>5941</v>
      </c>
      <c r="J2153" s="68"/>
      <c r="K2153" s="68"/>
      <c r="L2153" s="68"/>
      <c r="M2153" s="68"/>
      <c r="N2153" s="362"/>
      <c r="O2153" s="362"/>
      <c r="P2153" s="216">
        <v>0</v>
      </c>
      <c r="Q2153" s="216">
        <v>919.62</v>
      </c>
      <c r="R2153" s="68" t="s">
        <v>638</v>
      </c>
      <c r="S2153" s="363"/>
      <c r="T2153" s="277"/>
    </row>
    <row r="2154" spans="1:20" ht="76.5">
      <c r="A2154" s="192">
        <v>862</v>
      </c>
      <c r="B2154" s="68"/>
      <c r="C2154" s="214" t="s">
        <v>187</v>
      </c>
      <c r="D2154" s="215">
        <v>45127</v>
      </c>
      <c r="E2154" s="192" t="s">
        <v>4894</v>
      </c>
      <c r="F2154" s="192" t="s">
        <v>639</v>
      </c>
      <c r="G2154" s="192">
        <v>6099765</v>
      </c>
      <c r="H2154" s="68"/>
      <c r="I2154" s="198" t="s">
        <v>5942</v>
      </c>
      <c r="J2154" s="68"/>
      <c r="K2154" s="68"/>
      <c r="L2154" s="68"/>
      <c r="M2154" s="68"/>
      <c r="N2154" s="362"/>
      <c r="O2154" s="362"/>
      <c r="P2154" s="216">
        <v>0</v>
      </c>
      <c r="Q2154" s="216">
        <v>223.99</v>
      </c>
      <c r="R2154" s="68" t="s">
        <v>638</v>
      </c>
      <c r="S2154" s="363"/>
      <c r="T2154" s="277"/>
    </row>
    <row r="2155" spans="1:20" ht="76.5">
      <c r="A2155" s="192">
        <v>862</v>
      </c>
      <c r="B2155" s="68"/>
      <c r="C2155" s="214" t="s">
        <v>187</v>
      </c>
      <c r="D2155" s="215">
        <v>45127</v>
      </c>
      <c r="E2155" s="192" t="s">
        <v>4894</v>
      </c>
      <c r="F2155" s="192" t="s">
        <v>639</v>
      </c>
      <c r="G2155" s="192">
        <v>6099738</v>
      </c>
      <c r="H2155" s="68"/>
      <c r="I2155" s="198" t="s">
        <v>5943</v>
      </c>
      <c r="J2155" s="68"/>
      <c r="K2155" s="68"/>
      <c r="L2155" s="68"/>
      <c r="M2155" s="68"/>
      <c r="N2155" s="362"/>
      <c r="O2155" s="362"/>
      <c r="P2155" s="216">
        <v>0</v>
      </c>
      <c r="Q2155" s="216">
        <v>2988.34</v>
      </c>
      <c r="R2155" s="68" t="s">
        <v>638</v>
      </c>
      <c r="S2155" s="363"/>
      <c r="T2155" s="277"/>
    </row>
    <row r="2156" spans="1:20" ht="51">
      <c r="A2156" s="192">
        <v>46</v>
      </c>
      <c r="B2156" s="68"/>
      <c r="C2156" s="214" t="s">
        <v>1379</v>
      </c>
      <c r="D2156" s="215">
        <v>45127</v>
      </c>
      <c r="E2156" s="192" t="s">
        <v>4895</v>
      </c>
      <c r="F2156" s="192" t="s">
        <v>3</v>
      </c>
      <c r="G2156" s="192">
        <v>2127455</v>
      </c>
      <c r="H2156" s="68"/>
      <c r="I2156" s="198" t="s">
        <v>5944</v>
      </c>
      <c r="J2156" s="68"/>
      <c r="K2156" s="68"/>
      <c r="L2156" s="68"/>
      <c r="M2156" s="68"/>
      <c r="N2156" s="362"/>
      <c r="O2156" s="362"/>
      <c r="P2156" s="216">
        <v>0</v>
      </c>
      <c r="Q2156" s="216">
        <v>0.2</v>
      </c>
      <c r="R2156" s="68" t="s">
        <v>638</v>
      </c>
      <c r="S2156" s="363"/>
      <c r="T2156" s="277"/>
    </row>
    <row r="2157" spans="1:20" ht="51">
      <c r="A2157" s="192">
        <v>222</v>
      </c>
      <c r="B2157" s="68"/>
      <c r="C2157" s="214" t="s">
        <v>93</v>
      </c>
      <c r="D2157" s="215">
        <v>45127</v>
      </c>
      <c r="E2157" s="192" t="s">
        <v>4896</v>
      </c>
      <c r="F2157" s="192" t="s">
        <v>3</v>
      </c>
      <c r="G2157" s="192">
        <v>2127456</v>
      </c>
      <c r="H2157" s="68"/>
      <c r="I2157" s="198" t="s">
        <v>5945</v>
      </c>
      <c r="J2157" s="68"/>
      <c r="K2157" s="68"/>
      <c r="L2157" s="68"/>
      <c r="M2157" s="68"/>
      <c r="N2157" s="362"/>
      <c r="O2157" s="362"/>
      <c r="P2157" s="216">
        <v>0</v>
      </c>
      <c r="Q2157" s="216">
        <v>26</v>
      </c>
      <c r="R2157" s="68" t="s">
        <v>638</v>
      </c>
      <c r="S2157" s="363"/>
      <c r="T2157" s="277"/>
    </row>
    <row r="2158" spans="1:20" ht="63.75">
      <c r="A2158" s="192">
        <v>222</v>
      </c>
      <c r="B2158" s="68"/>
      <c r="C2158" s="214" t="s">
        <v>93</v>
      </c>
      <c r="D2158" s="215">
        <v>45127</v>
      </c>
      <c r="E2158" s="192" t="s">
        <v>4897</v>
      </c>
      <c r="F2158" s="192" t="s">
        <v>3</v>
      </c>
      <c r="G2158" s="192">
        <v>2127457</v>
      </c>
      <c r="H2158" s="68"/>
      <c r="I2158" s="198" t="s">
        <v>5946</v>
      </c>
      <c r="J2158" s="68"/>
      <c r="K2158" s="68"/>
      <c r="L2158" s="68"/>
      <c r="M2158" s="68"/>
      <c r="N2158" s="362"/>
      <c r="O2158" s="362"/>
      <c r="P2158" s="216">
        <v>0</v>
      </c>
      <c r="Q2158" s="216">
        <v>144.6</v>
      </c>
      <c r="R2158" s="68" t="s">
        <v>638</v>
      </c>
      <c r="S2158" s="363"/>
      <c r="T2158" s="277"/>
    </row>
    <row r="2159" spans="1:20" ht="51">
      <c r="A2159" s="192">
        <v>222</v>
      </c>
      <c r="B2159" s="68"/>
      <c r="C2159" s="214" t="s">
        <v>93</v>
      </c>
      <c r="D2159" s="215">
        <v>45127</v>
      </c>
      <c r="E2159" s="192" t="s">
        <v>4898</v>
      </c>
      <c r="F2159" s="192" t="s">
        <v>3</v>
      </c>
      <c r="G2159" s="192">
        <v>2127458</v>
      </c>
      <c r="H2159" s="68"/>
      <c r="I2159" s="198" t="s">
        <v>5947</v>
      </c>
      <c r="J2159" s="68"/>
      <c r="K2159" s="68"/>
      <c r="L2159" s="68"/>
      <c r="M2159" s="68"/>
      <c r="N2159" s="362"/>
      <c r="O2159" s="362"/>
      <c r="P2159" s="216">
        <v>0</v>
      </c>
      <c r="Q2159" s="216">
        <v>19.5</v>
      </c>
      <c r="R2159" s="68" t="s">
        <v>638</v>
      </c>
      <c r="S2159" s="363"/>
      <c r="T2159" s="277"/>
    </row>
    <row r="2160" spans="1:20" ht="63.75">
      <c r="A2160" s="192">
        <v>513</v>
      </c>
      <c r="B2160" s="68"/>
      <c r="C2160" s="214" t="s">
        <v>160</v>
      </c>
      <c r="D2160" s="215">
        <v>45127</v>
      </c>
      <c r="E2160" s="192" t="s">
        <v>4899</v>
      </c>
      <c r="F2160" s="192" t="s">
        <v>14</v>
      </c>
      <c r="G2160" s="192">
        <v>2345785</v>
      </c>
      <c r="H2160" s="68"/>
      <c r="I2160" s="198" t="s">
        <v>5948</v>
      </c>
      <c r="J2160" s="68"/>
      <c r="K2160" s="68"/>
      <c r="L2160" s="68"/>
      <c r="M2160" s="68"/>
      <c r="N2160" s="362"/>
      <c r="O2160" s="362"/>
      <c r="P2160" s="216">
        <v>50</v>
      </c>
      <c r="Q2160" s="216">
        <v>0</v>
      </c>
      <c r="R2160" s="68" t="s">
        <v>638</v>
      </c>
      <c r="S2160" s="363"/>
      <c r="T2160" s="277"/>
    </row>
    <row r="2161" spans="1:20" ht="63.75">
      <c r="A2161" s="192">
        <v>291</v>
      </c>
      <c r="B2161" s="68"/>
      <c r="C2161" s="214" t="s">
        <v>119</v>
      </c>
      <c r="D2161" s="215">
        <v>45127</v>
      </c>
      <c r="E2161" s="192" t="s">
        <v>4901</v>
      </c>
      <c r="F2161" s="192" t="s">
        <v>3</v>
      </c>
      <c r="G2161" s="192">
        <v>2127363</v>
      </c>
      <c r="H2161" s="68"/>
      <c r="I2161" s="198" t="s">
        <v>5950</v>
      </c>
      <c r="J2161" s="68"/>
      <c r="K2161" s="68"/>
      <c r="L2161" s="68"/>
      <c r="M2161" s="68"/>
      <c r="N2161" s="362"/>
      <c r="O2161" s="362"/>
      <c r="P2161" s="216">
        <v>0</v>
      </c>
      <c r="Q2161" s="216">
        <v>28520460.32</v>
      </c>
      <c r="R2161" s="68" t="s">
        <v>638</v>
      </c>
      <c r="S2161" s="363"/>
      <c r="T2161" s="277"/>
    </row>
    <row r="2162" spans="1:20" ht="51">
      <c r="A2162" s="192" t="s">
        <v>541</v>
      </c>
      <c r="B2162" s="68"/>
      <c r="C2162" s="214" t="s">
        <v>590</v>
      </c>
      <c r="D2162" s="215">
        <v>45127</v>
      </c>
      <c r="E2162" s="192" t="s">
        <v>4902</v>
      </c>
      <c r="F2162" s="192" t="s">
        <v>3</v>
      </c>
      <c r="G2162" s="192">
        <v>2127364</v>
      </c>
      <c r="H2162" s="68"/>
      <c r="I2162" s="198" t="s">
        <v>5951</v>
      </c>
      <c r="J2162" s="68"/>
      <c r="K2162" s="68"/>
      <c r="L2162" s="68"/>
      <c r="M2162" s="68"/>
      <c r="N2162" s="362"/>
      <c r="O2162" s="362"/>
      <c r="P2162" s="216">
        <v>0</v>
      </c>
      <c r="Q2162" s="216">
        <v>12790.75</v>
      </c>
      <c r="R2162" s="68" t="s">
        <v>638</v>
      </c>
      <c r="S2162" s="363"/>
      <c r="T2162" s="277"/>
    </row>
    <row r="2163" spans="1:20" ht="51">
      <c r="A2163" s="192">
        <v>389</v>
      </c>
      <c r="B2163" s="68"/>
      <c r="C2163" s="214" t="s">
        <v>1422</v>
      </c>
      <c r="D2163" s="215">
        <v>45127</v>
      </c>
      <c r="E2163" s="192" t="s">
        <v>4903</v>
      </c>
      <c r="F2163" s="192" t="s">
        <v>3</v>
      </c>
      <c r="G2163" s="192">
        <v>2127365</v>
      </c>
      <c r="H2163" s="68"/>
      <c r="I2163" s="198" t="s">
        <v>5952</v>
      </c>
      <c r="J2163" s="68"/>
      <c r="K2163" s="68"/>
      <c r="L2163" s="68"/>
      <c r="M2163" s="68"/>
      <c r="N2163" s="362"/>
      <c r="O2163" s="362"/>
      <c r="P2163" s="216">
        <v>0</v>
      </c>
      <c r="Q2163" s="216">
        <v>46468.09</v>
      </c>
      <c r="R2163" s="68" t="s">
        <v>638</v>
      </c>
      <c r="S2163" s="363"/>
      <c r="T2163" s="277"/>
    </row>
    <row r="2164" spans="1:20" ht="89.25">
      <c r="A2164" s="192">
        <v>587</v>
      </c>
      <c r="B2164" s="68"/>
      <c r="C2164" s="214" t="s">
        <v>673</v>
      </c>
      <c r="D2164" s="215">
        <v>45127</v>
      </c>
      <c r="E2164" s="192" t="s">
        <v>4904</v>
      </c>
      <c r="F2164" s="192" t="s">
        <v>3</v>
      </c>
      <c r="G2164" s="192">
        <v>2127375</v>
      </c>
      <c r="H2164" s="68"/>
      <c r="I2164" s="198" t="s">
        <v>5953</v>
      </c>
      <c r="J2164" s="68"/>
      <c r="K2164" s="68"/>
      <c r="L2164" s="68"/>
      <c r="M2164" s="68"/>
      <c r="N2164" s="362"/>
      <c r="O2164" s="362"/>
      <c r="P2164" s="216">
        <v>0</v>
      </c>
      <c r="Q2164" s="216">
        <v>661483.11</v>
      </c>
      <c r="R2164" s="68" t="s">
        <v>638</v>
      </c>
      <c r="S2164" s="363"/>
      <c r="T2164" s="277"/>
    </row>
    <row r="2165" spans="1:20" ht="76.5">
      <c r="A2165" s="192">
        <v>513</v>
      </c>
      <c r="B2165" s="68"/>
      <c r="C2165" s="214" t="s">
        <v>160</v>
      </c>
      <c r="D2165" s="215">
        <v>45127</v>
      </c>
      <c r="E2165" s="192" t="s">
        <v>4905</v>
      </c>
      <c r="F2165" s="192" t="s">
        <v>10</v>
      </c>
      <c r="G2165" s="192">
        <v>1064758</v>
      </c>
      <c r="H2165" s="68"/>
      <c r="I2165" s="198" t="s">
        <v>5954</v>
      </c>
      <c r="J2165" s="68"/>
      <c r="K2165" s="68"/>
      <c r="L2165" s="68"/>
      <c r="M2165" s="68"/>
      <c r="N2165" s="362"/>
      <c r="O2165" s="362"/>
      <c r="P2165" s="216">
        <v>50</v>
      </c>
      <c r="Q2165" s="216">
        <v>0</v>
      </c>
      <c r="R2165" s="68" t="s">
        <v>638</v>
      </c>
      <c r="S2165" s="363"/>
      <c r="T2165" s="277"/>
    </row>
    <row r="2166" spans="1:20" ht="76.5">
      <c r="A2166" s="192">
        <v>117</v>
      </c>
      <c r="B2166" s="68"/>
      <c r="C2166" s="214" t="s">
        <v>54</v>
      </c>
      <c r="D2166" s="215">
        <v>45127</v>
      </c>
      <c r="E2166" s="192" t="s">
        <v>4906</v>
      </c>
      <c r="F2166" s="192" t="s">
        <v>10</v>
      </c>
      <c r="G2166" s="192">
        <v>1064777</v>
      </c>
      <c r="H2166" s="68"/>
      <c r="I2166" s="198" t="s">
        <v>5955</v>
      </c>
      <c r="J2166" s="68"/>
      <c r="K2166" s="68"/>
      <c r="L2166" s="68"/>
      <c r="M2166" s="68"/>
      <c r="N2166" s="362"/>
      <c r="O2166" s="362"/>
      <c r="P2166" s="216">
        <v>50</v>
      </c>
      <c r="Q2166" s="216">
        <v>0</v>
      </c>
      <c r="R2166" s="68" t="s">
        <v>638</v>
      </c>
      <c r="S2166" s="363"/>
      <c r="T2166" s="277"/>
    </row>
    <row r="2167" spans="1:20" ht="76.5">
      <c r="A2167" s="192">
        <v>117</v>
      </c>
      <c r="B2167" s="68"/>
      <c r="C2167" s="214" t="s">
        <v>54</v>
      </c>
      <c r="D2167" s="215">
        <v>45127</v>
      </c>
      <c r="E2167" s="192" t="s">
        <v>4907</v>
      </c>
      <c r="F2167" s="192" t="s">
        <v>10</v>
      </c>
      <c r="G2167" s="192">
        <v>1064794</v>
      </c>
      <c r="H2167" s="68"/>
      <c r="I2167" s="198" t="s">
        <v>5956</v>
      </c>
      <c r="J2167" s="68"/>
      <c r="K2167" s="68"/>
      <c r="L2167" s="68"/>
      <c r="M2167" s="68"/>
      <c r="N2167" s="362"/>
      <c r="O2167" s="362"/>
      <c r="P2167" s="216">
        <v>50</v>
      </c>
      <c r="Q2167" s="216">
        <v>0</v>
      </c>
      <c r="R2167" s="68" t="s">
        <v>638</v>
      </c>
      <c r="S2167" s="363"/>
      <c r="T2167" s="277"/>
    </row>
    <row r="2168" spans="1:20" ht="89.25">
      <c r="A2168" s="192">
        <v>117</v>
      </c>
      <c r="B2168" s="68"/>
      <c r="C2168" s="214" t="s">
        <v>54</v>
      </c>
      <c r="D2168" s="215">
        <v>45127</v>
      </c>
      <c r="E2168" s="192" t="s">
        <v>4908</v>
      </c>
      <c r="F2168" s="192" t="s">
        <v>10</v>
      </c>
      <c r="G2168" s="192">
        <v>1064793</v>
      </c>
      <c r="H2168" s="68"/>
      <c r="I2168" s="198" t="s">
        <v>5957</v>
      </c>
      <c r="J2168" s="68"/>
      <c r="K2168" s="68"/>
      <c r="L2168" s="68"/>
      <c r="M2168" s="68"/>
      <c r="N2168" s="362"/>
      <c r="O2168" s="362"/>
      <c r="P2168" s="216">
        <v>50</v>
      </c>
      <c r="Q2168" s="216">
        <v>0</v>
      </c>
      <c r="R2168" s="68" t="s">
        <v>638</v>
      </c>
      <c r="S2168" s="363"/>
      <c r="T2168" s="277"/>
    </row>
    <row r="2169" spans="1:20" ht="51">
      <c r="A2169" s="192">
        <v>650</v>
      </c>
      <c r="B2169" s="68"/>
      <c r="C2169" s="214" t="s">
        <v>175</v>
      </c>
      <c r="D2169" s="215">
        <v>45128</v>
      </c>
      <c r="E2169" s="192" t="s">
        <v>4909</v>
      </c>
      <c r="F2169" s="192" t="s">
        <v>3</v>
      </c>
      <c r="G2169" s="192">
        <v>2127627</v>
      </c>
      <c r="H2169" s="68"/>
      <c r="I2169" s="198" t="s">
        <v>5958</v>
      </c>
      <c r="J2169" s="68"/>
      <c r="K2169" s="68"/>
      <c r="L2169" s="68"/>
      <c r="M2169" s="68"/>
      <c r="N2169" s="362"/>
      <c r="O2169" s="362"/>
      <c r="P2169" s="216">
        <v>0</v>
      </c>
      <c r="Q2169" s="216">
        <v>100</v>
      </c>
      <c r="R2169" s="68" t="s">
        <v>638</v>
      </c>
      <c r="S2169" s="363"/>
      <c r="T2169" s="277"/>
    </row>
    <row r="2170" spans="1:20" ht="38.25">
      <c r="A2170" s="192">
        <v>20</v>
      </c>
      <c r="B2170" s="68"/>
      <c r="C2170" s="214" t="s">
        <v>41</v>
      </c>
      <c r="D2170" s="215">
        <v>45128</v>
      </c>
      <c r="E2170" s="192" t="s">
        <v>4910</v>
      </c>
      <c r="F2170" s="192" t="s">
        <v>3</v>
      </c>
      <c r="G2170" s="192">
        <v>2127629</v>
      </c>
      <c r="H2170" s="68"/>
      <c r="I2170" s="198" t="s">
        <v>5959</v>
      </c>
      <c r="J2170" s="68"/>
      <c r="K2170" s="68"/>
      <c r="L2170" s="68"/>
      <c r="M2170" s="68"/>
      <c r="N2170" s="362"/>
      <c r="O2170" s="362"/>
      <c r="P2170" s="216">
        <v>0</v>
      </c>
      <c r="Q2170" s="216">
        <v>4450</v>
      </c>
      <c r="R2170" s="68" t="s">
        <v>638</v>
      </c>
      <c r="S2170" s="363"/>
      <c r="T2170" s="277"/>
    </row>
    <row r="2171" spans="1:20" ht="51">
      <c r="A2171" s="192">
        <v>548</v>
      </c>
      <c r="B2171" s="68"/>
      <c r="C2171" s="214" t="s">
        <v>1285</v>
      </c>
      <c r="D2171" s="215">
        <v>45128</v>
      </c>
      <c r="E2171" s="192" t="s">
        <v>4911</v>
      </c>
      <c r="F2171" s="192" t="s">
        <v>3</v>
      </c>
      <c r="G2171" s="192">
        <v>2127653</v>
      </c>
      <c r="H2171" s="68"/>
      <c r="I2171" s="198" t="s">
        <v>5960</v>
      </c>
      <c r="J2171" s="68"/>
      <c r="K2171" s="68"/>
      <c r="L2171" s="68"/>
      <c r="M2171" s="68"/>
      <c r="N2171" s="362"/>
      <c r="O2171" s="362"/>
      <c r="P2171" s="216">
        <v>0</v>
      </c>
      <c r="Q2171" s="216">
        <v>96</v>
      </c>
      <c r="R2171" s="68" t="s">
        <v>638</v>
      </c>
      <c r="S2171" s="363"/>
      <c r="T2171" s="277"/>
    </row>
    <row r="2172" spans="1:20" ht="51">
      <c r="A2172" s="192">
        <v>650</v>
      </c>
      <c r="B2172" s="68"/>
      <c r="C2172" s="214" t="s">
        <v>175</v>
      </c>
      <c r="D2172" s="215">
        <v>45128</v>
      </c>
      <c r="E2172" s="192" t="s">
        <v>4912</v>
      </c>
      <c r="F2172" s="192" t="s">
        <v>3</v>
      </c>
      <c r="G2172" s="192">
        <v>2127676</v>
      </c>
      <c r="H2172" s="68"/>
      <c r="I2172" s="198" t="s">
        <v>5961</v>
      </c>
      <c r="J2172" s="68"/>
      <c r="K2172" s="68"/>
      <c r="L2172" s="68"/>
      <c r="M2172" s="68"/>
      <c r="N2172" s="362"/>
      <c r="O2172" s="362"/>
      <c r="P2172" s="216">
        <v>0</v>
      </c>
      <c r="Q2172" s="216">
        <v>100</v>
      </c>
      <c r="R2172" s="68" t="s">
        <v>638</v>
      </c>
      <c r="S2172" s="363"/>
      <c r="T2172" s="277"/>
    </row>
    <row r="2173" spans="1:20" ht="51">
      <c r="A2173" s="192">
        <v>203</v>
      </c>
      <c r="B2173" s="68"/>
      <c r="C2173" s="214" t="s">
        <v>86</v>
      </c>
      <c r="D2173" s="215">
        <v>45128</v>
      </c>
      <c r="E2173" s="192" t="s">
        <v>4913</v>
      </c>
      <c r="F2173" s="192" t="s">
        <v>3</v>
      </c>
      <c r="G2173" s="192">
        <v>2127700</v>
      </c>
      <c r="H2173" s="68"/>
      <c r="I2173" s="198" t="s">
        <v>5962</v>
      </c>
      <c r="J2173" s="68"/>
      <c r="K2173" s="68"/>
      <c r="L2173" s="68"/>
      <c r="M2173" s="68"/>
      <c r="N2173" s="362"/>
      <c r="O2173" s="362"/>
      <c r="P2173" s="216">
        <v>0</v>
      </c>
      <c r="Q2173" s="216">
        <v>15</v>
      </c>
      <c r="R2173" s="68" t="s">
        <v>638</v>
      </c>
      <c r="S2173" s="363"/>
      <c r="T2173" s="277"/>
    </row>
    <row r="2174" spans="1:20" ht="51">
      <c r="A2174" s="192">
        <v>203</v>
      </c>
      <c r="B2174" s="68"/>
      <c r="C2174" s="214" t="s">
        <v>86</v>
      </c>
      <c r="D2174" s="215">
        <v>45128</v>
      </c>
      <c r="E2174" s="192" t="s">
        <v>4914</v>
      </c>
      <c r="F2174" s="192" t="s">
        <v>3</v>
      </c>
      <c r="G2174" s="192">
        <v>2127702</v>
      </c>
      <c r="H2174" s="68"/>
      <c r="I2174" s="198" t="s">
        <v>5962</v>
      </c>
      <c r="J2174" s="68"/>
      <c r="K2174" s="68"/>
      <c r="L2174" s="68"/>
      <c r="M2174" s="68"/>
      <c r="N2174" s="362"/>
      <c r="O2174" s="362"/>
      <c r="P2174" s="216">
        <v>0</v>
      </c>
      <c r="Q2174" s="216">
        <v>15</v>
      </c>
      <c r="R2174" s="68" t="s">
        <v>638</v>
      </c>
      <c r="S2174" s="363"/>
      <c r="T2174" s="277"/>
    </row>
    <row r="2175" spans="1:20" ht="51">
      <c r="A2175" s="192">
        <v>86</v>
      </c>
      <c r="B2175" s="68"/>
      <c r="C2175" s="214" t="s">
        <v>50</v>
      </c>
      <c r="D2175" s="215">
        <v>45128</v>
      </c>
      <c r="E2175" s="192" t="s">
        <v>4915</v>
      </c>
      <c r="F2175" s="192" t="s">
        <v>3</v>
      </c>
      <c r="G2175" s="192">
        <v>2127721</v>
      </c>
      <c r="H2175" s="68"/>
      <c r="I2175" s="198" t="s">
        <v>5963</v>
      </c>
      <c r="J2175" s="68"/>
      <c r="K2175" s="68"/>
      <c r="L2175" s="68"/>
      <c r="M2175" s="68"/>
      <c r="N2175" s="362"/>
      <c r="O2175" s="362"/>
      <c r="P2175" s="216">
        <v>0</v>
      </c>
      <c r="Q2175" s="216">
        <v>1379</v>
      </c>
      <c r="R2175" s="68" t="s">
        <v>638</v>
      </c>
      <c r="S2175" s="363"/>
      <c r="T2175" s="277"/>
    </row>
    <row r="2176" spans="1:20" ht="38.25">
      <c r="A2176" s="192" t="s">
        <v>550</v>
      </c>
      <c r="B2176" s="68"/>
      <c r="C2176" s="214" t="s">
        <v>589</v>
      </c>
      <c r="D2176" s="215">
        <v>45128</v>
      </c>
      <c r="E2176" s="192" t="s">
        <v>4916</v>
      </c>
      <c r="F2176" s="192" t="s">
        <v>3</v>
      </c>
      <c r="G2176" s="192">
        <v>2127770</v>
      </c>
      <c r="H2176" s="68"/>
      <c r="I2176" s="198" t="s">
        <v>3477</v>
      </c>
      <c r="J2176" s="68"/>
      <c r="K2176" s="68"/>
      <c r="L2176" s="68"/>
      <c r="M2176" s="68"/>
      <c r="N2176" s="362"/>
      <c r="O2176" s="362"/>
      <c r="P2176" s="216">
        <v>0</v>
      </c>
      <c r="Q2176" s="216">
        <v>1500</v>
      </c>
      <c r="R2176" s="68" t="s">
        <v>638</v>
      </c>
      <c r="S2176" s="363"/>
      <c r="T2176" s="277"/>
    </row>
    <row r="2177" spans="1:20" ht="51">
      <c r="A2177" s="192">
        <v>291</v>
      </c>
      <c r="B2177" s="68"/>
      <c r="C2177" s="214" t="s">
        <v>119</v>
      </c>
      <c r="D2177" s="215">
        <v>45128</v>
      </c>
      <c r="E2177" s="192" t="s">
        <v>4917</v>
      </c>
      <c r="F2177" s="192" t="s">
        <v>6</v>
      </c>
      <c r="G2177" s="192">
        <v>1847832</v>
      </c>
      <c r="H2177" s="68"/>
      <c r="I2177" s="198" t="s">
        <v>5964</v>
      </c>
      <c r="J2177" s="68"/>
      <c r="K2177" s="68"/>
      <c r="L2177" s="68"/>
      <c r="M2177" s="68"/>
      <c r="N2177" s="362"/>
      <c r="O2177" s="362"/>
      <c r="P2177" s="216">
        <v>0</v>
      </c>
      <c r="Q2177" s="216">
        <v>27783.55</v>
      </c>
      <c r="R2177" s="68" t="s">
        <v>638</v>
      </c>
      <c r="S2177" s="363"/>
      <c r="T2177" s="277"/>
    </row>
    <row r="2178" spans="1:20" ht="89.25">
      <c r="A2178" s="192">
        <v>389</v>
      </c>
      <c r="B2178" s="68"/>
      <c r="C2178" s="214" t="s">
        <v>1422</v>
      </c>
      <c r="D2178" s="215">
        <v>45128</v>
      </c>
      <c r="E2178" s="192" t="s">
        <v>4918</v>
      </c>
      <c r="F2178" s="192" t="s">
        <v>10</v>
      </c>
      <c r="G2178" s="192">
        <v>1064810</v>
      </c>
      <c r="H2178" s="68"/>
      <c r="I2178" s="198" t="s">
        <v>5965</v>
      </c>
      <c r="J2178" s="68"/>
      <c r="K2178" s="68"/>
      <c r="L2178" s="68"/>
      <c r="M2178" s="68"/>
      <c r="N2178" s="362"/>
      <c r="O2178" s="362"/>
      <c r="P2178" s="216">
        <v>50</v>
      </c>
      <c r="Q2178" s="216">
        <v>0</v>
      </c>
      <c r="R2178" s="68" t="s">
        <v>638</v>
      </c>
      <c r="S2178" s="363"/>
      <c r="T2178" s="277"/>
    </row>
    <row r="2179" spans="1:20" ht="51">
      <c r="A2179" s="192">
        <v>155</v>
      </c>
      <c r="B2179" s="68"/>
      <c r="C2179" s="214" t="s">
        <v>75</v>
      </c>
      <c r="D2179" s="215">
        <v>45128</v>
      </c>
      <c r="E2179" s="192" t="s">
        <v>4920</v>
      </c>
      <c r="F2179" s="192" t="s">
        <v>3</v>
      </c>
      <c r="G2179" s="192">
        <v>2127623</v>
      </c>
      <c r="H2179" s="68"/>
      <c r="I2179" s="198" t="s">
        <v>5967</v>
      </c>
      <c r="J2179" s="68"/>
      <c r="K2179" s="68"/>
      <c r="L2179" s="68"/>
      <c r="M2179" s="68"/>
      <c r="N2179" s="362"/>
      <c r="O2179" s="362"/>
      <c r="P2179" s="216">
        <v>0</v>
      </c>
      <c r="Q2179" s="216">
        <v>30706</v>
      </c>
      <c r="R2179" s="68" t="s">
        <v>638</v>
      </c>
      <c r="S2179" s="363"/>
      <c r="T2179" s="277"/>
    </row>
    <row r="2180" spans="1:20" ht="63.75">
      <c r="A2180" s="192">
        <v>650</v>
      </c>
      <c r="B2180" s="68"/>
      <c r="C2180" s="214" t="s">
        <v>175</v>
      </c>
      <c r="D2180" s="215">
        <v>45128</v>
      </c>
      <c r="E2180" s="192" t="s">
        <v>4921</v>
      </c>
      <c r="F2180" s="192" t="s">
        <v>3</v>
      </c>
      <c r="G2180" s="192">
        <v>2127624</v>
      </c>
      <c r="H2180" s="68"/>
      <c r="I2180" s="198" t="s">
        <v>5968</v>
      </c>
      <c r="J2180" s="68"/>
      <c r="K2180" s="68"/>
      <c r="L2180" s="68"/>
      <c r="M2180" s="68"/>
      <c r="N2180" s="362"/>
      <c r="O2180" s="362"/>
      <c r="P2180" s="216">
        <v>0</v>
      </c>
      <c r="Q2180" s="216">
        <v>528</v>
      </c>
      <c r="R2180" s="68" t="s">
        <v>638</v>
      </c>
      <c r="S2180" s="363"/>
      <c r="T2180" s="277"/>
    </row>
    <row r="2181" spans="1:20" ht="89.25">
      <c r="A2181" s="192">
        <v>587</v>
      </c>
      <c r="B2181" s="68"/>
      <c r="C2181" s="214" t="s">
        <v>673</v>
      </c>
      <c r="D2181" s="215">
        <v>45128</v>
      </c>
      <c r="E2181" s="192" t="s">
        <v>4922</v>
      </c>
      <c r="F2181" s="192" t="s">
        <v>3</v>
      </c>
      <c r="G2181" s="192">
        <v>2127650</v>
      </c>
      <c r="H2181" s="68"/>
      <c r="I2181" s="198" t="s">
        <v>5969</v>
      </c>
      <c r="J2181" s="68"/>
      <c r="K2181" s="68"/>
      <c r="L2181" s="68"/>
      <c r="M2181" s="68"/>
      <c r="N2181" s="362"/>
      <c r="O2181" s="362"/>
      <c r="P2181" s="216">
        <v>0</v>
      </c>
      <c r="Q2181" s="216">
        <v>1619986.35</v>
      </c>
      <c r="R2181" s="68" t="s">
        <v>638</v>
      </c>
      <c r="S2181" s="363"/>
      <c r="T2181" s="277"/>
    </row>
    <row r="2182" spans="1:20" ht="51">
      <c r="A2182" s="192" t="s">
        <v>541</v>
      </c>
      <c r="B2182" s="68"/>
      <c r="C2182" s="214" t="s">
        <v>590</v>
      </c>
      <c r="D2182" s="215">
        <v>45128</v>
      </c>
      <c r="E2182" s="192" t="s">
        <v>4923</v>
      </c>
      <c r="F2182" s="192" t="s">
        <v>3</v>
      </c>
      <c r="G2182" s="192">
        <v>2127662</v>
      </c>
      <c r="H2182" s="68"/>
      <c r="I2182" s="198" t="s">
        <v>5970</v>
      </c>
      <c r="J2182" s="68"/>
      <c r="K2182" s="68"/>
      <c r="L2182" s="68"/>
      <c r="M2182" s="68"/>
      <c r="N2182" s="362"/>
      <c r="O2182" s="362"/>
      <c r="P2182" s="216">
        <v>0</v>
      </c>
      <c r="Q2182" s="216">
        <v>923.2</v>
      </c>
      <c r="R2182" s="68" t="s">
        <v>638</v>
      </c>
      <c r="S2182" s="363"/>
      <c r="T2182" s="277"/>
    </row>
    <row r="2183" spans="1:20" ht="51">
      <c r="A2183" s="192" t="s">
        <v>550</v>
      </c>
      <c r="B2183" s="68"/>
      <c r="C2183" s="214" t="s">
        <v>589</v>
      </c>
      <c r="D2183" s="215">
        <v>45128</v>
      </c>
      <c r="E2183" s="192" t="s">
        <v>4924</v>
      </c>
      <c r="F2183" s="192" t="s">
        <v>3</v>
      </c>
      <c r="G2183" s="192">
        <v>2127673</v>
      </c>
      <c r="H2183" s="68"/>
      <c r="I2183" s="198" t="s">
        <v>5971</v>
      </c>
      <c r="J2183" s="68"/>
      <c r="K2183" s="68"/>
      <c r="L2183" s="68"/>
      <c r="M2183" s="68"/>
      <c r="N2183" s="362"/>
      <c r="O2183" s="362"/>
      <c r="P2183" s="216">
        <v>0</v>
      </c>
      <c r="Q2183" s="216">
        <v>232.25</v>
      </c>
      <c r="R2183" s="68" t="s">
        <v>638</v>
      </c>
      <c r="S2183" s="363"/>
      <c r="T2183" s="277"/>
    </row>
    <row r="2184" spans="1:20" ht="63.75">
      <c r="A2184" s="192">
        <v>660</v>
      </c>
      <c r="B2184" s="68"/>
      <c r="C2184" s="214" t="s">
        <v>176</v>
      </c>
      <c r="D2184" s="215">
        <v>45128</v>
      </c>
      <c r="E2184" s="192" t="s">
        <v>4925</v>
      </c>
      <c r="F2184" s="192" t="s">
        <v>3</v>
      </c>
      <c r="G2184" s="192">
        <v>2127678</v>
      </c>
      <c r="H2184" s="68"/>
      <c r="I2184" s="198" t="s">
        <v>5972</v>
      </c>
      <c r="J2184" s="68"/>
      <c r="K2184" s="68"/>
      <c r="L2184" s="68"/>
      <c r="M2184" s="68"/>
      <c r="N2184" s="362"/>
      <c r="O2184" s="362"/>
      <c r="P2184" s="216">
        <v>0</v>
      </c>
      <c r="Q2184" s="216">
        <v>5376</v>
      </c>
      <c r="R2184" s="68" t="s">
        <v>638</v>
      </c>
      <c r="S2184" s="363"/>
      <c r="T2184" s="277"/>
    </row>
    <row r="2185" spans="1:20" ht="63.75">
      <c r="A2185" s="192" t="s">
        <v>541</v>
      </c>
      <c r="B2185" s="68"/>
      <c r="C2185" s="214" t="s">
        <v>590</v>
      </c>
      <c r="D2185" s="215">
        <v>45128</v>
      </c>
      <c r="E2185" s="192" t="s">
        <v>4926</v>
      </c>
      <c r="F2185" s="192" t="s">
        <v>3</v>
      </c>
      <c r="G2185" s="192">
        <v>2127681</v>
      </c>
      <c r="H2185" s="68"/>
      <c r="I2185" s="198" t="s">
        <v>5973</v>
      </c>
      <c r="J2185" s="68"/>
      <c r="K2185" s="68"/>
      <c r="L2185" s="68"/>
      <c r="M2185" s="68"/>
      <c r="N2185" s="362"/>
      <c r="O2185" s="362"/>
      <c r="P2185" s="216">
        <v>0</v>
      </c>
      <c r="Q2185" s="216">
        <v>88.17</v>
      </c>
      <c r="R2185" s="68" t="s">
        <v>638</v>
      </c>
      <c r="S2185" s="363"/>
      <c r="T2185" s="277"/>
    </row>
    <row r="2186" spans="1:20" ht="63.75">
      <c r="A2186" s="192" t="s">
        <v>541</v>
      </c>
      <c r="B2186" s="68"/>
      <c r="C2186" s="214" t="s">
        <v>590</v>
      </c>
      <c r="D2186" s="215">
        <v>45128</v>
      </c>
      <c r="E2186" s="192" t="s">
        <v>4927</v>
      </c>
      <c r="F2186" s="192" t="s">
        <v>3</v>
      </c>
      <c r="G2186" s="192">
        <v>2127682</v>
      </c>
      <c r="H2186" s="68"/>
      <c r="I2186" s="198" t="s">
        <v>5974</v>
      </c>
      <c r="J2186" s="68"/>
      <c r="K2186" s="68"/>
      <c r="L2186" s="68"/>
      <c r="M2186" s="68"/>
      <c r="N2186" s="362"/>
      <c r="O2186" s="362"/>
      <c r="P2186" s="216">
        <v>0</v>
      </c>
      <c r="Q2186" s="216">
        <v>2288.7399999999998</v>
      </c>
      <c r="R2186" s="68" t="s">
        <v>638</v>
      </c>
      <c r="S2186" s="363"/>
      <c r="T2186" s="277"/>
    </row>
    <row r="2187" spans="1:20" ht="63.75">
      <c r="A2187" s="192">
        <v>16</v>
      </c>
      <c r="B2187" s="68"/>
      <c r="C2187" s="214" t="s">
        <v>40</v>
      </c>
      <c r="D2187" s="215">
        <v>45128</v>
      </c>
      <c r="E2187" s="192" t="s">
        <v>4928</v>
      </c>
      <c r="F2187" s="192" t="s">
        <v>3</v>
      </c>
      <c r="G2187" s="192">
        <v>2127689</v>
      </c>
      <c r="H2187" s="68"/>
      <c r="I2187" s="198" t="s">
        <v>5975</v>
      </c>
      <c r="J2187" s="68"/>
      <c r="K2187" s="68"/>
      <c r="L2187" s="68"/>
      <c r="M2187" s="68"/>
      <c r="N2187" s="362"/>
      <c r="O2187" s="362"/>
      <c r="P2187" s="216">
        <v>0</v>
      </c>
      <c r="Q2187" s="216">
        <v>350000</v>
      </c>
      <c r="R2187" s="68" t="s">
        <v>638</v>
      </c>
      <c r="S2187" s="363"/>
      <c r="T2187" s="277"/>
    </row>
    <row r="2188" spans="1:20" ht="51">
      <c r="A2188" s="192">
        <v>16</v>
      </c>
      <c r="B2188" s="68"/>
      <c r="C2188" s="214" t="s">
        <v>40</v>
      </c>
      <c r="D2188" s="215">
        <v>45128</v>
      </c>
      <c r="E2188" s="192" t="s">
        <v>4929</v>
      </c>
      <c r="F2188" s="192" t="s">
        <v>3</v>
      </c>
      <c r="G2188" s="192">
        <v>2127692</v>
      </c>
      <c r="H2188" s="68"/>
      <c r="I2188" s="198" t="s">
        <v>5976</v>
      </c>
      <c r="J2188" s="68"/>
      <c r="K2188" s="68"/>
      <c r="L2188" s="68"/>
      <c r="M2188" s="68"/>
      <c r="N2188" s="362"/>
      <c r="O2188" s="362"/>
      <c r="P2188" s="216">
        <v>0</v>
      </c>
      <c r="Q2188" s="216">
        <v>220251.73</v>
      </c>
      <c r="R2188" s="68" t="s">
        <v>638</v>
      </c>
      <c r="S2188" s="363"/>
      <c r="T2188" s="277"/>
    </row>
    <row r="2189" spans="1:20" ht="76.5">
      <c r="A2189" s="192">
        <v>373</v>
      </c>
      <c r="B2189" s="68"/>
      <c r="C2189" s="214" t="s">
        <v>607</v>
      </c>
      <c r="D2189" s="215">
        <v>45128</v>
      </c>
      <c r="E2189" s="192" t="s">
        <v>4930</v>
      </c>
      <c r="F2189" s="192" t="s">
        <v>6</v>
      </c>
      <c r="G2189" s="192">
        <v>1847865</v>
      </c>
      <c r="H2189" s="68"/>
      <c r="I2189" s="198" t="s">
        <v>5977</v>
      </c>
      <c r="J2189" s="68"/>
      <c r="K2189" s="68"/>
      <c r="L2189" s="68"/>
      <c r="M2189" s="68"/>
      <c r="N2189" s="362"/>
      <c r="O2189" s="362"/>
      <c r="P2189" s="216">
        <v>0</v>
      </c>
      <c r="Q2189" s="216">
        <v>65115.4</v>
      </c>
      <c r="R2189" s="68" t="s">
        <v>638</v>
      </c>
      <c r="S2189" s="363"/>
      <c r="T2189" s="277"/>
    </row>
    <row r="2190" spans="1:20" ht="76.5">
      <c r="A2190" s="192">
        <v>389</v>
      </c>
      <c r="B2190" s="68"/>
      <c r="C2190" s="214" t="s">
        <v>1422</v>
      </c>
      <c r="D2190" s="215">
        <v>45128</v>
      </c>
      <c r="E2190" s="192" t="s">
        <v>4932</v>
      </c>
      <c r="F2190" s="192" t="s">
        <v>10</v>
      </c>
      <c r="G2190" s="192">
        <v>1064819</v>
      </c>
      <c r="H2190" s="68"/>
      <c r="I2190" s="198" t="s">
        <v>5979</v>
      </c>
      <c r="J2190" s="68"/>
      <c r="K2190" s="68"/>
      <c r="L2190" s="68"/>
      <c r="M2190" s="68"/>
      <c r="N2190" s="362"/>
      <c r="O2190" s="362"/>
      <c r="P2190" s="216">
        <v>50</v>
      </c>
      <c r="Q2190" s="216">
        <v>0</v>
      </c>
      <c r="R2190" s="68" t="s">
        <v>638</v>
      </c>
      <c r="S2190" s="363"/>
      <c r="T2190" s="277"/>
    </row>
    <row r="2191" spans="1:20" ht="89.25">
      <c r="A2191" s="192">
        <v>389</v>
      </c>
      <c r="B2191" s="68"/>
      <c r="C2191" s="214" t="s">
        <v>1422</v>
      </c>
      <c r="D2191" s="215">
        <v>45128</v>
      </c>
      <c r="E2191" s="192" t="s">
        <v>4933</v>
      </c>
      <c r="F2191" s="192" t="s">
        <v>10</v>
      </c>
      <c r="G2191" s="192">
        <v>1064812</v>
      </c>
      <c r="H2191" s="68"/>
      <c r="I2191" s="198" t="s">
        <v>5980</v>
      </c>
      <c r="J2191" s="68"/>
      <c r="K2191" s="68"/>
      <c r="L2191" s="68"/>
      <c r="M2191" s="68"/>
      <c r="N2191" s="362"/>
      <c r="O2191" s="362"/>
      <c r="P2191" s="216">
        <v>50</v>
      </c>
      <c r="Q2191" s="216">
        <v>0</v>
      </c>
      <c r="R2191" s="68" t="s">
        <v>638</v>
      </c>
      <c r="S2191" s="363"/>
      <c r="T2191" s="277"/>
    </row>
    <row r="2192" spans="1:20" ht="63.75">
      <c r="A2192" s="192">
        <v>291</v>
      </c>
      <c r="B2192" s="68"/>
      <c r="C2192" s="214" t="s">
        <v>119</v>
      </c>
      <c r="D2192" s="215">
        <v>45128</v>
      </c>
      <c r="E2192" s="192" t="s">
        <v>4934</v>
      </c>
      <c r="F2192" s="192" t="s">
        <v>10</v>
      </c>
      <c r="G2192" s="192">
        <v>2347512</v>
      </c>
      <c r="H2192" s="68"/>
      <c r="I2192" s="198" t="s">
        <v>5981</v>
      </c>
      <c r="J2192" s="68"/>
      <c r="K2192" s="68"/>
      <c r="L2192" s="68"/>
      <c r="M2192" s="68"/>
      <c r="N2192" s="362"/>
      <c r="O2192" s="362"/>
      <c r="P2192" s="216">
        <v>50</v>
      </c>
      <c r="Q2192" s="216">
        <v>0</v>
      </c>
      <c r="R2192" s="68" t="s">
        <v>638</v>
      </c>
      <c r="S2192" s="363"/>
      <c r="T2192" s="277"/>
    </row>
    <row r="2193" spans="1:20" ht="76.5">
      <c r="A2193" s="192">
        <v>10</v>
      </c>
      <c r="B2193" s="68"/>
      <c r="C2193" s="214" t="s">
        <v>38</v>
      </c>
      <c r="D2193" s="215">
        <v>45128</v>
      </c>
      <c r="E2193" s="192" t="s">
        <v>4935</v>
      </c>
      <c r="F2193" s="192" t="s">
        <v>14</v>
      </c>
      <c r="G2193" s="192">
        <v>2347514</v>
      </c>
      <c r="H2193" s="68"/>
      <c r="I2193" s="198" t="s">
        <v>5982</v>
      </c>
      <c r="J2193" s="68"/>
      <c r="K2193" s="68"/>
      <c r="L2193" s="68"/>
      <c r="M2193" s="68"/>
      <c r="N2193" s="362"/>
      <c r="O2193" s="362"/>
      <c r="P2193" s="216">
        <v>50</v>
      </c>
      <c r="Q2193" s="216">
        <v>0</v>
      </c>
      <c r="R2193" s="68" t="s">
        <v>638</v>
      </c>
      <c r="S2193" s="363"/>
      <c r="T2193" s="277"/>
    </row>
    <row r="2194" spans="1:20" ht="76.5">
      <c r="A2194" s="192">
        <v>10</v>
      </c>
      <c r="B2194" s="68"/>
      <c r="C2194" s="214" t="s">
        <v>38</v>
      </c>
      <c r="D2194" s="215">
        <v>45128</v>
      </c>
      <c r="E2194" s="192" t="s">
        <v>4936</v>
      </c>
      <c r="F2194" s="192" t="s">
        <v>14</v>
      </c>
      <c r="G2194" s="192">
        <v>2347516</v>
      </c>
      <c r="H2194" s="68"/>
      <c r="I2194" s="198" t="s">
        <v>5983</v>
      </c>
      <c r="J2194" s="68"/>
      <c r="K2194" s="68"/>
      <c r="L2194" s="68"/>
      <c r="M2194" s="68"/>
      <c r="N2194" s="362"/>
      <c r="O2194" s="362"/>
      <c r="P2194" s="216">
        <v>50</v>
      </c>
      <c r="Q2194" s="216">
        <v>0</v>
      </c>
      <c r="R2194" s="68" t="s">
        <v>638</v>
      </c>
      <c r="S2194" s="363"/>
      <c r="T2194" s="277"/>
    </row>
    <row r="2195" spans="1:20" ht="76.5">
      <c r="A2195" s="192">
        <v>10</v>
      </c>
      <c r="B2195" s="68"/>
      <c r="C2195" s="214" t="s">
        <v>38</v>
      </c>
      <c r="D2195" s="215">
        <v>45128</v>
      </c>
      <c r="E2195" s="192" t="s">
        <v>4937</v>
      </c>
      <c r="F2195" s="192" t="s">
        <v>14</v>
      </c>
      <c r="G2195" s="192">
        <v>2347518</v>
      </c>
      <c r="H2195" s="68"/>
      <c r="I2195" s="198" t="s">
        <v>5984</v>
      </c>
      <c r="J2195" s="68"/>
      <c r="K2195" s="68"/>
      <c r="L2195" s="68"/>
      <c r="M2195" s="68"/>
      <c r="N2195" s="362"/>
      <c r="O2195" s="362"/>
      <c r="P2195" s="216">
        <v>50</v>
      </c>
      <c r="Q2195" s="216">
        <v>0</v>
      </c>
      <c r="R2195" s="68" t="s">
        <v>638</v>
      </c>
      <c r="S2195" s="363"/>
      <c r="T2195" s="277"/>
    </row>
    <row r="2196" spans="1:20" ht="76.5">
      <c r="A2196" s="192">
        <v>10</v>
      </c>
      <c r="B2196" s="68"/>
      <c r="C2196" s="214" t="s">
        <v>38</v>
      </c>
      <c r="D2196" s="215">
        <v>45128</v>
      </c>
      <c r="E2196" s="192" t="s">
        <v>4938</v>
      </c>
      <c r="F2196" s="192" t="s">
        <v>14</v>
      </c>
      <c r="G2196" s="192">
        <v>2347520</v>
      </c>
      <c r="H2196" s="68"/>
      <c r="I2196" s="198" t="s">
        <v>5985</v>
      </c>
      <c r="J2196" s="68"/>
      <c r="K2196" s="68"/>
      <c r="L2196" s="68"/>
      <c r="M2196" s="68"/>
      <c r="N2196" s="362"/>
      <c r="O2196" s="362"/>
      <c r="P2196" s="216">
        <v>50</v>
      </c>
      <c r="Q2196" s="216">
        <v>0</v>
      </c>
      <c r="R2196" s="68" t="s">
        <v>638</v>
      </c>
      <c r="S2196" s="363"/>
      <c r="T2196" s="277"/>
    </row>
    <row r="2197" spans="1:20" ht="76.5">
      <c r="A2197" s="192">
        <v>10</v>
      </c>
      <c r="B2197" s="68"/>
      <c r="C2197" s="214" t="s">
        <v>38</v>
      </c>
      <c r="D2197" s="215">
        <v>45128</v>
      </c>
      <c r="E2197" s="192" t="s">
        <v>4939</v>
      </c>
      <c r="F2197" s="192" t="s">
        <v>14</v>
      </c>
      <c r="G2197" s="192">
        <v>2347522</v>
      </c>
      <c r="H2197" s="68"/>
      <c r="I2197" s="198" t="s">
        <v>5986</v>
      </c>
      <c r="J2197" s="68"/>
      <c r="K2197" s="68"/>
      <c r="L2197" s="68"/>
      <c r="M2197" s="68"/>
      <c r="N2197" s="362"/>
      <c r="O2197" s="362"/>
      <c r="P2197" s="216">
        <v>50</v>
      </c>
      <c r="Q2197" s="216">
        <v>0</v>
      </c>
      <c r="R2197" s="68" t="s">
        <v>638</v>
      </c>
      <c r="S2197" s="363"/>
      <c r="T2197" s="277"/>
    </row>
    <row r="2198" spans="1:20" ht="63.75">
      <c r="A2198" s="192">
        <v>573</v>
      </c>
      <c r="B2198" s="68"/>
      <c r="C2198" s="214" t="s">
        <v>167</v>
      </c>
      <c r="D2198" s="215">
        <v>45128</v>
      </c>
      <c r="E2198" s="192" t="s">
        <v>4940</v>
      </c>
      <c r="F2198" s="192" t="s">
        <v>12</v>
      </c>
      <c r="G2198" s="192">
        <v>1064823</v>
      </c>
      <c r="H2198" s="68"/>
      <c r="I2198" s="198" t="s">
        <v>5987</v>
      </c>
      <c r="J2198" s="68"/>
      <c r="K2198" s="68"/>
      <c r="L2198" s="68"/>
      <c r="M2198" s="68"/>
      <c r="N2198" s="362"/>
      <c r="O2198" s="362"/>
      <c r="P2198" s="216">
        <v>33874662.640000001</v>
      </c>
      <c r="Q2198" s="216">
        <v>0</v>
      </c>
      <c r="R2198" s="68" t="s">
        <v>638</v>
      </c>
      <c r="S2198" s="363"/>
      <c r="T2198" s="277"/>
    </row>
    <row r="2199" spans="1:20" ht="76.5">
      <c r="A2199" s="192">
        <v>573</v>
      </c>
      <c r="B2199" s="68"/>
      <c r="C2199" s="214" t="s">
        <v>167</v>
      </c>
      <c r="D2199" s="215">
        <v>45128</v>
      </c>
      <c r="E2199" s="192" t="s">
        <v>4941</v>
      </c>
      <c r="F2199" s="192" t="s">
        <v>10</v>
      </c>
      <c r="G2199" s="192">
        <v>1064823</v>
      </c>
      <c r="H2199" s="68"/>
      <c r="I2199" s="198" t="s">
        <v>5988</v>
      </c>
      <c r="J2199" s="68"/>
      <c r="K2199" s="68"/>
      <c r="L2199" s="68"/>
      <c r="M2199" s="68"/>
      <c r="N2199" s="362"/>
      <c r="O2199" s="362"/>
      <c r="P2199" s="216">
        <v>23641.54</v>
      </c>
      <c r="Q2199" s="216">
        <v>0</v>
      </c>
      <c r="R2199" s="68" t="s">
        <v>638</v>
      </c>
      <c r="S2199" s="363"/>
      <c r="T2199" s="277"/>
    </row>
    <row r="2200" spans="1:20" ht="89.25">
      <c r="A2200" s="192">
        <v>573</v>
      </c>
      <c r="B2200" s="68"/>
      <c r="C2200" s="214" t="s">
        <v>167</v>
      </c>
      <c r="D2200" s="215">
        <v>45128</v>
      </c>
      <c r="E2200" s="192" t="s">
        <v>4942</v>
      </c>
      <c r="F2200" s="192" t="s">
        <v>10</v>
      </c>
      <c r="G2200" s="192">
        <v>1064830</v>
      </c>
      <c r="H2200" s="68"/>
      <c r="I2200" s="198" t="s">
        <v>5989</v>
      </c>
      <c r="J2200" s="68"/>
      <c r="K2200" s="68"/>
      <c r="L2200" s="68"/>
      <c r="M2200" s="68"/>
      <c r="N2200" s="362"/>
      <c r="O2200" s="362"/>
      <c r="P2200" s="216">
        <v>69.599999999999994</v>
      </c>
      <c r="Q2200" s="216">
        <v>0</v>
      </c>
      <c r="R2200" s="68" t="s">
        <v>638</v>
      </c>
      <c r="S2200" s="363"/>
      <c r="T2200" s="277"/>
    </row>
    <row r="2201" spans="1:20" ht="76.5">
      <c r="A2201" s="192">
        <v>46</v>
      </c>
      <c r="B2201" s="68"/>
      <c r="C2201" s="214" t="s">
        <v>1379</v>
      </c>
      <c r="D2201" s="215">
        <v>45128</v>
      </c>
      <c r="E2201" s="192" t="s">
        <v>4943</v>
      </c>
      <c r="F2201" s="192" t="s">
        <v>600</v>
      </c>
      <c r="G2201" s="192">
        <v>6109403</v>
      </c>
      <c r="H2201" s="68"/>
      <c r="I2201" s="198" t="s">
        <v>5990</v>
      </c>
      <c r="J2201" s="68"/>
      <c r="K2201" s="68"/>
      <c r="L2201" s="68"/>
      <c r="M2201" s="68"/>
      <c r="N2201" s="362"/>
      <c r="O2201" s="362"/>
      <c r="P2201" s="216">
        <v>0</v>
      </c>
      <c r="Q2201" s="216">
        <v>16363</v>
      </c>
      <c r="R2201" s="68" t="s">
        <v>638</v>
      </c>
      <c r="S2201" s="363"/>
      <c r="T2201" s="277"/>
    </row>
    <row r="2202" spans="1:20" ht="76.5">
      <c r="A2202" s="192">
        <v>46</v>
      </c>
      <c r="B2202" s="68"/>
      <c r="C2202" s="214" t="s">
        <v>1379</v>
      </c>
      <c r="D2202" s="215">
        <v>45128</v>
      </c>
      <c r="E2202" s="192" t="s">
        <v>4943</v>
      </c>
      <c r="F2202" s="192" t="s">
        <v>600</v>
      </c>
      <c r="G2202" s="192">
        <v>6101930</v>
      </c>
      <c r="H2202" s="68"/>
      <c r="I2202" s="198" t="s">
        <v>5991</v>
      </c>
      <c r="J2202" s="68"/>
      <c r="K2202" s="68"/>
      <c r="L2202" s="68"/>
      <c r="M2202" s="68"/>
      <c r="N2202" s="362"/>
      <c r="O2202" s="362"/>
      <c r="P2202" s="216">
        <v>0</v>
      </c>
      <c r="Q2202" s="216">
        <v>177025</v>
      </c>
      <c r="R2202" s="68" t="s">
        <v>638</v>
      </c>
      <c r="S2202" s="363"/>
      <c r="T2202" s="277"/>
    </row>
    <row r="2203" spans="1:20" ht="89.25">
      <c r="A2203" s="192">
        <v>46</v>
      </c>
      <c r="B2203" s="68"/>
      <c r="C2203" s="214" t="s">
        <v>1379</v>
      </c>
      <c r="D2203" s="215">
        <v>45128</v>
      </c>
      <c r="E2203" s="192" t="s">
        <v>4943</v>
      </c>
      <c r="F2203" s="192" t="s">
        <v>600</v>
      </c>
      <c r="G2203" s="192">
        <v>6108105</v>
      </c>
      <c r="H2203" s="68"/>
      <c r="I2203" s="198" t="s">
        <v>5992</v>
      </c>
      <c r="J2203" s="68"/>
      <c r="K2203" s="68"/>
      <c r="L2203" s="68"/>
      <c r="M2203" s="68"/>
      <c r="N2203" s="362"/>
      <c r="O2203" s="362"/>
      <c r="P2203" s="216">
        <v>0</v>
      </c>
      <c r="Q2203" s="216">
        <v>350000</v>
      </c>
      <c r="R2203" s="68" t="s">
        <v>638</v>
      </c>
      <c r="S2203" s="363"/>
      <c r="T2203" s="277"/>
    </row>
    <row r="2204" spans="1:20" ht="89.25">
      <c r="A2204" s="192">
        <v>46</v>
      </c>
      <c r="B2204" s="68"/>
      <c r="C2204" s="214" t="s">
        <v>1379</v>
      </c>
      <c r="D2204" s="215">
        <v>45128</v>
      </c>
      <c r="E2204" s="192" t="s">
        <v>4943</v>
      </c>
      <c r="F2204" s="192" t="s">
        <v>600</v>
      </c>
      <c r="G2204" s="192">
        <v>6102197</v>
      </c>
      <c r="H2204" s="68"/>
      <c r="I2204" s="198" t="s">
        <v>5993</v>
      </c>
      <c r="J2204" s="68"/>
      <c r="K2204" s="68"/>
      <c r="L2204" s="68"/>
      <c r="M2204" s="68"/>
      <c r="N2204" s="362"/>
      <c r="O2204" s="362"/>
      <c r="P2204" s="216">
        <v>0</v>
      </c>
      <c r="Q2204" s="216">
        <v>96537</v>
      </c>
      <c r="R2204" s="68" t="s">
        <v>638</v>
      </c>
      <c r="S2204" s="363"/>
      <c r="T2204" s="277"/>
    </row>
    <row r="2205" spans="1:20" ht="63.75">
      <c r="A2205" s="192">
        <v>389</v>
      </c>
      <c r="B2205" s="68"/>
      <c r="C2205" s="214" t="s">
        <v>1422</v>
      </c>
      <c r="D2205" s="215">
        <v>45128</v>
      </c>
      <c r="E2205" s="192" t="s">
        <v>4944</v>
      </c>
      <c r="F2205" s="192" t="s">
        <v>10</v>
      </c>
      <c r="G2205" s="192">
        <v>1064842</v>
      </c>
      <c r="H2205" s="68"/>
      <c r="I2205" s="198" t="s">
        <v>5994</v>
      </c>
      <c r="J2205" s="68"/>
      <c r="K2205" s="68"/>
      <c r="L2205" s="68"/>
      <c r="M2205" s="68"/>
      <c r="N2205" s="362"/>
      <c r="O2205" s="362"/>
      <c r="P2205" s="216">
        <v>50</v>
      </c>
      <c r="Q2205" s="216">
        <v>0</v>
      </c>
      <c r="R2205" s="68" t="s">
        <v>638</v>
      </c>
      <c r="S2205" s="363"/>
      <c r="T2205" s="277"/>
    </row>
    <row r="2206" spans="1:20" ht="76.5">
      <c r="A2206" s="192">
        <v>117</v>
      </c>
      <c r="B2206" s="68"/>
      <c r="C2206" s="214" t="s">
        <v>54</v>
      </c>
      <c r="D2206" s="215">
        <v>45128</v>
      </c>
      <c r="E2206" s="192" t="s">
        <v>4945</v>
      </c>
      <c r="F2206" s="192" t="s">
        <v>10</v>
      </c>
      <c r="G2206" s="192">
        <v>1064844</v>
      </c>
      <c r="H2206" s="68"/>
      <c r="I2206" s="198" t="s">
        <v>5995</v>
      </c>
      <c r="J2206" s="68"/>
      <c r="K2206" s="68"/>
      <c r="L2206" s="68"/>
      <c r="M2206" s="68"/>
      <c r="N2206" s="362"/>
      <c r="O2206" s="362"/>
      <c r="P2206" s="216">
        <v>50</v>
      </c>
      <c r="Q2206" s="216">
        <v>0</v>
      </c>
      <c r="R2206" s="68" t="s">
        <v>638</v>
      </c>
      <c r="S2206" s="363"/>
      <c r="T2206" s="277"/>
    </row>
    <row r="2207" spans="1:20" ht="63.75">
      <c r="A2207" s="192">
        <v>597</v>
      </c>
      <c r="B2207" s="68"/>
      <c r="C2207" s="214" t="s">
        <v>677</v>
      </c>
      <c r="D2207" s="215">
        <v>45128</v>
      </c>
      <c r="E2207" s="192" t="s">
        <v>4946</v>
      </c>
      <c r="F2207" s="192" t="s">
        <v>6</v>
      </c>
      <c r="G2207" s="192">
        <v>2347813</v>
      </c>
      <c r="H2207" s="68"/>
      <c r="I2207" s="198" t="s">
        <v>5996</v>
      </c>
      <c r="J2207" s="68"/>
      <c r="K2207" s="68"/>
      <c r="L2207" s="68"/>
      <c r="M2207" s="68"/>
      <c r="N2207" s="362"/>
      <c r="O2207" s="362"/>
      <c r="P2207" s="216">
        <v>0</v>
      </c>
      <c r="Q2207" s="216">
        <v>3704400</v>
      </c>
      <c r="R2207" s="68" t="s">
        <v>638</v>
      </c>
      <c r="S2207" s="363"/>
      <c r="T2207" s="277"/>
    </row>
    <row r="2208" spans="1:20" ht="102">
      <c r="A2208" s="192">
        <v>373</v>
      </c>
      <c r="B2208" s="68"/>
      <c r="C2208" s="214" t="s">
        <v>607</v>
      </c>
      <c r="D2208" s="215">
        <v>45128</v>
      </c>
      <c r="E2208" s="192" t="s">
        <v>4947</v>
      </c>
      <c r="F2208" s="192" t="s">
        <v>639</v>
      </c>
      <c r="G2208" s="192">
        <v>6111394</v>
      </c>
      <c r="H2208" s="68"/>
      <c r="I2208" s="198" t="s">
        <v>5997</v>
      </c>
      <c r="J2208" s="68"/>
      <c r="K2208" s="68"/>
      <c r="L2208" s="68"/>
      <c r="M2208" s="68"/>
      <c r="N2208" s="362"/>
      <c r="O2208" s="362"/>
      <c r="P2208" s="216">
        <v>0</v>
      </c>
      <c r="Q2208" s="216">
        <v>1062539.6599999999</v>
      </c>
      <c r="R2208" s="68" t="s">
        <v>638</v>
      </c>
      <c r="S2208" s="363"/>
      <c r="T2208" s="277"/>
    </row>
    <row r="2209" spans="1:20" ht="89.25">
      <c r="A2209" s="192" t="s">
        <v>541</v>
      </c>
      <c r="B2209" s="68"/>
      <c r="C2209" s="214" t="s">
        <v>590</v>
      </c>
      <c r="D2209" s="215">
        <v>45128</v>
      </c>
      <c r="E2209" s="192" t="s">
        <v>4948</v>
      </c>
      <c r="F2209" s="192" t="s">
        <v>639</v>
      </c>
      <c r="G2209" s="192">
        <v>6114580</v>
      </c>
      <c r="H2209" s="68"/>
      <c r="I2209" s="198" t="s">
        <v>5998</v>
      </c>
      <c r="J2209" s="68"/>
      <c r="K2209" s="68"/>
      <c r="L2209" s="68"/>
      <c r="M2209" s="68"/>
      <c r="N2209" s="362"/>
      <c r="O2209" s="362"/>
      <c r="P2209" s="216">
        <v>0</v>
      </c>
      <c r="Q2209" s="216">
        <v>1189567.04</v>
      </c>
      <c r="R2209" s="68" t="s">
        <v>638</v>
      </c>
      <c r="S2209" s="363"/>
      <c r="T2209" s="277"/>
    </row>
    <row r="2210" spans="1:20" ht="76.5">
      <c r="A2210" s="192">
        <v>117</v>
      </c>
      <c r="B2210" s="68"/>
      <c r="C2210" s="214" t="s">
        <v>54</v>
      </c>
      <c r="D2210" s="215">
        <v>45128</v>
      </c>
      <c r="E2210" s="192" t="s">
        <v>4949</v>
      </c>
      <c r="F2210" s="192" t="s">
        <v>10</v>
      </c>
      <c r="G2210" s="192">
        <v>1064880</v>
      </c>
      <c r="H2210" s="68"/>
      <c r="I2210" s="198" t="s">
        <v>5999</v>
      </c>
      <c r="J2210" s="68"/>
      <c r="K2210" s="68"/>
      <c r="L2210" s="68"/>
      <c r="M2210" s="68"/>
      <c r="N2210" s="362"/>
      <c r="O2210" s="362"/>
      <c r="P2210" s="216">
        <v>50</v>
      </c>
      <c r="Q2210" s="216">
        <v>0</v>
      </c>
      <c r="R2210" s="68" t="s">
        <v>638</v>
      </c>
      <c r="S2210" s="363"/>
      <c r="T2210" s="277"/>
    </row>
    <row r="2211" spans="1:20" ht="76.5">
      <c r="A2211" s="192">
        <v>117</v>
      </c>
      <c r="B2211" s="68"/>
      <c r="C2211" s="214" t="s">
        <v>54</v>
      </c>
      <c r="D2211" s="215">
        <v>45128</v>
      </c>
      <c r="E2211" s="192" t="s">
        <v>4950</v>
      </c>
      <c r="F2211" s="192" t="s">
        <v>10</v>
      </c>
      <c r="G2211" s="192">
        <v>1064879</v>
      </c>
      <c r="H2211" s="68"/>
      <c r="I2211" s="198" t="s">
        <v>6000</v>
      </c>
      <c r="J2211" s="68"/>
      <c r="K2211" s="68"/>
      <c r="L2211" s="68"/>
      <c r="M2211" s="68"/>
      <c r="N2211" s="362"/>
      <c r="O2211" s="362"/>
      <c r="P2211" s="216">
        <v>50</v>
      </c>
      <c r="Q2211" s="216">
        <v>0</v>
      </c>
      <c r="R2211" s="68" t="s">
        <v>638</v>
      </c>
      <c r="S2211" s="363"/>
      <c r="T2211" s="277"/>
    </row>
    <row r="2212" spans="1:20" ht="76.5">
      <c r="A2212" s="192">
        <v>513</v>
      </c>
      <c r="B2212" s="68"/>
      <c r="C2212" s="214" t="s">
        <v>160</v>
      </c>
      <c r="D2212" s="215">
        <v>45128</v>
      </c>
      <c r="E2212" s="192" t="s">
        <v>4951</v>
      </c>
      <c r="F2212" s="192" t="s">
        <v>10</v>
      </c>
      <c r="G2212" s="192">
        <v>1064856</v>
      </c>
      <c r="H2212" s="68"/>
      <c r="I2212" s="198" t="s">
        <v>6001</v>
      </c>
      <c r="J2212" s="68"/>
      <c r="K2212" s="68"/>
      <c r="L2212" s="68"/>
      <c r="M2212" s="68"/>
      <c r="N2212" s="362"/>
      <c r="O2212" s="362"/>
      <c r="P2212" s="216">
        <v>50</v>
      </c>
      <c r="Q2212" s="216">
        <v>0</v>
      </c>
      <c r="R2212" s="68" t="s">
        <v>638</v>
      </c>
      <c r="S2212" s="363"/>
      <c r="T2212" s="277"/>
    </row>
    <row r="2213" spans="1:20" ht="89.25">
      <c r="A2213" s="192">
        <v>389</v>
      </c>
      <c r="B2213" s="68"/>
      <c r="C2213" s="214" t="s">
        <v>1422</v>
      </c>
      <c r="D2213" s="215">
        <v>45128</v>
      </c>
      <c r="E2213" s="192" t="s">
        <v>4952</v>
      </c>
      <c r="F2213" s="192" t="s">
        <v>10</v>
      </c>
      <c r="G2213" s="192">
        <v>1064852</v>
      </c>
      <c r="H2213" s="68"/>
      <c r="I2213" s="198" t="s">
        <v>6002</v>
      </c>
      <c r="J2213" s="68"/>
      <c r="K2213" s="68"/>
      <c r="L2213" s="68"/>
      <c r="M2213" s="68"/>
      <c r="N2213" s="362"/>
      <c r="O2213" s="362"/>
      <c r="P2213" s="216">
        <v>50</v>
      </c>
      <c r="Q2213" s="216">
        <v>0</v>
      </c>
      <c r="R2213" s="68" t="s">
        <v>638</v>
      </c>
      <c r="S2213" s="363"/>
      <c r="T2213" s="277"/>
    </row>
    <row r="2214" spans="1:20" ht="89.25">
      <c r="A2214" s="192">
        <v>389</v>
      </c>
      <c r="B2214" s="68"/>
      <c r="C2214" s="214" t="s">
        <v>1422</v>
      </c>
      <c r="D2214" s="215">
        <v>45128</v>
      </c>
      <c r="E2214" s="192" t="s">
        <v>4953</v>
      </c>
      <c r="F2214" s="192" t="s">
        <v>10</v>
      </c>
      <c r="G2214" s="192">
        <v>1064850</v>
      </c>
      <c r="H2214" s="68"/>
      <c r="I2214" s="198" t="s">
        <v>6003</v>
      </c>
      <c r="J2214" s="68"/>
      <c r="K2214" s="68"/>
      <c r="L2214" s="68"/>
      <c r="M2214" s="68"/>
      <c r="N2214" s="362"/>
      <c r="O2214" s="362"/>
      <c r="P2214" s="216">
        <v>50</v>
      </c>
      <c r="Q2214" s="216">
        <v>0</v>
      </c>
      <c r="R2214" s="68" t="s">
        <v>638</v>
      </c>
      <c r="S2214" s="363"/>
      <c r="T2214" s="277"/>
    </row>
    <row r="2215" spans="1:20" ht="63.75">
      <c r="A2215" s="192">
        <v>597</v>
      </c>
      <c r="B2215" s="68"/>
      <c r="C2215" s="214" t="s">
        <v>677</v>
      </c>
      <c r="D2215" s="215">
        <v>45128</v>
      </c>
      <c r="E2215" s="192" t="s">
        <v>4954</v>
      </c>
      <c r="F2215" s="192" t="s">
        <v>14</v>
      </c>
      <c r="G2215" s="192">
        <v>2347814</v>
      </c>
      <c r="H2215" s="68"/>
      <c r="I2215" s="198" t="s">
        <v>6004</v>
      </c>
      <c r="J2215" s="68"/>
      <c r="K2215" s="68"/>
      <c r="L2215" s="68"/>
      <c r="M2215" s="68"/>
      <c r="N2215" s="362"/>
      <c r="O2215" s="362"/>
      <c r="P2215" s="216">
        <v>50</v>
      </c>
      <c r="Q2215" s="216">
        <v>0</v>
      </c>
      <c r="R2215" s="68" t="s">
        <v>638</v>
      </c>
      <c r="S2215" s="363"/>
      <c r="T2215" s="277"/>
    </row>
    <row r="2216" spans="1:20" ht="63.75">
      <c r="A2216" s="192">
        <v>117</v>
      </c>
      <c r="B2216" s="68"/>
      <c r="C2216" s="214" t="s">
        <v>54</v>
      </c>
      <c r="D2216" s="215">
        <v>45128</v>
      </c>
      <c r="E2216" s="192" t="s">
        <v>4955</v>
      </c>
      <c r="F2216" s="192" t="s">
        <v>10</v>
      </c>
      <c r="G2216" s="192">
        <v>1064851</v>
      </c>
      <c r="H2216" s="68"/>
      <c r="I2216" s="198" t="s">
        <v>6005</v>
      </c>
      <c r="J2216" s="68"/>
      <c r="K2216" s="68"/>
      <c r="L2216" s="68"/>
      <c r="M2216" s="68"/>
      <c r="N2216" s="362"/>
      <c r="O2216" s="362"/>
      <c r="P2216" s="216">
        <v>50</v>
      </c>
      <c r="Q2216" s="216">
        <v>0</v>
      </c>
      <c r="R2216" s="68" t="s">
        <v>638</v>
      </c>
      <c r="S2216" s="363"/>
      <c r="T2216" s="277"/>
    </row>
    <row r="2217" spans="1:20" ht="76.5">
      <c r="A2217" s="192">
        <v>597</v>
      </c>
      <c r="B2217" s="68"/>
      <c r="C2217" s="214" t="s">
        <v>677</v>
      </c>
      <c r="D2217" s="215">
        <v>45128</v>
      </c>
      <c r="E2217" s="192" t="s">
        <v>4956</v>
      </c>
      <c r="F2217" s="192" t="s">
        <v>10</v>
      </c>
      <c r="G2217" s="192">
        <v>1064815</v>
      </c>
      <c r="H2217" s="68"/>
      <c r="I2217" s="198" t="s">
        <v>6006</v>
      </c>
      <c r="J2217" s="68"/>
      <c r="K2217" s="68"/>
      <c r="L2217" s="68"/>
      <c r="M2217" s="68"/>
      <c r="N2217" s="362"/>
      <c r="O2217" s="362"/>
      <c r="P2217" s="216">
        <v>270</v>
      </c>
      <c r="Q2217" s="216">
        <v>0</v>
      </c>
      <c r="R2217" s="68" t="s">
        <v>638</v>
      </c>
      <c r="S2217" s="363"/>
      <c r="T2217" s="277"/>
    </row>
    <row r="2218" spans="1:20" ht="102">
      <c r="A2218" s="192">
        <v>597</v>
      </c>
      <c r="B2218" s="68"/>
      <c r="C2218" s="214" t="s">
        <v>677</v>
      </c>
      <c r="D2218" s="215">
        <v>45128</v>
      </c>
      <c r="E2218" s="192" t="s">
        <v>4957</v>
      </c>
      <c r="F2218" s="192" t="s">
        <v>10</v>
      </c>
      <c r="G2218" s="192">
        <v>1064808</v>
      </c>
      <c r="H2218" s="68"/>
      <c r="I2218" s="198" t="s">
        <v>6007</v>
      </c>
      <c r="J2218" s="68"/>
      <c r="K2218" s="68"/>
      <c r="L2218" s="68"/>
      <c r="M2218" s="68"/>
      <c r="N2218" s="362"/>
      <c r="O2218" s="362"/>
      <c r="P2218" s="216">
        <v>2023.96</v>
      </c>
      <c r="Q2218" s="216">
        <v>0</v>
      </c>
      <c r="R2218" s="68" t="s">
        <v>638</v>
      </c>
      <c r="S2218" s="363"/>
      <c r="T2218" s="277"/>
    </row>
    <row r="2219" spans="1:20" ht="51">
      <c r="A2219" s="192">
        <v>16</v>
      </c>
      <c r="B2219" s="68"/>
      <c r="C2219" s="214" t="s">
        <v>40</v>
      </c>
      <c r="D2219" s="215">
        <v>45131</v>
      </c>
      <c r="E2219" s="192" t="s">
        <v>4959</v>
      </c>
      <c r="F2219" s="192" t="s">
        <v>3</v>
      </c>
      <c r="G2219" s="192">
        <v>2127945</v>
      </c>
      <c r="H2219" s="68"/>
      <c r="I2219" s="198" t="s">
        <v>6009</v>
      </c>
      <c r="J2219" s="68"/>
      <c r="K2219" s="68"/>
      <c r="L2219" s="68"/>
      <c r="M2219" s="68"/>
      <c r="N2219" s="362"/>
      <c r="O2219" s="362"/>
      <c r="P2219" s="216">
        <v>0</v>
      </c>
      <c r="Q2219" s="216">
        <v>2609</v>
      </c>
      <c r="R2219" s="68" t="s">
        <v>638</v>
      </c>
      <c r="S2219" s="363"/>
      <c r="T2219" s="277"/>
    </row>
    <row r="2220" spans="1:20" ht="51">
      <c r="A2220" s="192">
        <v>548</v>
      </c>
      <c r="B2220" s="68"/>
      <c r="C2220" s="214" t="s">
        <v>1285</v>
      </c>
      <c r="D2220" s="215">
        <v>45131</v>
      </c>
      <c r="E2220" s="192" t="s">
        <v>4960</v>
      </c>
      <c r="F2220" s="192" t="s">
        <v>3</v>
      </c>
      <c r="G2220" s="192">
        <v>2127959</v>
      </c>
      <c r="H2220" s="68"/>
      <c r="I2220" s="198" t="s">
        <v>4056</v>
      </c>
      <c r="J2220" s="68"/>
      <c r="K2220" s="68"/>
      <c r="L2220" s="68"/>
      <c r="M2220" s="68"/>
      <c r="N2220" s="362"/>
      <c r="O2220" s="362"/>
      <c r="P2220" s="216">
        <v>0</v>
      </c>
      <c r="Q2220" s="216">
        <v>58</v>
      </c>
      <c r="R2220" s="68" t="s">
        <v>638</v>
      </c>
      <c r="S2220" s="363"/>
      <c r="T2220" s="277"/>
    </row>
    <row r="2221" spans="1:20" ht="51">
      <c r="A2221" s="192">
        <v>548</v>
      </c>
      <c r="B2221" s="68"/>
      <c r="C2221" s="214" t="s">
        <v>1285</v>
      </c>
      <c r="D2221" s="215">
        <v>45131</v>
      </c>
      <c r="E2221" s="192" t="s">
        <v>4961</v>
      </c>
      <c r="F2221" s="192" t="s">
        <v>3</v>
      </c>
      <c r="G2221" s="192">
        <v>2127956</v>
      </c>
      <c r="H2221" s="68"/>
      <c r="I2221" s="198" t="s">
        <v>5598</v>
      </c>
      <c r="J2221" s="68"/>
      <c r="K2221" s="68"/>
      <c r="L2221" s="68"/>
      <c r="M2221" s="68"/>
      <c r="N2221" s="362"/>
      <c r="O2221" s="362"/>
      <c r="P2221" s="216">
        <v>0</v>
      </c>
      <c r="Q2221" s="216">
        <v>193</v>
      </c>
      <c r="R2221" s="68" t="s">
        <v>638</v>
      </c>
      <c r="S2221" s="363"/>
      <c r="T2221" s="277"/>
    </row>
    <row r="2222" spans="1:20" ht="51">
      <c r="A2222" s="192">
        <v>548</v>
      </c>
      <c r="B2222" s="68"/>
      <c r="C2222" s="214" t="s">
        <v>1285</v>
      </c>
      <c r="D2222" s="215">
        <v>45131</v>
      </c>
      <c r="E2222" s="192" t="s">
        <v>4962</v>
      </c>
      <c r="F2222" s="192" t="s">
        <v>3</v>
      </c>
      <c r="G2222" s="192">
        <v>2127957</v>
      </c>
      <c r="H2222" s="68"/>
      <c r="I2222" s="198" t="s">
        <v>4056</v>
      </c>
      <c r="J2222" s="68"/>
      <c r="K2222" s="68"/>
      <c r="L2222" s="68"/>
      <c r="M2222" s="68"/>
      <c r="N2222" s="362"/>
      <c r="O2222" s="362"/>
      <c r="P2222" s="216">
        <v>0</v>
      </c>
      <c r="Q2222" s="216">
        <v>96</v>
      </c>
      <c r="R2222" s="68" t="s">
        <v>638</v>
      </c>
      <c r="S2222" s="363"/>
      <c r="T2222" s="277"/>
    </row>
    <row r="2223" spans="1:20" ht="51">
      <c r="A2223" s="192">
        <v>650</v>
      </c>
      <c r="B2223" s="68"/>
      <c r="C2223" s="214" t="s">
        <v>175</v>
      </c>
      <c r="D2223" s="215">
        <v>45131</v>
      </c>
      <c r="E2223" s="192" t="s">
        <v>4963</v>
      </c>
      <c r="F2223" s="192" t="s">
        <v>3</v>
      </c>
      <c r="G2223" s="192">
        <v>2127958</v>
      </c>
      <c r="H2223" s="68"/>
      <c r="I2223" s="198" t="s">
        <v>6010</v>
      </c>
      <c r="J2223" s="68"/>
      <c r="K2223" s="68"/>
      <c r="L2223" s="68"/>
      <c r="M2223" s="68"/>
      <c r="N2223" s="362"/>
      <c r="O2223" s="362"/>
      <c r="P2223" s="216">
        <v>0</v>
      </c>
      <c r="Q2223" s="216">
        <v>120</v>
      </c>
      <c r="R2223" s="68" t="s">
        <v>638</v>
      </c>
      <c r="S2223" s="363"/>
      <c r="T2223" s="277"/>
    </row>
    <row r="2224" spans="1:20" ht="51">
      <c r="A2224" s="192">
        <v>548</v>
      </c>
      <c r="B2224" s="68"/>
      <c r="C2224" s="214" t="s">
        <v>1285</v>
      </c>
      <c r="D2224" s="215">
        <v>45131</v>
      </c>
      <c r="E2224" s="192" t="s">
        <v>4964</v>
      </c>
      <c r="F2224" s="192" t="s">
        <v>3</v>
      </c>
      <c r="G2224" s="192">
        <v>2127961</v>
      </c>
      <c r="H2224" s="68"/>
      <c r="I2224" s="198" t="s">
        <v>2907</v>
      </c>
      <c r="J2224" s="68"/>
      <c r="K2224" s="68"/>
      <c r="L2224" s="68"/>
      <c r="M2224" s="68"/>
      <c r="N2224" s="362"/>
      <c r="O2224" s="362"/>
      <c r="P2224" s="216">
        <v>0</v>
      </c>
      <c r="Q2224" s="216">
        <v>39</v>
      </c>
      <c r="R2224" s="68" t="s">
        <v>638</v>
      </c>
      <c r="S2224" s="363"/>
      <c r="T2224" s="277"/>
    </row>
    <row r="2225" spans="1:20" ht="51">
      <c r="A2225" s="192">
        <v>548</v>
      </c>
      <c r="B2225" s="68"/>
      <c r="C2225" s="214" t="s">
        <v>1285</v>
      </c>
      <c r="D2225" s="215">
        <v>45131</v>
      </c>
      <c r="E2225" s="192" t="s">
        <v>4965</v>
      </c>
      <c r="F2225" s="192" t="s">
        <v>3</v>
      </c>
      <c r="G2225" s="192">
        <v>2127962</v>
      </c>
      <c r="H2225" s="68"/>
      <c r="I2225" s="198" t="s">
        <v>6011</v>
      </c>
      <c r="J2225" s="68"/>
      <c r="K2225" s="68"/>
      <c r="L2225" s="68"/>
      <c r="M2225" s="68"/>
      <c r="N2225" s="362"/>
      <c r="O2225" s="362"/>
      <c r="P2225" s="216">
        <v>0</v>
      </c>
      <c r="Q2225" s="216">
        <v>39</v>
      </c>
      <c r="R2225" s="68" t="s">
        <v>638</v>
      </c>
      <c r="S2225" s="363"/>
      <c r="T2225" s="277"/>
    </row>
    <row r="2226" spans="1:20" ht="51">
      <c r="A2226" s="192">
        <v>46</v>
      </c>
      <c r="B2226" s="68"/>
      <c r="C2226" s="214" t="s">
        <v>1379</v>
      </c>
      <c r="D2226" s="215">
        <v>45131</v>
      </c>
      <c r="E2226" s="192" t="s">
        <v>4966</v>
      </c>
      <c r="F2226" s="192" t="s">
        <v>3</v>
      </c>
      <c r="G2226" s="192">
        <v>2127974</v>
      </c>
      <c r="H2226" s="68"/>
      <c r="I2226" s="198" t="s">
        <v>6012</v>
      </c>
      <c r="J2226" s="68"/>
      <c r="K2226" s="68"/>
      <c r="L2226" s="68"/>
      <c r="M2226" s="68"/>
      <c r="N2226" s="362"/>
      <c r="O2226" s="362"/>
      <c r="P2226" s="216">
        <v>0</v>
      </c>
      <c r="Q2226" s="216">
        <v>3690</v>
      </c>
      <c r="R2226" s="68" t="s">
        <v>638</v>
      </c>
      <c r="S2226" s="363"/>
      <c r="T2226" s="277"/>
    </row>
    <row r="2227" spans="1:20" ht="63.75">
      <c r="A2227" s="192">
        <v>86</v>
      </c>
      <c r="B2227" s="68"/>
      <c r="C2227" s="214" t="s">
        <v>50</v>
      </c>
      <c r="D2227" s="215">
        <v>45131</v>
      </c>
      <c r="E2227" s="192" t="s">
        <v>4967</v>
      </c>
      <c r="F2227" s="192" t="s">
        <v>3</v>
      </c>
      <c r="G2227" s="192">
        <v>2127984</v>
      </c>
      <c r="H2227" s="68"/>
      <c r="I2227" s="198" t="s">
        <v>6013</v>
      </c>
      <c r="J2227" s="68"/>
      <c r="K2227" s="68"/>
      <c r="L2227" s="68"/>
      <c r="M2227" s="68"/>
      <c r="N2227" s="362"/>
      <c r="O2227" s="362"/>
      <c r="P2227" s="216">
        <v>0</v>
      </c>
      <c r="Q2227" s="216">
        <v>141.6</v>
      </c>
      <c r="R2227" s="68" t="s">
        <v>638</v>
      </c>
      <c r="S2227" s="363"/>
      <c r="T2227" s="277"/>
    </row>
    <row r="2228" spans="1:20" ht="63.75">
      <c r="A2228" s="192">
        <v>53</v>
      </c>
      <c r="B2228" s="68"/>
      <c r="C2228" s="214" t="s">
        <v>1384</v>
      </c>
      <c r="D2228" s="215">
        <v>45131</v>
      </c>
      <c r="E2228" s="192" t="s">
        <v>4968</v>
      </c>
      <c r="F2228" s="192" t="s">
        <v>3</v>
      </c>
      <c r="G2228" s="192">
        <v>2127987</v>
      </c>
      <c r="H2228" s="68"/>
      <c r="I2228" s="198" t="s">
        <v>6014</v>
      </c>
      <c r="J2228" s="68"/>
      <c r="K2228" s="68"/>
      <c r="L2228" s="68"/>
      <c r="M2228" s="68"/>
      <c r="N2228" s="362"/>
      <c r="O2228" s="362"/>
      <c r="P2228" s="216">
        <v>0</v>
      </c>
      <c r="Q2228" s="216">
        <v>201</v>
      </c>
      <c r="R2228" s="68" t="s">
        <v>638</v>
      </c>
      <c r="S2228" s="363"/>
      <c r="T2228" s="277"/>
    </row>
    <row r="2229" spans="1:20" ht="51">
      <c r="A2229" s="192">
        <v>222</v>
      </c>
      <c r="B2229" s="68"/>
      <c r="C2229" s="214" t="s">
        <v>93</v>
      </c>
      <c r="D2229" s="215">
        <v>45131</v>
      </c>
      <c r="E2229" s="192" t="s">
        <v>4969</v>
      </c>
      <c r="F2229" s="192" t="s">
        <v>3</v>
      </c>
      <c r="G2229" s="192">
        <v>2127997</v>
      </c>
      <c r="H2229" s="68"/>
      <c r="I2229" s="198" t="s">
        <v>6015</v>
      </c>
      <c r="J2229" s="68"/>
      <c r="K2229" s="68"/>
      <c r="L2229" s="68"/>
      <c r="M2229" s="68"/>
      <c r="N2229" s="362"/>
      <c r="O2229" s="362"/>
      <c r="P2229" s="216">
        <v>0</v>
      </c>
      <c r="Q2229" s="216">
        <v>10800</v>
      </c>
      <c r="R2229" s="68" t="s">
        <v>638</v>
      </c>
      <c r="S2229" s="363"/>
      <c r="T2229" s="277"/>
    </row>
    <row r="2230" spans="1:20" ht="51">
      <c r="A2230" s="192">
        <v>670</v>
      </c>
      <c r="B2230" s="68"/>
      <c r="C2230" s="214" t="s">
        <v>178</v>
      </c>
      <c r="D2230" s="215">
        <v>45131</v>
      </c>
      <c r="E2230" s="192" t="s">
        <v>4970</v>
      </c>
      <c r="F2230" s="192" t="s">
        <v>3</v>
      </c>
      <c r="G2230" s="192">
        <v>2128001</v>
      </c>
      <c r="H2230" s="68"/>
      <c r="I2230" s="198" t="s">
        <v>6016</v>
      </c>
      <c r="J2230" s="68"/>
      <c r="K2230" s="68"/>
      <c r="L2230" s="68"/>
      <c r="M2230" s="68"/>
      <c r="N2230" s="362"/>
      <c r="O2230" s="362"/>
      <c r="P2230" s="216">
        <v>0</v>
      </c>
      <c r="Q2230" s="216">
        <v>185.5</v>
      </c>
      <c r="R2230" s="68" t="s">
        <v>638</v>
      </c>
      <c r="S2230" s="363"/>
      <c r="T2230" s="277"/>
    </row>
    <row r="2231" spans="1:20" ht="51">
      <c r="A2231" s="192">
        <v>15</v>
      </c>
      <c r="B2231" s="68"/>
      <c r="C2231" s="214" t="s">
        <v>39</v>
      </c>
      <c r="D2231" s="215">
        <v>45131</v>
      </c>
      <c r="E2231" s="192" t="s">
        <v>4971</v>
      </c>
      <c r="F2231" s="192" t="s">
        <v>3</v>
      </c>
      <c r="G2231" s="192">
        <v>2128015</v>
      </c>
      <c r="H2231" s="68"/>
      <c r="I2231" s="198" t="s">
        <v>6017</v>
      </c>
      <c r="J2231" s="68"/>
      <c r="K2231" s="68"/>
      <c r="L2231" s="68"/>
      <c r="M2231" s="68"/>
      <c r="N2231" s="362"/>
      <c r="O2231" s="362"/>
      <c r="P2231" s="216">
        <v>0</v>
      </c>
      <c r="Q2231" s="216">
        <v>218.62</v>
      </c>
      <c r="R2231" s="68" t="s">
        <v>638</v>
      </c>
      <c r="S2231" s="363"/>
      <c r="T2231" s="277"/>
    </row>
    <row r="2232" spans="1:20" ht="51">
      <c r="A2232" s="192">
        <v>46</v>
      </c>
      <c r="B2232" s="68"/>
      <c r="C2232" s="214" t="s">
        <v>1379</v>
      </c>
      <c r="D2232" s="215">
        <v>45131</v>
      </c>
      <c r="E2232" s="192" t="s">
        <v>4972</v>
      </c>
      <c r="F2232" s="192" t="s">
        <v>3</v>
      </c>
      <c r="G2232" s="192">
        <v>2128016</v>
      </c>
      <c r="H2232" s="68"/>
      <c r="I2232" s="198" t="s">
        <v>6018</v>
      </c>
      <c r="J2232" s="68"/>
      <c r="K2232" s="68"/>
      <c r="L2232" s="68"/>
      <c r="M2232" s="68"/>
      <c r="N2232" s="362"/>
      <c r="O2232" s="362"/>
      <c r="P2232" s="216">
        <v>0</v>
      </c>
      <c r="Q2232" s="216">
        <v>889.46</v>
      </c>
      <c r="R2232" s="68" t="s">
        <v>638</v>
      </c>
      <c r="S2232" s="363"/>
      <c r="T2232" s="277"/>
    </row>
    <row r="2233" spans="1:20" ht="51">
      <c r="A2233" s="192">
        <v>660</v>
      </c>
      <c r="B2233" s="68"/>
      <c r="C2233" s="214" t="s">
        <v>176</v>
      </c>
      <c r="D2233" s="215">
        <v>45131</v>
      </c>
      <c r="E2233" s="192" t="s">
        <v>4973</v>
      </c>
      <c r="F2233" s="192" t="s">
        <v>3</v>
      </c>
      <c r="G2233" s="192">
        <v>2128017</v>
      </c>
      <c r="H2233" s="68"/>
      <c r="I2233" s="198" t="s">
        <v>6019</v>
      </c>
      <c r="J2233" s="68"/>
      <c r="K2233" s="68"/>
      <c r="L2233" s="68"/>
      <c r="M2233" s="68"/>
      <c r="N2233" s="362"/>
      <c r="O2233" s="362"/>
      <c r="P2233" s="216">
        <v>0</v>
      </c>
      <c r="Q2233" s="216">
        <v>180</v>
      </c>
      <c r="R2233" s="68" t="s">
        <v>638</v>
      </c>
      <c r="S2233" s="363"/>
      <c r="T2233" s="277"/>
    </row>
    <row r="2234" spans="1:20" ht="51">
      <c r="A2234" s="192">
        <v>203</v>
      </c>
      <c r="B2234" s="68"/>
      <c r="C2234" s="214" t="s">
        <v>86</v>
      </c>
      <c r="D2234" s="215">
        <v>45131</v>
      </c>
      <c r="E2234" s="192" t="s">
        <v>4974</v>
      </c>
      <c r="F2234" s="192" t="s">
        <v>3</v>
      </c>
      <c r="G2234" s="192">
        <v>2128031</v>
      </c>
      <c r="H2234" s="68"/>
      <c r="I2234" s="198" t="s">
        <v>6020</v>
      </c>
      <c r="J2234" s="68"/>
      <c r="K2234" s="68"/>
      <c r="L2234" s="68"/>
      <c r="M2234" s="68"/>
      <c r="N2234" s="362"/>
      <c r="O2234" s="362"/>
      <c r="P2234" s="216">
        <v>0</v>
      </c>
      <c r="Q2234" s="216">
        <v>30</v>
      </c>
      <c r="R2234" s="68" t="s">
        <v>638</v>
      </c>
      <c r="S2234" s="363"/>
      <c r="T2234" s="277"/>
    </row>
    <row r="2235" spans="1:20" ht="51">
      <c r="A2235" s="192">
        <v>203</v>
      </c>
      <c r="B2235" s="68"/>
      <c r="C2235" s="214" t="s">
        <v>86</v>
      </c>
      <c r="D2235" s="215">
        <v>45131</v>
      </c>
      <c r="E2235" s="192" t="s">
        <v>4975</v>
      </c>
      <c r="F2235" s="192" t="s">
        <v>3</v>
      </c>
      <c r="G2235" s="192">
        <v>2128041</v>
      </c>
      <c r="H2235" s="68"/>
      <c r="I2235" s="198" t="s">
        <v>6021</v>
      </c>
      <c r="J2235" s="68"/>
      <c r="K2235" s="68"/>
      <c r="L2235" s="68"/>
      <c r="M2235" s="68"/>
      <c r="N2235" s="362"/>
      <c r="O2235" s="362"/>
      <c r="P2235" s="216">
        <v>0</v>
      </c>
      <c r="Q2235" s="216">
        <v>15</v>
      </c>
      <c r="R2235" s="68" t="s">
        <v>638</v>
      </c>
      <c r="S2235" s="363"/>
      <c r="T2235" s="277"/>
    </row>
    <row r="2236" spans="1:20" ht="63.75">
      <c r="A2236" s="192" t="s">
        <v>542</v>
      </c>
      <c r="B2236" s="68"/>
      <c r="C2236" s="214" t="s">
        <v>691</v>
      </c>
      <c r="D2236" s="215">
        <v>45131</v>
      </c>
      <c r="E2236" s="192" t="s">
        <v>4976</v>
      </c>
      <c r="F2236" s="192" t="s">
        <v>10</v>
      </c>
      <c r="G2236" s="192">
        <v>17609</v>
      </c>
      <c r="H2236" s="68"/>
      <c r="I2236" s="198" t="s">
        <v>6022</v>
      </c>
      <c r="J2236" s="68"/>
      <c r="K2236" s="68"/>
      <c r="L2236" s="68"/>
      <c r="M2236" s="68"/>
      <c r="N2236" s="362"/>
      <c r="O2236" s="362"/>
      <c r="P2236" s="216">
        <v>15880.82</v>
      </c>
      <c r="Q2236" s="216">
        <v>0</v>
      </c>
      <c r="R2236" s="68" t="s">
        <v>638</v>
      </c>
      <c r="S2236" s="363"/>
      <c r="T2236" s="277"/>
    </row>
    <row r="2237" spans="1:20" ht="51">
      <c r="A2237" s="192" t="s">
        <v>542</v>
      </c>
      <c r="B2237" s="68"/>
      <c r="C2237" s="214" t="s">
        <v>691</v>
      </c>
      <c r="D2237" s="215">
        <v>45131</v>
      </c>
      <c r="E2237" s="192" t="s">
        <v>4977</v>
      </c>
      <c r="F2237" s="192" t="s">
        <v>10</v>
      </c>
      <c r="G2237" s="192">
        <v>17590</v>
      </c>
      <c r="H2237" s="68"/>
      <c r="I2237" s="198" t="s">
        <v>6023</v>
      </c>
      <c r="J2237" s="68"/>
      <c r="K2237" s="68"/>
      <c r="L2237" s="68"/>
      <c r="M2237" s="68"/>
      <c r="N2237" s="362"/>
      <c r="O2237" s="362"/>
      <c r="P2237" s="216">
        <v>396.22</v>
      </c>
      <c r="Q2237" s="216">
        <v>0</v>
      </c>
      <c r="R2237" s="68" t="s">
        <v>638</v>
      </c>
      <c r="S2237" s="363"/>
      <c r="T2237" s="277"/>
    </row>
    <row r="2238" spans="1:20" ht="89.25">
      <c r="A2238" s="192">
        <v>66</v>
      </c>
      <c r="B2238" s="68"/>
      <c r="C2238" s="214" t="s">
        <v>46</v>
      </c>
      <c r="D2238" s="215">
        <v>45131</v>
      </c>
      <c r="E2238" s="192" t="s">
        <v>4978</v>
      </c>
      <c r="F2238" s="192" t="s">
        <v>639</v>
      </c>
      <c r="G2238" s="192">
        <v>6130539</v>
      </c>
      <c r="H2238" s="68"/>
      <c r="I2238" s="198" t="s">
        <v>6024</v>
      </c>
      <c r="J2238" s="68"/>
      <c r="K2238" s="68"/>
      <c r="L2238" s="68"/>
      <c r="M2238" s="68"/>
      <c r="N2238" s="362"/>
      <c r="O2238" s="362"/>
      <c r="P2238" s="216">
        <v>0</v>
      </c>
      <c r="Q2238" s="216">
        <v>83773.399999999994</v>
      </c>
      <c r="R2238" s="68" t="s">
        <v>638</v>
      </c>
      <c r="S2238" s="363"/>
      <c r="T2238" s="277"/>
    </row>
    <row r="2239" spans="1:20" ht="51">
      <c r="A2239" s="192">
        <v>862</v>
      </c>
      <c r="B2239" s="68"/>
      <c r="C2239" s="214" t="s">
        <v>187</v>
      </c>
      <c r="D2239" s="215">
        <v>45131</v>
      </c>
      <c r="E2239" s="192" t="s">
        <v>4979</v>
      </c>
      <c r="F2239" s="192" t="s">
        <v>3</v>
      </c>
      <c r="G2239" s="192">
        <v>2127980</v>
      </c>
      <c r="H2239" s="68"/>
      <c r="I2239" s="198" t="s">
        <v>6025</v>
      </c>
      <c r="J2239" s="68"/>
      <c r="K2239" s="68"/>
      <c r="L2239" s="68"/>
      <c r="M2239" s="68"/>
      <c r="N2239" s="362"/>
      <c r="O2239" s="362"/>
      <c r="P2239" s="216">
        <v>0</v>
      </c>
      <c r="Q2239" s="216">
        <v>2237.71</v>
      </c>
      <c r="R2239" s="68" t="s">
        <v>638</v>
      </c>
      <c r="S2239" s="363"/>
      <c r="T2239" s="277"/>
    </row>
    <row r="2240" spans="1:20" ht="63.75">
      <c r="A2240" s="192" t="s">
        <v>541</v>
      </c>
      <c r="B2240" s="68"/>
      <c r="C2240" s="214" t="s">
        <v>590</v>
      </c>
      <c r="D2240" s="215">
        <v>45131</v>
      </c>
      <c r="E2240" s="192" t="s">
        <v>4980</v>
      </c>
      <c r="F2240" s="192" t="s">
        <v>3</v>
      </c>
      <c r="G2240" s="192">
        <v>2127985</v>
      </c>
      <c r="H2240" s="68"/>
      <c r="I2240" s="198" t="s">
        <v>6026</v>
      </c>
      <c r="J2240" s="68"/>
      <c r="K2240" s="68"/>
      <c r="L2240" s="68"/>
      <c r="M2240" s="68"/>
      <c r="N2240" s="362"/>
      <c r="O2240" s="362"/>
      <c r="P2240" s="216">
        <v>0</v>
      </c>
      <c r="Q2240" s="216">
        <v>115677.56</v>
      </c>
      <c r="R2240" s="68" t="s">
        <v>638</v>
      </c>
      <c r="S2240" s="363"/>
      <c r="T2240" s="277"/>
    </row>
    <row r="2241" spans="1:20" ht="51">
      <c r="A2241" s="192" t="s">
        <v>550</v>
      </c>
      <c r="B2241" s="68"/>
      <c r="C2241" s="214" t="s">
        <v>589</v>
      </c>
      <c r="D2241" s="215">
        <v>45131</v>
      </c>
      <c r="E2241" s="192" t="s">
        <v>4981</v>
      </c>
      <c r="F2241" s="192" t="s">
        <v>3</v>
      </c>
      <c r="G2241" s="192">
        <v>2127992</v>
      </c>
      <c r="H2241" s="68"/>
      <c r="I2241" s="198" t="s">
        <v>6027</v>
      </c>
      <c r="J2241" s="68"/>
      <c r="K2241" s="68"/>
      <c r="L2241" s="68"/>
      <c r="M2241" s="68"/>
      <c r="N2241" s="362"/>
      <c r="O2241" s="362"/>
      <c r="P2241" s="216">
        <v>0</v>
      </c>
      <c r="Q2241" s="216">
        <v>3009</v>
      </c>
      <c r="R2241" s="68" t="s">
        <v>638</v>
      </c>
      <c r="S2241" s="363"/>
      <c r="T2241" s="277"/>
    </row>
    <row r="2242" spans="1:20" ht="51">
      <c r="A2242" s="192" t="s">
        <v>550</v>
      </c>
      <c r="B2242" s="68"/>
      <c r="C2242" s="214" t="s">
        <v>589</v>
      </c>
      <c r="D2242" s="215">
        <v>45131</v>
      </c>
      <c r="E2242" s="192" t="s">
        <v>4982</v>
      </c>
      <c r="F2242" s="192" t="s">
        <v>3</v>
      </c>
      <c r="G2242" s="192">
        <v>2127994</v>
      </c>
      <c r="H2242" s="68"/>
      <c r="I2242" s="198" t="s">
        <v>6028</v>
      </c>
      <c r="J2242" s="68"/>
      <c r="K2242" s="68"/>
      <c r="L2242" s="68"/>
      <c r="M2242" s="68"/>
      <c r="N2242" s="362"/>
      <c r="O2242" s="362"/>
      <c r="P2242" s="216">
        <v>0</v>
      </c>
      <c r="Q2242" s="216">
        <v>4747.96</v>
      </c>
      <c r="R2242" s="68" t="s">
        <v>638</v>
      </c>
      <c r="S2242" s="363"/>
      <c r="T2242" s="277"/>
    </row>
    <row r="2243" spans="1:20" ht="51">
      <c r="A2243" s="192">
        <v>290</v>
      </c>
      <c r="B2243" s="68"/>
      <c r="C2243" s="214" t="s">
        <v>118</v>
      </c>
      <c r="D2243" s="215">
        <v>45131</v>
      </c>
      <c r="E2243" s="192" t="s">
        <v>4983</v>
      </c>
      <c r="F2243" s="192" t="s">
        <v>3</v>
      </c>
      <c r="G2243" s="192">
        <v>2127995</v>
      </c>
      <c r="H2243" s="68"/>
      <c r="I2243" s="198" t="s">
        <v>6029</v>
      </c>
      <c r="J2243" s="68"/>
      <c r="K2243" s="68"/>
      <c r="L2243" s="68"/>
      <c r="M2243" s="68"/>
      <c r="N2243" s="362"/>
      <c r="O2243" s="362"/>
      <c r="P2243" s="216">
        <v>0</v>
      </c>
      <c r="Q2243" s="216">
        <v>378</v>
      </c>
      <c r="R2243" s="68" t="s">
        <v>638</v>
      </c>
      <c r="S2243" s="363"/>
      <c r="T2243" s="277"/>
    </row>
    <row r="2244" spans="1:20" ht="51">
      <c r="A2244" s="192">
        <v>290</v>
      </c>
      <c r="B2244" s="68"/>
      <c r="C2244" s="214" t="s">
        <v>118</v>
      </c>
      <c r="D2244" s="215">
        <v>45131</v>
      </c>
      <c r="E2244" s="192" t="s">
        <v>4984</v>
      </c>
      <c r="F2244" s="192" t="s">
        <v>3</v>
      </c>
      <c r="G2244" s="192">
        <v>2127996</v>
      </c>
      <c r="H2244" s="68"/>
      <c r="I2244" s="198" t="s">
        <v>6030</v>
      </c>
      <c r="J2244" s="68"/>
      <c r="K2244" s="68"/>
      <c r="L2244" s="68"/>
      <c r="M2244" s="68"/>
      <c r="N2244" s="362"/>
      <c r="O2244" s="362"/>
      <c r="P2244" s="216">
        <v>0</v>
      </c>
      <c r="Q2244" s="216">
        <v>2304</v>
      </c>
      <c r="R2244" s="68" t="s">
        <v>638</v>
      </c>
      <c r="S2244" s="363"/>
      <c r="T2244" s="277"/>
    </row>
    <row r="2245" spans="1:20" ht="63.75">
      <c r="A2245" s="192">
        <v>580</v>
      </c>
      <c r="B2245" s="68"/>
      <c r="C2245" s="214" t="s">
        <v>169</v>
      </c>
      <c r="D2245" s="215">
        <v>45131</v>
      </c>
      <c r="E2245" s="192" t="s">
        <v>4985</v>
      </c>
      <c r="F2245" s="192" t="s">
        <v>3</v>
      </c>
      <c r="G2245" s="192">
        <v>2128010</v>
      </c>
      <c r="H2245" s="68"/>
      <c r="I2245" s="198" t="s">
        <v>6031</v>
      </c>
      <c r="J2245" s="68"/>
      <c r="K2245" s="68"/>
      <c r="L2245" s="68"/>
      <c r="M2245" s="68"/>
      <c r="N2245" s="362"/>
      <c r="O2245" s="362"/>
      <c r="P2245" s="216">
        <v>0</v>
      </c>
      <c r="Q2245" s="216">
        <v>198.65</v>
      </c>
      <c r="R2245" s="68" t="s">
        <v>638</v>
      </c>
      <c r="S2245" s="363"/>
      <c r="T2245" s="277"/>
    </row>
    <row r="2246" spans="1:20" ht="63.75">
      <c r="A2246" s="192" t="s">
        <v>541</v>
      </c>
      <c r="B2246" s="68"/>
      <c r="C2246" s="214" t="s">
        <v>590</v>
      </c>
      <c r="D2246" s="215">
        <v>45131</v>
      </c>
      <c r="E2246" s="192" t="s">
        <v>4986</v>
      </c>
      <c r="F2246" s="192" t="s">
        <v>3</v>
      </c>
      <c r="G2246" s="192">
        <v>2128011</v>
      </c>
      <c r="H2246" s="68"/>
      <c r="I2246" s="198" t="s">
        <v>6032</v>
      </c>
      <c r="J2246" s="68"/>
      <c r="K2246" s="68"/>
      <c r="L2246" s="68"/>
      <c r="M2246" s="68"/>
      <c r="N2246" s="362"/>
      <c r="O2246" s="362"/>
      <c r="P2246" s="216">
        <v>0</v>
      </c>
      <c r="Q2246" s="216">
        <v>737980.69</v>
      </c>
      <c r="R2246" s="68" t="s">
        <v>638</v>
      </c>
      <c r="S2246" s="363"/>
      <c r="T2246" s="277"/>
    </row>
    <row r="2247" spans="1:20" ht="102">
      <c r="A2247" s="192">
        <v>576</v>
      </c>
      <c r="B2247" s="68"/>
      <c r="C2247" s="214" t="s">
        <v>1247</v>
      </c>
      <c r="D2247" s="215">
        <v>45131</v>
      </c>
      <c r="E2247" s="192" t="s">
        <v>4987</v>
      </c>
      <c r="F2247" s="192" t="s">
        <v>601</v>
      </c>
      <c r="G2247" s="192">
        <v>18780</v>
      </c>
      <c r="H2247" s="68"/>
      <c r="I2247" s="198" t="s">
        <v>6033</v>
      </c>
      <c r="J2247" s="68"/>
      <c r="K2247" s="68"/>
      <c r="L2247" s="68"/>
      <c r="M2247" s="68"/>
      <c r="N2247" s="362"/>
      <c r="O2247" s="362"/>
      <c r="P2247" s="216">
        <v>130.91999999999999</v>
      </c>
      <c r="Q2247" s="216">
        <v>0</v>
      </c>
      <c r="R2247" s="68" t="s">
        <v>638</v>
      </c>
      <c r="S2247" s="363"/>
      <c r="T2247" s="277"/>
    </row>
    <row r="2248" spans="1:20" ht="63.75">
      <c r="A2248" s="192">
        <v>572</v>
      </c>
      <c r="B2248" s="68"/>
      <c r="C2248" s="214" t="s">
        <v>166</v>
      </c>
      <c r="D2248" s="215">
        <v>45131</v>
      </c>
      <c r="E2248" s="192" t="s">
        <v>4988</v>
      </c>
      <c r="F2248" s="192" t="s">
        <v>6</v>
      </c>
      <c r="G2248" s="192">
        <v>4021</v>
      </c>
      <c r="H2248" s="68"/>
      <c r="I2248" s="198" t="s">
        <v>6034</v>
      </c>
      <c r="J2248" s="68"/>
      <c r="K2248" s="68"/>
      <c r="L2248" s="68"/>
      <c r="M2248" s="68"/>
      <c r="N2248" s="362"/>
      <c r="O2248" s="362"/>
      <c r="P2248" s="216">
        <v>0</v>
      </c>
      <c r="Q2248" s="216">
        <v>11353999.970000001</v>
      </c>
      <c r="R2248" s="68" t="s">
        <v>638</v>
      </c>
      <c r="S2248" s="363"/>
      <c r="T2248" s="277"/>
    </row>
    <row r="2249" spans="1:20" ht="51">
      <c r="A2249" s="192">
        <v>572</v>
      </c>
      <c r="B2249" s="68"/>
      <c r="C2249" s="214" t="s">
        <v>166</v>
      </c>
      <c r="D2249" s="215">
        <v>45131</v>
      </c>
      <c r="E2249" s="192" t="s">
        <v>4989</v>
      </c>
      <c r="F2249" s="192" t="s">
        <v>6</v>
      </c>
      <c r="G2249" s="192">
        <v>4018</v>
      </c>
      <c r="H2249" s="68"/>
      <c r="I2249" s="198" t="s">
        <v>6035</v>
      </c>
      <c r="J2249" s="68"/>
      <c r="K2249" s="68"/>
      <c r="L2249" s="68"/>
      <c r="M2249" s="68"/>
      <c r="N2249" s="362"/>
      <c r="O2249" s="362"/>
      <c r="P2249" s="216">
        <v>0</v>
      </c>
      <c r="Q2249" s="216">
        <v>11465840.939999999</v>
      </c>
      <c r="R2249" s="68" t="s">
        <v>638</v>
      </c>
      <c r="S2249" s="363"/>
      <c r="T2249" s="277"/>
    </row>
    <row r="2250" spans="1:20" ht="63.75">
      <c r="A2250" s="192">
        <v>578</v>
      </c>
      <c r="B2250" s="68"/>
      <c r="C2250" s="214" t="s">
        <v>168</v>
      </c>
      <c r="D2250" s="215">
        <v>45131</v>
      </c>
      <c r="E2250" s="192" t="s">
        <v>4990</v>
      </c>
      <c r="F2250" s="192" t="s">
        <v>6</v>
      </c>
      <c r="G2250" s="192">
        <v>4016</v>
      </c>
      <c r="H2250" s="68"/>
      <c r="I2250" s="198" t="s">
        <v>6036</v>
      </c>
      <c r="J2250" s="68"/>
      <c r="K2250" s="68"/>
      <c r="L2250" s="68"/>
      <c r="M2250" s="68"/>
      <c r="N2250" s="362"/>
      <c r="O2250" s="362"/>
      <c r="P2250" s="216">
        <v>0</v>
      </c>
      <c r="Q2250" s="216">
        <v>7757103.5499999998</v>
      </c>
      <c r="R2250" s="68" t="s">
        <v>638</v>
      </c>
      <c r="S2250" s="363"/>
      <c r="T2250" s="277"/>
    </row>
    <row r="2251" spans="1:20" ht="63.75">
      <c r="A2251" s="192">
        <v>10</v>
      </c>
      <c r="B2251" s="68"/>
      <c r="C2251" s="214" t="s">
        <v>38</v>
      </c>
      <c r="D2251" s="215">
        <v>45131</v>
      </c>
      <c r="E2251" s="192" t="s">
        <v>4991</v>
      </c>
      <c r="F2251" s="192" t="s">
        <v>14</v>
      </c>
      <c r="G2251" s="192">
        <v>2349636</v>
      </c>
      <c r="H2251" s="68"/>
      <c r="I2251" s="198" t="s">
        <v>6037</v>
      </c>
      <c r="J2251" s="68"/>
      <c r="K2251" s="68"/>
      <c r="L2251" s="68"/>
      <c r="M2251" s="68"/>
      <c r="N2251" s="362"/>
      <c r="O2251" s="362"/>
      <c r="P2251" s="216">
        <v>50</v>
      </c>
      <c r="Q2251" s="216">
        <v>0</v>
      </c>
      <c r="R2251" s="68" t="s">
        <v>638</v>
      </c>
      <c r="S2251" s="363"/>
      <c r="T2251" s="277"/>
    </row>
    <row r="2252" spans="1:20" ht="63.75">
      <c r="A2252" s="192">
        <v>10</v>
      </c>
      <c r="B2252" s="68"/>
      <c r="C2252" s="214" t="s">
        <v>38</v>
      </c>
      <c r="D2252" s="215">
        <v>45131</v>
      </c>
      <c r="E2252" s="192" t="s">
        <v>4992</v>
      </c>
      <c r="F2252" s="192" t="s">
        <v>14</v>
      </c>
      <c r="G2252" s="192">
        <v>2349638</v>
      </c>
      <c r="H2252" s="68"/>
      <c r="I2252" s="198" t="s">
        <v>6038</v>
      </c>
      <c r="J2252" s="68"/>
      <c r="K2252" s="68"/>
      <c r="L2252" s="68"/>
      <c r="M2252" s="68"/>
      <c r="N2252" s="362"/>
      <c r="O2252" s="362"/>
      <c r="P2252" s="216">
        <v>50</v>
      </c>
      <c r="Q2252" s="216">
        <v>0</v>
      </c>
      <c r="R2252" s="68" t="s">
        <v>638</v>
      </c>
      <c r="S2252" s="363"/>
      <c r="T2252" s="277"/>
    </row>
    <row r="2253" spans="1:20" ht="63.75">
      <c r="A2253" s="192">
        <v>10</v>
      </c>
      <c r="B2253" s="68"/>
      <c r="C2253" s="214" t="s">
        <v>38</v>
      </c>
      <c r="D2253" s="215">
        <v>45131</v>
      </c>
      <c r="E2253" s="192" t="s">
        <v>4993</v>
      </c>
      <c r="F2253" s="192" t="s">
        <v>14</v>
      </c>
      <c r="G2253" s="192">
        <v>2349640</v>
      </c>
      <c r="H2253" s="68"/>
      <c r="I2253" s="198" t="s">
        <v>6039</v>
      </c>
      <c r="J2253" s="68"/>
      <c r="K2253" s="68"/>
      <c r="L2253" s="68"/>
      <c r="M2253" s="68"/>
      <c r="N2253" s="362"/>
      <c r="O2253" s="362"/>
      <c r="P2253" s="216">
        <v>50</v>
      </c>
      <c r="Q2253" s="216">
        <v>0</v>
      </c>
      <c r="R2253" s="68" t="s">
        <v>638</v>
      </c>
      <c r="S2253" s="363"/>
      <c r="T2253" s="277"/>
    </row>
    <row r="2254" spans="1:20" ht="63.75">
      <c r="A2254" s="192">
        <v>513</v>
      </c>
      <c r="B2254" s="68"/>
      <c r="C2254" s="214" t="s">
        <v>160</v>
      </c>
      <c r="D2254" s="215">
        <v>45131</v>
      </c>
      <c r="E2254" s="192" t="s">
        <v>4994</v>
      </c>
      <c r="F2254" s="192" t="s">
        <v>10</v>
      </c>
      <c r="G2254" s="192">
        <v>1064959</v>
      </c>
      <c r="H2254" s="68"/>
      <c r="I2254" s="198" t="s">
        <v>6040</v>
      </c>
      <c r="J2254" s="68"/>
      <c r="K2254" s="68"/>
      <c r="L2254" s="68"/>
      <c r="M2254" s="68"/>
      <c r="N2254" s="362"/>
      <c r="O2254" s="362"/>
      <c r="P2254" s="216">
        <v>50</v>
      </c>
      <c r="Q2254" s="216">
        <v>0</v>
      </c>
      <c r="R2254" s="68" t="s">
        <v>638</v>
      </c>
      <c r="S2254" s="363"/>
      <c r="T2254" s="277"/>
    </row>
    <row r="2255" spans="1:20" ht="76.5">
      <c r="A2255" s="192">
        <v>389</v>
      </c>
      <c r="B2255" s="68"/>
      <c r="C2255" s="214" t="s">
        <v>1422</v>
      </c>
      <c r="D2255" s="215">
        <v>45131</v>
      </c>
      <c r="E2255" s="192" t="s">
        <v>4995</v>
      </c>
      <c r="F2255" s="192" t="s">
        <v>10</v>
      </c>
      <c r="G2255" s="192">
        <v>1064983</v>
      </c>
      <c r="H2255" s="68"/>
      <c r="I2255" s="198" t="s">
        <v>6041</v>
      </c>
      <c r="J2255" s="68"/>
      <c r="K2255" s="68"/>
      <c r="L2255" s="68"/>
      <c r="M2255" s="68"/>
      <c r="N2255" s="362"/>
      <c r="O2255" s="362"/>
      <c r="P2255" s="216">
        <v>50</v>
      </c>
      <c r="Q2255" s="216">
        <v>0</v>
      </c>
      <c r="R2255" s="68" t="s">
        <v>638</v>
      </c>
      <c r="S2255" s="363"/>
      <c r="T2255" s="277"/>
    </row>
    <row r="2256" spans="1:20" ht="76.5">
      <c r="A2256" s="192">
        <v>513</v>
      </c>
      <c r="B2256" s="68"/>
      <c r="C2256" s="214" t="s">
        <v>160</v>
      </c>
      <c r="D2256" s="215">
        <v>45131</v>
      </c>
      <c r="E2256" s="192" t="s">
        <v>4996</v>
      </c>
      <c r="F2256" s="192" t="s">
        <v>10</v>
      </c>
      <c r="G2256" s="192">
        <v>1064967</v>
      </c>
      <c r="H2256" s="68"/>
      <c r="I2256" s="198" t="s">
        <v>6042</v>
      </c>
      <c r="J2256" s="68"/>
      <c r="K2256" s="68"/>
      <c r="L2256" s="68"/>
      <c r="M2256" s="68"/>
      <c r="N2256" s="362"/>
      <c r="O2256" s="362"/>
      <c r="P2256" s="216">
        <v>50</v>
      </c>
      <c r="Q2256" s="216">
        <v>0</v>
      </c>
      <c r="R2256" s="68" t="s">
        <v>638</v>
      </c>
      <c r="S2256" s="363"/>
      <c r="T2256" s="277"/>
    </row>
    <row r="2257" spans="1:20" ht="76.5">
      <c r="A2257" s="192">
        <v>389</v>
      </c>
      <c r="B2257" s="68"/>
      <c r="C2257" s="214" t="s">
        <v>1422</v>
      </c>
      <c r="D2257" s="215">
        <v>45131</v>
      </c>
      <c r="E2257" s="192" t="s">
        <v>4997</v>
      </c>
      <c r="F2257" s="192" t="s">
        <v>10</v>
      </c>
      <c r="G2257" s="192">
        <v>1064971</v>
      </c>
      <c r="H2257" s="68"/>
      <c r="I2257" s="198" t="s">
        <v>6043</v>
      </c>
      <c r="J2257" s="68"/>
      <c r="K2257" s="68"/>
      <c r="L2257" s="68"/>
      <c r="M2257" s="68"/>
      <c r="N2257" s="362"/>
      <c r="O2257" s="362"/>
      <c r="P2257" s="216">
        <v>50</v>
      </c>
      <c r="Q2257" s="216">
        <v>0</v>
      </c>
      <c r="R2257" s="68" t="s">
        <v>638</v>
      </c>
      <c r="S2257" s="363"/>
      <c r="T2257" s="277"/>
    </row>
    <row r="2258" spans="1:20" ht="76.5">
      <c r="A2258" s="192">
        <v>117</v>
      </c>
      <c r="B2258" s="68"/>
      <c r="C2258" s="214" t="s">
        <v>54</v>
      </c>
      <c r="D2258" s="215">
        <v>45131</v>
      </c>
      <c r="E2258" s="192" t="s">
        <v>4998</v>
      </c>
      <c r="F2258" s="192" t="s">
        <v>10</v>
      </c>
      <c r="G2258" s="192">
        <v>1064972</v>
      </c>
      <c r="H2258" s="68"/>
      <c r="I2258" s="198" t="s">
        <v>6044</v>
      </c>
      <c r="J2258" s="68"/>
      <c r="K2258" s="68"/>
      <c r="L2258" s="68"/>
      <c r="M2258" s="68"/>
      <c r="N2258" s="362"/>
      <c r="O2258" s="362"/>
      <c r="P2258" s="216">
        <v>50</v>
      </c>
      <c r="Q2258" s="216">
        <v>0</v>
      </c>
      <c r="R2258" s="68" t="s">
        <v>638</v>
      </c>
      <c r="S2258" s="363"/>
      <c r="T2258" s="277"/>
    </row>
    <row r="2259" spans="1:20" ht="76.5">
      <c r="A2259" s="192">
        <v>513</v>
      </c>
      <c r="B2259" s="68"/>
      <c r="C2259" s="214" t="s">
        <v>160</v>
      </c>
      <c r="D2259" s="215">
        <v>45131</v>
      </c>
      <c r="E2259" s="192" t="s">
        <v>4999</v>
      </c>
      <c r="F2259" s="192" t="s">
        <v>10</v>
      </c>
      <c r="G2259" s="192">
        <v>1064977</v>
      </c>
      <c r="H2259" s="68"/>
      <c r="I2259" s="198" t="s">
        <v>6045</v>
      </c>
      <c r="J2259" s="68"/>
      <c r="K2259" s="68"/>
      <c r="L2259" s="68"/>
      <c r="M2259" s="68"/>
      <c r="N2259" s="362"/>
      <c r="O2259" s="362"/>
      <c r="P2259" s="216">
        <v>50</v>
      </c>
      <c r="Q2259" s="216">
        <v>0</v>
      </c>
      <c r="R2259" s="68" t="s">
        <v>638</v>
      </c>
      <c r="S2259" s="363"/>
      <c r="T2259" s="277"/>
    </row>
    <row r="2260" spans="1:20" ht="76.5">
      <c r="A2260" s="192">
        <v>117</v>
      </c>
      <c r="B2260" s="68"/>
      <c r="C2260" s="214" t="s">
        <v>54</v>
      </c>
      <c r="D2260" s="215">
        <v>45131</v>
      </c>
      <c r="E2260" s="192" t="s">
        <v>5000</v>
      </c>
      <c r="F2260" s="192" t="s">
        <v>10</v>
      </c>
      <c r="G2260" s="192">
        <v>1064960</v>
      </c>
      <c r="H2260" s="68"/>
      <c r="I2260" s="198" t="s">
        <v>6046</v>
      </c>
      <c r="J2260" s="68"/>
      <c r="K2260" s="68"/>
      <c r="L2260" s="68"/>
      <c r="M2260" s="68"/>
      <c r="N2260" s="362"/>
      <c r="O2260" s="362"/>
      <c r="P2260" s="216">
        <v>50</v>
      </c>
      <c r="Q2260" s="216">
        <v>0</v>
      </c>
      <c r="R2260" s="68" t="s">
        <v>638</v>
      </c>
      <c r="S2260" s="363"/>
      <c r="T2260" s="277"/>
    </row>
    <row r="2261" spans="1:20" ht="38.25">
      <c r="A2261" s="192">
        <v>213</v>
      </c>
      <c r="B2261" s="68"/>
      <c r="C2261" s="214" t="s">
        <v>91</v>
      </c>
      <c r="D2261" s="215">
        <v>45132</v>
      </c>
      <c r="E2261" s="192" t="s">
        <v>5001</v>
      </c>
      <c r="F2261" s="192" t="s">
        <v>3</v>
      </c>
      <c r="G2261" s="192">
        <v>2128244</v>
      </c>
      <c r="H2261" s="68"/>
      <c r="I2261" s="198" t="s">
        <v>6047</v>
      </c>
      <c r="J2261" s="68"/>
      <c r="K2261" s="68"/>
      <c r="L2261" s="68"/>
      <c r="M2261" s="68"/>
      <c r="N2261" s="362"/>
      <c r="O2261" s="362"/>
      <c r="P2261" s="216">
        <v>0</v>
      </c>
      <c r="Q2261" s="216">
        <v>20</v>
      </c>
      <c r="R2261" s="68" t="s">
        <v>638</v>
      </c>
      <c r="S2261" s="363"/>
      <c r="T2261" s="277"/>
    </row>
    <row r="2262" spans="1:20" ht="51">
      <c r="A2262" s="192">
        <v>283</v>
      </c>
      <c r="B2262" s="68"/>
      <c r="C2262" s="214" t="s">
        <v>115</v>
      </c>
      <c r="D2262" s="215">
        <v>45132</v>
      </c>
      <c r="E2262" s="192" t="s">
        <v>5002</v>
      </c>
      <c r="F2262" s="192" t="s">
        <v>3</v>
      </c>
      <c r="G2262" s="192">
        <v>2128246</v>
      </c>
      <c r="H2262" s="68"/>
      <c r="I2262" s="198" t="s">
        <v>6048</v>
      </c>
      <c r="J2262" s="68"/>
      <c r="K2262" s="68"/>
      <c r="L2262" s="68"/>
      <c r="M2262" s="68"/>
      <c r="N2262" s="362"/>
      <c r="O2262" s="362"/>
      <c r="P2262" s="216">
        <v>0</v>
      </c>
      <c r="Q2262" s="216">
        <v>1800</v>
      </c>
      <c r="R2262" s="68" t="s">
        <v>638</v>
      </c>
      <c r="S2262" s="363"/>
      <c r="T2262" s="277"/>
    </row>
    <row r="2263" spans="1:20" ht="38.25">
      <c r="A2263" s="192">
        <v>70</v>
      </c>
      <c r="B2263" s="68"/>
      <c r="C2263" s="214" t="s">
        <v>47</v>
      </c>
      <c r="D2263" s="215">
        <v>45132</v>
      </c>
      <c r="E2263" s="192" t="s">
        <v>5003</v>
      </c>
      <c r="F2263" s="192" t="s">
        <v>3</v>
      </c>
      <c r="G2263" s="192">
        <v>2128249</v>
      </c>
      <c r="H2263" s="68"/>
      <c r="I2263" s="198" t="s">
        <v>6049</v>
      </c>
      <c r="J2263" s="68"/>
      <c r="K2263" s="68"/>
      <c r="L2263" s="68"/>
      <c r="M2263" s="68"/>
      <c r="N2263" s="362"/>
      <c r="O2263" s="362"/>
      <c r="P2263" s="216">
        <v>0</v>
      </c>
      <c r="Q2263" s="216">
        <v>257.39999999999998</v>
      </c>
      <c r="R2263" s="68" t="s">
        <v>638</v>
      </c>
      <c r="S2263" s="363"/>
      <c r="T2263" s="277"/>
    </row>
    <row r="2264" spans="1:20" ht="51">
      <c r="A2264" s="192">
        <v>203</v>
      </c>
      <c r="B2264" s="68"/>
      <c r="C2264" s="214" t="s">
        <v>86</v>
      </c>
      <c r="D2264" s="215">
        <v>45132</v>
      </c>
      <c r="E2264" s="192" t="s">
        <v>5004</v>
      </c>
      <c r="F2264" s="192" t="s">
        <v>3</v>
      </c>
      <c r="G2264" s="192">
        <v>2128250</v>
      </c>
      <c r="H2264" s="68"/>
      <c r="I2264" s="198" t="s">
        <v>6050</v>
      </c>
      <c r="J2264" s="68"/>
      <c r="K2264" s="68"/>
      <c r="L2264" s="68"/>
      <c r="M2264" s="68"/>
      <c r="N2264" s="362"/>
      <c r="O2264" s="362"/>
      <c r="P2264" s="216">
        <v>0</v>
      </c>
      <c r="Q2264" s="216">
        <v>15</v>
      </c>
      <c r="R2264" s="68" t="s">
        <v>638</v>
      </c>
      <c r="S2264" s="363"/>
      <c r="T2264" s="277"/>
    </row>
    <row r="2265" spans="1:20" ht="51">
      <c r="A2265" s="192">
        <v>203</v>
      </c>
      <c r="B2265" s="68"/>
      <c r="C2265" s="214" t="s">
        <v>86</v>
      </c>
      <c r="D2265" s="215">
        <v>45132</v>
      </c>
      <c r="E2265" s="192" t="s">
        <v>5005</v>
      </c>
      <c r="F2265" s="192" t="s">
        <v>3</v>
      </c>
      <c r="G2265" s="192">
        <v>2128251</v>
      </c>
      <c r="H2265" s="68"/>
      <c r="I2265" s="198" t="s">
        <v>6051</v>
      </c>
      <c r="J2265" s="68"/>
      <c r="K2265" s="68"/>
      <c r="L2265" s="68"/>
      <c r="M2265" s="68"/>
      <c r="N2265" s="362"/>
      <c r="O2265" s="362"/>
      <c r="P2265" s="216">
        <v>0</v>
      </c>
      <c r="Q2265" s="216">
        <v>30</v>
      </c>
      <c r="R2265" s="68" t="s">
        <v>638</v>
      </c>
      <c r="S2265" s="363"/>
      <c r="T2265" s="277"/>
    </row>
    <row r="2266" spans="1:20" ht="76.5">
      <c r="A2266" s="192">
        <v>862</v>
      </c>
      <c r="B2266" s="68"/>
      <c r="C2266" s="214" t="s">
        <v>187</v>
      </c>
      <c r="D2266" s="215">
        <v>45132</v>
      </c>
      <c r="E2266" s="192" t="s">
        <v>5006</v>
      </c>
      <c r="F2266" s="192" t="s">
        <v>639</v>
      </c>
      <c r="G2266" s="192">
        <v>6117907</v>
      </c>
      <c r="H2266" s="68"/>
      <c r="I2266" s="198" t="s">
        <v>6052</v>
      </c>
      <c r="J2266" s="68"/>
      <c r="K2266" s="68"/>
      <c r="L2266" s="68"/>
      <c r="M2266" s="68"/>
      <c r="N2266" s="362"/>
      <c r="O2266" s="362"/>
      <c r="P2266" s="216">
        <v>0</v>
      </c>
      <c r="Q2266" s="216">
        <v>819.78</v>
      </c>
      <c r="R2266" s="68" t="s">
        <v>638</v>
      </c>
      <c r="S2266" s="363"/>
      <c r="T2266" s="277"/>
    </row>
    <row r="2267" spans="1:20" ht="76.5">
      <c r="A2267" s="192">
        <v>862</v>
      </c>
      <c r="B2267" s="68"/>
      <c r="C2267" s="214" t="s">
        <v>187</v>
      </c>
      <c r="D2267" s="215">
        <v>45132</v>
      </c>
      <c r="E2267" s="192" t="s">
        <v>5006</v>
      </c>
      <c r="F2267" s="192" t="s">
        <v>639</v>
      </c>
      <c r="G2267" s="192">
        <v>6117929</v>
      </c>
      <c r="H2267" s="68"/>
      <c r="I2267" s="198" t="s">
        <v>6053</v>
      </c>
      <c r="J2267" s="68"/>
      <c r="K2267" s="68"/>
      <c r="L2267" s="68"/>
      <c r="M2267" s="68"/>
      <c r="N2267" s="362"/>
      <c r="O2267" s="362"/>
      <c r="P2267" s="216">
        <v>0</v>
      </c>
      <c r="Q2267" s="216">
        <v>3240.41</v>
      </c>
      <c r="R2267" s="68" t="s">
        <v>638</v>
      </c>
      <c r="S2267" s="363"/>
      <c r="T2267" s="277"/>
    </row>
    <row r="2268" spans="1:20" ht="63.75">
      <c r="A2268" s="192">
        <v>47</v>
      </c>
      <c r="B2268" s="68"/>
      <c r="C2268" s="214" t="s">
        <v>45</v>
      </c>
      <c r="D2268" s="215">
        <v>45132</v>
      </c>
      <c r="E2268" s="192" t="s">
        <v>5007</v>
      </c>
      <c r="F2268" s="192" t="s">
        <v>3</v>
      </c>
      <c r="G2268" s="192">
        <v>2128257</v>
      </c>
      <c r="H2268" s="68"/>
      <c r="I2268" s="198" t="s">
        <v>6054</v>
      </c>
      <c r="J2268" s="68"/>
      <c r="K2268" s="68"/>
      <c r="L2268" s="68"/>
      <c r="M2268" s="68"/>
      <c r="N2268" s="362"/>
      <c r="O2268" s="362"/>
      <c r="P2268" s="216">
        <v>0</v>
      </c>
      <c r="Q2268" s="216">
        <v>42</v>
      </c>
      <c r="R2268" s="68" t="s">
        <v>638</v>
      </c>
      <c r="S2268" s="363"/>
      <c r="T2268" s="277"/>
    </row>
    <row r="2269" spans="1:20" ht="63.75">
      <c r="A2269" s="192">
        <v>47</v>
      </c>
      <c r="B2269" s="68"/>
      <c r="C2269" s="214" t="s">
        <v>45</v>
      </c>
      <c r="D2269" s="215">
        <v>45132</v>
      </c>
      <c r="E2269" s="192" t="s">
        <v>5008</v>
      </c>
      <c r="F2269" s="192" t="s">
        <v>3</v>
      </c>
      <c r="G2269" s="192">
        <v>2128259</v>
      </c>
      <c r="H2269" s="68"/>
      <c r="I2269" s="198" t="s">
        <v>6055</v>
      </c>
      <c r="J2269" s="68"/>
      <c r="K2269" s="68"/>
      <c r="L2269" s="68"/>
      <c r="M2269" s="68"/>
      <c r="N2269" s="362"/>
      <c r="O2269" s="362"/>
      <c r="P2269" s="216">
        <v>0</v>
      </c>
      <c r="Q2269" s="216">
        <v>42</v>
      </c>
      <c r="R2269" s="68" t="s">
        <v>638</v>
      </c>
      <c r="S2269" s="363"/>
      <c r="T2269" s="277"/>
    </row>
    <row r="2270" spans="1:20" ht="51">
      <c r="A2270" s="192">
        <v>190</v>
      </c>
      <c r="B2270" s="68"/>
      <c r="C2270" s="214" t="s">
        <v>82</v>
      </c>
      <c r="D2270" s="215">
        <v>45132</v>
      </c>
      <c r="E2270" s="192" t="s">
        <v>5009</v>
      </c>
      <c r="F2270" s="192" t="s">
        <v>3</v>
      </c>
      <c r="G2270" s="192">
        <v>2128271</v>
      </c>
      <c r="H2270" s="68"/>
      <c r="I2270" s="198" t="s">
        <v>6056</v>
      </c>
      <c r="J2270" s="68"/>
      <c r="K2270" s="68"/>
      <c r="L2270" s="68"/>
      <c r="M2270" s="68"/>
      <c r="N2270" s="362"/>
      <c r="O2270" s="362"/>
      <c r="P2270" s="216">
        <v>0</v>
      </c>
      <c r="Q2270" s="216">
        <v>444</v>
      </c>
      <c r="R2270" s="68" t="s">
        <v>638</v>
      </c>
      <c r="S2270" s="363"/>
      <c r="T2270" s="277"/>
    </row>
    <row r="2271" spans="1:20" ht="51">
      <c r="A2271" s="192">
        <v>203</v>
      </c>
      <c r="B2271" s="68"/>
      <c r="C2271" s="214" t="s">
        <v>86</v>
      </c>
      <c r="D2271" s="215">
        <v>45132</v>
      </c>
      <c r="E2271" s="192" t="s">
        <v>5010</v>
      </c>
      <c r="F2271" s="192" t="s">
        <v>3</v>
      </c>
      <c r="G2271" s="192">
        <v>2128272</v>
      </c>
      <c r="H2271" s="68"/>
      <c r="I2271" s="198" t="s">
        <v>6057</v>
      </c>
      <c r="J2271" s="68"/>
      <c r="K2271" s="68"/>
      <c r="L2271" s="68"/>
      <c r="M2271" s="68"/>
      <c r="N2271" s="362"/>
      <c r="O2271" s="362"/>
      <c r="P2271" s="216">
        <v>0</v>
      </c>
      <c r="Q2271" s="216">
        <v>15</v>
      </c>
      <c r="R2271" s="68" t="s">
        <v>638</v>
      </c>
      <c r="S2271" s="363"/>
      <c r="T2271" s="277"/>
    </row>
    <row r="2272" spans="1:20" ht="51">
      <c r="A2272" s="192">
        <v>190</v>
      </c>
      <c r="B2272" s="68"/>
      <c r="C2272" s="214" t="s">
        <v>82</v>
      </c>
      <c r="D2272" s="215">
        <v>45132</v>
      </c>
      <c r="E2272" s="192" t="s">
        <v>5011</v>
      </c>
      <c r="F2272" s="192" t="s">
        <v>3</v>
      </c>
      <c r="G2272" s="192">
        <v>2128273</v>
      </c>
      <c r="H2272" s="68"/>
      <c r="I2272" s="198" t="s">
        <v>6058</v>
      </c>
      <c r="J2272" s="68"/>
      <c r="K2272" s="68"/>
      <c r="L2272" s="68"/>
      <c r="M2272" s="68"/>
      <c r="N2272" s="362"/>
      <c r="O2272" s="362"/>
      <c r="P2272" s="216">
        <v>0</v>
      </c>
      <c r="Q2272" s="216">
        <v>1855</v>
      </c>
      <c r="R2272" s="68" t="s">
        <v>638</v>
      </c>
      <c r="S2272" s="363"/>
      <c r="T2272" s="277"/>
    </row>
    <row r="2273" spans="1:20" ht="63.75">
      <c r="A2273" s="192" t="s">
        <v>542</v>
      </c>
      <c r="B2273" s="68"/>
      <c r="C2273" s="214" t="s">
        <v>691</v>
      </c>
      <c r="D2273" s="215">
        <v>45132</v>
      </c>
      <c r="E2273" s="192" t="s">
        <v>5012</v>
      </c>
      <c r="F2273" s="192" t="s">
        <v>10</v>
      </c>
      <c r="G2273" s="192">
        <v>17575</v>
      </c>
      <c r="H2273" s="68"/>
      <c r="I2273" s="198" t="s">
        <v>6059</v>
      </c>
      <c r="J2273" s="68"/>
      <c r="K2273" s="68"/>
      <c r="L2273" s="68"/>
      <c r="M2273" s="68"/>
      <c r="N2273" s="362"/>
      <c r="O2273" s="362"/>
      <c r="P2273" s="216">
        <v>1089.56</v>
      </c>
      <c r="Q2273" s="216">
        <v>0</v>
      </c>
      <c r="R2273" s="68" t="s">
        <v>638</v>
      </c>
      <c r="S2273" s="363"/>
      <c r="T2273" s="277"/>
    </row>
    <row r="2274" spans="1:20" ht="51">
      <c r="A2274" s="192">
        <v>190</v>
      </c>
      <c r="B2274" s="68"/>
      <c r="C2274" s="214" t="s">
        <v>82</v>
      </c>
      <c r="D2274" s="215">
        <v>45132</v>
      </c>
      <c r="E2274" s="192" t="s">
        <v>5013</v>
      </c>
      <c r="F2274" s="192" t="s">
        <v>3</v>
      </c>
      <c r="G2274" s="192">
        <v>2128274</v>
      </c>
      <c r="H2274" s="68"/>
      <c r="I2274" s="198" t="s">
        <v>6060</v>
      </c>
      <c r="J2274" s="68"/>
      <c r="K2274" s="68"/>
      <c r="L2274" s="68"/>
      <c r="M2274" s="68"/>
      <c r="N2274" s="362"/>
      <c r="O2274" s="362"/>
      <c r="P2274" s="216">
        <v>0</v>
      </c>
      <c r="Q2274" s="216">
        <v>377</v>
      </c>
      <c r="R2274" s="68" t="s">
        <v>638</v>
      </c>
      <c r="S2274" s="363"/>
      <c r="T2274" s="277"/>
    </row>
    <row r="2275" spans="1:20" ht="51">
      <c r="A2275" s="192">
        <v>190</v>
      </c>
      <c r="B2275" s="68"/>
      <c r="C2275" s="214" t="s">
        <v>82</v>
      </c>
      <c r="D2275" s="215">
        <v>45132</v>
      </c>
      <c r="E2275" s="192" t="s">
        <v>5014</v>
      </c>
      <c r="F2275" s="192" t="s">
        <v>3</v>
      </c>
      <c r="G2275" s="192">
        <v>2128275</v>
      </c>
      <c r="H2275" s="68"/>
      <c r="I2275" s="198" t="s">
        <v>6061</v>
      </c>
      <c r="J2275" s="68"/>
      <c r="K2275" s="68"/>
      <c r="L2275" s="68"/>
      <c r="M2275" s="68"/>
      <c r="N2275" s="362"/>
      <c r="O2275" s="362"/>
      <c r="P2275" s="216">
        <v>0</v>
      </c>
      <c r="Q2275" s="216">
        <v>155</v>
      </c>
      <c r="R2275" s="68" t="s">
        <v>638</v>
      </c>
      <c r="S2275" s="363"/>
      <c r="T2275" s="277"/>
    </row>
    <row r="2276" spans="1:20" ht="51">
      <c r="A2276" s="192">
        <v>20</v>
      </c>
      <c r="B2276" s="68"/>
      <c r="C2276" s="214" t="s">
        <v>41</v>
      </c>
      <c r="D2276" s="215">
        <v>45132</v>
      </c>
      <c r="E2276" s="192" t="s">
        <v>5015</v>
      </c>
      <c r="F2276" s="192" t="s">
        <v>3</v>
      </c>
      <c r="G2276" s="192">
        <v>2128304</v>
      </c>
      <c r="H2276" s="68"/>
      <c r="I2276" s="198" t="s">
        <v>6062</v>
      </c>
      <c r="J2276" s="68"/>
      <c r="K2276" s="68"/>
      <c r="L2276" s="68"/>
      <c r="M2276" s="68"/>
      <c r="N2276" s="362"/>
      <c r="O2276" s="362"/>
      <c r="P2276" s="216">
        <v>0</v>
      </c>
      <c r="Q2276" s="216">
        <v>12</v>
      </c>
      <c r="R2276" s="68" t="s">
        <v>638</v>
      </c>
      <c r="S2276" s="363"/>
      <c r="T2276" s="277"/>
    </row>
    <row r="2277" spans="1:20" ht="38.25">
      <c r="A2277" s="192">
        <v>213</v>
      </c>
      <c r="B2277" s="68"/>
      <c r="C2277" s="214" t="s">
        <v>91</v>
      </c>
      <c r="D2277" s="215">
        <v>45132</v>
      </c>
      <c r="E2277" s="192" t="s">
        <v>5016</v>
      </c>
      <c r="F2277" s="192" t="s">
        <v>3</v>
      </c>
      <c r="G2277" s="192">
        <v>2128317</v>
      </c>
      <c r="H2277" s="68"/>
      <c r="I2277" s="198" t="s">
        <v>6063</v>
      </c>
      <c r="J2277" s="68"/>
      <c r="K2277" s="68"/>
      <c r="L2277" s="68"/>
      <c r="M2277" s="68"/>
      <c r="N2277" s="362"/>
      <c r="O2277" s="362"/>
      <c r="P2277" s="216">
        <v>0</v>
      </c>
      <c r="Q2277" s="216">
        <v>80</v>
      </c>
      <c r="R2277" s="68" t="s">
        <v>638</v>
      </c>
      <c r="S2277" s="363"/>
      <c r="T2277" s="277"/>
    </row>
    <row r="2278" spans="1:20" ht="102">
      <c r="A2278" s="192">
        <v>132</v>
      </c>
      <c r="B2278" s="68"/>
      <c r="C2278" s="214" t="s">
        <v>59</v>
      </c>
      <c r="D2278" s="215">
        <v>45132</v>
      </c>
      <c r="E2278" s="192" t="s">
        <v>5017</v>
      </c>
      <c r="F2278" s="192" t="s">
        <v>601</v>
      </c>
      <c r="G2278" s="192">
        <v>18819</v>
      </c>
      <c r="H2278" s="68"/>
      <c r="I2278" s="198" t="s">
        <v>6064</v>
      </c>
      <c r="J2278" s="68"/>
      <c r="K2278" s="68"/>
      <c r="L2278" s="68"/>
      <c r="M2278" s="68"/>
      <c r="N2278" s="362"/>
      <c r="O2278" s="362"/>
      <c r="P2278" s="216">
        <v>933.14</v>
      </c>
      <c r="Q2278" s="216">
        <v>0</v>
      </c>
      <c r="R2278" s="68" t="s">
        <v>638</v>
      </c>
      <c r="S2278" s="363"/>
      <c r="T2278" s="277"/>
    </row>
    <row r="2279" spans="1:20" ht="38.25">
      <c r="A2279" s="192">
        <v>213</v>
      </c>
      <c r="B2279" s="68"/>
      <c r="C2279" s="214" t="s">
        <v>91</v>
      </c>
      <c r="D2279" s="215">
        <v>45132</v>
      </c>
      <c r="E2279" s="192" t="s">
        <v>5018</v>
      </c>
      <c r="F2279" s="192" t="s">
        <v>3</v>
      </c>
      <c r="G2279" s="192">
        <v>2128319</v>
      </c>
      <c r="H2279" s="68"/>
      <c r="I2279" s="198" t="s">
        <v>6065</v>
      </c>
      <c r="J2279" s="68"/>
      <c r="K2279" s="68"/>
      <c r="L2279" s="68"/>
      <c r="M2279" s="68"/>
      <c r="N2279" s="362"/>
      <c r="O2279" s="362"/>
      <c r="P2279" s="216">
        <v>0</v>
      </c>
      <c r="Q2279" s="216">
        <v>2655</v>
      </c>
      <c r="R2279" s="68" t="s">
        <v>638</v>
      </c>
      <c r="S2279" s="363"/>
      <c r="T2279" s="277"/>
    </row>
    <row r="2280" spans="1:20" ht="51">
      <c r="A2280" s="192">
        <v>213</v>
      </c>
      <c r="B2280" s="68"/>
      <c r="C2280" s="214" t="s">
        <v>91</v>
      </c>
      <c r="D2280" s="215">
        <v>45132</v>
      </c>
      <c r="E2280" s="192" t="s">
        <v>5019</v>
      </c>
      <c r="F2280" s="192" t="s">
        <v>3</v>
      </c>
      <c r="G2280" s="192">
        <v>2128320</v>
      </c>
      <c r="H2280" s="68"/>
      <c r="I2280" s="198" t="s">
        <v>6066</v>
      </c>
      <c r="J2280" s="68"/>
      <c r="K2280" s="68"/>
      <c r="L2280" s="68"/>
      <c r="M2280" s="68"/>
      <c r="N2280" s="362"/>
      <c r="O2280" s="362"/>
      <c r="P2280" s="216">
        <v>0</v>
      </c>
      <c r="Q2280" s="216">
        <v>13.5</v>
      </c>
      <c r="R2280" s="68" t="s">
        <v>638</v>
      </c>
      <c r="S2280" s="363"/>
      <c r="T2280" s="277"/>
    </row>
    <row r="2281" spans="1:20" ht="38.25">
      <c r="A2281" s="192">
        <v>213</v>
      </c>
      <c r="B2281" s="68"/>
      <c r="C2281" s="214" t="s">
        <v>91</v>
      </c>
      <c r="D2281" s="215">
        <v>45132</v>
      </c>
      <c r="E2281" s="192" t="s">
        <v>5020</v>
      </c>
      <c r="F2281" s="192" t="s">
        <v>3</v>
      </c>
      <c r="G2281" s="192">
        <v>2128322</v>
      </c>
      <c r="H2281" s="68"/>
      <c r="I2281" s="198" t="s">
        <v>5722</v>
      </c>
      <c r="J2281" s="68"/>
      <c r="K2281" s="68"/>
      <c r="L2281" s="68"/>
      <c r="M2281" s="68"/>
      <c r="N2281" s="362"/>
      <c r="O2281" s="362"/>
      <c r="P2281" s="216">
        <v>0</v>
      </c>
      <c r="Q2281" s="216">
        <v>2</v>
      </c>
      <c r="R2281" s="68" t="s">
        <v>638</v>
      </c>
      <c r="S2281" s="363"/>
      <c r="T2281" s="277"/>
    </row>
    <row r="2282" spans="1:20" ht="38.25">
      <c r="A2282" s="192">
        <v>213</v>
      </c>
      <c r="B2282" s="68"/>
      <c r="C2282" s="214" t="s">
        <v>91</v>
      </c>
      <c r="D2282" s="215">
        <v>45132</v>
      </c>
      <c r="E2282" s="192" t="s">
        <v>5021</v>
      </c>
      <c r="F2282" s="192" t="s">
        <v>3</v>
      </c>
      <c r="G2282" s="192">
        <v>2128327</v>
      </c>
      <c r="H2282" s="68"/>
      <c r="I2282" s="198" t="s">
        <v>6067</v>
      </c>
      <c r="J2282" s="68"/>
      <c r="K2282" s="68"/>
      <c r="L2282" s="68"/>
      <c r="M2282" s="68"/>
      <c r="N2282" s="362"/>
      <c r="O2282" s="362"/>
      <c r="P2282" s="216">
        <v>0</v>
      </c>
      <c r="Q2282" s="216">
        <v>10</v>
      </c>
      <c r="R2282" s="68" t="s">
        <v>638</v>
      </c>
      <c r="S2282" s="363"/>
      <c r="T2282" s="277"/>
    </row>
    <row r="2283" spans="1:20" ht="51">
      <c r="A2283" s="192">
        <v>46</v>
      </c>
      <c r="B2283" s="68"/>
      <c r="C2283" s="214" t="s">
        <v>1379</v>
      </c>
      <c r="D2283" s="215">
        <v>45132</v>
      </c>
      <c r="E2283" s="192" t="s">
        <v>5022</v>
      </c>
      <c r="F2283" s="192" t="s">
        <v>3</v>
      </c>
      <c r="G2283" s="192">
        <v>2128330</v>
      </c>
      <c r="H2283" s="68"/>
      <c r="I2283" s="198" t="s">
        <v>6068</v>
      </c>
      <c r="J2283" s="68"/>
      <c r="K2283" s="68"/>
      <c r="L2283" s="68"/>
      <c r="M2283" s="68"/>
      <c r="N2283" s="362"/>
      <c r="O2283" s="362"/>
      <c r="P2283" s="216">
        <v>0</v>
      </c>
      <c r="Q2283" s="216">
        <v>2500</v>
      </c>
      <c r="R2283" s="68" t="s">
        <v>638</v>
      </c>
      <c r="S2283" s="363"/>
      <c r="T2283" s="277"/>
    </row>
    <row r="2284" spans="1:20" ht="51">
      <c r="A2284" s="192" t="s">
        <v>550</v>
      </c>
      <c r="B2284" s="68"/>
      <c r="C2284" s="214" t="s">
        <v>589</v>
      </c>
      <c r="D2284" s="215">
        <v>45132</v>
      </c>
      <c r="E2284" s="192" t="s">
        <v>5023</v>
      </c>
      <c r="F2284" s="192" t="s">
        <v>3</v>
      </c>
      <c r="G2284" s="192">
        <v>2128332</v>
      </c>
      <c r="H2284" s="68"/>
      <c r="I2284" s="198" t="s">
        <v>6069</v>
      </c>
      <c r="J2284" s="68"/>
      <c r="K2284" s="68"/>
      <c r="L2284" s="68"/>
      <c r="M2284" s="68"/>
      <c r="N2284" s="362"/>
      <c r="O2284" s="362"/>
      <c r="P2284" s="216">
        <v>0</v>
      </c>
      <c r="Q2284" s="216">
        <v>459.22</v>
      </c>
      <c r="R2284" s="68" t="s">
        <v>638</v>
      </c>
      <c r="S2284" s="363"/>
      <c r="T2284" s="277"/>
    </row>
    <row r="2285" spans="1:20" ht="51">
      <c r="A2285" s="192">
        <v>650</v>
      </c>
      <c r="B2285" s="68"/>
      <c r="C2285" s="214" t="s">
        <v>175</v>
      </c>
      <c r="D2285" s="215">
        <v>45132</v>
      </c>
      <c r="E2285" s="192" t="s">
        <v>5024</v>
      </c>
      <c r="F2285" s="192" t="s">
        <v>3</v>
      </c>
      <c r="G2285" s="192">
        <v>2128334</v>
      </c>
      <c r="H2285" s="68"/>
      <c r="I2285" s="198" t="s">
        <v>6070</v>
      </c>
      <c r="J2285" s="68"/>
      <c r="K2285" s="68"/>
      <c r="L2285" s="68"/>
      <c r="M2285" s="68"/>
      <c r="N2285" s="362"/>
      <c r="O2285" s="362"/>
      <c r="P2285" s="216">
        <v>0</v>
      </c>
      <c r="Q2285" s="216">
        <v>100</v>
      </c>
      <c r="R2285" s="68" t="s">
        <v>638</v>
      </c>
      <c r="S2285" s="363"/>
      <c r="T2285" s="277"/>
    </row>
    <row r="2286" spans="1:20" ht="63.75">
      <c r="A2286" s="192">
        <v>382</v>
      </c>
      <c r="B2286" s="68"/>
      <c r="C2286" s="214" t="s">
        <v>1245</v>
      </c>
      <c r="D2286" s="215">
        <v>45132</v>
      </c>
      <c r="E2286" s="192" t="s">
        <v>5025</v>
      </c>
      <c r="F2286" s="192" t="s">
        <v>3</v>
      </c>
      <c r="G2286" s="192">
        <v>2128335</v>
      </c>
      <c r="H2286" s="68"/>
      <c r="I2286" s="198" t="s">
        <v>6071</v>
      </c>
      <c r="J2286" s="68"/>
      <c r="K2286" s="68"/>
      <c r="L2286" s="68"/>
      <c r="M2286" s="68"/>
      <c r="N2286" s="362"/>
      <c r="O2286" s="362"/>
      <c r="P2286" s="216">
        <v>0</v>
      </c>
      <c r="Q2286" s="216">
        <v>371</v>
      </c>
      <c r="R2286" s="68" t="s">
        <v>638</v>
      </c>
      <c r="S2286" s="363"/>
      <c r="T2286" s="277"/>
    </row>
    <row r="2287" spans="1:20" ht="89.25">
      <c r="A2287" s="192">
        <v>373</v>
      </c>
      <c r="B2287" s="68"/>
      <c r="C2287" s="214" t="s">
        <v>607</v>
      </c>
      <c r="D2287" s="215">
        <v>45132</v>
      </c>
      <c r="E2287" s="192" t="s">
        <v>5026</v>
      </c>
      <c r="F2287" s="192" t="s">
        <v>6</v>
      </c>
      <c r="G2287" s="192">
        <v>1849114</v>
      </c>
      <c r="H2287" s="68"/>
      <c r="I2287" s="198" t="s">
        <v>6072</v>
      </c>
      <c r="J2287" s="68"/>
      <c r="K2287" s="68"/>
      <c r="L2287" s="68"/>
      <c r="M2287" s="68"/>
      <c r="N2287" s="362"/>
      <c r="O2287" s="362"/>
      <c r="P2287" s="216">
        <v>0</v>
      </c>
      <c r="Q2287" s="216">
        <v>15802.5</v>
      </c>
      <c r="R2287" s="68" t="s">
        <v>638</v>
      </c>
      <c r="S2287" s="363"/>
      <c r="T2287" s="277"/>
    </row>
    <row r="2288" spans="1:20" ht="51">
      <c r="A2288" s="192">
        <v>203</v>
      </c>
      <c r="B2288" s="68"/>
      <c r="C2288" s="214" t="s">
        <v>86</v>
      </c>
      <c r="D2288" s="215">
        <v>45132</v>
      </c>
      <c r="E2288" s="192" t="s">
        <v>5027</v>
      </c>
      <c r="F2288" s="192" t="s">
        <v>3</v>
      </c>
      <c r="G2288" s="192">
        <v>2128345</v>
      </c>
      <c r="H2288" s="68"/>
      <c r="I2288" s="198" t="s">
        <v>6073</v>
      </c>
      <c r="J2288" s="68"/>
      <c r="K2288" s="68"/>
      <c r="L2288" s="68"/>
      <c r="M2288" s="68"/>
      <c r="N2288" s="362"/>
      <c r="O2288" s="362"/>
      <c r="P2288" s="216">
        <v>0</v>
      </c>
      <c r="Q2288" s="216">
        <v>15</v>
      </c>
      <c r="R2288" s="68" t="s">
        <v>638</v>
      </c>
      <c r="S2288" s="363"/>
      <c r="T2288" s="277"/>
    </row>
    <row r="2289" spans="1:20" ht="51">
      <c r="A2289" s="192">
        <v>203</v>
      </c>
      <c r="B2289" s="68"/>
      <c r="C2289" s="214" t="s">
        <v>86</v>
      </c>
      <c r="D2289" s="215">
        <v>45132</v>
      </c>
      <c r="E2289" s="192" t="s">
        <v>5028</v>
      </c>
      <c r="F2289" s="192" t="s">
        <v>3</v>
      </c>
      <c r="G2289" s="192">
        <v>2128347</v>
      </c>
      <c r="H2289" s="68"/>
      <c r="I2289" s="198" t="s">
        <v>6074</v>
      </c>
      <c r="J2289" s="68"/>
      <c r="K2289" s="68"/>
      <c r="L2289" s="68"/>
      <c r="M2289" s="68"/>
      <c r="N2289" s="362"/>
      <c r="O2289" s="362"/>
      <c r="P2289" s="216">
        <v>0</v>
      </c>
      <c r="Q2289" s="216">
        <v>15</v>
      </c>
      <c r="R2289" s="68" t="s">
        <v>638</v>
      </c>
      <c r="S2289" s="363"/>
      <c r="T2289" s="277"/>
    </row>
    <row r="2290" spans="1:20" ht="51">
      <c r="A2290" s="192">
        <v>203</v>
      </c>
      <c r="B2290" s="68"/>
      <c r="C2290" s="214" t="s">
        <v>86</v>
      </c>
      <c r="D2290" s="215">
        <v>45132</v>
      </c>
      <c r="E2290" s="192" t="s">
        <v>5029</v>
      </c>
      <c r="F2290" s="192" t="s">
        <v>3</v>
      </c>
      <c r="G2290" s="192">
        <v>2128348</v>
      </c>
      <c r="H2290" s="68"/>
      <c r="I2290" s="198" t="s">
        <v>6075</v>
      </c>
      <c r="J2290" s="68"/>
      <c r="K2290" s="68"/>
      <c r="L2290" s="68"/>
      <c r="M2290" s="68"/>
      <c r="N2290" s="362"/>
      <c r="O2290" s="362"/>
      <c r="P2290" s="216">
        <v>0</v>
      </c>
      <c r="Q2290" s="216">
        <v>15</v>
      </c>
      <c r="R2290" s="68" t="s">
        <v>638</v>
      </c>
      <c r="S2290" s="363"/>
      <c r="T2290" s="277"/>
    </row>
    <row r="2291" spans="1:20" ht="63.75">
      <c r="A2291" s="192">
        <v>865</v>
      </c>
      <c r="B2291" s="68"/>
      <c r="C2291" s="214" t="s">
        <v>188</v>
      </c>
      <c r="D2291" s="215">
        <v>45132</v>
      </c>
      <c r="E2291" s="192" t="s">
        <v>5030</v>
      </c>
      <c r="F2291" s="192" t="s">
        <v>3</v>
      </c>
      <c r="G2291" s="192">
        <v>2128354</v>
      </c>
      <c r="H2291" s="68"/>
      <c r="I2291" s="198" t="s">
        <v>6076</v>
      </c>
      <c r="J2291" s="68"/>
      <c r="K2291" s="68"/>
      <c r="L2291" s="68"/>
      <c r="M2291" s="68"/>
      <c r="N2291" s="362"/>
      <c r="O2291" s="362"/>
      <c r="P2291" s="216">
        <v>0</v>
      </c>
      <c r="Q2291" s="216">
        <v>40.67</v>
      </c>
      <c r="R2291" s="68" t="s">
        <v>638</v>
      </c>
      <c r="S2291" s="363"/>
      <c r="T2291" s="277"/>
    </row>
    <row r="2292" spans="1:20" ht="63.75">
      <c r="A2292" s="192">
        <v>344</v>
      </c>
      <c r="B2292" s="68"/>
      <c r="C2292" s="214" t="s">
        <v>139</v>
      </c>
      <c r="D2292" s="215">
        <v>45132</v>
      </c>
      <c r="E2292" s="192" t="s">
        <v>5031</v>
      </c>
      <c r="F2292" s="192" t="s">
        <v>6</v>
      </c>
      <c r="G2292" s="192">
        <v>1849209</v>
      </c>
      <c r="H2292" s="68"/>
      <c r="I2292" s="198" t="s">
        <v>6077</v>
      </c>
      <c r="J2292" s="68"/>
      <c r="K2292" s="68"/>
      <c r="L2292" s="68"/>
      <c r="M2292" s="68"/>
      <c r="N2292" s="362"/>
      <c r="O2292" s="362"/>
      <c r="P2292" s="216">
        <v>0</v>
      </c>
      <c r="Q2292" s="216">
        <v>143100</v>
      </c>
      <c r="R2292" s="68" t="s">
        <v>638</v>
      </c>
      <c r="S2292" s="363"/>
      <c r="T2292" s="277"/>
    </row>
    <row r="2293" spans="1:20" ht="51">
      <c r="A2293" s="192">
        <v>670</v>
      </c>
      <c r="B2293" s="68"/>
      <c r="C2293" s="214" t="s">
        <v>178</v>
      </c>
      <c r="D2293" s="215">
        <v>45132</v>
      </c>
      <c r="E2293" s="192" t="s">
        <v>5032</v>
      </c>
      <c r="F2293" s="192" t="s">
        <v>3</v>
      </c>
      <c r="G2293" s="192">
        <v>2128371</v>
      </c>
      <c r="H2293" s="68"/>
      <c r="I2293" s="198" t="s">
        <v>6078</v>
      </c>
      <c r="J2293" s="68"/>
      <c r="K2293" s="68"/>
      <c r="L2293" s="68"/>
      <c r="M2293" s="68"/>
      <c r="N2293" s="362"/>
      <c r="O2293" s="362"/>
      <c r="P2293" s="216">
        <v>0</v>
      </c>
      <c r="Q2293" s="216">
        <v>666</v>
      </c>
      <c r="R2293" s="68" t="s">
        <v>638</v>
      </c>
      <c r="S2293" s="363"/>
      <c r="T2293" s="277"/>
    </row>
    <row r="2294" spans="1:20" ht="51">
      <c r="A2294" s="192">
        <v>287</v>
      </c>
      <c r="B2294" s="68"/>
      <c r="C2294" s="214" t="s">
        <v>116</v>
      </c>
      <c r="D2294" s="215">
        <v>45132</v>
      </c>
      <c r="E2294" s="192" t="s">
        <v>5033</v>
      </c>
      <c r="F2294" s="192" t="s">
        <v>3</v>
      </c>
      <c r="G2294" s="192">
        <v>2128372</v>
      </c>
      <c r="H2294" s="68"/>
      <c r="I2294" s="198" t="s">
        <v>6079</v>
      </c>
      <c r="J2294" s="68"/>
      <c r="K2294" s="68"/>
      <c r="L2294" s="68"/>
      <c r="M2294" s="68"/>
      <c r="N2294" s="362"/>
      <c r="O2294" s="362"/>
      <c r="P2294" s="216">
        <v>0</v>
      </c>
      <c r="Q2294" s="216">
        <v>348</v>
      </c>
      <c r="R2294" s="68" t="s">
        <v>638</v>
      </c>
      <c r="S2294" s="363"/>
      <c r="T2294" s="277"/>
    </row>
    <row r="2295" spans="1:20" ht="63.75">
      <c r="A2295" s="192" t="s">
        <v>541</v>
      </c>
      <c r="B2295" s="68"/>
      <c r="C2295" s="214" t="s">
        <v>590</v>
      </c>
      <c r="D2295" s="215">
        <v>45132</v>
      </c>
      <c r="E2295" s="192" t="s">
        <v>5034</v>
      </c>
      <c r="F2295" s="192" t="s">
        <v>3</v>
      </c>
      <c r="G2295" s="192">
        <v>2128237</v>
      </c>
      <c r="H2295" s="68"/>
      <c r="I2295" s="198" t="s">
        <v>6080</v>
      </c>
      <c r="J2295" s="68"/>
      <c r="K2295" s="68"/>
      <c r="L2295" s="68"/>
      <c r="M2295" s="68"/>
      <c r="N2295" s="362"/>
      <c r="O2295" s="362"/>
      <c r="P2295" s="216">
        <v>0</v>
      </c>
      <c r="Q2295" s="216">
        <v>456205.05</v>
      </c>
      <c r="R2295" s="68" t="s">
        <v>638</v>
      </c>
      <c r="S2295" s="363"/>
      <c r="T2295" s="277"/>
    </row>
    <row r="2296" spans="1:20" ht="51">
      <c r="A2296" s="192" t="s">
        <v>550</v>
      </c>
      <c r="B2296" s="68"/>
      <c r="C2296" s="214" t="s">
        <v>589</v>
      </c>
      <c r="D2296" s="215">
        <v>45132</v>
      </c>
      <c r="E2296" s="192" t="s">
        <v>5035</v>
      </c>
      <c r="F2296" s="192" t="s">
        <v>3</v>
      </c>
      <c r="G2296" s="192">
        <v>2128268</v>
      </c>
      <c r="H2296" s="68"/>
      <c r="I2296" s="198" t="s">
        <v>6081</v>
      </c>
      <c r="J2296" s="68"/>
      <c r="K2296" s="68"/>
      <c r="L2296" s="68"/>
      <c r="M2296" s="68"/>
      <c r="N2296" s="362"/>
      <c r="O2296" s="362"/>
      <c r="P2296" s="216">
        <v>0</v>
      </c>
      <c r="Q2296" s="216">
        <v>19</v>
      </c>
      <c r="R2296" s="68" t="s">
        <v>638</v>
      </c>
      <c r="S2296" s="363"/>
      <c r="T2296" s="277"/>
    </row>
    <row r="2297" spans="1:20" ht="63.75">
      <c r="A2297" s="192">
        <v>660</v>
      </c>
      <c r="B2297" s="68"/>
      <c r="C2297" s="214" t="s">
        <v>176</v>
      </c>
      <c r="D2297" s="215">
        <v>45132</v>
      </c>
      <c r="E2297" s="192" t="s">
        <v>5036</v>
      </c>
      <c r="F2297" s="192" t="s">
        <v>3</v>
      </c>
      <c r="G2297" s="192">
        <v>2128294</v>
      </c>
      <c r="H2297" s="68"/>
      <c r="I2297" s="198" t="s">
        <v>6082</v>
      </c>
      <c r="J2297" s="68"/>
      <c r="K2297" s="68"/>
      <c r="L2297" s="68"/>
      <c r="M2297" s="68"/>
      <c r="N2297" s="362"/>
      <c r="O2297" s="362"/>
      <c r="P2297" s="216">
        <v>0</v>
      </c>
      <c r="Q2297" s="216">
        <v>70</v>
      </c>
      <c r="R2297" s="68" t="s">
        <v>638</v>
      </c>
      <c r="S2297" s="363"/>
      <c r="T2297" s="277"/>
    </row>
    <row r="2298" spans="1:20" ht="63.75">
      <c r="A2298" s="192">
        <v>47</v>
      </c>
      <c r="B2298" s="68"/>
      <c r="C2298" s="214" t="s">
        <v>45</v>
      </c>
      <c r="D2298" s="215">
        <v>45132</v>
      </c>
      <c r="E2298" s="192" t="s">
        <v>5037</v>
      </c>
      <c r="F2298" s="192" t="s">
        <v>3</v>
      </c>
      <c r="G2298" s="192">
        <v>2128302</v>
      </c>
      <c r="H2298" s="68"/>
      <c r="I2298" s="198" t="s">
        <v>6083</v>
      </c>
      <c r="J2298" s="68"/>
      <c r="K2298" s="68"/>
      <c r="L2298" s="68"/>
      <c r="M2298" s="68"/>
      <c r="N2298" s="362"/>
      <c r="O2298" s="362"/>
      <c r="P2298" s="216">
        <v>0</v>
      </c>
      <c r="Q2298" s="216">
        <v>19466.400000000001</v>
      </c>
      <c r="R2298" s="68" t="s">
        <v>638</v>
      </c>
      <c r="S2298" s="363"/>
      <c r="T2298" s="277"/>
    </row>
    <row r="2299" spans="1:20" ht="63.75">
      <c r="A2299" s="192">
        <v>597</v>
      </c>
      <c r="B2299" s="68"/>
      <c r="C2299" s="214" t="s">
        <v>677</v>
      </c>
      <c r="D2299" s="215">
        <v>45132</v>
      </c>
      <c r="E2299" s="192" t="s">
        <v>5039</v>
      </c>
      <c r="F2299" s="192" t="s">
        <v>6</v>
      </c>
      <c r="G2299" s="192">
        <v>1065017</v>
      </c>
      <c r="H2299" s="68"/>
      <c r="I2299" s="198" t="s">
        <v>6085</v>
      </c>
      <c r="J2299" s="68"/>
      <c r="K2299" s="68"/>
      <c r="L2299" s="68"/>
      <c r="M2299" s="68"/>
      <c r="N2299" s="362"/>
      <c r="O2299" s="362"/>
      <c r="P2299" s="216">
        <v>0</v>
      </c>
      <c r="Q2299" s="216">
        <v>1179.92</v>
      </c>
      <c r="R2299" s="68" t="s">
        <v>638</v>
      </c>
      <c r="S2299" s="363"/>
      <c r="T2299" s="277"/>
    </row>
    <row r="2300" spans="1:20" ht="63.75">
      <c r="A2300" s="192">
        <v>597</v>
      </c>
      <c r="B2300" s="68"/>
      <c r="C2300" s="214" t="s">
        <v>677</v>
      </c>
      <c r="D2300" s="215">
        <v>45132</v>
      </c>
      <c r="E2300" s="192" t="s">
        <v>5040</v>
      </c>
      <c r="F2300" s="192" t="s">
        <v>10</v>
      </c>
      <c r="G2300" s="192">
        <v>1065017</v>
      </c>
      <c r="H2300" s="68"/>
      <c r="I2300" s="198" t="s">
        <v>6086</v>
      </c>
      <c r="J2300" s="68"/>
      <c r="K2300" s="68"/>
      <c r="L2300" s="68"/>
      <c r="M2300" s="68"/>
      <c r="N2300" s="362"/>
      <c r="O2300" s="362"/>
      <c r="P2300" s="216">
        <v>50</v>
      </c>
      <c r="Q2300" s="216">
        <v>0</v>
      </c>
      <c r="R2300" s="68" t="s">
        <v>638</v>
      </c>
      <c r="S2300" s="363"/>
      <c r="T2300" s="277"/>
    </row>
    <row r="2301" spans="1:20" ht="76.5">
      <c r="A2301" s="192">
        <v>117</v>
      </c>
      <c r="B2301" s="68"/>
      <c r="C2301" s="214" t="s">
        <v>54</v>
      </c>
      <c r="D2301" s="215">
        <v>45132</v>
      </c>
      <c r="E2301" s="192" t="s">
        <v>5041</v>
      </c>
      <c r="F2301" s="192" t="s">
        <v>10</v>
      </c>
      <c r="G2301" s="192">
        <v>1065056</v>
      </c>
      <c r="H2301" s="68"/>
      <c r="I2301" s="198" t="s">
        <v>6087</v>
      </c>
      <c r="J2301" s="68"/>
      <c r="K2301" s="68"/>
      <c r="L2301" s="68"/>
      <c r="M2301" s="68"/>
      <c r="N2301" s="362"/>
      <c r="O2301" s="362"/>
      <c r="P2301" s="216">
        <v>50</v>
      </c>
      <c r="Q2301" s="216">
        <v>0</v>
      </c>
      <c r="R2301" s="68" t="s">
        <v>638</v>
      </c>
      <c r="S2301" s="363"/>
      <c r="T2301" s="277"/>
    </row>
    <row r="2302" spans="1:20" ht="76.5">
      <c r="A2302" s="192">
        <v>513</v>
      </c>
      <c r="B2302" s="68"/>
      <c r="C2302" s="214" t="s">
        <v>160</v>
      </c>
      <c r="D2302" s="215">
        <v>45132</v>
      </c>
      <c r="E2302" s="192" t="s">
        <v>5042</v>
      </c>
      <c r="F2302" s="192" t="s">
        <v>10</v>
      </c>
      <c r="G2302" s="192">
        <v>1065058</v>
      </c>
      <c r="H2302" s="68"/>
      <c r="I2302" s="198" t="s">
        <v>6088</v>
      </c>
      <c r="J2302" s="68"/>
      <c r="K2302" s="68"/>
      <c r="L2302" s="68"/>
      <c r="M2302" s="68"/>
      <c r="N2302" s="362"/>
      <c r="O2302" s="362"/>
      <c r="P2302" s="216">
        <v>50</v>
      </c>
      <c r="Q2302" s="216">
        <v>0</v>
      </c>
      <c r="R2302" s="68" t="s">
        <v>638</v>
      </c>
      <c r="S2302" s="363"/>
      <c r="T2302" s="277"/>
    </row>
    <row r="2303" spans="1:20" ht="76.5">
      <c r="A2303" s="192">
        <v>513</v>
      </c>
      <c r="B2303" s="68"/>
      <c r="C2303" s="214" t="s">
        <v>160</v>
      </c>
      <c r="D2303" s="215">
        <v>45132</v>
      </c>
      <c r="E2303" s="192" t="s">
        <v>5043</v>
      </c>
      <c r="F2303" s="192" t="s">
        <v>10</v>
      </c>
      <c r="G2303" s="192">
        <v>1065071</v>
      </c>
      <c r="H2303" s="68"/>
      <c r="I2303" s="198" t="s">
        <v>6089</v>
      </c>
      <c r="J2303" s="68"/>
      <c r="K2303" s="68"/>
      <c r="L2303" s="68"/>
      <c r="M2303" s="68"/>
      <c r="N2303" s="362"/>
      <c r="O2303" s="362"/>
      <c r="P2303" s="216">
        <v>50</v>
      </c>
      <c r="Q2303" s="216">
        <v>0</v>
      </c>
      <c r="R2303" s="68" t="s">
        <v>638</v>
      </c>
      <c r="S2303" s="363"/>
      <c r="T2303" s="277"/>
    </row>
    <row r="2304" spans="1:20" ht="76.5">
      <c r="A2304" s="192">
        <v>46</v>
      </c>
      <c r="B2304" s="68"/>
      <c r="C2304" s="214" t="s">
        <v>1379</v>
      </c>
      <c r="D2304" s="215">
        <v>45132</v>
      </c>
      <c r="E2304" s="192" t="s">
        <v>5044</v>
      </c>
      <c r="F2304" s="192" t="s">
        <v>600</v>
      </c>
      <c r="G2304" s="192">
        <v>6123549</v>
      </c>
      <c r="H2304" s="68"/>
      <c r="I2304" s="198" t="s">
        <v>6090</v>
      </c>
      <c r="J2304" s="68"/>
      <c r="K2304" s="68"/>
      <c r="L2304" s="68"/>
      <c r="M2304" s="68"/>
      <c r="N2304" s="362"/>
      <c r="O2304" s="362"/>
      <c r="P2304" s="216">
        <v>0</v>
      </c>
      <c r="Q2304" s="216">
        <v>350000</v>
      </c>
      <c r="R2304" s="68" t="s">
        <v>638</v>
      </c>
      <c r="S2304" s="363"/>
      <c r="T2304" s="277"/>
    </row>
    <row r="2305" spans="1:20" ht="63.75">
      <c r="A2305" s="192" t="s">
        <v>542</v>
      </c>
      <c r="B2305" s="68"/>
      <c r="C2305" s="214" t="s">
        <v>691</v>
      </c>
      <c r="D2305" s="215">
        <v>45132</v>
      </c>
      <c r="E2305" s="192" t="s">
        <v>5044</v>
      </c>
      <c r="F2305" s="192" t="s">
        <v>639</v>
      </c>
      <c r="G2305" s="192">
        <v>6124370</v>
      </c>
      <c r="H2305" s="68"/>
      <c r="I2305" s="198" t="s">
        <v>6091</v>
      </c>
      <c r="J2305" s="68"/>
      <c r="K2305" s="68"/>
      <c r="L2305" s="68"/>
      <c r="M2305" s="68"/>
      <c r="N2305" s="362"/>
      <c r="O2305" s="362"/>
      <c r="P2305" s="216">
        <v>0</v>
      </c>
      <c r="Q2305" s="216">
        <v>317990.55</v>
      </c>
      <c r="R2305" s="68" t="s">
        <v>638</v>
      </c>
      <c r="S2305" s="363"/>
      <c r="T2305" s="277"/>
    </row>
    <row r="2306" spans="1:20" ht="76.5">
      <c r="A2306" s="192">
        <v>862</v>
      </c>
      <c r="B2306" s="68"/>
      <c r="C2306" s="214" t="s">
        <v>187</v>
      </c>
      <c r="D2306" s="215">
        <v>45132</v>
      </c>
      <c r="E2306" s="192" t="s">
        <v>5044</v>
      </c>
      <c r="F2306" s="192" t="s">
        <v>639</v>
      </c>
      <c r="G2306" s="192">
        <v>6116584</v>
      </c>
      <c r="H2306" s="68"/>
      <c r="I2306" s="198" t="s">
        <v>6092</v>
      </c>
      <c r="J2306" s="68"/>
      <c r="K2306" s="68"/>
      <c r="L2306" s="68"/>
      <c r="M2306" s="68"/>
      <c r="N2306" s="362"/>
      <c r="O2306" s="362"/>
      <c r="P2306" s="216">
        <v>0</v>
      </c>
      <c r="Q2306" s="216">
        <v>33885.18</v>
      </c>
      <c r="R2306" s="68" t="s">
        <v>638</v>
      </c>
      <c r="S2306" s="363"/>
      <c r="T2306" s="277"/>
    </row>
    <row r="2307" spans="1:20" ht="76.5">
      <c r="A2307" s="192">
        <v>862</v>
      </c>
      <c r="B2307" s="68"/>
      <c r="C2307" s="214" t="s">
        <v>187</v>
      </c>
      <c r="D2307" s="215">
        <v>45132</v>
      </c>
      <c r="E2307" s="192" t="s">
        <v>5044</v>
      </c>
      <c r="F2307" s="192" t="s">
        <v>639</v>
      </c>
      <c r="G2307" s="192">
        <v>6116839</v>
      </c>
      <c r="H2307" s="68"/>
      <c r="I2307" s="198" t="s">
        <v>6093</v>
      </c>
      <c r="J2307" s="68"/>
      <c r="K2307" s="68"/>
      <c r="L2307" s="68"/>
      <c r="M2307" s="68"/>
      <c r="N2307" s="362"/>
      <c r="O2307" s="362"/>
      <c r="P2307" s="216">
        <v>0</v>
      </c>
      <c r="Q2307" s="216">
        <v>51434.64</v>
      </c>
      <c r="R2307" s="68" t="s">
        <v>638</v>
      </c>
      <c r="S2307" s="363"/>
      <c r="T2307" s="277"/>
    </row>
    <row r="2308" spans="1:20" ht="76.5">
      <c r="A2308" s="192">
        <v>862</v>
      </c>
      <c r="B2308" s="68"/>
      <c r="C2308" s="214" t="s">
        <v>187</v>
      </c>
      <c r="D2308" s="215">
        <v>45132</v>
      </c>
      <c r="E2308" s="192" t="s">
        <v>5044</v>
      </c>
      <c r="F2308" s="192" t="s">
        <v>639</v>
      </c>
      <c r="G2308" s="192">
        <v>6124070</v>
      </c>
      <c r="H2308" s="68"/>
      <c r="I2308" s="198" t="s">
        <v>6094</v>
      </c>
      <c r="J2308" s="68"/>
      <c r="K2308" s="68"/>
      <c r="L2308" s="68"/>
      <c r="M2308" s="68"/>
      <c r="N2308" s="362"/>
      <c r="O2308" s="362"/>
      <c r="P2308" s="216">
        <v>0</v>
      </c>
      <c r="Q2308" s="216">
        <v>356.6</v>
      </c>
      <c r="R2308" s="68" t="s">
        <v>638</v>
      </c>
      <c r="S2308" s="363"/>
      <c r="T2308" s="277"/>
    </row>
    <row r="2309" spans="1:20" ht="76.5">
      <c r="A2309" s="192">
        <v>862</v>
      </c>
      <c r="B2309" s="68"/>
      <c r="C2309" s="214" t="s">
        <v>187</v>
      </c>
      <c r="D2309" s="215">
        <v>45132</v>
      </c>
      <c r="E2309" s="192" t="s">
        <v>5044</v>
      </c>
      <c r="F2309" s="192" t="s">
        <v>639</v>
      </c>
      <c r="G2309" s="192">
        <v>6124371</v>
      </c>
      <c r="H2309" s="68"/>
      <c r="I2309" s="198" t="s">
        <v>6095</v>
      </c>
      <c r="J2309" s="68"/>
      <c r="K2309" s="68"/>
      <c r="L2309" s="68"/>
      <c r="M2309" s="68"/>
      <c r="N2309" s="362"/>
      <c r="O2309" s="362"/>
      <c r="P2309" s="216">
        <v>0</v>
      </c>
      <c r="Q2309" s="216">
        <v>635981.1</v>
      </c>
      <c r="R2309" s="68" t="s">
        <v>638</v>
      </c>
      <c r="S2309" s="363"/>
      <c r="T2309" s="277"/>
    </row>
    <row r="2310" spans="1:20" ht="76.5">
      <c r="A2310" s="192">
        <v>862</v>
      </c>
      <c r="B2310" s="68"/>
      <c r="C2310" s="214" t="s">
        <v>187</v>
      </c>
      <c r="D2310" s="215">
        <v>45132</v>
      </c>
      <c r="E2310" s="192" t="s">
        <v>5044</v>
      </c>
      <c r="F2310" s="192" t="s">
        <v>639</v>
      </c>
      <c r="G2310" s="192">
        <v>6116848</v>
      </c>
      <c r="H2310" s="68"/>
      <c r="I2310" s="198" t="s">
        <v>6096</v>
      </c>
      <c r="J2310" s="68"/>
      <c r="K2310" s="68"/>
      <c r="L2310" s="68"/>
      <c r="M2310" s="68"/>
      <c r="N2310" s="362"/>
      <c r="O2310" s="362"/>
      <c r="P2310" s="216">
        <v>0</v>
      </c>
      <c r="Q2310" s="216">
        <v>249.84</v>
      </c>
      <c r="R2310" s="68" t="s">
        <v>638</v>
      </c>
      <c r="S2310" s="363"/>
      <c r="T2310" s="277"/>
    </row>
    <row r="2311" spans="1:20" ht="76.5">
      <c r="A2311" s="192">
        <v>862</v>
      </c>
      <c r="B2311" s="68"/>
      <c r="C2311" s="214" t="s">
        <v>187</v>
      </c>
      <c r="D2311" s="215">
        <v>45132</v>
      </c>
      <c r="E2311" s="192" t="s">
        <v>5044</v>
      </c>
      <c r="F2311" s="192" t="s">
        <v>639</v>
      </c>
      <c r="G2311" s="192">
        <v>6124089</v>
      </c>
      <c r="H2311" s="68"/>
      <c r="I2311" s="198" t="s">
        <v>6097</v>
      </c>
      <c r="J2311" s="68"/>
      <c r="K2311" s="68"/>
      <c r="L2311" s="68"/>
      <c r="M2311" s="68"/>
      <c r="N2311" s="362"/>
      <c r="O2311" s="362"/>
      <c r="P2311" s="216">
        <v>0</v>
      </c>
      <c r="Q2311" s="216">
        <v>1013751.48</v>
      </c>
      <c r="R2311" s="68" t="s">
        <v>638</v>
      </c>
      <c r="S2311" s="363"/>
      <c r="T2311" s="277"/>
    </row>
    <row r="2312" spans="1:20" ht="76.5">
      <c r="A2312" s="192">
        <v>862</v>
      </c>
      <c r="B2312" s="68"/>
      <c r="C2312" s="214" t="s">
        <v>187</v>
      </c>
      <c r="D2312" s="215">
        <v>45132</v>
      </c>
      <c r="E2312" s="192" t="s">
        <v>5044</v>
      </c>
      <c r="F2312" s="192" t="s">
        <v>639</v>
      </c>
      <c r="G2312" s="192">
        <v>6117812</v>
      </c>
      <c r="H2312" s="68"/>
      <c r="I2312" s="198" t="s">
        <v>6098</v>
      </c>
      <c r="J2312" s="68"/>
      <c r="K2312" s="68"/>
      <c r="L2312" s="68"/>
      <c r="M2312" s="68"/>
      <c r="N2312" s="362"/>
      <c r="O2312" s="362"/>
      <c r="P2312" s="216">
        <v>0</v>
      </c>
      <c r="Q2312" s="216">
        <v>5231.79</v>
      </c>
      <c r="R2312" s="68" t="s">
        <v>638</v>
      </c>
      <c r="S2312" s="363"/>
      <c r="T2312" s="277"/>
    </row>
    <row r="2313" spans="1:20" ht="76.5">
      <c r="A2313" s="192">
        <v>862</v>
      </c>
      <c r="B2313" s="68"/>
      <c r="C2313" s="214" t="s">
        <v>187</v>
      </c>
      <c r="D2313" s="215">
        <v>45132</v>
      </c>
      <c r="E2313" s="192" t="s">
        <v>5044</v>
      </c>
      <c r="F2313" s="192" t="s">
        <v>639</v>
      </c>
      <c r="G2313" s="192">
        <v>6117871</v>
      </c>
      <c r="H2313" s="68"/>
      <c r="I2313" s="198" t="s">
        <v>6099</v>
      </c>
      <c r="J2313" s="68"/>
      <c r="K2313" s="68"/>
      <c r="L2313" s="68"/>
      <c r="M2313" s="68"/>
      <c r="N2313" s="362"/>
      <c r="O2313" s="362"/>
      <c r="P2313" s="216">
        <v>0</v>
      </c>
      <c r="Q2313" s="216">
        <v>1539.44</v>
      </c>
      <c r="R2313" s="68" t="s">
        <v>638</v>
      </c>
      <c r="S2313" s="363"/>
      <c r="T2313" s="277"/>
    </row>
    <row r="2314" spans="1:20" ht="76.5">
      <c r="A2314" s="192">
        <v>862</v>
      </c>
      <c r="B2314" s="68"/>
      <c r="C2314" s="214" t="s">
        <v>187</v>
      </c>
      <c r="D2314" s="215">
        <v>45132</v>
      </c>
      <c r="E2314" s="192" t="s">
        <v>5044</v>
      </c>
      <c r="F2314" s="192" t="s">
        <v>639</v>
      </c>
      <c r="G2314" s="192">
        <v>6117498</v>
      </c>
      <c r="H2314" s="68"/>
      <c r="I2314" s="198" t="s">
        <v>6100</v>
      </c>
      <c r="J2314" s="68"/>
      <c r="K2314" s="68"/>
      <c r="L2314" s="68"/>
      <c r="M2314" s="68"/>
      <c r="N2314" s="362"/>
      <c r="O2314" s="362"/>
      <c r="P2314" s="216">
        <v>0</v>
      </c>
      <c r="Q2314" s="216">
        <v>74736.22</v>
      </c>
      <c r="R2314" s="68" t="s">
        <v>638</v>
      </c>
      <c r="S2314" s="363"/>
      <c r="T2314" s="277"/>
    </row>
    <row r="2315" spans="1:20" ht="76.5">
      <c r="A2315" s="192">
        <v>862</v>
      </c>
      <c r="B2315" s="68"/>
      <c r="C2315" s="214" t="s">
        <v>187</v>
      </c>
      <c r="D2315" s="215">
        <v>45132</v>
      </c>
      <c r="E2315" s="192" t="s">
        <v>5044</v>
      </c>
      <c r="F2315" s="192" t="s">
        <v>639</v>
      </c>
      <c r="G2315" s="192">
        <v>6117851</v>
      </c>
      <c r="H2315" s="68"/>
      <c r="I2315" s="198" t="s">
        <v>6101</v>
      </c>
      <c r="J2315" s="68"/>
      <c r="K2315" s="68"/>
      <c r="L2315" s="68"/>
      <c r="M2315" s="68"/>
      <c r="N2315" s="362"/>
      <c r="O2315" s="362"/>
      <c r="P2315" s="216">
        <v>0</v>
      </c>
      <c r="Q2315" s="216">
        <v>34896.230000000003</v>
      </c>
      <c r="R2315" s="68" t="s">
        <v>638</v>
      </c>
      <c r="S2315" s="363"/>
      <c r="T2315" s="277"/>
    </row>
    <row r="2316" spans="1:20" ht="76.5">
      <c r="A2316" s="192">
        <v>862</v>
      </c>
      <c r="B2316" s="68"/>
      <c r="C2316" s="214" t="s">
        <v>187</v>
      </c>
      <c r="D2316" s="215">
        <v>45132</v>
      </c>
      <c r="E2316" s="192" t="s">
        <v>5044</v>
      </c>
      <c r="F2316" s="192" t="s">
        <v>639</v>
      </c>
      <c r="G2316" s="192">
        <v>6117841</v>
      </c>
      <c r="H2316" s="68"/>
      <c r="I2316" s="198" t="s">
        <v>6102</v>
      </c>
      <c r="J2316" s="68"/>
      <c r="K2316" s="68"/>
      <c r="L2316" s="68"/>
      <c r="M2316" s="68"/>
      <c r="N2316" s="362"/>
      <c r="O2316" s="362"/>
      <c r="P2316" s="216">
        <v>0</v>
      </c>
      <c r="Q2316" s="216">
        <v>13612.74</v>
      </c>
      <c r="R2316" s="68" t="s">
        <v>638</v>
      </c>
      <c r="S2316" s="363"/>
      <c r="T2316" s="277"/>
    </row>
    <row r="2317" spans="1:20" ht="76.5">
      <c r="A2317" s="192">
        <v>862</v>
      </c>
      <c r="B2317" s="68"/>
      <c r="C2317" s="214" t="s">
        <v>187</v>
      </c>
      <c r="D2317" s="215">
        <v>45132</v>
      </c>
      <c r="E2317" s="192" t="s">
        <v>5044</v>
      </c>
      <c r="F2317" s="192" t="s">
        <v>639</v>
      </c>
      <c r="G2317" s="192">
        <v>6116629</v>
      </c>
      <c r="H2317" s="68"/>
      <c r="I2317" s="198" t="s">
        <v>6103</v>
      </c>
      <c r="J2317" s="68"/>
      <c r="K2317" s="68"/>
      <c r="L2317" s="68"/>
      <c r="M2317" s="68"/>
      <c r="N2317" s="362"/>
      <c r="O2317" s="362"/>
      <c r="P2317" s="216">
        <v>0</v>
      </c>
      <c r="Q2317" s="216">
        <v>668.8</v>
      </c>
      <c r="R2317" s="68" t="s">
        <v>638</v>
      </c>
      <c r="S2317" s="363"/>
      <c r="T2317" s="277"/>
    </row>
    <row r="2318" spans="1:20" ht="76.5">
      <c r="A2318" s="192">
        <v>862</v>
      </c>
      <c r="B2318" s="68"/>
      <c r="C2318" s="214" t="s">
        <v>187</v>
      </c>
      <c r="D2318" s="215">
        <v>45132</v>
      </c>
      <c r="E2318" s="192" t="s">
        <v>5044</v>
      </c>
      <c r="F2318" s="192" t="s">
        <v>639</v>
      </c>
      <c r="G2318" s="192">
        <v>6117545</v>
      </c>
      <c r="H2318" s="68"/>
      <c r="I2318" s="198" t="s">
        <v>6104</v>
      </c>
      <c r="J2318" s="68"/>
      <c r="K2318" s="68"/>
      <c r="L2318" s="68"/>
      <c r="M2318" s="68"/>
      <c r="N2318" s="362"/>
      <c r="O2318" s="362"/>
      <c r="P2318" s="216">
        <v>0</v>
      </c>
      <c r="Q2318" s="216">
        <v>368623.05</v>
      </c>
      <c r="R2318" s="68" t="s">
        <v>638</v>
      </c>
      <c r="S2318" s="363"/>
      <c r="T2318" s="277"/>
    </row>
    <row r="2319" spans="1:20" ht="76.5">
      <c r="A2319" s="192">
        <v>862</v>
      </c>
      <c r="B2319" s="68"/>
      <c r="C2319" s="214" t="s">
        <v>187</v>
      </c>
      <c r="D2319" s="215">
        <v>45132</v>
      </c>
      <c r="E2319" s="192" t="s">
        <v>5044</v>
      </c>
      <c r="F2319" s="192" t="s">
        <v>639</v>
      </c>
      <c r="G2319" s="192">
        <v>6116830</v>
      </c>
      <c r="H2319" s="68"/>
      <c r="I2319" s="198" t="s">
        <v>6105</v>
      </c>
      <c r="J2319" s="68"/>
      <c r="K2319" s="68"/>
      <c r="L2319" s="68"/>
      <c r="M2319" s="68"/>
      <c r="N2319" s="362"/>
      <c r="O2319" s="362"/>
      <c r="P2319" s="216">
        <v>0</v>
      </c>
      <c r="Q2319" s="216">
        <v>362.14</v>
      </c>
      <c r="R2319" s="68" t="s">
        <v>638</v>
      </c>
      <c r="S2319" s="363"/>
      <c r="T2319" s="277"/>
    </row>
    <row r="2320" spans="1:20" ht="76.5">
      <c r="A2320" s="192">
        <v>862</v>
      </c>
      <c r="B2320" s="68"/>
      <c r="C2320" s="214" t="s">
        <v>187</v>
      </c>
      <c r="D2320" s="215">
        <v>45132</v>
      </c>
      <c r="E2320" s="192" t="s">
        <v>5044</v>
      </c>
      <c r="F2320" s="192" t="s">
        <v>639</v>
      </c>
      <c r="G2320" s="192">
        <v>6116740</v>
      </c>
      <c r="H2320" s="68"/>
      <c r="I2320" s="198" t="s">
        <v>6106</v>
      </c>
      <c r="J2320" s="68"/>
      <c r="K2320" s="68"/>
      <c r="L2320" s="68"/>
      <c r="M2320" s="68"/>
      <c r="N2320" s="362"/>
      <c r="O2320" s="362"/>
      <c r="P2320" s="216">
        <v>0</v>
      </c>
      <c r="Q2320" s="216">
        <v>2568.13</v>
      </c>
      <c r="R2320" s="68" t="s">
        <v>638</v>
      </c>
      <c r="S2320" s="363"/>
      <c r="T2320" s="277"/>
    </row>
    <row r="2321" spans="1:20" ht="76.5">
      <c r="A2321" s="192">
        <v>862</v>
      </c>
      <c r="B2321" s="68"/>
      <c r="C2321" s="214" t="s">
        <v>187</v>
      </c>
      <c r="D2321" s="215">
        <v>45132</v>
      </c>
      <c r="E2321" s="192" t="s">
        <v>5044</v>
      </c>
      <c r="F2321" s="192" t="s">
        <v>639</v>
      </c>
      <c r="G2321" s="192">
        <v>6116719</v>
      </c>
      <c r="H2321" s="68"/>
      <c r="I2321" s="198" t="s">
        <v>6107</v>
      </c>
      <c r="J2321" s="68"/>
      <c r="K2321" s="68"/>
      <c r="L2321" s="68"/>
      <c r="M2321" s="68"/>
      <c r="N2321" s="362"/>
      <c r="O2321" s="362"/>
      <c r="P2321" s="216">
        <v>0</v>
      </c>
      <c r="Q2321" s="216">
        <v>1374.67</v>
      </c>
      <c r="R2321" s="68" t="s">
        <v>638</v>
      </c>
      <c r="S2321" s="363"/>
      <c r="T2321" s="277"/>
    </row>
    <row r="2322" spans="1:20" ht="76.5">
      <c r="A2322" s="192">
        <v>862</v>
      </c>
      <c r="B2322" s="68"/>
      <c r="C2322" s="214" t="s">
        <v>187</v>
      </c>
      <c r="D2322" s="215">
        <v>45132</v>
      </c>
      <c r="E2322" s="192" t="s">
        <v>5044</v>
      </c>
      <c r="F2322" s="192" t="s">
        <v>639</v>
      </c>
      <c r="G2322" s="192">
        <v>6116692</v>
      </c>
      <c r="H2322" s="68"/>
      <c r="I2322" s="198" t="s">
        <v>6108</v>
      </c>
      <c r="J2322" s="68"/>
      <c r="K2322" s="68"/>
      <c r="L2322" s="68"/>
      <c r="M2322" s="68"/>
      <c r="N2322" s="362"/>
      <c r="O2322" s="362"/>
      <c r="P2322" s="216">
        <v>0</v>
      </c>
      <c r="Q2322" s="216">
        <v>777.49</v>
      </c>
      <c r="R2322" s="68" t="s">
        <v>638</v>
      </c>
      <c r="S2322" s="363"/>
      <c r="T2322" s="277"/>
    </row>
    <row r="2323" spans="1:20" ht="76.5">
      <c r="A2323" s="192">
        <v>862</v>
      </c>
      <c r="B2323" s="68"/>
      <c r="C2323" s="214" t="s">
        <v>187</v>
      </c>
      <c r="D2323" s="215">
        <v>45132</v>
      </c>
      <c r="E2323" s="192" t="s">
        <v>5044</v>
      </c>
      <c r="F2323" s="192" t="s">
        <v>639</v>
      </c>
      <c r="G2323" s="192">
        <v>6116644</v>
      </c>
      <c r="H2323" s="68"/>
      <c r="I2323" s="198" t="s">
        <v>6109</v>
      </c>
      <c r="J2323" s="68"/>
      <c r="K2323" s="68"/>
      <c r="L2323" s="68"/>
      <c r="M2323" s="68"/>
      <c r="N2323" s="362"/>
      <c r="O2323" s="362"/>
      <c r="P2323" s="216">
        <v>0</v>
      </c>
      <c r="Q2323" s="216">
        <v>570.13</v>
      </c>
      <c r="R2323" s="68" t="s">
        <v>638</v>
      </c>
      <c r="S2323" s="363"/>
      <c r="T2323" s="277"/>
    </row>
    <row r="2324" spans="1:20" ht="76.5">
      <c r="A2324" s="192">
        <v>862</v>
      </c>
      <c r="B2324" s="68"/>
      <c r="C2324" s="214" t="s">
        <v>187</v>
      </c>
      <c r="D2324" s="215">
        <v>45132</v>
      </c>
      <c r="E2324" s="192" t="s">
        <v>5044</v>
      </c>
      <c r="F2324" s="192" t="s">
        <v>639</v>
      </c>
      <c r="G2324" s="192">
        <v>6116672</v>
      </c>
      <c r="H2324" s="68"/>
      <c r="I2324" s="198" t="s">
        <v>6110</v>
      </c>
      <c r="J2324" s="68"/>
      <c r="K2324" s="68"/>
      <c r="L2324" s="68"/>
      <c r="M2324" s="68"/>
      <c r="N2324" s="362"/>
      <c r="O2324" s="362"/>
      <c r="P2324" s="216">
        <v>0</v>
      </c>
      <c r="Q2324" s="216">
        <v>852.75</v>
      </c>
      <c r="R2324" s="68" t="s">
        <v>638</v>
      </c>
      <c r="S2324" s="363"/>
      <c r="T2324" s="277"/>
    </row>
    <row r="2325" spans="1:20" ht="63.75">
      <c r="A2325" s="192">
        <v>46</v>
      </c>
      <c r="B2325" s="68"/>
      <c r="C2325" s="214" t="s">
        <v>1379</v>
      </c>
      <c r="D2325" s="215">
        <v>45132</v>
      </c>
      <c r="E2325" s="192" t="s">
        <v>5045</v>
      </c>
      <c r="F2325" s="192" t="s">
        <v>639</v>
      </c>
      <c r="G2325" s="192">
        <v>6131860</v>
      </c>
      <c r="H2325" s="68"/>
      <c r="I2325" s="198" t="s">
        <v>6111</v>
      </c>
      <c r="J2325" s="68"/>
      <c r="K2325" s="68"/>
      <c r="L2325" s="68"/>
      <c r="M2325" s="68"/>
      <c r="N2325" s="362"/>
      <c r="O2325" s="362"/>
      <c r="P2325" s="216">
        <v>220</v>
      </c>
      <c r="Q2325" s="216">
        <v>0</v>
      </c>
      <c r="R2325" s="68" t="s">
        <v>638</v>
      </c>
      <c r="S2325" s="363"/>
      <c r="T2325" s="277"/>
    </row>
    <row r="2326" spans="1:20" ht="63.75">
      <c r="A2326" s="192">
        <v>513</v>
      </c>
      <c r="B2326" s="68"/>
      <c r="C2326" s="214" t="s">
        <v>160</v>
      </c>
      <c r="D2326" s="215">
        <v>45132</v>
      </c>
      <c r="E2326" s="192" t="s">
        <v>5046</v>
      </c>
      <c r="F2326" s="192" t="s">
        <v>12</v>
      </c>
      <c r="G2326" s="192">
        <v>1065065</v>
      </c>
      <c r="H2326" s="68"/>
      <c r="I2326" s="198" t="s">
        <v>6112</v>
      </c>
      <c r="J2326" s="68"/>
      <c r="K2326" s="68"/>
      <c r="L2326" s="68"/>
      <c r="M2326" s="68"/>
      <c r="N2326" s="362"/>
      <c r="O2326" s="362"/>
      <c r="P2326" s="216">
        <v>436606862.16000003</v>
      </c>
      <c r="Q2326" s="216">
        <v>0</v>
      </c>
      <c r="R2326" s="68" t="s">
        <v>638</v>
      </c>
      <c r="S2326" s="363"/>
      <c r="T2326" s="277"/>
    </row>
    <row r="2327" spans="1:20" ht="63.75">
      <c r="A2327" s="192">
        <v>513</v>
      </c>
      <c r="B2327" s="68"/>
      <c r="C2327" s="214" t="s">
        <v>160</v>
      </c>
      <c r="D2327" s="215">
        <v>45132</v>
      </c>
      <c r="E2327" s="192" t="s">
        <v>5047</v>
      </c>
      <c r="F2327" s="192" t="s">
        <v>10</v>
      </c>
      <c r="G2327" s="192">
        <v>1065065</v>
      </c>
      <c r="H2327" s="68"/>
      <c r="I2327" s="198" t="s">
        <v>6113</v>
      </c>
      <c r="J2327" s="68"/>
      <c r="K2327" s="68"/>
      <c r="L2327" s="68"/>
      <c r="M2327" s="68"/>
      <c r="N2327" s="362"/>
      <c r="O2327" s="362"/>
      <c r="P2327" s="216">
        <v>50</v>
      </c>
      <c r="Q2327" s="216">
        <v>0</v>
      </c>
      <c r="R2327" s="68" t="s">
        <v>638</v>
      </c>
      <c r="S2327" s="363"/>
      <c r="T2327" s="277"/>
    </row>
    <row r="2328" spans="1:20" ht="63.75">
      <c r="A2328" s="192">
        <v>597</v>
      </c>
      <c r="B2328" s="68"/>
      <c r="C2328" s="214" t="s">
        <v>677</v>
      </c>
      <c r="D2328" s="215">
        <v>45132</v>
      </c>
      <c r="E2328" s="192" t="s">
        <v>5048</v>
      </c>
      <c r="F2328" s="192" t="s">
        <v>6</v>
      </c>
      <c r="G2328" s="192">
        <v>2351245</v>
      </c>
      <c r="H2328" s="68"/>
      <c r="I2328" s="198" t="s">
        <v>6114</v>
      </c>
      <c r="J2328" s="68"/>
      <c r="K2328" s="68"/>
      <c r="L2328" s="68"/>
      <c r="M2328" s="68"/>
      <c r="N2328" s="362"/>
      <c r="O2328" s="362"/>
      <c r="P2328" s="216">
        <v>0</v>
      </c>
      <c r="Q2328" s="216">
        <v>342286.56</v>
      </c>
      <c r="R2328" s="68" t="s">
        <v>638</v>
      </c>
      <c r="S2328" s="363"/>
      <c r="T2328" s="277"/>
    </row>
    <row r="2329" spans="1:20" ht="51">
      <c r="A2329" s="192">
        <v>513</v>
      </c>
      <c r="B2329" s="68"/>
      <c r="C2329" s="214" t="s">
        <v>160</v>
      </c>
      <c r="D2329" s="215">
        <v>45132</v>
      </c>
      <c r="E2329" s="192" t="s">
        <v>5049</v>
      </c>
      <c r="F2329" s="192" t="s">
        <v>14</v>
      </c>
      <c r="G2329" s="192">
        <v>2351244</v>
      </c>
      <c r="H2329" s="68"/>
      <c r="I2329" s="198" t="s">
        <v>6115</v>
      </c>
      <c r="J2329" s="68"/>
      <c r="K2329" s="68"/>
      <c r="L2329" s="68"/>
      <c r="M2329" s="68"/>
      <c r="N2329" s="362"/>
      <c r="O2329" s="362"/>
      <c r="P2329" s="216">
        <v>50</v>
      </c>
      <c r="Q2329" s="216">
        <v>0</v>
      </c>
      <c r="R2329" s="68" t="s">
        <v>638</v>
      </c>
      <c r="S2329" s="363"/>
      <c r="T2329" s="277"/>
    </row>
    <row r="2330" spans="1:20" ht="63.75">
      <c r="A2330" s="192">
        <v>597</v>
      </c>
      <c r="B2330" s="68"/>
      <c r="C2330" s="214" t="s">
        <v>677</v>
      </c>
      <c r="D2330" s="215">
        <v>45132</v>
      </c>
      <c r="E2330" s="192" t="s">
        <v>5050</v>
      </c>
      <c r="F2330" s="192" t="s">
        <v>14</v>
      </c>
      <c r="G2330" s="192">
        <v>2351246</v>
      </c>
      <c r="H2330" s="68"/>
      <c r="I2330" s="198" t="s">
        <v>6116</v>
      </c>
      <c r="J2330" s="68"/>
      <c r="K2330" s="68"/>
      <c r="L2330" s="68"/>
      <c r="M2330" s="68"/>
      <c r="N2330" s="362"/>
      <c r="O2330" s="362"/>
      <c r="P2330" s="216">
        <v>50</v>
      </c>
      <c r="Q2330" s="216">
        <v>0</v>
      </c>
      <c r="R2330" s="68" t="s">
        <v>638</v>
      </c>
      <c r="S2330" s="363"/>
      <c r="T2330" s="277"/>
    </row>
    <row r="2331" spans="1:20" ht="89.25">
      <c r="A2331" s="192">
        <v>389</v>
      </c>
      <c r="B2331" s="68"/>
      <c r="C2331" s="214" t="s">
        <v>1422</v>
      </c>
      <c r="D2331" s="215">
        <v>45132</v>
      </c>
      <c r="E2331" s="192" t="s">
        <v>5051</v>
      </c>
      <c r="F2331" s="192" t="s">
        <v>10</v>
      </c>
      <c r="G2331" s="192">
        <v>1065060</v>
      </c>
      <c r="H2331" s="68"/>
      <c r="I2331" s="198" t="s">
        <v>6117</v>
      </c>
      <c r="J2331" s="68"/>
      <c r="K2331" s="68"/>
      <c r="L2331" s="68"/>
      <c r="M2331" s="68"/>
      <c r="N2331" s="362"/>
      <c r="O2331" s="362"/>
      <c r="P2331" s="216">
        <v>50</v>
      </c>
      <c r="Q2331" s="216">
        <v>0</v>
      </c>
      <c r="R2331" s="68" t="s">
        <v>638</v>
      </c>
      <c r="S2331" s="363"/>
      <c r="T2331" s="277"/>
    </row>
    <row r="2332" spans="1:20" ht="76.5">
      <c r="A2332" s="192">
        <v>117</v>
      </c>
      <c r="B2332" s="68"/>
      <c r="C2332" s="214" t="s">
        <v>54</v>
      </c>
      <c r="D2332" s="215">
        <v>45132</v>
      </c>
      <c r="E2332" s="192" t="s">
        <v>5052</v>
      </c>
      <c r="F2332" s="192" t="s">
        <v>10</v>
      </c>
      <c r="G2332" s="192">
        <v>1065081</v>
      </c>
      <c r="H2332" s="68"/>
      <c r="I2332" s="198" t="s">
        <v>6118</v>
      </c>
      <c r="J2332" s="68"/>
      <c r="K2332" s="68"/>
      <c r="L2332" s="68"/>
      <c r="M2332" s="68"/>
      <c r="N2332" s="362"/>
      <c r="O2332" s="362"/>
      <c r="P2332" s="216">
        <v>50</v>
      </c>
      <c r="Q2332" s="216">
        <v>0</v>
      </c>
      <c r="R2332" s="68" t="s">
        <v>638</v>
      </c>
      <c r="S2332" s="363"/>
      <c r="T2332" s="277"/>
    </row>
    <row r="2333" spans="1:20" ht="76.5">
      <c r="A2333" s="192">
        <v>513</v>
      </c>
      <c r="B2333" s="68"/>
      <c r="C2333" s="214" t="s">
        <v>160</v>
      </c>
      <c r="D2333" s="215">
        <v>45132</v>
      </c>
      <c r="E2333" s="192" t="s">
        <v>5053</v>
      </c>
      <c r="F2333" s="192" t="s">
        <v>10</v>
      </c>
      <c r="G2333" s="192">
        <v>1065084</v>
      </c>
      <c r="H2333" s="68"/>
      <c r="I2333" s="198" t="s">
        <v>6119</v>
      </c>
      <c r="J2333" s="68"/>
      <c r="K2333" s="68"/>
      <c r="L2333" s="68"/>
      <c r="M2333" s="68"/>
      <c r="N2333" s="362"/>
      <c r="O2333" s="362"/>
      <c r="P2333" s="216">
        <v>50</v>
      </c>
      <c r="Q2333" s="216">
        <v>0</v>
      </c>
      <c r="R2333" s="68" t="s">
        <v>638</v>
      </c>
      <c r="S2333" s="363"/>
      <c r="T2333" s="277"/>
    </row>
    <row r="2334" spans="1:20" ht="76.5">
      <c r="A2334" s="192">
        <v>389</v>
      </c>
      <c r="B2334" s="68"/>
      <c r="C2334" s="214" t="s">
        <v>1422</v>
      </c>
      <c r="D2334" s="215">
        <v>45132</v>
      </c>
      <c r="E2334" s="192" t="s">
        <v>5054</v>
      </c>
      <c r="F2334" s="192" t="s">
        <v>10</v>
      </c>
      <c r="G2334" s="192">
        <v>1065087</v>
      </c>
      <c r="H2334" s="68"/>
      <c r="I2334" s="198" t="s">
        <v>6120</v>
      </c>
      <c r="J2334" s="68"/>
      <c r="K2334" s="68"/>
      <c r="L2334" s="68"/>
      <c r="M2334" s="68"/>
      <c r="N2334" s="362"/>
      <c r="O2334" s="362"/>
      <c r="P2334" s="216">
        <v>50</v>
      </c>
      <c r="Q2334" s="216">
        <v>0</v>
      </c>
      <c r="R2334" s="68" t="s">
        <v>638</v>
      </c>
      <c r="S2334" s="363"/>
      <c r="T2334" s="277"/>
    </row>
    <row r="2335" spans="1:20" ht="76.5">
      <c r="A2335" s="192">
        <v>597</v>
      </c>
      <c r="B2335" s="68"/>
      <c r="C2335" s="214" t="s">
        <v>677</v>
      </c>
      <c r="D2335" s="215">
        <v>45132</v>
      </c>
      <c r="E2335" s="192" t="s">
        <v>5055</v>
      </c>
      <c r="F2335" s="192" t="s">
        <v>6</v>
      </c>
      <c r="G2335" s="192">
        <v>2351280</v>
      </c>
      <c r="H2335" s="68"/>
      <c r="I2335" s="198" t="s">
        <v>6121</v>
      </c>
      <c r="J2335" s="68"/>
      <c r="K2335" s="68"/>
      <c r="L2335" s="68"/>
      <c r="M2335" s="68"/>
      <c r="N2335" s="362"/>
      <c r="O2335" s="362"/>
      <c r="P2335" s="216">
        <v>0</v>
      </c>
      <c r="Q2335" s="216">
        <v>1029000</v>
      </c>
      <c r="R2335" s="68" t="s">
        <v>638</v>
      </c>
      <c r="S2335" s="363"/>
      <c r="T2335" s="277"/>
    </row>
    <row r="2336" spans="1:20" ht="63.75">
      <c r="A2336" s="192">
        <v>597</v>
      </c>
      <c r="B2336" s="68"/>
      <c r="C2336" s="214" t="s">
        <v>677</v>
      </c>
      <c r="D2336" s="215">
        <v>45132</v>
      </c>
      <c r="E2336" s="192" t="s">
        <v>5056</v>
      </c>
      <c r="F2336" s="192" t="s">
        <v>14</v>
      </c>
      <c r="G2336" s="192">
        <v>2351281</v>
      </c>
      <c r="H2336" s="68"/>
      <c r="I2336" s="198" t="s">
        <v>6122</v>
      </c>
      <c r="J2336" s="68"/>
      <c r="K2336" s="68"/>
      <c r="L2336" s="68"/>
      <c r="M2336" s="68"/>
      <c r="N2336" s="362"/>
      <c r="O2336" s="362"/>
      <c r="P2336" s="216">
        <v>50</v>
      </c>
      <c r="Q2336" s="216">
        <v>0</v>
      </c>
      <c r="R2336" s="68" t="s">
        <v>638</v>
      </c>
      <c r="S2336" s="363"/>
      <c r="T2336" s="277"/>
    </row>
    <row r="2337" spans="1:20" ht="114.75">
      <c r="A2337" s="192">
        <v>373</v>
      </c>
      <c r="B2337" s="68"/>
      <c r="C2337" s="214" t="s">
        <v>607</v>
      </c>
      <c r="D2337" s="215">
        <v>45133</v>
      </c>
      <c r="E2337" s="192" t="s">
        <v>5057</v>
      </c>
      <c r="F2337" s="192" t="s">
        <v>639</v>
      </c>
      <c r="G2337" s="192">
        <v>6136477</v>
      </c>
      <c r="H2337" s="68"/>
      <c r="I2337" s="198" t="s">
        <v>6123</v>
      </c>
      <c r="J2337" s="68"/>
      <c r="K2337" s="68"/>
      <c r="L2337" s="68"/>
      <c r="M2337" s="68"/>
      <c r="N2337" s="362"/>
      <c r="O2337" s="362"/>
      <c r="P2337" s="216">
        <v>0</v>
      </c>
      <c r="Q2337" s="216">
        <v>1853250.72</v>
      </c>
      <c r="R2337" s="68" t="s">
        <v>638</v>
      </c>
      <c r="S2337" s="363"/>
      <c r="T2337" s="277"/>
    </row>
    <row r="2338" spans="1:20" ht="114.75">
      <c r="A2338" s="192">
        <v>373</v>
      </c>
      <c r="B2338" s="68"/>
      <c r="C2338" s="214" t="s">
        <v>607</v>
      </c>
      <c r="D2338" s="215">
        <v>45133</v>
      </c>
      <c r="E2338" s="192" t="s">
        <v>5058</v>
      </c>
      <c r="F2338" s="192" t="s">
        <v>639</v>
      </c>
      <c r="G2338" s="192">
        <v>6136494</v>
      </c>
      <c r="H2338" s="68"/>
      <c r="I2338" s="198" t="s">
        <v>6124</v>
      </c>
      <c r="J2338" s="68"/>
      <c r="K2338" s="68"/>
      <c r="L2338" s="68"/>
      <c r="M2338" s="68"/>
      <c r="N2338" s="362"/>
      <c r="O2338" s="362"/>
      <c r="P2338" s="216">
        <v>0</v>
      </c>
      <c r="Q2338" s="216">
        <v>29162388.34</v>
      </c>
      <c r="R2338" s="68" t="s">
        <v>638</v>
      </c>
      <c r="S2338" s="363"/>
      <c r="T2338" s="277"/>
    </row>
    <row r="2339" spans="1:20" ht="38.25">
      <c r="A2339" s="192">
        <v>660</v>
      </c>
      <c r="B2339" s="68"/>
      <c r="C2339" s="214" t="s">
        <v>176</v>
      </c>
      <c r="D2339" s="215">
        <v>45133</v>
      </c>
      <c r="E2339" s="192" t="s">
        <v>5059</v>
      </c>
      <c r="F2339" s="192" t="s">
        <v>3</v>
      </c>
      <c r="G2339" s="192">
        <v>2128552</v>
      </c>
      <c r="H2339" s="68"/>
      <c r="I2339" s="198" t="s">
        <v>6125</v>
      </c>
      <c r="J2339" s="68"/>
      <c r="K2339" s="68"/>
      <c r="L2339" s="68"/>
      <c r="M2339" s="68"/>
      <c r="N2339" s="362"/>
      <c r="O2339" s="362"/>
      <c r="P2339" s="216">
        <v>0</v>
      </c>
      <c r="Q2339" s="216">
        <v>111</v>
      </c>
      <c r="R2339" s="68" t="s">
        <v>638</v>
      </c>
      <c r="S2339" s="363"/>
      <c r="T2339" s="277"/>
    </row>
    <row r="2340" spans="1:20" ht="51">
      <c r="A2340" s="192">
        <v>203</v>
      </c>
      <c r="B2340" s="68"/>
      <c r="C2340" s="214" t="s">
        <v>86</v>
      </c>
      <c r="D2340" s="215">
        <v>45133</v>
      </c>
      <c r="E2340" s="192" t="s">
        <v>5060</v>
      </c>
      <c r="F2340" s="192" t="s">
        <v>3</v>
      </c>
      <c r="G2340" s="192">
        <v>2128554</v>
      </c>
      <c r="H2340" s="68"/>
      <c r="I2340" s="198" t="s">
        <v>6126</v>
      </c>
      <c r="J2340" s="68"/>
      <c r="K2340" s="68"/>
      <c r="L2340" s="68"/>
      <c r="M2340" s="68"/>
      <c r="N2340" s="362"/>
      <c r="O2340" s="362"/>
      <c r="P2340" s="216">
        <v>0</v>
      </c>
      <c r="Q2340" s="216">
        <v>30</v>
      </c>
      <c r="R2340" s="68" t="s">
        <v>638</v>
      </c>
      <c r="S2340" s="363"/>
      <c r="T2340" s="277"/>
    </row>
    <row r="2341" spans="1:20" ht="63.75">
      <c r="A2341" s="192">
        <v>81</v>
      </c>
      <c r="B2341" s="68"/>
      <c r="C2341" s="214" t="s">
        <v>49</v>
      </c>
      <c r="D2341" s="215">
        <v>45133</v>
      </c>
      <c r="E2341" s="192" t="s">
        <v>5061</v>
      </c>
      <c r="F2341" s="192" t="s">
        <v>3</v>
      </c>
      <c r="G2341" s="192">
        <v>2128563</v>
      </c>
      <c r="H2341" s="68"/>
      <c r="I2341" s="198" t="s">
        <v>6127</v>
      </c>
      <c r="J2341" s="68"/>
      <c r="K2341" s="68"/>
      <c r="L2341" s="68"/>
      <c r="M2341" s="68"/>
      <c r="N2341" s="362"/>
      <c r="O2341" s="362"/>
      <c r="P2341" s="216">
        <v>0</v>
      </c>
      <c r="Q2341" s="216">
        <v>20</v>
      </c>
      <c r="R2341" s="68" t="s">
        <v>638</v>
      </c>
      <c r="S2341" s="363"/>
      <c r="T2341" s="277"/>
    </row>
    <row r="2342" spans="1:20" ht="51">
      <c r="A2342" s="192">
        <v>47</v>
      </c>
      <c r="B2342" s="68"/>
      <c r="C2342" s="214" t="s">
        <v>45</v>
      </c>
      <c r="D2342" s="215">
        <v>45133</v>
      </c>
      <c r="E2342" s="192" t="s">
        <v>5062</v>
      </c>
      <c r="F2342" s="192" t="s">
        <v>3</v>
      </c>
      <c r="G2342" s="192">
        <v>2128575</v>
      </c>
      <c r="H2342" s="68"/>
      <c r="I2342" s="198" t="s">
        <v>6128</v>
      </c>
      <c r="J2342" s="68"/>
      <c r="K2342" s="68"/>
      <c r="L2342" s="68"/>
      <c r="M2342" s="68"/>
      <c r="N2342" s="362"/>
      <c r="O2342" s="362"/>
      <c r="P2342" s="216">
        <v>0</v>
      </c>
      <c r="Q2342" s="216">
        <v>2460</v>
      </c>
      <c r="R2342" s="68" t="s">
        <v>638</v>
      </c>
      <c r="S2342" s="363"/>
      <c r="T2342" s="277"/>
    </row>
    <row r="2343" spans="1:20" ht="51">
      <c r="A2343" s="192" t="s">
        <v>550</v>
      </c>
      <c r="B2343" s="68"/>
      <c r="C2343" s="214" t="s">
        <v>589</v>
      </c>
      <c r="D2343" s="215">
        <v>45133</v>
      </c>
      <c r="E2343" s="192" t="s">
        <v>5063</v>
      </c>
      <c r="F2343" s="192" t="s">
        <v>3</v>
      </c>
      <c r="G2343" s="192">
        <v>2128576</v>
      </c>
      <c r="H2343" s="68"/>
      <c r="I2343" s="198" t="s">
        <v>1425</v>
      </c>
      <c r="J2343" s="68"/>
      <c r="K2343" s="68"/>
      <c r="L2343" s="68"/>
      <c r="M2343" s="68"/>
      <c r="N2343" s="362"/>
      <c r="O2343" s="362"/>
      <c r="P2343" s="216">
        <v>0</v>
      </c>
      <c r="Q2343" s="216">
        <v>200</v>
      </c>
      <c r="R2343" s="68" t="s">
        <v>638</v>
      </c>
      <c r="S2343" s="363"/>
      <c r="T2343" s="277"/>
    </row>
    <row r="2344" spans="1:20" ht="51">
      <c r="A2344" s="192">
        <v>46</v>
      </c>
      <c r="B2344" s="68"/>
      <c r="C2344" s="214" t="s">
        <v>1379</v>
      </c>
      <c r="D2344" s="215">
        <v>45133</v>
      </c>
      <c r="E2344" s="192" t="s">
        <v>5064</v>
      </c>
      <c r="F2344" s="192" t="s">
        <v>3</v>
      </c>
      <c r="G2344" s="192">
        <v>2128586</v>
      </c>
      <c r="H2344" s="68"/>
      <c r="I2344" s="198" t="s">
        <v>6129</v>
      </c>
      <c r="J2344" s="68"/>
      <c r="K2344" s="68"/>
      <c r="L2344" s="68"/>
      <c r="M2344" s="68"/>
      <c r="N2344" s="362"/>
      <c r="O2344" s="362"/>
      <c r="P2344" s="216">
        <v>0</v>
      </c>
      <c r="Q2344" s="216">
        <v>3974.39</v>
      </c>
      <c r="R2344" s="68" t="s">
        <v>638</v>
      </c>
      <c r="S2344" s="363"/>
      <c r="T2344" s="277"/>
    </row>
    <row r="2345" spans="1:20" ht="51">
      <c r="A2345" s="192">
        <v>290</v>
      </c>
      <c r="B2345" s="68"/>
      <c r="C2345" s="214" t="s">
        <v>118</v>
      </c>
      <c r="D2345" s="215">
        <v>45133</v>
      </c>
      <c r="E2345" s="192" t="s">
        <v>5065</v>
      </c>
      <c r="F2345" s="192" t="s">
        <v>3</v>
      </c>
      <c r="G2345" s="192">
        <v>2128590</v>
      </c>
      <c r="H2345" s="68"/>
      <c r="I2345" s="198" t="s">
        <v>6130</v>
      </c>
      <c r="J2345" s="68"/>
      <c r="K2345" s="68"/>
      <c r="L2345" s="68"/>
      <c r="M2345" s="68"/>
      <c r="N2345" s="362"/>
      <c r="O2345" s="362"/>
      <c r="P2345" s="216">
        <v>0</v>
      </c>
      <c r="Q2345" s="216">
        <v>222</v>
      </c>
      <c r="R2345" s="68" t="s">
        <v>638</v>
      </c>
      <c r="S2345" s="363"/>
      <c r="T2345" s="277"/>
    </row>
    <row r="2346" spans="1:20" ht="51">
      <c r="A2346" s="192">
        <v>650</v>
      </c>
      <c r="B2346" s="68"/>
      <c r="C2346" s="214" t="s">
        <v>175</v>
      </c>
      <c r="D2346" s="215">
        <v>45133</v>
      </c>
      <c r="E2346" s="192" t="s">
        <v>5066</v>
      </c>
      <c r="F2346" s="192" t="s">
        <v>3</v>
      </c>
      <c r="G2346" s="192">
        <v>2128593</v>
      </c>
      <c r="H2346" s="68"/>
      <c r="I2346" s="198" t="s">
        <v>6131</v>
      </c>
      <c r="J2346" s="68"/>
      <c r="K2346" s="68"/>
      <c r="L2346" s="68"/>
      <c r="M2346" s="68"/>
      <c r="N2346" s="362"/>
      <c r="O2346" s="362"/>
      <c r="P2346" s="216">
        <v>0</v>
      </c>
      <c r="Q2346" s="216">
        <v>100</v>
      </c>
      <c r="R2346" s="68" t="s">
        <v>638</v>
      </c>
      <c r="S2346" s="363"/>
      <c r="T2346" s="277"/>
    </row>
    <row r="2347" spans="1:20" ht="38.25">
      <c r="A2347" s="192">
        <v>46</v>
      </c>
      <c r="B2347" s="68"/>
      <c r="C2347" s="214" t="s">
        <v>1379</v>
      </c>
      <c r="D2347" s="215">
        <v>45133</v>
      </c>
      <c r="E2347" s="192" t="s">
        <v>5067</v>
      </c>
      <c r="F2347" s="192" t="s">
        <v>3</v>
      </c>
      <c r="G2347" s="192">
        <v>2128602</v>
      </c>
      <c r="H2347" s="68"/>
      <c r="I2347" s="198" t="s">
        <v>6132</v>
      </c>
      <c r="J2347" s="68"/>
      <c r="K2347" s="68"/>
      <c r="L2347" s="68"/>
      <c r="M2347" s="68"/>
      <c r="N2347" s="362"/>
      <c r="O2347" s="362"/>
      <c r="P2347" s="216">
        <v>0</v>
      </c>
      <c r="Q2347" s="216">
        <v>10000</v>
      </c>
      <c r="R2347" s="68" t="s">
        <v>638</v>
      </c>
      <c r="S2347" s="363"/>
      <c r="T2347" s="277"/>
    </row>
    <row r="2348" spans="1:20" ht="63.75">
      <c r="A2348" s="192">
        <v>53</v>
      </c>
      <c r="B2348" s="68"/>
      <c r="C2348" s="214" t="s">
        <v>1384</v>
      </c>
      <c r="D2348" s="215">
        <v>45133</v>
      </c>
      <c r="E2348" s="192" t="s">
        <v>5068</v>
      </c>
      <c r="F2348" s="192" t="s">
        <v>3</v>
      </c>
      <c r="G2348" s="192">
        <v>2128606</v>
      </c>
      <c r="H2348" s="68"/>
      <c r="I2348" s="198" t="s">
        <v>6133</v>
      </c>
      <c r="J2348" s="68"/>
      <c r="K2348" s="68"/>
      <c r="L2348" s="68"/>
      <c r="M2348" s="68"/>
      <c r="N2348" s="362"/>
      <c r="O2348" s="362"/>
      <c r="P2348" s="216">
        <v>0</v>
      </c>
      <c r="Q2348" s="216">
        <v>2228</v>
      </c>
      <c r="R2348" s="68" t="s">
        <v>638</v>
      </c>
      <c r="S2348" s="363"/>
      <c r="T2348" s="277"/>
    </row>
    <row r="2349" spans="1:20" ht="51">
      <c r="A2349" s="192" t="s">
        <v>550</v>
      </c>
      <c r="B2349" s="68"/>
      <c r="C2349" s="214" t="s">
        <v>589</v>
      </c>
      <c r="D2349" s="215">
        <v>45133</v>
      </c>
      <c r="E2349" s="192" t="s">
        <v>5069</v>
      </c>
      <c r="F2349" s="192" t="s">
        <v>3</v>
      </c>
      <c r="G2349" s="192">
        <v>2128608</v>
      </c>
      <c r="H2349" s="68"/>
      <c r="I2349" s="198" t="s">
        <v>6134</v>
      </c>
      <c r="J2349" s="68"/>
      <c r="K2349" s="68"/>
      <c r="L2349" s="68"/>
      <c r="M2349" s="68"/>
      <c r="N2349" s="362"/>
      <c r="O2349" s="362"/>
      <c r="P2349" s="216">
        <v>0</v>
      </c>
      <c r="Q2349" s="216">
        <v>100</v>
      </c>
      <c r="R2349" s="68" t="s">
        <v>638</v>
      </c>
      <c r="S2349" s="363"/>
      <c r="T2349" s="277"/>
    </row>
    <row r="2350" spans="1:20" ht="51">
      <c r="A2350" s="192" t="s">
        <v>541</v>
      </c>
      <c r="B2350" s="68"/>
      <c r="C2350" s="214" t="s">
        <v>590</v>
      </c>
      <c r="D2350" s="215">
        <v>45133</v>
      </c>
      <c r="E2350" s="192" t="s">
        <v>5070</v>
      </c>
      <c r="F2350" s="192" t="s">
        <v>3</v>
      </c>
      <c r="G2350" s="192">
        <v>2128615</v>
      </c>
      <c r="H2350" s="68"/>
      <c r="I2350" s="198" t="s">
        <v>6135</v>
      </c>
      <c r="J2350" s="68"/>
      <c r="K2350" s="68"/>
      <c r="L2350" s="68"/>
      <c r="M2350" s="68"/>
      <c r="N2350" s="362"/>
      <c r="O2350" s="362"/>
      <c r="P2350" s="216">
        <v>0</v>
      </c>
      <c r="Q2350" s="216">
        <v>1405.95</v>
      </c>
      <c r="R2350" s="68" t="s">
        <v>638</v>
      </c>
      <c r="S2350" s="363"/>
      <c r="T2350" s="277"/>
    </row>
    <row r="2351" spans="1:20" ht="51">
      <c r="A2351" s="192">
        <v>650</v>
      </c>
      <c r="B2351" s="68"/>
      <c r="C2351" s="214" t="s">
        <v>175</v>
      </c>
      <c r="D2351" s="215">
        <v>45133</v>
      </c>
      <c r="E2351" s="192" t="s">
        <v>5071</v>
      </c>
      <c r="F2351" s="192" t="s">
        <v>3</v>
      </c>
      <c r="G2351" s="192">
        <v>2128623</v>
      </c>
      <c r="H2351" s="68"/>
      <c r="I2351" s="198" t="s">
        <v>6136</v>
      </c>
      <c r="J2351" s="68"/>
      <c r="K2351" s="68"/>
      <c r="L2351" s="68"/>
      <c r="M2351" s="68"/>
      <c r="N2351" s="362"/>
      <c r="O2351" s="362"/>
      <c r="P2351" s="216">
        <v>0</v>
      </c>
      <c r="Q2351" s="216">
        <v>120</v>
      </c>
      <c r="R2351" s="68" t="s">
        <v>638</v>
      </c>
      <c r="S2351" s="363"/>
      <c r="T2351" s="277"/>
    </row>
    <row r="2352" spans="1:20" ht="51">
      <c r="A2352" s="192">
        <v>423</v>
      </c>
      <c r="B2352" s="68"/>
      <c r="C2352" s="214" t="s">
        <v>150</v>
      </c>
      <c r="D2352" s="215">
        <v>45133</v>
      </c>
      <c r="E2352" s="192" t="s">
        <v>5072</v>
      </c>
      <c r="F2352" s="192" t="s">
        <v>3</v>
      </c>
      <c r="G2352" s="192">
        <v>2128637</v>
      </c>
      <c r="H2352" s="68"/>
      <c r="I2352" s="198" t="s">
        <v>6137</v>
      </c>
      <c r="J2352" s="68"/>
      <c r="K2352" s="68"/>
      <c r="L2352" s="68"/>
      <c r="M2352" s="68"/>
      <c r="N2352" s="362"/>
      <c r="O2352" s="362"/>
      <c r="P2352" s="216">
        <v>0</v>
      </c>
      <c r="Q2352" s="216">
        <v>160</v>
      </c>
      <c r="R2352" s="68" t="s">
        <v>638</v>
      </c>
      <c r="S2352" s="363"/>
      <c r="T2352" s="277"/>
    </row>
    <row r="2353" spans="1:20" ht="51">
      <c r="A2353" s="192">
        <v>287</v>
      </c>
      <c r="B2353" s="68"/>
      <c r="C2353" s="214" t="s">
        <v>116</v>
      </c>
      <c r="D2353" s="215">
        <v>45133</v>
      </c>
      <c r="E2353" s="192" t="s">
        <v>5073</v>
      </c>
      <c r="F2353" s="192" t="s">
        <v>3</v>
      </c>
      <c r="G2353" s="192">
        <v>2128642</v>
      </c>
      <c r="H2353" s="68"/>
      <c r="I2353" s="198" t="s">
        <v>6138</v>
      </c>
      <c r="J2353" s="68"/>
      <c r="K2353" s="68"/>
      <c r="L2353" s="68"/>
      <c r="M2353" s="68"/>
      <c r="N2353" s="362"/>
      <c r="O2353" s="362"/>
      <c r="P2353" s="216">
        <v>0</v>
      </c>
      <c r="Q2353" s="216">
        <v>62606.51</v>
      </c>
      <c r="R2353" s="68" t="s">
        <v>638</v>
      </c>
      <c r="S2353" s="363"/>
      <c r="T2353" s="277"/>
    </row>
    <row r="2354" spans="1:20" ht="63.75">
      <c r="A2354" s="192">
        <v>46</v>
      </c>
      <c r="B2354" s="68"/>
      <c r="C2354" s="214" t="s">
        <v>1379</v>
      </c>
      <c r="D2354" s="215">
        <v>45133</v>
      </c>
      <c r="E2354" s="192" t="s">
        <v>5074</v>
      </c>
      <c r="F2354" s="192" t="s">
        <v>3</v>
      </c>
      <c r="G2354" s="192">
        <v>2128651</v>
      </c>
      <c r="H2354" s="68"/>
      <c r="I2354" s="198" t="s">
        <v>6139</v>
      </c>
      <c r="J2354" s="68"/>
      <c r="K2354" s="68"/>
      <c r="L2354" s="68"/>
      <c r="M2354" s="68"/>
      <c r="N2354" s="362"/>
      <c r="O2354" s="362"/>
      <c r="P2354" s="216">
        <v>0</v>
      </c>
      <c r="Q2354" s="216">
        <v>250</v>
      </c>
      <c r="R2354" s="68" t="s">
        <v>638</v>
      </c>
      <c r="S2354" s="363"/>
      <c r="T2354" s="277"/>
    </row>
    <row r="2355" spans="1:20" ht="63.75">
      <c r="A2355" s="192" t="s">
        <v>542</v>
      </c>
      <c r="B2355" s="68"/>
      <c r="C2355" s="214" t="s">
        <v>691</v>
      </c>
      <c r="D2355" s="215">
        <v>45133</v>
      </c>
      <c r="E2355" s="192" t="s">
        <v>5075</v>
      </c>
      <c r="F2355" s="192" t="s">
        <v>10</v>
      </c>
      <c r="G2355" s="192">
        <v>17549</v>
      </c>
      <c r="H2355" s="68"/>
      <c r="I2355" s="198" t="s">
        <v>6140</v>
      </c>
      <c r="J2355" s="68"/>
      <c r="K2355" s="68"/>
      <c r="L2355" s="68"/>
      <c r="M2355" s="68"/>
      <c r="N2355" s="362"/>
      <c r="O2355" s="362"/>
      <c r="P2355" s="216">
        <v>16979.66</v>
      </c>
      <c r="Q2355" s="216">
        <v>0</v>
      </c>
      <c r="R2355" s="68" t="s">
        <v>638</v>
      </c>
      <c r="S2355" s="363"/>
      <c r="T2355" s="277"/>
    </row>
    <row r="2356" spans="1:20" ht="63.75">
      <c r="A2356" s="192" t="s">
        <v>542</v>
      </c>
      <c r="B2356" s="68"/>
      <c r="C2356" s="214" t="s">
        <v>691</v>
      </c>
      <c r="D2356" s="215">
        <v>45133</v>
      </c>
      <c r="E2356" s="192" t="s">
        <v>5076</v>
      </c>
      <c r="F2356" s="192" t="s">
        <v>10</v>
      </c>
      <c r="G2356" s="192">
        <v>17546</v>
      </c>
      <c r="H2356" s="68"/>
      <c r="I2356" s="198" t="s">
        <v>6141</v>
      </c>
      <c r="J2356" s="68"/>
      <c r="K2356" s="68"/>
      <c r="L2356" s="68"/>
      <c r="M2356" s="68"/>
      <c r="N2356" s="362"/>
      <c r="O2356" s="362"/>
      <c r="P2356" s="216">
        <v>7430.33</v>
      </c>
      <c r="Q2356" s="216">
        <v>0</v>
      </c>
      <c r="R2356" s="68" t="s">
        <v>638</v>
      </c>
      <c r="S2356" s="363"/>
      <c r="T2356" s="277"/>
    </row>
    <row r="2357" spans="1:20" ht="63.75">
      <c r="A2357" s="192" t="s">
        <v>542</v>
      </c>
      <c r="B2357" s="68"/>
      <c r="C2357" s="214" t="s">
        <v>691</v>
      </c>
      <c r="D2357" s="215">
        <v>45133</v>
      </c>
      <c r="E2357" s="192" t="s">
        <v>5077</v>
      </c>
      <c r="F2357" s="192" t="s">
        <v>10</v>
      </c>
      <c r="G2357" s="192">
        <v>17548</v>
      </c>
      <c r="H2357" s="68"/>
      <c r="I2357" s="198" t="s">
        <v>6142</v>
      </c>
      <c r="J2357" s="68"/>
      <c r="K2357" s="68"/>
      <c r="L2357" s="68"/>
      <c r="M2357" s="68"/>
      <c r="N2357" s="362"/>
      <c r="O2357" s="362"/>
      <c r="P2357" s="216">
        <v>5649.82</v>
      </c>
      <c r="Q2357" s="216">
        <v>0</v>
      </c>
      <c r="R2357" s="68" t="s">
        <v>638</v>
      </c>
      <c r="S2357" s="363"/>
      <c r="T2357" s="277"/>
    </row>
    <row r="2358" spans="1:20" ht="51">
      <c r="A2358" s="192">
        <v>20</v>
      </c>
      <c r="B2358" s="68"/>
      <c r="C2358" s="214" t="s">
        <v>41</v>
      </c>
      <c r="D2358" s="215">
        <v>45133</v>
      </c>
      <c r="E2358" s="192" t="s">
        <v>5078</v>
      </c>
      <c r="F2358" s="192" t="s">
        <v>3</v>
      </c>
      <c r="G2358" s="192">
        <v>2128666</v>
      </c>
      <c r="H2358" s="68"/>
      <c r="I2358" s="198" t="s">
        <v>6143</v>
      </c>
      <c r="J2358" s="68"/>
      <c r="K2358" s="68"/>
      <c r="L2358" s="68"/>
      <c r="M2358" s="68"/>
      <c r="N2358" s="362"/>
      <c r="O2358" s="362"/>
      <c r="P2358" s="216">
        <v>0</v>
      </c>
      <c r="Q2358" s="216">
        <v>322.77</v>
      </c>
      <c r="R2358" s="68" t="s">
        <v>638</v>
      </c>
      <c r="S2358" s="363"/>
      <c r="T2358" s="277"/>
    </row>
    <row r="2359" spans="1:20" ht="51">
      <c r="A2359" s="192">
        <v>203</v>
      </c>
      <c r="B2359" s="68"/>
      <c r="C2359" s="214" t="s">
        <v>86</v>
      </c>
      <c r="D2359" s="215">
        <v>45133</v>
      </c>
      <c r="E2359" s="192" t="s">
        <v>5079</v>
      </c>
      <c r="F2359" s="192" t="s">
        <v>3</v>
      </c>
      <c r="G2359" s="192">
        <v>2128667</v>
      </c>
      <c r="H2359" s="68"/>
      <c r="I2359" s="198" t="s">
        <v>6144</v>
      </c>
      <c r="J2359" s="68"/>
      <c r="K2359" s="68"/>
      <c r="L2359" s="68"/>
      <c r="M2359" s="68"/>
      <c r="N2359" s="362"/>
      <c r="O2359" s="362"/>
      <c r="P2359" s="216">
        <v>0</v>
      </c>
      <c r="Q2359" s="216">
        <v>30</v>
      </c>
      <c r="R2359" s="68" t="s">
        <v>638</v>
      </c>
      <c r="S2359" s="363"/>
      <c r="T2359" s="277"/>
    </row>
    <row r="2360" spans="1:20" ht="51">
      <c r="A2360" s="192">
        <v>203</v>
      </c>
      <c r="B2360" s="68"/>
      <c r="C2360" s="214" t="s">
        <v>86</v>
      </c>
      <c r="D2360" s="215">
        <v>45133</v>
      </c>
      <c r="E2360" s="192" t="s">
        <v>5080</v>
      </c>
      <c r="F2360" s="192" t="s">
        <v>3</v>
      </c>
      <c r="G2360" s="192">
        <v>2128668</v>
      </c>
      <c r="H2360" s="68"/>
      <c r="I2360" s="198" t="s">
        <v>6145</v>
      </c>
      <c r="J2360" s="68"/>
      <c r="K2360" s="68"/>
      <c r="L2360" s="68"/>
      <c r="M2360" s="68"/>
      <c r="N2360" s="362"/>
      <c r="O2360" s="362"/>
      <c r="P2360" s="216">
        <v>0</v>
      </c>
      <c r="Q2360" s="216">
        <v>15</v>
      </c>
      <c r="R2360" s="68" t="s">
        <v>638</v>
      </c>
      <c r="S2360" s="363"/>
      <c r="T2360" s="277"/>
    </row>
    <row r="2361" spans="1:20" ht="51">
      <c r="A2361" s="192">
        <v>86</v>
      </c>
      <c r="B2361" s="68"/>
      <c r="C2361" s="214" t="s">
        <v>50</v>
      </c>
      <c r="D2361" s="215">
        <v>45133</v>
      </c>
      <c r="E2361" s="192" t="s">
        <v>5081</v>
      </c>
      <c r="F2361" s="192" t="s">
        <v>3</v>
      </c>
      <c r="G2361" s="192">
        <v>2128672</v>
      </c>
      <c r="H2361" s="68"/>
      <c r="I2361" s="198" t="s">
        <v>6146</v>
      </c>
      <c r="J2361" s="68"/>
      <c r="K2361" s="68"/>
      <c r="L2361" s="68"/>
      <c r="M2361" s="68"/>
      <c r="N2361" s="362"/>
      <c r="O2361" s="362"/>
      <c r="P2361" s="216">
        <v>0</v>
      </c>
      <c r="Q2361" s="216">
        <v>198</v>
      </c>
      <c r="R2361" s="68" t="s">
        <v>638</v>
      </c>
      <c r="S2361" s="363"/>
      <c r="T2361" s="277"/>
    </row>
    <row r="2362" spans="1:20" ht="51">
      <c r="A2362" s="192">
        <v>41</v>
      </c>
      <c r="B2362" s="68"/>
      <c r="C2362" s="214" t="s">
        <v>44</v>
      </c>
      <c r="D2362" s="215">
        <v>45133</v>
      </c>
      <c r="E2362" s="192" t="s">
        <v>5082</v>
      </c>
      <c r="F2362" s="192" t="s">
        <v>3</v>
      </c>
      <c r="G2362" s="192">
        <v>2128676</v>
      </c>
      <c r="H2362" s="68"/>
      <c r="I2362" s="198" t="s">
        <v>6147</v>
      </c>
      <c r="J2362" s="68"/>
      <c r="K2362" s="68"/>
      <c r="L2362" s="68"/>
      <c r="M2362" s="68"/>
      <c r="N2362" s="362"/>
      <c r="O2362" s="362"/>
      <c r="P2362" s="216">
        <v>0</v>
      </c>
      <c r="Q2362" s="216">
        <v>265</v>
      </c>
      <c r="R2362" s="68" t="s">
        <v>638</v>
      </c>
      <c r="S2362" s="363"/>
      <c r="T2362" s="277"/>
    </row>
    <row r="2363" spans="1:20" ht="51">
      <c r="A2363" s="192">
        <v>41</v>
      </c>
      <c r="B2363" s="68"/>
      <c r="C2363" s="214" t="s">
        <v>44</v>
      </c>
      <c r="D2363" s="215">
        <v>45133</v>
      </c>
      <c r="E2363" s="192" t="s">
        <v>5083</v>
      </c>
      <c r="F2363" s="192" t="s">
        <v>3</v>
      </c>
      <c r="G2363" s="192">
        <v>2128677</v>
      </c>
      <c r="H2363" s="68"/>
      <c r="I2363" s="198" t="s">
        <v>6148</v>
      </c>
      <c r="J2363" s="68"/>
      <c r="K2363" s="68"/>
      <c r="L2363" s="68"/>
      <c r="M2363" s="68"/>
      <c r="N2363" s="362"/>
      <c r="O2363" s="362"/>
      <c r="P2363" s="216">
        <v>0</v>
      </c>
      <c r="Q2363" s="216">
        <v>125</v>
      </c>
      <c r="R2363" s="68" t="s">
        <v>638</v>
      </c>
      <c r="S2363" s="363"/>
      <c r="T2363" s="277"/>
    </row>
    <row r="2364" spans="1:20" ht="76.5">
      <c r="A2364" s="192">
        <v>373</v>
      </c>
      <c r="B2364" s="68"/>
      <c r="C2364" s="214" t="s">
        <v>607</v>
      </c>
      <c r="D2364" s="215">
        <v>45133</v>
      </c>
      <c r="E2364" s="192" t="s">
        <v>5084</v>
      </c>
      <c r="F2364" s="192" t="s">
        <v>6</v>
      </c>
      <c r="G2364" s="192">
        <v>1849965</v>
      </c>
      <c r="H2364" s="68"/>
      <c r="I2364" s="198" t="s">
        <v>6149</v>
      </c>
      <c r="J2364" s="68"/>
      <c r="K2364" s="68"/>
      <c r="L2364" s="68"/>
      <c r="M2364" s="68"/>
      <c r="N2364" s="362"/>
      <c r="O2364" s="362"/>
      <c r="P2364" s="216">
        <v>0</v>
      </c>
      <c r="Q2364" s="216">
        <v>310.17</v>
      </c>
      <c r="R2364" s="68" t="s">
        <v>638</v>
      </c>
      <c r="S2364" s="363"/>
      <c r="T2364" s="277"/>
    </row>
    <row r="2365" spans="1:20" ht="76.5">
      <c r="A2365" s="192">
        <v>373</v>
      </c>
      <c r="B2365" s="68"/>
      <c r="C2365" s="214" t="s">
        <v>607</v>
      </c>
      <c r="D2365" s="215">
        <v>45133</v>
      </c>
      <c r="E2365" s="192" t="s">
        <v>5085</v>
      </c>
      <c r="F2365" s="192" t="s">
        <v>6</v>
      </c>
      <c r="G2365" s="192">
        <v>1849966</v>
      </c>
      <c r="H2365" s="68"/>
      <c r="I2365" s="198" t="s">
        <v>6150</v>
      </c>
      <c r="J2365" s="68"/>
      <c r="K2365" s="68"/>
      <c r="L2365" s="68"/>
      <c r="M2365" s="68"/>
      <c r="N2365" s="362"/>
      <c r="O2365" s="362"/>
      <c r="P2365" s="216">
        <v>0</v>
      </c>
      <c r="Q2365" s="216">
        <v>468</v>
      </c>
      <c r="R2365" s="68" t="s">
        <v>638</v>
      </c>
      <c r="S2365" s="363"/>
      <c r="T2365" s="277"/>
    </row>
    <row r="2366" spans="1:20" ht="63.75">
      <c r="A2366" s="192">
        <v>222</v>
      </c>
      <c r="B2366" s="68"/>
      <c r="C2366" s="214" t="s">
        <v>93</v>
      </c>
      <c r="D2366" s="215">
        <v>45133</v>
      </c>
      <c r="E2366" s="192" t="s">
        <v>5086</v>
      </c>
      <c r="F2366" s="192" t="s">
        <v>3</v>
      </c>
      <c r="G2366" s="192">
        <v>2128691</v>
      </c>
      <c r="H2366" s="68"/>
      <c r="I2366" s="198" t="s">
        <v>6151</v>
      </c>
      <c r="J2366" s="68"/>
      <c r="K2366" s="68"/>
      <c r="L2366" s="68"/>
      <c r="M2366" s="68"/>
      <c r="N2366" s="362"/>
      <c r="O2366" s="362"/>
      <c r="P2366" s="216">
        <v>0</v>
      </c>
      <c r="Q2366" s="216">
        <v>124</v>
      </c>
      <c r="R2366" s="68" t="s">
        <v>638</v>
      </c>
      <c r="S2366" s="363"/>
      <c r="T2366" s="277"/>
    </row>
    <row r="2367" spans="1:20" ht="51">
      <c r="A2367" s="192">
        <v>203</v>
      </c>
      <c r="B2367" s="68"/>
      <c r="C2367" s="214" t="s">
        <v>86</v>
      </c>
      <c r="D2367" s="215">
        <v>45133</v>
      </c>
      <c r="E2367" s="192" t="s">
        <v>5087</v>
      </c>
      <c r="F2367" s="192" t="s">
        <v>3</v>
      </c>
      <c r="G2367" s="192">
        <v>2128692</v>
      </c>
      <c r="H2367" s="68"/>
      <c r="I2367" s="198" t="s">
        <v>5611</v>
      </c>
      <c r="J2367" s="68"/>
      <c r="K2367" s="68"/>
      <c r="L2367" s="68"/>
      <c r="M2367" s="68"/>
      <c r="N2367" s="362"/>
      <c r="O2367" s="362"/>
      <c r="P2367" s="216">
        <v>0</v>
      </c>
      <c r="Q2367" s="216">
        <v>51.94</v>
      </c>
      <c r="R2367" s="68" t="s">
        <v>638</v>
      </c>
      <c r="S2367" s="363"/>
      <c r="T2367" s="277"/>
    </row>
    <row r="2368" spans="1:20" ht="51">
      <c r="A2368" s="192">
        <v>203</v>
      </c>
      <c r="B2368" s="68"/>
      <c r="C2368" s="214" t="s">
        <v>86</v>
      </c>
      <c r="D2368" s="215">
        <v>45133</v>
      </c>
      <c r="E2368" s="192" t="s">
        <v>5088</v>
      </c>
      <c r="F2368" s="192" t="s">
        <v>3</v>
      </c>
      <c r="G2368" s="192">
        <v>2128694</v>
      </c>
      <c r="H2368" s="68"/>
      <c r="I2368" s="198" t="s">
        <v>6152</v>
      </c>
      <c r="J2368" s="68"/>
      <c r="K2368" s="68"/>
      <c r="L2368" s="68"/>
      <c r="M2368" s="68"/>
      <c r="N2368" s="362"/>
      <c r="O2368" s="362"/>
      <c r="P2368" s="216">
        <v>0</v>
      </c>
      <c r="Q2368" s="216">
        <v>33.39</v>
      </c>
      <c r="R2368" s="68" t="s">
        <v>638</v>
      </c>
      <c r="S2368" s="363"/>
      <c r="T2368" s="277"/>
    </row>
    <row r="2369" spans="1:20" ht="51">
      <c r="A2369" s="192">
        <v>203</v>
      </c>
      <c r="B2369" s="68"/>
      <c r="C2369" s="214" t="s">
        <v>86</v>
      </c>
      <c r="D2369" s="215">
        <v>45133</v>
      </c>
      <c r="E2369" s="192" t="s">
        <v>5089</v>
      </c>
      <c r="F2369" s="192" t="s">
        <v>3</v>
      </c>
      <c r="G2369" s="192">
        <v>2128696</v>
      </c>
      <c r="H2369" s="68"/>
      <c r="I2369" s="198" t="s">
        <v>6153</v>
      </c>
      <c r="J2369" s="68"/>
      <c r="K2369" s="68"/>
      <c r="L2369" s="68"/>
      <c r="M2369" s="68"/>
      <c r="N2369" s="362"/>
      <c r="O2369" s="362"/>
      <c r="P2369" s="216">
        <v>0</v>
      </c>
      <c r="Q2369" s="216">
        <v>15</v>
      </c>
      <c r="R2369" s="68" t="s">
        <v>638</v>
      </c>
      <c r="S2369" s="363"/>
      <c r="T2369" s="277"/>
    </row>
    <row r="2370" spans="1:20" ht="51">
      <c r="A2370" s="192">
        <v>41</v>
      </c>
      <c r="B2370" s="68"/>
      <c r="C2370" s="214" t="s">
        <v>44</v>
      </c>
      <c r="D2370" s="215">
        <v>45133</v>
      </c>
      <c r="E2370" s="192" t="s">
        <v>5090</v>
      </c>
      <c r="F2370" s="192" t="s">
        <v>6</v>
      </c>
      <c r="G2370" s="192">
        <v>1850302</v>
      </c>
      <c r="H2370" s="68"/>
      <c r="I2370" s="198" t="s">
        <v>6154</v>
      </c>
      <c r="J2370" s="68"/>
      <c r="K2370" s="68"/>
      <c r="L2370" s="68"/>
      <c r="M2370" s="68"/>
      <c r="N2370" s="362"/>
      <c r="O2370" s="362"/>
      <c r="P2370" s="216">
        <v>0</v>
      </c>
      <c r="Q2370" s="216">
        <v>2500000</v>
      </c>
      <c r="R2370" s="68" t="s">
        <v>638</v>
      </c>
      <c r="S2370" s="363"/>
      <c r="T2370" s="277"/>
    </row>
    <row r="2371" spans="1:20" ht="63.75">
      <c r="A2371" s="192" t="s">
        <v>541</v>
      </c>
      <c r="B2371" s="68"/>
      <c r="C2371" s="214" t="s">
        <v>590</v>
      </c>
      <c r="D2371" s="215">
        <v>45133</v>
      </c>
      <c r="E2371" s="192" t="s">
        <v>5091</v>
      </c>
      <c r="F2371" s="192" t="s">
        <v>3</v>
      </c>
      <c r="G2371" s="192">
        <v>2128570</v>
      </c>
      <c r="H2371" s="68"/>
      <c r="I2371" s="198" t="s">
        <v>6155</v>
      </c>
      <c r="J2371" s="68"/>
      <c r="K2371" s="68"/>
      <c r="L2371" s="68"/>
      <c r="M2371" s="68"/>
      <c r="N2371" s="362"/>
      <c r="O2371" s="362"/>
      <c r="P2371" s="216">
        <v>0</v>
      </c>
      <c r="Q2371" s="216">
        <v>946985.85</v>
      </c>
      <c r="R2371" s="68" t="s">
        <v>638</v>
      </c>
      <c r="S2371" s="363"/>
      <c r="T2371" s="277"/>
    </row>
    <row r="2372" spans="1:20" ht="63.75">
      <c r="A2372" s="192" t="s">
        <v>544</v>
      </c>
      <c r="B2372" s="68"/>
      <c r="C2372" s="214" t="s">
        <v>683</v>
      </c>
      <c r="D2372" s="215">
        <v>45133</v>
      </c>
      <c r="E2372" s="192" t="s">
        <v>5092</v>
      </c>
      <c r="F2372" s="192" t="s">
        <v>3</v>
      </c>
      <c r="G2372" s="192">
        <v>2128581</v>
      </c>
      <c r="H2372" s="68"/>
      <c r="I2372" s="198" t="s">
        <v>6156</v>
      </c>
      <c r="J2372" s="68"/>
      <c r="K2372" s="68"/>
      <c r="L2372" s="68"/>
      <c r="M2372" s="68"/>
      <c r="N2372" s="362"/>
      <c r="O2372" s="362"/>
      <c r="P2372" s="216">
        <v>0</v>
      </c>
      <c r="Q2372" s="216">
        <v>1250</v>
      </c>
      <c r="R2372" s="68" t="s">
        <v>638</v>
      </c>
      <c r="S2372" s="363"/>
      <c r="T2372" s="277"/>
    </row>
    <row r="2373" spans="1:20" ht="51">
      <c r="A2373" s="192">
        <v>513</v>
      </c>
      <c r="B2373" s="68"/>
      <c r="C2373" s="214" t="s">
        <v>160</v>
      </c>
      <c r="D2373" s="215">
        <v>45133</v>
      </c>
      <c r="E2373" s="192" t="s">
        <v>5093</v>
      </c>
      <c r="F2373" s="192" t="s">
        <v>3</v>
      </c>
      <c r="G2373" s="192">
        <v>2128588</v>
      </c>
      <c r="H2373" s="68"/>
      <c r="I2373" s="198" t="s">
        <v>6157</v>
      </c>
      <c r="J2373" s="68"/>
      <c r="K2373" s="68"/>
      <c r="L2373" s="68"/>
      <c r="M2373" s="68"/>
      <c r="N2373" s="362"/>
      <c r="O2373" s="362"/>
      <c r="P2373" s="216">
        <v>0</v>
      </c>
      <c r="Q2373" s="216">
        <v>12796.67</v>
      </c>
      <c r="R2373" s="68" t="s">
        <v>638</v>
      </c>
      <c r="S2373" s="363"/>
      <c r="T2373" s="277"/>
    </row>
    <row r="2374" spans="1:20" ht="51">
      <c r="A2374" s="192">
        <v>291</v>
      </c>
      <c r="B2374" s="68"/>
      <c r="C2374" s="214" t="s">
        <v>119</v>
      </c>
      <c r="D2374" s="215">
        <v>45133</v>
      </c>
      <c r="E2374" s="192" t="s">
        <v>5094</v>
      </c>
      <c r="F2374" s="192" t="s">
        <v>3</v>
      </c>
      <c r="G2374" s="192">
        <v>2128626</v>
      </c>
      <c r="H2374" s="68"/>
      <c r="I2374" s="198" t="s">
        <v>6158</v>
      </c>
      <c r="J2374" s="68"/>
      <c r="K2374" s="68"/>
      <c r="L2374" s="68"/>
      <c r="M2374" s="68"/>
      <c r="N2374" s="362"/>
      <c r="O2374" s="362"/>
      <c r="P2374" s="216">
        <v>0</v>
      </c>
      <c r="Q2374" s="216">
        <v>721304.63</v>
      </c>
      <c r="R2374" s="68" t="s">
        <v>638</v>
      </c>
      <c r="S2374" s="363"/>
      <c r="T2374" s="277"/>
    </row>
    <row r="2375" spans="1:20" ht="63.75">
      <c r="A2375" s="192">
        <v>513</v>
      </c>
      <c r="B2375" s="68"/>
      <c r="C2375" s="214" t="s">
        <v>160</v>
      </c>
      <c r="D2375" s="215">
        <v>45133</v>
      </c>
      <c r="E2375" s="192" t="s">
        <v>5095</v>
      </c>
      <c r="F2375" s="192" t="s">
        <v>14</v>
      </c>
      <c r="G2375" s="192">
        <v>2352622</v>
      </c>
      <c r="H2375" s="68"/>
      <c r="I2375" s="198" t="s">
        <v>6159</v>
      </c>
      <c r="J2375" s="68"/>
      <c r="K2375" s="68"/>
      <c r="L2375" s="68"/>
      <c r="M2375" s="68"/>
      <c r="N2375" s="362"/>
      <c r="O2375" s="362"/>
      <c r="P2375" s="216">
        <v>50</v>
      </c>
      <c r="Q2375" s="216">
        <v>0</v>
      </c>
      <c r="R2375" s="68" t="s">
        <v>638</v>
      </c>
      <c r="S2375" s="363"/>
      <c r="T2375" s="277"/>
    </row>
    <row r="2376" spans="1:20" ht="76.5">
      <c r="A2376" s="192">
        <v>117</v>
      </c>
      <c r="B2376" s="68"/>
      <c r="C2376" s="214" t="s">
        <v>54</v>
      </c>
      <c r="D2376" s="215">
        <v>45133</v>
      </c>
      <c r="E2376" s="192" t="s">
        <v>5096</v>
      </c>
      <c r="F2376" s="192" t="s">
        <v>10</v>
      </c>
      <c r="G2376" s="192">
        <v>1065134</v>
      </c>
      <c r="H2376" s="68"/>
      <c r="I2376" s="198" t="s">
        <v>6160</v>
      </c>
      <c r="J2376" s="68"/>
      <c r="K2376" s="68"/>
      <c r="L2376" s="68"/>
      <c r="M2376" s="68"/>
      <c r="N2376" s="362"/>
      <c r="O2376" s="362"/>
      <c r="P2376" s="216">
        <v>50</v>
      </c>
      <c r="Q2376" s="216">
        <v>0</v>
      </c>
      <c r="R2376" s="68" t="s">
        <v>638</v>
      </c>
      <c r="S2376" s="363"/>
      <c r="T2376" s="277"/>
    </row>
    <row r="2377" spans="1:20" ht="89.25">
      <c r="A2377" s="192">
        <v>389</v>
      </c>
      <c r="B2377" s="68"/>
      <c r="C2377" s="214" t="s">
        <v>1422</v>
      </c>
      <c r="D2377" s="215">
        <v>45133</v>
      </c>
      <c r="E2377" s="192" t="s">
        <v>5097</v>
      </c>
      <c r="F2377" s="192" t="s">
        <v>10</v>
      </c>
      <c r="G2377" s="192">
        <v>1065149</v>
      </c>
      <c r="H2377" s="68"/>
      <c r="I2377" s="198" t="s">
        <v>6161</v>
      </c>
      <c r="J2377" s="68"/>
      <c r="K2377" s="68"/>
      <c r="L2377" s="68"/>
      <c r="M2377" s="68"/>
      <c r="N2377" s="362"/>
      <c r="O2377" s="362"/>
      <c r="P2377" s="216">
        <v>50</v>
      </c>
      <c r="Q2377" s="216">
        <v>0</v>
      </c>
      <c r="R2377" s="68" t="s">
        <v>638</v>
      </c>
      <c r="S2377" s="363"/>
      <c r="T2377" s="277"/>
    </row>
    <row r="2378" spans="1:20" ht="63.75">
      <c r="A2378" s="192">
        <v>389</v>
      </c>
      <c r="B2378" s="68"/>
      <c r="C2378" s="214" t="s">
        <v>1422</v>
      </c>
      <c r="D2378" s="215">
        <v>45133</v>
      </c>
      <c r="E2378" s="192" t="s">
        <v>5098</v>
      </c>
      <c r="F2378" s="192" t="s">
        <v>10</v>
      </c>
      <c r="G2378" s="192">
        <v>1065153</v>
      </c>
      <c r="H2378" s="68"/>
      <c r="I2378" s="198" t="s">
        <v>6162</v>
      </c>
      <c r="J2378" s="68"/>
      <c r="K2378" s="68"/>
      <c r="L2378" s="68"/>
      <c r="M2378" s="68"/>
      <c r="N2378" s="362"/>
      <c r="O2378" s="362"/>
      <c r="P2378" s="216">
        <v>50</v>
      </c>
      <c r="Q2378" s="216">
        <v>0</v>
      </c>
      <c r="R2378" s="68" t="s">
        <v>638</v>
      </c>
      <c r="S2378" s="363"/>
      <c r="T2378" s="277"/>
    </row>
    <row r="2379" spans="1:20" ht="76.5">
      <c r="A2379" s="192">
        <v>389</v>
      </c>
      <c r="B2379" s="68"/>
      <c r="C2379" s="214" t="s">
        <v>1422</v>
      </c>
      <c r="D2379" s="215">
        <v>45133</v>
      </c>
      <c r="E2379" s="192" t="s">
        <v>5099</v>
      </c>
      <c r="F2379" s="192" t="s">
        <v>10</v>
      </c>
      <c r="G2379" s="192">
        <v>1065155</v>
      </c>
      <c r="H2379" s="68"/>
      <c r="I2379" s="198" t="s">
        <v>6163</v>
      </c>
      <c r="J2379" s="68"/>
      <c r="K2379" s="68"/>
      <c r="L2379" s="68"/>
      <c r="M2379" s="68"/>
      <c r="N2379" s="362"/>
      <c r="O2379" s="362"/>
      <c r="P2379" s="216">
        <v>50</v>
      </c>
      <c r="Q2379" s="216">
        <v>0</v>
      </c>
      <c r="R2379" s="68" t="s">
        <v>638</v>
      </c>
      <c r="S2379" s="363"/>
      <c r="T2379" s="277"/>
    </row>
    <row r="2380" spans="1:20" ht="76.5">
      <c r="A2380" s="192">
        <v>389</v>
      </c>
      <c r="B2380" s="68"/>
      <c r="C2380" s="214" t="s">
        <v>1422</v>
      </c>
      <c r="D2380" s="215">
        <v>45133</v>
      </c>
      <c r="E2380" s="192" t="s">
        <v>5100</v>
      </c>
      <c r="F2380" s="192" t="s">
        <v>10</v>
      </c>
      <c r="G2380" s="192">
        <v>1065158</v>
      </c>
      <c r="H2380" s="68"/>
      <c r="I2380" s="198" t="s">
        <v>6164</v>
      </c>
      <c r="J2380" s="68"/>
      <c r="K2380" s="68"/>
      <c r="L2380" s="68"/>
      <c r="M2380" s="68"/>
      <c r="N2380" s="362"/>
      <c r="O2380" s="362"/>
      <c r="P2380" s="216">
        <v>50</v>
      </c>
      <c r="Q2380" s="216">
        <v>0</v>
      </c>
      <c r="R2380" s="68" t="s">
        <v>638</v>
      </c>
      <c r="S2380" s="363"/>
      <c r="T2380" s="277"/>
    </row>
    <row r="2381" spans="1:20" ht="76.5">
      <c r="A2381" s="192">
        <v>389</v>
      </c>
      <c r="B2381" s="68"/>
      <c r="C2381" s="214" t="s">
        <v>1422</v>
      </c>
      <c r="D2381" s="215">
        <v>45133</v>
      </c>
      <c r="E2381" s="192" t="s">
        <v>5101</v>
      </c>
      <c r="F2381" s="192" t="s">
        <v>10</v>
      </c>
      <c r="G2381" s="192">
        <v>1065162</v>
      </c>
      <c r="H2381" s="68"/>
      <c r="I2381" s="198" t="s">
        <v>6165</v>
      </c>
      <c r="J2381" s="68"/>
      <c r="K2381" s="68"/>
      <c r="L2381" s="68"/>
      <c r="M2381" s="68"/>
      <c r="N2381" s="362"/>
      <c r="O2381" s="362"/>
      <c r="P2381" s="216">
        <v>50</v>
      </c>
      <c r="Q2381" s="216">
        <v>0</v>
      </c>
      <c r="R2381" s="68" t="s">
        <v>638</v>
      </c>
      <c r="S2381" s="363"/>
      <c r="T2381" s="277"/>
    </row>
    <row r="2382" spans="1:20" ht="76.5">
      <c r="A2382" s="192">
        <v>117</v>
      </c>
      <c r="B2382" s="68"/>
      <c r="C2382" s="214" t="s">
        <v>54</v>
      </c>
      <c r="D2382" s="215">
        <v>45133</v>
      </c>
      <c r="E2382" s="192" t="s">
        <v>5102</v>
      </c>
      <c r="F2382" s="192" t="s">
        <v>10</v>
      </c>
      <c r="G2382" s="192">
        <v>1065167</v>
      </c>
      <c r="H2382" s="68"/>
      <c r="I2382" s="198" t="s">
        <v>6166</v>
      </c>
      <c r="J2382" s="68"/>
      <c r="K2382" s="68"/>
      <c r="L2382" s="68"/>
      <c r="M2382" s="68"/>
      <c r="N2382" s="362"/>
      <c r="O2382" s="362"/>
      <c r="P2382" s="216">
        <v>50</v>
      </c>
      <c r="Q2382" s="216">
        <v>0</v>
      </c>
      <c r="R2382" s="68" t="s">
        <v>638</v>
      </c>
      <c r="S2382" s="363"/>
      <c r="T2382" s="277"/>
    </row>
    <row r="2383" spans="1:20" ht="63.75">
      <c r="A2383" s="192">
        <v>389</v>
      </c>
      <c r="B2383" s="68"/>
      <c r="C2383" s="214" t="s">
        <v>1422</v>
      </c>
      <c r="D2383" s="215">
        <v>45133</v>
      </c>
      <c r="E2383" s="192" t="s">
        <v>5103</v>
      </c>
      <c r="F2383" s="192" t="s">
        <v>10</v>
      </c>
      <c r="G2383" s="192">
        <v>1065165</v>
      </c>
      <c r="H2383" s="68"/>
      <c r="I2383" s="198" t="s">
        <v>6167</v>
      </c>
      <c r="J2383" s="68"/>
      <c r="K2383" s="68"/>
      <c r="L2383" s="68"/>
      <c r="M2383" s="68"/>
      <c r="N2383" s="362"/>
      <c r="O2383" s="362"/>
      <c r="P2383" s="216">
        <v>50</v>
      </c>
      <c r="Q2383" s="216">
        <v>0</v>
      </c>
      <c r="R2383" s="68" t="s">
        <v>638</v>
      </c>
      <c r="S2383" s="363"/>
      <c r="T2383" s="277"/>
    </row>
    <row r="2384" spans="1:20" ht="63.75">
      <c r="A2384" s="192">
        <v>117</v>
      </c>
      <c r="B2384" s="68"/>
      <c r="C2384" s="214" t="s">
        <v>54</v>
      </c>
      <c r="D2384" s="215">
        <v>45133</v>
      </c>
      <c r="E2384" s="192" t="s">
        <v>5104</v>
      </c>
      <c r="F2384" s="192" t="s">
        <v>10</v>
      </c>
      <c r="G2384" s="192">
        <v>1065163</v>
      </c>
      <c r="H2384" s="68"/>
      <c r="I2384" s="198" t="s">
        <v>6168</v>
      </c>
      <c r="J2384" s="68"/>
      <c r="K2384" s="68"/>
      <c r="L2384" s="68"/>
      <c r="M2384" s="68"/>
      <c r="N2384" s="362"/>
      <c r="O2384" s="362"/>
      <c r="P2384" s="216">
        <v>50</v>
      </c>
      <c r="Q2384" s="216">
        <v>0</v>
      </c>
      <c r="R2384" s="68" t="s">
        <v>638</v>
      </c>
      <c r="S2384" s="363"/>
      <c r="T2384" s="277"/>
    </row>
    <row r="2385" spans="1:20" ht="89.25">
      <c r="A2385" s="192">
        <v>597</v>
      </c>
      <c r="B2385" s="68"/>
      <c r="C2385" s="214" t="s">
        <v>677</v>
      </c>
      <c r="D2385" s="215">
        <v>45133</v>
      </c>
      <c r="E2385" s="192" t="s">
        <v>5105</v>
      </c>
      <c r="F2385" s="192" t="s">
        <v>10</v>
      </c>
      <c r="G2385" s="192">
        <v>1065109</v>
      </c>
      <c r="H2385" s="68"/>
      <c r="I2385" s="198" t="s">
        <v>6169</v>
      </c>
      <c r="J2385" s="68"/>
      <c r="K2385" s="68"/>
      <c r="L2385" s="68"/>
      <c r="M2385" s="68"/>
      <c r="N2385" s="362"/>
      <c r="O2385" s="362"/>
      <c r="P2385" s="216">
        <v>270</v>
      </c>
      <c r="Q2385" s="216">
        <v>0</v>
      </c>
      <c r="R2385" s="68" t="s">
        <v>638</v>
      </c>
      <c r="S2385" s="363"/>
      <c r="T2385" s="277"/>
    </row>
    <row r="2386" spans="1:20" ht="63.75">
      <c r="A2386" s="192">
        <v>10</v>
      </c>
      <c r="B2386" s="68"/>
      <c r="C2386" s="214" t="s">
        <v>38</v>
      </c>
      <c r="D2386" s="215">
        <v>45133</v>
      </c>
      <c r="E2386" s="192" t="s">
        <v>5106</v>
      </c>
      <c r="F2386" s="192" t="s">
        <v>14</v>
      </c>
      <c r="G2386" s="192">
        <v>2352895</v>
      </c>
      <c r="H2386" s="68"/>
      <c r="I2386" s="198" t="s">
        <v>6170</v>
      </c>
      <c r="J2386" s="68"/>
      <c r="K2386" s="68"/>
      <c r="L2386" s="68"/>
      <c r="M2386" s="68"/>
      <c r="N2386" s="362"/>
      <c r="O2386" s="362"/>
      <c r="P2386" s="216">
        <v>50</v>
      </c>
      <c r="Q2386" s="216">
        <v>0</v>
      </c>
      <c r="R2386" s="68" t="s">
        <v>638</v>
      </c>
      <c r="S2386" s="363"/>
      <c r="T2386" s="277"/>
    </row>
    <row r="2387" spans="1:20" ht="51">
      <c r="A2387" s="192">
        <v>513</v>
      </c>
      <c r="B2387" s="68"/>
      <c r="C2387" s="214" t="s">
        <v>160</v>
      </c>
      <c r="D2387" s="215">
        <v>45133</v>
      </c>
      <c r="E2387" s="192" t="s">
        <v>5107</v>
      </c>
      <c r="F2387" s="192" t="s">
        <v>14</v>
      </c>
      <c r="G2387" s="192">
        <v>2352891</v>
      </c>
      <c r="H2387" s="68"/>
      <c r="I2387" s="198" t="s">
        <v>6171</v>
      </c>
      <c r="J2387" s="68"/>
      <c r="K2387" s="68"/>
      <c r="L2387" s="68"/>
      <c r="M2387" s="68"/>
      <c r="N2387" s="362"/>
      <c r="O2387" s="362"/>
      <c r="P2387" s="216">
        <v>50</v>
      </c>
      <c r="Q2387" s="216">
        <v>0</v>
      </c>
      <c r="R2387" s="68" t="s">
        <v>638</v>
      </c>
      <c r="S2387" s="363"/>
      <c r="T2387" s="277"/>
    </row>
    <row r="2388" spans="1:20" ht="89.25">
      <c r="A2388" s="192">
        <v>132</v>
      </c>
      <c r="B2388" s="68"/>
      <c r="C2388" s="214" t="s">
        <v>59</v>
      </c>
      <c r="D2388" s="215">
        <v>45133</v>
      </c>
      <c r="E2388" s="192" t="s">
        <v>5108</v>
      </c>
      <c r="F2388" s="192" t="s">
        <v>10</v>
      </c>
      <c r="G2388" s="192">
        <v>1065120</v>
      </c>
      <c r="H2388" s="68"/>
      <c r="I2388" s="198" t="s">
        <v>6172</v>
      </c>
      <c r="J2388" s="68"/>
      <c r="K2388" s="68"/>
      <c r="L2388" s="68"/>
      <c r="M2388" s="68"/>
      <c r="N2388" s="362"/>
      <c r="O2388" s="362"/>
      <c r="P2388" s="216">
        <v>949.89</v>
      </c>
      <c r="Q2388" s="216">
        <v>0</v>
      </c>
      <c r="R2388" s="68" t="s">
        <v>638</v>
      </c>
      <c r="S2388" s="363"/>
      <c r="T2388" s="277"/>
    </row>
    <row r="2389" spans="1:20" ht="76.5">
      <c r="A2389" s="192">
        <v>117</v>
      </c>
      <c r="B2389" s="68"/>
      <c r="C2389" s="214" t="s">
        <v>54</v>
      </c>
      <c r="D2389" s="215">
        <v>45133</v>
      </c>
      <c r="E2389" s="192" t="s">
        <v>5109</v>
      </c>
      <c r="F2389" s="192" t="s">
        <v>10</v>
      </c>
      <c r="G2389" s="192">
        <v>1065173</v>
      </c>
      <c r="H2389" s="68"/>
      <c r="I2389" s="198" t="s">
        <v>6173</v>
      </c>
      <c r="J2389" s="68"/>
      <c r="K2389" s="68"/>
      <c r="L2389" s="68"/>
      <c r="M2389" s="68"/>
      <c r="N2389" s="362"/>
      <c r="O2389" s="362"/>
      <c r="P2389" s="216">
        <v>50</v>
      </c>
      <c r="Q2389" s="216">
        <v>0</v>
      </c>
      <c r="R2389" s="68" t="s">
        <v>638</v>
      </c>
      <c r="S2389" s="363"/>
      <c r="T2389" s="277"/>
    </row>
    <row r="2390" spans="1:20" ht="76.5">
      <c r="A2390" s="192">
        <v>513</v>
      </c>
      <c r="B2390" s="68"/>
      <c r="C2390" s="214" t="s">
        <v>160</v>
      </c>
      <c r="D2390" s="215">
        <v>45133</v>
      </c>
      <c r="E2390" s="192" t="s">
        <v>5110</v>
      </c>
      <c r="F2390" s="192" t="s">
        <v>10</v>
      </c>
      <c r="G2390" s="192">
        <v>1065175</v>
      </c>
      <c r="H2390" s="68"/>
      <c r="I2390" s="198" t="s">
        <v>6174</v>
      </c>
      <c r="J2390" s="68"/>
      <c r="K2390" s="68"/>
      <c r="L2390" s="68"/>
      <c r="M2390" s="68"/>
      <c r="N2390" s="362"/>
      <c r="O2390" s="362"/>
      <c r="P2390" s="216">
        <v>50</v>
      </c>
      <c r="Q2390" s="216">
        <v>0</v>
      </c>
      <c r="R2390" s="68" t="s">
        <v>638</v>
      </c>
      <c r="S2390" s="363"/>
      <c r="T2390" s="277"/>
    </row>
    <row r="2391" spans="1:20" ht="89.25">
      <c r="A2391" s="192">
        <v>389</v>
      </c>
      <c r="B2391" s="68"/>
      <c r="C2391" s="214" t="s">
        <v>1422</v>
      </c>
      <c r="D2391" s="215">
        <v>45133</v>
      </c>
      <c r="E2391" s="192" t="s">
        <v>5111</v>
      </c>
      <c r="F2391" s="192" t="s">
        <v>10</v>
      </c>
      <c r="G2391" s="192">
        <v>1065177</v>
      </c>
      <c r="H2391" s="68"/>
      <c r="I2391" s="198" t="s">
        <v>6175</v>
      </c>
      <c r="J2391" s="68"/>
      <c r="K2391" s="68"/>
      <c r="L2391" s="68"/>
      <c r="M2391" s="68"/>
      <c r="N2391" s="362"/>
      <c r="O2391" s="362"/>
      <c r="P2391" s="216">
        <v>50</v>
      </c>
      <c r="Q2391" s="216">
        <v>0</v>
      </c>
      <c r="R2391" s="68" t="s">
        <v>638</v>
      </c>
      <c r="S2391" s="363"/>
      <c r="T2391" s="277"/>
    </row>
    <row r="2392" spans="1:20" ht="76.5">
      <c r="A2392" s="192">
        <v>117</v>
      </c>
      <c r="B2392" s="68"/>
      <c r="C2392" s="214" t="s">
        <v>54</v>
      </c>
      <c r="D2392" s="215">
        <v>45133</v>
      </c>
      <c r="E2392" s="192" t="s">
        <v>5112</v>
      </c>
      <c r="F2392" s="192" t="s">
        <v>10</v>
      </c>
      <c r="G2392" s="192">
        <v>1065178</v>
      </c>
      <c r="H2392" s="68"/>
      <c r="I2392" s="198" t="s">
        <v>6176</v>
      </c>
      <c r="J2392" s="68"/>
      <c r="K2392" s="68"/>
      <c r="L2392" s="68"/>
      <c r="M2392" s="68"/>
      <c r="N2392" s="362"/>
      <c r="O2392" s="362"/>
      <c r="P2392" s="216">
        <v>50</v>
      </c>
      <c r="Q2392" s="216">
        <v>0</v>
      </c>
      <c r="R2392" s="68" t="s">
        <v>638</v>
      </c>
      <c r="S2392" s="363"/>
      <c r="T2392" s="277"/>
    </row>
    <row r="2393" spans="1:20" ht="76.5">
      <c r="A2393" s="192">
        <v>513</v>
      </c>
      <c r="B2393" s="68"/>
      <c r="C2393" s="214" t="s">
        <v>160</v>
      </c>
      <c r="D2393" s="215">
        <v>45133</v>
      </c>
      <c r="E2393" s="192" t="s">
        <v>5113</v>
      </c>
      <c r="F2393" s="192" t="s">
        <v>10</v>
      </c>
      <c r="G2393" s="192">
        <v>1065183</v>
      </c>
      <c r="H2393" s="68"/>
      <c r="I2393" s="198" t="s">
        <v>6177</v>
      </c>
      <c r="J2393" s="68"/>
      <c r="K2393" s="68"/>
      <c r="L2393" s="68"/>
      <c r="M2393" s="68"/>
      <c r="N2393" s="362"/>
      <c r="O2393" s="362"/>
      <c r="P2393" s="216">
        <v>50</v>
      </c>
      <c r="Q2393" s="216">
        <v>0</v>
      </c>
      <c r="R2393" s="68" t="s">
        <v>638</v>
      </c>
      <c r="S2393" s="363"/>
      <c r="T2393" s="277"/>
    </row>
    <row r="2394" spans="1:20" ht="89.25">
      <c r="A2394" s="192">
        <v>389</v>
      </c>
      <c r="B2394" s="68"/>
      <c r="C2394" s="214" t="s">
        <v>1422</v>
      </c>
      <c r="D2394" s="215">
        <v>45133</v>
      </c>
      <c r="E2394" s="192" t="s">
        <v>5114</v>
      </c>
      <c r="F2394" s="192" t="s">
        <v>10</v>
      </c>
      <c r="G2394" s="192">
        <v>1065186</v>
      </c>
      <c r="H2394" s="68"/>
      <c r="I2394" s="198" t="s">
        <v>6178</v>
      </c>
      <c r="J2394" s="68"/>
      <c r="K2394" s="68"/>
      <c r="L2394" s="68"/>
      <c r="M2394" s="68"/>
      <c r="N2394" s="362"/>
      <c r="O2394" s="362"/>
      <c r="P2394" s="216">
        <v>50</v>
      </c>
      <c r="Q2394" s="216">
        <v>0</v>
      </c>
      <c r="R2394" s="68" t="s">
        <v>638</v>
      </c>
      <c r="S2394" s="363"/>
      <c r="T2394" s="277"/>
    </row>
    <row r="2395" spans="1:20" ht="76.5">
      <c r="A2395" s="192">
        <v>389</v>
      </c>
      <c r="B2395" s="68"/>
      <c r="C2395" s="214" t="s">
        <v>1422</v>
      </c>
      <c r="D2395" s="215">
        <v>45133</v>
      </c>
      <c r="E2395" s="192" t="s">
        <v>5115</v>
      </c>
      <c r="F2395" s="192" t="s">
        <v>10</v>
      </c>
      <c r="G2395" s="192">
        <v>1065187</v>
      </c>
      <c r="H2395" s="68"/>
      <c r="I2395" s="198" t="s">
        <v>6179</v>
      </c>
      <c r="J2395" s="68"/>
      <c r="K2395" s="68"/>
      <c r="L2395" s="68"/>
      <c r="M2395" s="68"/>
      <c r="N2395" s="362"/>
      <c r="O2395" s="362"/>
      <c r="P2395" s="216">
        <v>50</v>
      </c>
      <c r="Q2395" s="216">
        <v>0</v>
      </c>
      <c r="R2395" s="68" t="s">
        <v>638</v>
      </c>
      <c r="S2395" s="363"/>
      <c r="T2395" s="277"/>
    </row>
    <row r="2396" spans="1:20" ht="76.5">
      <c r="A2396" s="192">
        <v>117</v>
      </c>
      <c r="B2396" s="68"/>
      <c r="C2396" s="214" t="s">
        <v>54</v>
      </c>
      <c r="D2396" s="215">
        <v>45133</v>
      </c>
      <c r="E2396" s="192" t="s">
        <v>5116</v>
      </c>
      <c r="F2396" s="192" t="s">
        <v>10</v>
      </c>
      <c r="G2396" s="192">
        <v>1065188</v>
      </c>
      <c r="H2396" s="68"/>
      <c r="I2396" s="198" t="s">
        <v>6180</v>
      </c>
      <c r="J2396" s="68"/>
      <c r="K2396" s="68"/>
      <c r="L2396" s="68"/>
      <c r="M2396" s="68"/>
      <c r="N2396" s="362"/>
      <c r="O2396" s="362"/>
      <c r="P2396" s="216">
        <v>50</v>
      </c>
      <c r="Q2396" s="216">
        <v>0</v>
      </c>
      <c r="R2396" s="68" t="s">
        <v>638</v>
      </c>
      <c r="S2396" s="363"/>
      <c r="T2396" s="277"/>
    </row>
    <row r="2397" spans="1:20" ht="76.5">
      <c r="A2397" s="192">
        <v>862</v>
      </c>
      <c r="B2397" s="68"/>
      <c r="C2397" s="214" t="s">
        <v>187</v>
      </c>
      <c r="D2397" s="215">
        <v>45134</v>
      </c>
      <c r="E2397" s="192" t="s">
        <v>5117</v>
      </c>
      <c r="F2397" s="192" t="s">
        <v>639</v>
      </c>
      <c r="G2397" s="192">
        <v>6132697</v>
      </c>
      <c r="H2397" s="68"/>
      <c r="I2397" s="198" t="s">
        <v>6181</v>
      </c>
      <c r="J2397" s="68"/>
      <c r="K2397" s="68"/>
      <c r="L2397" s="68"/>
      <c r="M2397" s="68"/>
      <c r="N2397" s="362"/>
      <c r="O2397" s="362"/>
      <c r="P2397" s="216">
        <v>0</v>
      </c>
      <c r="Q2397" s="216">
        <v>385.51</v>
      </c>
      <c r="R2397" s="68" t="s">
        <v>638</v>
      </c>
      <c r="S2397" s="363"/>
      <c r="T2397" s="277"/>
    </row>
    <row r="2398" spans="1:20" ht="76.5">
      <c r="A2398" s="192">
        <v>862</v>
      </c>
      <c r="B2398" s="68"/>
      <c r="C2398" s="214" t="s">
        <v>187</v>
      </c>
      <c r="D2398" s="215">
        <v>45134</v>
      </c>
      <c r="E2398" s="192" t="s">
        <v>5118</v>
      </c>
      <c r="F2398" s="192" t="s">
        <v>639</v>
      </c>
      <c r="G2398" s="192">
        <v>6132629</v>
      </c>
      <c r="H2398" s="68"/>
      <c r="I2398" s="198" t="s">
        <v>6182</v>
      </c>
      <c r="J2398" s="68"/>
      <c r="K2398" s="68"/>
      <c r="L2398" s="68"/>
      <c r="M2398" s="68"/>
      <c r="N2398" s="362"/>
      <c r="O2398" s="362"/>
      <c r="P2398" s="216">
        <v>0</v>
      </c>
      <c r="Q2398" s="216">
        <v>6975.24</v>
      </c>
      <c r="R2398" s="68" t="s">
        <v>638</v>
      </c>
      <c r="S2398" s="363"/>
      <c r="T2398" s="277"/>
    </row>
    <row r="2399" spans="1:20" ht="76.5">
      <c r="A2399" s="192">
        <v>862</v>
      </c>
      <c r="B2399" s="68"/>
      <c r="C2399" s="214" t="s">
        <v>187</v>
      </c>
      <c r="D2399" s="215">
        <v>45134</v>
      </c>
      <c r="E2399" s="192" t="s">
        <v>5117</v>
      </c>
      <c r="F2399" s="192" t="s">
        <v>639</v>
      </c>
      <c r="G2399" s="192">
        <v>6132639</v>
      </c>
      <c r="H2399" s="68"/>
      <c r="I2399" s="198" t="s">
        <v>6183</v>
      </c>
      <c r="J2399" s="68"/>
      <c r="K2399" s="68"/>
      <c r="L2399" s="68"/>
      <c r="M2399" s="68"/>
      <c r="N2399" s="362"/>
      <c r="O2399" s="362"/>
      <c r="P2399" s="216">
        <v>0</v>
      </c>
      <c r="Q2399" s="216">
        <v>4868.0200000000004</v>
      </c>
      <c r="R2399" s="68" t="s">
        <v>638</v>
      </c>
      <c r="S2399" s="363"/>
      <c r="T2399" s="277"/>
    </row>
    <row r="2400" spans="1:20" ht="76.5">
      <c r="A2400" s="192">
        <v>862</v>
      </c>
      <c r="B2400" s="68"/>
      <c r="C2400" s="214" t="s">
        <v>187</v>
      </c>
      <c r="D2400" s="215">
        <v>45134</v>
      </c>
      <c r="E2400" s="192" t="s">
        <v>5117</v>
      </c>
      <c r="F2400" s="192" t="s">
        <v>639</v>
      </c>
      <c r="G2400" s="192">
        <v>6132681</v>
      </c>
      <c r="H2400" s="68"/>
      <c r="I2400" s="198" t="s">
        <v>6184</v>
      </c>
      <c r="J2400" s="68"/>
      <c r="K2400" s="68"/>
      <c r="L2400" s="68"/>
      <c r="M2400" s="68"/>
      <c r="N2400" s="362"/>
      <c r="O2400" s="362"/>
      <c r="P2400" s="216">
        <v>0</v>
      </c>
      <c r="Q2400" s="216">
        <v>5489.88</v>
      </c>
      <c r="R2400" s="68" t="s">
        <v>638</v>
      </c>
      <c r="S2400" s="363"/>
      <c r="T2400" s="277"/>
    </row>
    <row r="2401" spans="1:20" ht="76.5">
      <c r="A2401" s="192">
        <v>862</v>
      </c>
      <c r="B2401" s="68"/>
      <c r="C2401" s="214" t="s">
        <v>187</v>
      </c>
      <c r="D2401" s="215">
        <v>45134</v>
      </c>
      <c r="E2401" s="192" t="s">
        <v>5117</v>
      </c>
      <c r="F2401" s="192" t="s">
        <v>639</v>
      </c>
      <c r="G2401" s="192">
        <v>6132666</v>
      </c>
      <c r="H2401" s="68"/>
      <c r="I2401" s="198" t="s">
        <v>6185</v>
      </c>
      <c r="J2401" s="68"/>
      <c r="K2401" s="68"/>
      <c r="L2401" s="68"/>
      <c r="M2401" s="68"/>
      <c r="N2401" s="362"/>
      <c r="O2401" s="362"/>
      <c r="P2401" s="216">
        <v>0</v>
      </c>
      <c r="Q2401" s="216">
        <v>3341.44</v>
      </c>
      <c r="R2401" s="68" t="s">
        <v>638</v>
      </c>
      <c r="S2401" s="363"/>
      <c r="T2401" s="277"/>
    </row>
    <row r="2402" spans="1:20" ht="76.5">
      <c r="A2402" s="192">
        <v>862</v>
      </c>
      <c r="B2402" s="68"/>
      <c r="C2402" s="214" t="s">
        <v>187</v>
      </c>
      <c r="D2402" s="215">
        <v>45134</v>
      </c>
      <c r="E2402" s="192" t="s">
        <v>5117</v>
      </c>
      <c r="F2402" s="192" t="s">
        <v>639</v>
      </c>
      <c r="G2402" s="192">
        <v>6132757</v>
      </c>
      <c r="H2402" s="68"/>
      <c r="I2402" s="198" t="s">
        <v>6186</v>
      </c>
      <c r="J2402" s="68"/>
      <c r="K2402" s="68"/>
      <c r="L2402" s="68"/>
      <c r="M2402" s="68"/>
      <c r="N2402" s="362"/>
      <c r="O2402" s="362"/>
      <c r="P2402" s="216">
        <v>0</v>
      </c>
      <c r="Q2402" s="216">
        <v>269942.53000000003</v>
      </c>
      <c r="R2402" s="68" t="s">
        <v>638</v>
      </c>
      <c r="S2402" s="363"/>
      <c r="T2402" s="277"/>
    </row>
    <row r="2403" spans="1:20" ht="38.25">
      <c r="A2403" s="192">
        <v>16</v>
      </c>
      <c r="B2403" s="68"/>
      <c r="C2403" s="214" t="s">
        <v>40</v>
      </c>
      <c r="D2403" s="215">
        <v>45134</v>
      </c>
      <c r="E2403" s="192" t="s">
        <v>5119</v>
      </c>
      <c r="F2403" s="192" t="s">
        <v>3</v>
      </c>
      <c r="G2403" s="192">
        <v>2128870</v>
      </c>
      <c r="H2403" s="68"/>
      <c r="I2403" s="198" t="s">
        <v>6187</v>
      </c>
      <c r="J2403" s="68"/>
      <c r="K2403" s="68"/>
      <c r="L2403" s="68"/>
      <c r="M2403" s="68"/>
      <c r="N2403" s="362"/>
      <c r="O2403" s="362"/>
      <c r="P2403" s="216">
        <v>0</v>
      </c>
      <c r="Q2403" s="216">
        <v>24</v>
      </c>
      <c r="R2403" s="68" t="s">
        <v>638</v>
      </c>
      <c r="S2403" s="363"/>
      <c r="T2403" s="277"/>
    </row>
    <row r="2404" spans="1:20" ht="51">
      <c r="A2404" s="192">
        <v>46</v>
      </c>
      <c r="B2404" s="68"/>
      <c r="C2404" s="214" t="s">
        <v>1379</v>
      </c>
      <c r="D2404" s="215">
        <v>45134</v>
      </c>
      <c r="E2404" s="192" t="s">
        <v>5120</v>
      </c>
      <c r="F2404" s="192" t="s">
        <v>3</v>
      </c>
      <c r="G2404" s="192">
        <v>2128876</v>
      </c>
      <c r="H2404" s="68"/>
      <c r="I2404" s="198" t="s">
        <v>6188</v>
      </c>
      <c r="J2404" s="68"/>
      <c r="K2404" s="68"/>
      <c r="L2404" s="68"/>
      <c r="M2404" s="68"/>
      <c r="N2404" s="362"/>
      <c r="O2404" s="362"/>
      <c r="P2404" s="216">
        <v>0</v>
      </c>
      <c r="Q2404" s="216">
        <v>500</v>
      </c>
      <c r="R2404" s="68" t="s">
        <v>638</v>
      </c>
      <c r="S2404" s="363"/>
      <c r="T2404" s="277"/>
    </row>
    <row r="2405" spans="1:20" ht="38.25">
      <c r="A2405" s="192">
        <v>46</v>
      </c>
      <c r="B2405" s="68"/>
      <c r="C2405" s="214" t="s">
        <v>1379</v>
      </c>
      <c r="D2405" s="215">
        <v>45134</v>
      </c>
      <c r="E2405" s="192" t="s">
        <v>5121</v>
      </c>
      <c r="F2405" s="192" t="s">
        <v>3</v>
      </c>
      <c r="G2405" s="192">
        <v>2128880</v>
      </c>
      <c r="H2405" s="68"/>
      <c r="I2405" s="198" t="s">
        <v>6189</v>
      </c>
      <c r="J2405" s="68"/>
      <c r="K2405" s="68"/>
      <c r="L2405" s="68"/>
      <c r="M2405" s="68"/>
      <c r="N2405" s="362"/>
      <c r="O2405" s="362"/>
      <c r="P2405" s="216">
        <v>0</v>
      </c>
      <c r="Q2405" s="216">
        <v>5000</v>
      </c>
      <c r="R2405" s="68" t="s">
        <v>638</v>
      </c>
      <c r="S2405" s="363"/>
      <c r="T2405" s="277"/>
    </row>
    <row r="2406" spans="1:20" ht="51">
      <c r="A2406" s="192">
        <v>66</v>
      </c>
      <c r="B2406" s="68"/>
      <c r="C2406" s="214" t="s">
        <v>46</v>
      </c>
      <c r="D2406" s="215">
        <v>45134</v>
      </c>
      <c r="E2406" s="192" t="s">
        <v>5122</v>
      </c>
      <c r="F2406" s="192" t="s">
        <v>3</v>
      </c>
      <c r="G2406" s="192">
        <v>2128885</v>
      </c>
      <c r="H2406" s="68"/>
      <c r="I2406" s="198" t="s">
        <v>6190</v>
      </c>
      <c r="J2406" s="68"/>
      <c r="K2406" s="68"/>
      <c r="L2406" s="68"/>
      <c r="M2406" s="68"/>
      <c r="N2406" s="362"/>
      <c r="O2406" s="362"/>
      <c r="P2406" s="216">
        <v>0</v>
      </c>
      <c r="Q2406" s="216">
        <v>779.6</v>
      </c>
      <c r="R2406" s="68" t="s">
        <v>638</v>
      </c>
      <c r="S2406" s="363"/>
      <c r="T2406" s="277"/>
    </row>
    <row r="2407" spans="1:20" ht="51">
      <c r="A2407" s="192" t="s">
        <v>542</v>
      </c>
      <c r="B2407" s="68"/>
      <c r="C2407" s="214" t="s">
        <v>691</v>
      </c>
      <c r="D2407" s="215">
        <v>45134</v>
      </c>
      <c r="E2407" s="192" t="s">
        <v>5123</v>
      </c>
      <c r="F2407" s="192" t="s">
        <v>10</v>
      </c>
      <c r="G2407" s="192">
        <v>17601</v>
      </c>
      <c r="H2407" s="68"/>
      <c r="I2407" s="198" t="s">
        <v>6191</v>
      </c>
      <c r="J2407" s="68"/>
      <c r="K2407" s="68"/>
      <c r="L2407" s="68"/>
      <c r="M2407" s="68"/>
      <c r="N2407" s="362"/>
      <c r="O2407" s="362"/>
      <c r="P2407" s="216">
        <v>328.93</v>
      </c>
      <c r="Q2407" s="216">
        <v>0</v>
      </c>
      <c r="R2407" s="68" t="s">
        <v>638</v>
      </c>
      <c r="S2407" s="363"/>
      <c r="T2407" s="277"/>
    </row>
    <row r="2408" spans="1:20" ht="63.75">
      <c r="A2408" s="192">
        <v>660</v>
      </c>
      <c r="B2408" s="68"/>
      <c r="C2408" s="214" t="s">
        <v>176</v>
      </c>
      <c r="D2408" s="215">
        <v>45134</v>
      </c>
      <c r="E2408" s="192" t="s">
        <v>5124</v>
      </c>
      <c r="F2408" s="192" t="s">
        <v>3</v>
      </c>
      <c r="G2408" s="192">
        <v>2128900</v>
      </c>
      <c r="H2408" s="68"/>
      <c r="I2408" s="198" t="s">
        <v>6192</v>
      </c>
      <c r="J2408" s="68"/>
      <c r="K2408" s="68"/>
      <c r="L2408" s="68"/>
      <c r="M2408" s="68"/>
      <c r="N2408" s="362"/>
      <c r="O2408" s="362"/>
      <c r="P2408" s="216">
        <v>0</v>
      </c>
      <c r="Q2408" s="216">
        <v>0.08</v>
      </c>
      <c r="R2408" s="68" t="s">
        <v>638</v>
      </c>
      <c r="S2408" s="363"/>
      <c r="T2408" s="277"/>
    </row>
    <row r="2409" spans="1:20" ht="63.75">
      <c r="A2409" s="192">
        <v>16</v>
      </c>
      <c r="B2409" s="68"/>
      <c r="C2409" s="214" t="s">
        <v>40</v>
      </c>
      <c r="D2409" s="215">
        <v>45134</v>
      </c>
      <c r="E2409" s="192" t="s">
        <v>5125</v>
      </c>
      <c r="F2409" s="192" t="s">
        <v>3</v>
      </c>
      <c r="G2409" s="192">
        <v>2128901</v>
      </c>
      <c r="H2409" s="68"/>
      <c r="I2409" s="198" t="s">
        <v>5756</v>
      </c>
      <c r="J2409" s="68"/>
      <c r="K2409" s="68"/>
      <c r="L2409" s="68"/>
      <c r="M2409" s="68"/>
      <c r="N2409" s="362"/>
      <c r="O2409" s="362"/>
      <c r="P2409" s="216">
        <v>0</v>
      </c>
      <c r="Q2409" s="216">
        <v>262</v>
      </c>
      <c r="R2409" s="68" t="s">
        <v>638</v>
      </c>
      <c r="S2409" s="363"/>
      <c r="T2409" s="277"/>
    </row>
    <row r="2410" spans="1:20" ht="51">
      <c r="A2410" s="192">
        <v>46</v>
      </c>
      <c r="B2410" s="68"/>
      <c r="C2410" s="214" t="s">
        <v>1379</v>
      </c>
      <c r="D2410" s="215">
        <v>45134</v>
      </c>
      <c r="E2410" s="192" t="s">
        <v>5126</v>
      </c>
      <c r="F2410" s="192" t="s">
        <v>3</v>
      </c>
      <c r="G2410" s="192">
        <v>2128910</v>
      </c>
      <c r="H2410" s="68"/>
      <c r="I2410" s="198" t="s">
        <v>6193</v>
      </c>
      <c r="J2410" s="68"/>
      <c r="K2410" s="68"/>
      <c r="L2410" s="68"/>
      <c r="M2410" s="68"/>
      <c r="N2410" s="362"/>
      <c r="O2410" s="362"/>
      <c r="P2410" s="216">
        <v>0</v>
      </c>
      <c r="Q2410" s="216">
        <v>10000</v>
      </c>
      <c r="R2410" s="68" t="s">
        <v>638</v>
      </c>
      <c r="S2410" s="363"/>
      <c r="T2410" s="277"/>
    </row>
    <row r="2411" spans="1:20" ht="51">
      <c r="A2411" s="192" t="s">
        <v>550</v>
      </c>
      <c r="B2411" s="68"/>
      <c r="C2411" s="214" t="s">
        <v>589</v>
      </c>
      <c r="D2411" s="215">
        <v>45134</v>
      </c>
      <c r="E2411" s="192" t="s">
        <v>5127</v>
      </c>
      <c r="F2411" s="192" t="s">
        <v>3</v>
      </c>
      <c r="G2411" s="192">
        <v>2128919</v>
      </c>
      <c r="H2411" s="68"/>
      <c r="I2411" s="198" t="s">
        <v>6194</v>
      </c>
      <c r="J2411" s="68"/>
      <c r="K2411" s="68"/>
      <c r="L2411" s="68"/>
      <c r="M2411" s="68"/>
      <c r="N2411" s="362"/>
      <c r="O2411" s="362"/>
      <c r="P2411" s="216">
        <v>0</v>
      </c>
      <c r="Q2411" s="216">
        <v>15</v>
      </c>
      <c r="R2411" s="68" t="s">
        <v>638</v>
      </c>
      <c r="S2411" s="363"/>
      <c r="T2411" s="277"/>
    </row>
    <row r="2412" spans="1:20" ht="51">
      <c r="A2412" s="192">
        <v>20</v>
      </c>
      <c r="B2412" s="68"/>
      <c r="C2412" s="214" t="s">
        <v>41</v>
      </c>
      <c r="D2412" s="215">
        <v>45134</v>
      </c>
      <c r="E2412" s="192" t="s">
        <v>5128</v>
      </c>
      <c r="F2412" s="192" t="s">
        <v>3</v>
      </c>
      <c r="G2412" s="192">
        <v>2128922</v>
      </c>
      <c r="H2412" s="68"/>
      <c r="I2412" s="198" t="s">
        <v>6195</v>
      </c>
      <c r="J2412" s="68"/>
      <c r="K2412" s="68"/>
      <c r="L2412" s="68"/>
      <c r="M2412" s="68"/>
      <c r="N2412" s="362"/>
      <c r="O2412" s="362"/>
      <c r="P2412" s="216">
        <v>0</v>
      </c>
      <c r="Q2412" s="216">
        <v>322.77</v>
      </c>
      <c r="R2412" s="68" t="s">
        <v>638</v>
      </c>
      <c r="S2412" s="363"/>
      <c r="T2412" s="277"/>
    </row>
    <row r="2413" spans="1:20" ht="51">
      <c r="A2413" s="192">
        <v>203</v>
      </c>
      <c r="B2413" s="68"/>
      <c r="C2413" s="214" t="s">
        <v>86</v>
      </c>
      <c r="D2413" s="215">
        <v>45134</v>
      </c>
      <c r="E2413" s="192" t="s">
        <v>5129</v>
      </c>
      <c r="F2413" s="192" t="s">
        <v>3</v>
      </c>
      <c r="G2413" s="192">
        <v>2128923</v>
      </c>
      <c r="H2413" s="68"/>
      <c r="I2413" s="198" t="s">
        <v>6196</v>
      </c>
      <c r="J2413" s="68"/>
      <c r="K2413" s="68"/>
      <c r="L2413" s="68"/>
      <c r="M2413" s="68"/>
      <c r="N2413" s="362"/>
      <c r="O2413" s="362"/>
      <c r="P2413" s="216">
        <v>0</v>
      </c>
      <c r="Q2413" s="216">
        <v>30</v>
      </c>
      <c r="R2413" s="68" t="s">
        <v>638</v>
      </c>
      <c r="S2413" s="363"/>
      <c r="T2413" s="277"/>
    </row>
    <row r="2414" spans="1:20" ht="51">
      <c r="A2414" s="192">
        <v>203</v>
      </c>
      <c r="B2414" s="68"/>
      <c r="C2414" s="214" t="s">
        <v>86</v>
      </c>
      <c r="D2414" s="215">
        <v>45134</v>
      </c>
      <c r="E2414" s="192" t="s">
        <v>5130</v>
      </c>
      <c r="F2414" s="192" t="s">
        <v>3</v>
      </c>
      <c r="G2414" s="192">
        <v>2128947</v>
      </c>
      <c r="H2414" s="68"/>
      <c r="I2414" s="198" t="s">
        <v>6197</v>
      </c>
      <c r="J2414" s="68"/>
      <c r="K2414" s="68"/>
      <c r="L2414" s="68"/>
      <c r="M2414" s="68"/>
      <c r="N2414" s="362"/>
      <c r="O2414" s="362"/>
      <c r="P2414" s="216">
        <v>0</v>
      </c>
      <c r="Q2414" s="216">
        <v>15</v>
      </c>
      <c r="R2414" s="68" t="s">
        <v>638</v>
      </c>
      <c r="S2414" s="363"/>
      <c r="T2414" s="277"/>
    </row>
    <row r="2415" spans="1:20" ht="51">
      <c r="A2415" s="192">
        <v>66</v>
      </c>
      <c r="B2415" s="68"/>
      <c r="C2415" s="214" t="s">
        <v>46</v>
      </c>
      <c r="D2415" s="215">
        <v>45134</v>
      </c>
      <c r="E2415" s="192" t="s">
        <v>5131</v>
      </c>
      <c r="F2415" s="192" t="s">
        <v>3</v>
      </c>
      <c r="G2415" s="192">
        <v>2128938</v>
      </c>
      <c r="H2415" s="68"/>
      <c r="I2415" s="198" t="s">
        <v>6198</v>
      </c>
      <c r="J2415" s="68"/>
      <c r="K2415" s="68"/>
      <c r="L2415" s="68"/>
      <c r="M2415" s="68"/>
      <c r="N2415" s="362"/>
      <c r="O2415" s="362"/>
      <c r="P2415" s="216">
        <v>0</v>
      </c>
      <c r="Q2415" s="216">
        <v>5546.25</v>
      </c>
      <c r="R2415" s="68" t="s">
        <v>638</v>
      </c>
      <c r="S2415" s="363"/>
      <c r="T2415" s="277"/>
    </row>
    <row r="2416" spans="1:20" ht="63.75">
      <c r="A2416" s="192">
        <v>53</v>
      </c>
      <c r="B2416" s="68"/>
      <c r="C2416" s="214" t="s">
        <v>1384</v>
      </c>
      <c r="D2416" s="215">
        <v>45134</v>
      </c>
      <c r="E2416" s="192" t="s">
        <v>5132</v>
      </c>
      <c r="F2416" s="192" t="s">
        <v>3</v>
      </c>
      <c r="G2416" s="192">
        <v>2128939</v>
      </c>
      <c r="H2416" s="68"/>
      <c r="I2416" s="198" t="s">
        <v>6199</v>
      </c>
      <c r="J2416" s="68"/>
      <c r="K2416" s="68"/>
      <c r="L2416" s="68"/>
      <c r="M2416" s="68"/>
      <c r="N2416" s="362"/>
      <c r="O2416" s="362"/>
      <c r="P2416" s="216">
        <v>0</v>
      </c>
      <c r="Q2416" s="216">
        <v>185.5</v>
      </c>
      <c r="R2416" s="68" t="s">
        <v>638</v>
      </c>
      <c r="S2416" s="363"/>
      <c r="T2416" s="277"/>
    </row>
    <row r="2417" spans="1:20" ht="51">
      <c r="A2417" s="192">
        <v>203</v>
      </c>
      <c r="B2417" s="68"/>
      <c r="C2417" s="214" t="s">
        <v>86</v>
      </c>
      <c r="D2417" s="215">
        <v>45134</v>
      </c>
      <c r="E2417" s="192" t="s">
        <v>5135</v>
      </c>
      <c r="F2417" s="192" t="s">
        <v>3</v>
      </c>
      <c r="G2417" s="192">
        <v>2128952</v>
      </c>
      <c r="H2417" s="68"/>
      <c r="I2417" s="198" t="s">
        <v>6202</v>
      </c>
      <c r="J2417" s="68"/>
      <c r="K2417" s="68"/>
      <c r="L2417" s="68"/>
      <c r="M2417" s="68"/>
      <c r="N2417" s="362"/>
      <c r="O2417" s="362"/>
      <c r="P2417" s="216">
        <v>0</v>
      </c>
      <c r="Q2417" s="216">
        <v>33.39</v>
      </c>
      <c r="R2417" s="68" t="s">
        <v>638</v>
      </c>
      <c r="S2417" s="363"/>
      <c r="T2417" s="277"/>
    </row>
    <row r="2418" spans="1:20" ht="63.75">
      <c r="A2418" s="192">
        <v>291</v>
      </c>
      <c r="B2418" s="68"/>
      <c r="C2418" s="214" t="s">
        <v>119</v>
      </c>
      <c r="D2418" s="215">
        <v>45134</v>
      </c>
      <c r="E2418" s="192" t="s">
        <v>5136</v>
      </c>
      <c r="F2418" s="192" t="s">
        <v>3</v>
      </c>
      <c r="G2418" s="192">
        <v>2128954</v>
      </c>
      <c r="H2418" s="68"/>
      <c r="I2418" s="198" t="s">
        <v>6203</v>
      </c>
      <c r="J2418" s="68"/>
      <c r="K2418" s="68"/>
      <c r="L2418" s="68"/>
      <c r="M2418" s="68"/>
      <c r="N2418" s="362"/>
      <c r="O2418" s="362"/>
      <c r="P2418" s="216">
        <v>0</v>
      </c>
      <c r="Q2418" s="216">
        <v>170.8</v>
      </c>
      <c r="R2418" s="68" t="s">
        <v>638</v>
      </c>
      <c r="S2418" s="363"/>
      <c r="T2418" s="277"/>
    </row>
    <row r="2419" spans="1:20" ht="51">
      <c r="A2419" s="192">
        <v>203</v>
      </c>
      <c r="B2419" s="68"/>
      <c r="C2419" s="214" t="s">
        <v>86</v>
      </c>
      <c r="D2419" s="215">
        <v>45134</v>
      </c>
      <c r="E2419" s="192" t="s">
        <v>5137</v>
      </c>
      <c r="F2419" s="192" t="s">
        <v>3</v>
      </c>
      <c r="G2419" s="192">
        <v>2128955</v>
      </c>
      <c r="H2419" s="68"/>
      <c r="I2419" s="198" t="s">
        <v>6204</v>
      </c>
      <c r="J2419" s="68"/>
      <c r="K2419" s="68"/>
      <c r="L2419" s="68"/>
      <c r="M2419" s="68"/>
      <c r="N2419" s="362"/>
      <c r="O2419" s="362"/>
      <c r="P2419" s="216">
        <v>0</v>
      </c>
      <c r="Q2419" s="216">
        <v>15</v>
      </c>
      <c r="R2419" s="68" t="s">
        <v>638</v>
      </c>
      <c r="S2419" s="363"/>
      <c r="T2419" s="277"/>
    </row>
    <row r="2420" spans="1:20" ht="51">
      <c r="A2420" s="192">
        <v>203</v>
      </c>
      <c r="B2420" s="68"/>
      <c r="C2420" s="214" t="s">
        <v>86</v>
      </c>
      <c r="D2420" s="215">
        <v>45134</v>
      </c>
      <c r="E2420" s="192" t="s">
        <v>5138</v>
      </c>
      <c r="F2420" s="192" t="s">
        <v>3</v>
      </c>
      <c r="G2420" s="192">
        <v>2128956</v>
      </c>
      <c r="H2420" s="68"/>
      <c r="I2420" s="198" t="s">
        <v>6205</v>
      </c>
      <c r="J2420" s="68"/>
      <c r="K2420" s="68"/>
      <c r="L2420" s="68"/>
      <c r="M2420" s="68"/>
      <c r="N2420" s="362"/>
      <c r="O2420" s="362"/>
      <c r="P2420" s="216">
        <v>0</v>
      </c>
      <c r="Q2420" s="216">
        <v>15</v>
      </c>
      <c r="R2420" s="68" t="s">
        <v>638</v>
      </c>
      <c r="S2420" s="363"/>
      <c r="T2420" s="277"/>
    </row>
    <row r="2421" spans="1:20" ht="51">
      <c r="A2421" s="192">
        <v>35</v>
      </c>
      <c r="B2421" s="68"/>
      <c r="C2421" s="214" t="s">
        <v>43</v>
      </c>
      <c r="D2421" s="215">
        <v>45134</v>
      </c>
      <c r="E2421" s="192" t="s">
        <v>5139</v>
      </c>
      <c r="F2421" s="192" t="s">
        <v>3</v>
      </c>
      <c r="G2421" s="192">
        <v>2128957</v>
      </c>
      <c r="H2421" s="68"/>
      <c r="I2421" s="198" t="s">
        <v>6206</v>
      </c>
      <c r="J2421" s="68"/>
      <c r="K2421" s="68"/>
      <c r="L2421" s="68"/>
      <c r="M2421" s="68"/>
      <c r="N2421" s="362"/>
      <c r="O2421" s="362"/>
      <c r="P2421" s="216">
        <v>0</v>
      </c>
      <c r="Q2421" s="216">
        <v>35</v>
      </c>
      <c r="R2421" s="68" t="s">
        <v>638</v>
      </c>
      <c r="S2421" s="363"/>
      <c r="T2421" s="277"/>
    </row>
    <row r="2422" spans="1:20" ht="51">
      <c r="A2422" s="192">
        <v>203</v>
      </c>
      <c r="B2422" s="68"/>
      <c r="C2422" s="214" t="s">
        <v>86</v>
      </c>
      <c r="D2422" s="215">
        <v>45134</v>
      </c>
      <c r="E2422" s="192" t="s">
        <v>5140</v>
      </c>
      <c r="F2422" s="192" t="s">
        <v>3</v>
      </c>
      <c r="G2422" s="192">
        <v>2128958</v>
      </c>
      <c r="H2422" s="68"/>
      <c r="I2422" s="198" t="s">
        <v>6207</v>
      </c>
      <c r="J2422" s="68"/>
      <c r="K2422" s="68"/>
      <c r="L2422" s="68"/>
      <c r="M2422" s="68"/>
      <c r="N2422" s="362"/>
      <c r="O2422" s="362"/>
      <c r="P2422" s="216">
        <v>0</v>
      </c>
      <c r="Q2422" s="216">
        <v>15</v>
      </c>
      <c r="R2422" s="68" t="s">
        <v>638</v>
      </c>
      <c r="S2422" s="363"/>
      <c r="T2422" s="277"/>
    </row>
    <row r="2423" spans="1:20" ht="51">
      <c r="A2423" s="192">
        <v>203</v>
      </c>
      <c r="B2423" s="68"/>
      <c r="C2423" s="214" t="s">
        <v>86</v>
      </c>
      <c r="D2423" s="215">
        <v>45134</v>
      </c>
      <c r="E2423" s="192" t="s">
        <v>5141</v>
      </c>
      <c r="F2423" s="192" t="s">
        <v>3</v>
      </c>
      <c r="G2423" s="192">
        <v>2128959</v>
      </c>
      <c r="H2423" s="68"/>
      <c r="I2423" s="198" t="s">
        <v>6208</v>
      </c>
      <c r="J2423" s="68"/>
      <c r="K2423" s="68"/>
      <c r="L2423" s="68"/>
      <c r="M2423" s="68"/>
      <c r="N2423" s="362"/>
      <c r="O2423" s="362"/>
      <c r="P2423" s="216">
        <v>0</v>
      </c>
      <c r="Q2423" s="216">
        <v>30</v>
      </c>
      <c r="R2423" s="68" t="s">
        <v>638</v>
      </c>
      <c r="S2423" s="363"/>
      <c r="T2423" s="277"/>
    </row>
    <row r="2424" spans="1:20" ht="51">
      <c r="A2424" s="192">
        <v>203</v>
      </c>
      <c r="B2424" s="68"/>
      <c r="C2424" s="214" t="s">
        <v>86</v>
      </c>
      <c r="D2424" s="215">
        <v>45134</v>
      </c>
      <c r="E2424" s="192" t="s">
        <v>5142</v>
      </c>
      <c r="F2424" s="192" t="s">
        <v>3</v>
      </c>
      <c r="G2424" s="192">
        <v>2128960</v>
      </c>
      <c r="H2424" s="68"/>
      <c r="I2424" s="198" t="s">
        <v>6209</v>
      </c>
      <c r="J2424" s="68"/>
      <c r="K2424" s="68"/>
      <c r="L2424" s="68"/>
      <c r="M2424" s="68"/>
      <c r="N2424" s="362"/>
      <c r="O2424" s="362"/>
      <c r="P2424" s="216">
        <v>0</v>
      </c>
      <c r="Q2424" s="216">
        <v>30</v>
      </c>
      <c r="R2424" s="68" t="s">
        <v>638</v>
      </c>
      <c r="S2424" s="363"/>
      <c r="T2424" s="277"/>
    </row>
    <row r="2425" spans="1:20" ht="51">
      <c r="A2425" s="192">
        <v>203</v>
      </c>
      <c r="B2425" s="68"/>
      <c r="C2425" s="214" t="s">
        <v>86</v>
      </c>
      <c r="D2425" s="215">
        <v>45134</v>
      </c>
      <c r="E2425" s="192" t="s">
        <v>5143</v>
      </c>
      <c r="F2425" s="192" t="s">
        <v>3</v>
      </c>
      <c r="G2425" s="192">
        <v>2128961</v>
      </c>
      <c r="H2425" s="68"/>
      <c r="I2425" s="198" t="s">
        <v>6210</v>
      </c>
      <c r="J2425" s="68"/>
      <c r="K2425" s="68"/>
      <c r="L2425" s="68"/>
      <c r="M2425" s="68"/>
      <c r="N2425" s="362"/>
      <c r="O2425" s="362"/>
      <c r="P2425" s="216">
        <v>0</v>
      </c>
      <c r="Q2425" s="216">
        <v>15</v>
      </c>
      <c r="R2425" s="68" t="s">
        <v>638</v>
      </c>
      <c r="S2425" s="363"/>
      <c r="T2425" s="277"/>
    </row>
    <row r="2426" spans="1:20" ht="51">
      <c r="A2426" s="192">
        <v>203</v>
      </c>
      <c r="B2426" s="68"/>
      <c r="C2426" s="214" t="s">
        <v>86</v>
      </c>
      <c r="D2426" s="215">
        <v>45134</v>
      </c>
      <c r="E2426" s="192" t="s">
        <v>5144</v>
      </c>
      <c r="F2426" s="192" t="s">
        <v>3</v>
      </c>
      <c r="G2426" s="192">
        <v>2128967</v>
      </c>
      <c r="H2426" s="68"/>
      <c r="I2426" s="198" t="s">
        <v>6211</v>
      </c>
      <c r="J2426" s="68"/>
      <c r="K2426" s="68"/>
      <c r="L2426" s="68"/>
      <c r="M2426" s="68"/>
      <c r="N2426" s="362"/>
      <c r="O2426" s="362"/>
      <c r="P2426" s="216">
        <v>0</v>
      </c>
      <c r="Q2426" s="216">
        <v>33.39</v>
      </c>
      <c r="R2426" s="68" t="s">
        <v>638</v>
      </c>
      <c r="S2426" s="363"/>
      <c r="T2426" s="277"/>
    </row>
    <row r="2427" spans="1:20" ht="51">
      <c r="A2427" s="192">
        <v>203</v>
      </c>
      <c r="B2427" s="68"/>
      <c r="C2427" s="214" t="s">
        <v>86</v>
      </c>
      <c r="D2427" s="215">
        <v>45134</v>
      </c>
      <c r="E2427" s="192" t="s">
        <v>5145</v>
      </c>
      <c r="F2427" s="192" t="s">
        <v>3</v>
      </c>
      <c r="G2427" s="192">
        <v>2128962</v>
      </c>
      <c r="H2427" s="68"/>
      <c r="I2427" s="198" t="s">
        <v>6212</v>
      </c>
      <c r="J2427" s="68"/>
      <c r="K2427" s="68"/>
      <c r="L2427" s="68"/>
      <c r="M2427" s="68"/>
      <c r="N2427" s="362"/>
      <c r="O2427" s="362"/>
      <c r="P2427" s="216">
        <v>0</v>
      </c>
      <c r="Q2427" s="216">
        <v>33.39</v>
      </c>
      <c r="R2427" s="68" t="s">
        <v>638</v>
      </c>
      <c r="S2427" s="363"/>
      <c r="T2427" s="277"/>
    </row>
    <row r="2428" spans="1:20" ht="51">
      <c r="A2428" s="192">
        <v>203</v>
      </c>
      <c r="B2428" s="68"/>
      <c r="C2428" s="214" t="s">
        <v>86</v>
      </c>
      <c r="D2428" s="215">
        <v>45134</v>
      </c>
      <c r="E2428" s="192" t="s">
        <v>5146</v>
      </c>
      <c r="F2428" s="192" t="s">
        <v>3</v>
      </c>
      <c r="G2428" s="192">
        <v>2128964</v>
      </c>
      <c r="H2428" s="68"/>
      <c r="I2428" s="198" t="s">
        <v>6213</v>
      </c>
      <c r="J2428" s="68"/>
      <c r="K2428" s="68"/>
      <c r="L2428" s="68"/>
      <c r="M2428" s="68"/>
      <c r="N2428" s="362"/>
      <c r="O2428" s="362"/>
      <c r="P2428" s="216">
        <v>0</v>
      </c>
      <c r="Q2428" s="216">
        <v>1372.7</v>
      </c>
      <c r="R2428" s="68" t="s">
        <v>638</v>
      </c>
      <c r="S2428" s="363"/>
      <c r="T2428" s="277"/>
    </row>
    <row r="2429" spans="1:20" ht="51">
      <c r="A2429" s="192">
        <v>203</v>
      </c>
      <c r="B2429" s="68"/>
      <c r="C2429" s="214" t="s">
        <v>86</v>
      </c>
      <c r="D2429" s="215">
        <v>45134</v>
      </c>
      <c r="E2429" s="192" t="s">
        <v>5147</v>
      </c>
      <c r="F2429" s="192" t="s">
        <v>3</v>
      </c>
      <c r="G2429" s="192">
        <v>2128966</v>
      </c>
      <c r="H2429" s="68"/>
      <c r="I2429" s="198" t="s">
        <v>6214</v>
      </c>
      <c r="J2429" s="68"/>
      <c r="K2429" s="68"/>
      <c r="L2429" s="68"/>
      <c r="M2429" s="68"/>
      <c r="N2429" s="362"/>
      <c r="O2429" s="362"/>
      <c r="P2429" s="216">
        <v>0</v>
      </c>
      <c r="Q2429" s="216">
        <v>74.2</v>
      </c>
      <c r="R2429" s="68" t="s">
        <v>638</v>
      </c>
      <c r="S2429" s="363"/>
      <c r="T2429" s="277"/>
    </row>
    <row r="2430" spans="1:20" ht="76.5">
      <c r="A2430" s="192">
        <v>862</v>
      </c>
      <c r="B2430" s="68"/>
      <c r="C2430" s="214" t="s">
        <v>187</v>
      </c>
      <c r="D2430" s="215">
        <v>45134</v>
      </c>
      <c r="E2430" s="192" t="s">
        <v>5148</v>
      </c>
      <c r="F2430" s="192" t="s">
        <v>639</v>
      </c>
      <c r="G2430" s="192">
        <v>6138706</v>
      </c>
      <c r="H2430" s="68"/>
      <c r="I2430" s="198" t="s">
        <v>6215</v>
      </c>
      <c r="J2430" s="68"/>
      <c r="K2430" s="68"/>
      <c r="L2430" s="68"/>
      <c r="M2430" s="68"/>
      <c r="N2430" s="362"/>
      <c r="O2430" s="362"/>
      <c r="P2430" s="216">
        <v>0</v>
      </c>
      <c r="Q2430" s="216">
        <v>1729.34</v>
      </c>
      <c r="R2430" s="68" t="s">
        <v>638</v>
      </c>
      <c r="S2430" s="363"/>
      <c r="T2430" s="277"/>
    </row>
    <row r="2431" spans="1:20" ht="76.5">
      <c r="A2431" s="192">
        <v>862</v>
      </c>
      <c r="B2431" s="68"/>
      <c r="C2431" s="214" t="s">
        <v>187</v>
      </c>
      <c r="D2431" s="215">
        <v>45134</v>
      </c>
      <c r="E2431" s="192" t="s">
        <v>5148</v>
      </c>
      <c r="F2431" s="192" t="s">
        <v>639</v>
      </c>
      <c r="G2431" s="192">
        <v>6132730</v>
      </c>
      <c r="H2431" s="68"/>
      <c r="I2431" s="198" t="s">
        <v>6216</v>
      </c>
      <c r="J2431" s="68"/>
      <c r="K2431" s="68"/>
      <c r="L2431" s="68"/>
      <c r="M2431" s="68"/>
      <c r="N2431" s="362"/>
      <c r="O2431" s="362"/>
      <c r="P2431" s="216">
        <v>0</v>
      </c>
      <c r="Q2431" s="216">
        <v>472.45</v>
      </c>
      <c r="R2431" s="68" t="s">
        <v>638</v>
      </c>
      <c r="S2431" s="363"/>
      <c r="T2431" s="277"/>
    </row>
    <row r="2432" spans="1:20" ht="76.5">
      <c r="A2432" s="192">
        <v>862</v>
      </c>
      <c r="B2432" s="68"/>
      <c r="C2432" s="214" t="s">
        <v>187</v>
      </c>
      <c r="D2432" s="215">
        <v>45134</v>
      </c>
      <c r="E2432" s="192" t="s">
        <v>5148</v>
      </c>
      <c r="F2432" s="192" t="s">
        <v>639</v>
      </c>
      <c r="G2432" s="192">
        <v>6132708</v>
      </c>
      <c r="H2432" s="68"/>
      <c r="I2432" s="198" t="s">
        <v>6217</v>
      </c>
      <c r="J2432" s="68"/>
      <c r="K2432" s="68"/>
      <c r="L2432" s="68"/>
      <c r="M2432" s="68"/>
      <c r="N2432" s="362"/>
      <c r="O2432" s="362"/>
      <c r="P2432" s="216">
        <v>0</v>
      </c>
      <c r="Q2432" s="216">
        <v>39987.03</v>
      </c>
      <c r="R2432" s="68" t="s">
        <v>638</v>
      </c>
      <c r="S2432" s="363"/>
      <c r="T2432" s="277"/>
    </row>
    <row r="2433" spans="1:20" ht="76.5">
      <c r="A2433" s="192">
        <v>862</v>
      </c>
      <c r="B2433" s="68"/>
      <c r="C2433" s="214" t="s">
        <v>187</v>
      </c>
      <c r="D2433" s="215">
        <v>45134</v>
      </c>
      <c r="E2433" s="192" t="s">
        <v>5148</v>
      </c>
      <c r="F2433" s="192" t="s">
        <v>639</v>
      </c>
      <c r="G2433" s="192">
        <v>6132719</v>
      </c>
      <c r="H2433" s="68"/>
      <c r="I2433" s="198" t="s">
        <v>6218</v>
      </c>
      <c r="J2433" s="68"/>
      <c r="K2433" s="68"/>
      <c r="L2433" s="68"/>
      <c r="M2433" s="68"/>
      <c r="N2433" s="362"/>
      <c r="O2433" s="362"/>
      <c r="P2433" s="216">
        <v>0</v>
      </c>
      <c r="Q2433" s="216">
        <v>1137.6300000000001</v>
      </c>
      <c r="R2433" s="68" t="s">
        <v>638</v>
      </c>
      <c r="S2433" s="363"/>
      <c r="T2433" s="277"/>
    </row>
    <row r="2434" spans="1:20" ht="76.5">
      <c r="A2434" s="192">
        <v>862</v>
      </c>
      <c r="B2434" s="68"/>
      <c r="C2434" s="214" t="s">
        <v>187</v>
      </c>
      <c r="D2434" s="215">
        <v>45134</v>
      </c>
      <c r="E2434" s="192" t="s">
        <v>5148</v>
      </c>
      <c r="F2434" s="192" t="s">
        <v>639</v>
      </c>
      <c r="G2434" s="192">
        <v>6138716</v>
      </c>
      <c r="H2434" s="68"/>
      <c r="I2434" s="198" t="s">
        <v>6219</v>
      </c>
      <c r="J2434" s="68"/>
      <c r="K2434" s="68"/>
      <c r="L2434" s="68"/>
      <c r="M2434" s="68"/>
      <c r="N2434" s="362"/>
      <c r="O2434" s="362"/>
      <c r="P2434" s="216">
        <v>0</v>
      </c>
      <c r="Q2434" s="216">
        <v>1623</v>
      </c>
      <c r="R2434" s="68" t="s">
        <v>638</v>
      </c>
      <c r="S2434" s="363"/>
      <c r="T2434" s="277"/>
    </row>
    <row r="2435" spans="1:20" ht="63.75">
      <c r="A2435" s="192">
        <v>670</v>
      </c>
      <c r="B2435" s="68"/>
      <c r="C2435" s="214" t="s">
        <v>178</v>
      </c>
      <c r="D2435" s="215">
        <v>45134</v>
      </c>
      <c r="E2435" s="192" t="s">
        <v>5149</v>
      </c>
      <c r="F2435" s="192" t="s">
        <v>3</v>
      </c>
      <c r="G2435" s="192">
        <v>2128877</v>
      </c>
      <c r="H2435" s="68"/>
      <c r="I2435" s="198" t="s">
        <v>6220</v>
      </c>
      <c r="J2435" s="68"/>
      <c r="K2435" s="68"/>
      <c r="L2435" s="68"/>
      <c r="M2435" s="68"/>
      <c r="N2435" s="362"/>
      <c r="O2435" s="362"/>
      <c r="P2435" s="216">
        <v>0</v>
      </c>
      <c r="Q2435" s="216">
        <v>328</v>
      </c>
      <c r="R2435" s="68" t="s">
        <v>638</v>
      </c>
      <c r="S2435" s="363"/>
      <c r="T2435" s="277"/>
    </row>
    <row r="2436" spans="1:20" ht="51">
      <c r="A2436" s="192">
        <v>10</v>
      </c>
      <c r="B2436" s="68"/>
      <c r="C2436" s="214" t="s">
        <v>38</v>
      </c>
      <c r="D2436" s="215">
        <v>45134</v>
      </c>
      <c r="E2436" s="192" t="s">
        <v>5150</v>
      </c>
      <c r="F2436" s="192" t="s">
        <v>3</v>
      </c>
      <c r="G2436" s="192">
        <v>2128895</v>
      </c>
      <c r="H2436" s="68"/>
      <c r="I2436" s="198" t="s">
        <v>6221</v>
      </c>
      <c r="J2436" s="68"/>
      <c r="K2436" s="68"/>
      <c r="L2436" s="68"/>
      <c r="M2436" s="68"/>
      <c r="N2436" s="362"/>
      <c r="O2436" s="362"/>
      <c r="P2436" s="216">
        <v>0</v>
      </c>
      <c r="Q2436" s="216">
        <v>22408.21</v>
      </c>
      <c r="R2436" s="68" t="s">
        <v>638</v>
      </c>
      <c r="S2436" s="363"/>
      <c r="T2436" s="277"/>
    </row>
    <row r="2437" spans="1:20" ht="51">
      <c r="A2437" s="192">
        <v>670</v>
      </c>
      <c r="B2437" s="68"/>
      <c r="C2437" s="214" t="s">
        <v>178</v>
      </c>
      <c r="D2437" s="215">
        <v>45134</v>
      </c>
      <c r="E2437" s="192" t="s">
        <v>5151</v>
      </c>
      <c r="F2437" s="192" t="s">
        <v>3</v>
      </c>
      <c r="G2437" s="192">
        <v>2128879</v>
      </c>
      <c r="H2437" s="68"/>
      <c r="I2437" s="198" t="s">
        <v>6222</v>
      </c>
      <c r="J2437" s="68"/>
      <c r="K2437" s="68"/>
      <c r="L2437" s="68"/>
      <c r="M2437" s="68"/>
      <c r="N2437" s="362"/>
      <c r="O2437" s="362"/>
      <c r="P2437" s="216">
        <v>0</v>
      </c>
      <c r="Q2437" s="216">
        <v>516</v>
      </c>
      <c r="R2437" s="68" t="s">
        <v>638</v>
      </c>
      <c r="S2437" s="363"/>
      <c r="T2437" s="277"/>
    </row>
    <row r="2438" spans="1:20" ht="51">
      <c r="A2438" s="192">
        <v>670</v>
      </c>
      <c r="B2438" s="68"/>
      <c r="C2438" s="214" t="s">
        <v>178</v>
      </c>
      <c r="D2438" s="215">
        <v>45134</v>
      </c>
      <c r="E2438" s="192" t="s">
        <v>5152</v>
      </c>
      <c r="F2438" s="192" t="s">
        <v>3</v>
      </c>
      <c r="G2438" s="192">
        <v>2128881</v>
      </c>
      <c r="H2438" s="68"/>
      <c r="I2438" s="198" t="s">
        <v>6223</v>
      </c>
      <c r="J2438" s="68"/>
      <c r="K2438" s="68"/>
      <c r="L2438" s="68"/>
      <c r="M2438" s="68"/>
      <c r="N2438" s="362"/>
      <c r="O2438" s="362"/>
      <c r="P2438" s="216">
        <v>0</v>
      </c>
      <c r="Q2438" s="216">
        <v>2123.4</v>
      </c>
      <c r="R2438" s="68" t="s">
        <v>638</v>
      </c>
      <c r="S2438" s="363"/>
      <c r="T2438" s="277"/>
    </row>
    <row r="2439" spans="1:20" ht="51">
      <c r="A2439" s="192" t="s">
        <v>550</v>
      </c>
      <c r="B2439" s="68"/>
      <c r="C2439" s="214" t="s">
        <v>589</v>
      </c>
      <c r="D2439" s="215">
        <v>45134</v>
      </c>
      <c r="E2439" s="192" t="s">
        <v>5153</v>
      </c>
      <c r="F2439" s="192" t="s">
        <v>3</v>
      </c>
      <c r="G2439" s="192">
        <v>2128882</v>
      </c>
      <c r="H2439" s="68"/>
      <c r="I2439" s="198" t="s">
        <v>6224</v>
      </c>
      <c r="J2439" s="68"/>
      <c r="K2439" s="68"/>
      <c r="L2439" s="68"/>
      <c r="M2439" s="68"/>
      <c r="N2439" s="362"/>
      <c r="O2439" s="362"/>
      <c r="P2439" s="216">
        <v>0</v>
      </c>
      <c r="Q2439" s="216">
        <v>4983.91</v>
      </c>
      <c r="R2439" s="68" t="s">
        <v>638</v>
      </c>
      <c r="S2439" s="363"/>
      <c r="T2439" s="277"/>
    </row>
    <row r="2440" spans="1:20" ht="63.75">
      <c r="A2440" s="192">
        <v>41</v>
      </c>
      <c r="B2440" s="68"/>
      <c r="C2440" s="214" t="s">
        <v>44</v>
      </c>
      <c r="D2440" s="215">
        <v>45134</v>
      </c>
      <c r="E2440" s="192" t="s">
        <v>5154</v>
      </c>
      <c r="F2440" s="192" t="s">
        <v>3</v>
      </c>
      <c r="G2440" s="192">
        <v>2128896</v>
      </c>
      <c r="H2440" s="68"/>
      <c r="I2440" s="198" t="s">
        <v>6225</v>
      </c>
      <c r="J2440" s="68"/>
      <c r="K2440" s="68"/>
      <c r="L2440" s="68"/>
      <c r="M2440" s="68"/>
      <c r="N2440" s="362"/>
      <c r="O2440" s="362"/>
      <c r="P2440" s="216">
        <v>0</v>
      </c>
      <c r="Q2440" s="216">
        <v>343520</v>
      </c>
      <c r="R2440" s="68" t="s">
        <v>638</v>
      </c>
      <c r="S2440" s="363"/>
      <c r="T2440" s="277"/>
    </row>
    <row r="2441" spans="1:20" ht="63.75">
      <c r="A2441" s="192">
        <v>660</v>
      </c>
      <c r="B2441" s="68"/>
      <c r="C2441" s="214" t="s">
        <v>176</v>
      </c>
      <c r="D2441" s="215">
        <v>45134</v>
      </c>
      <c r="E2441" s="192" t="s">
        <v>5155</v>
      </c>
      <c r="F2441" s="192" t="s">
        <v>3</v>
      </c>
      <c r="G2441" s="192">
        <v>2128897</v>
      </c>
      <c r="H2441" s="68"/>
      <c r="I2441" s="198" t="s">
        <v>6226</v>
      </c>
      <c r="J2441" s="68"/>
      <c r="K2441" s="68"/>
      <c r="L2441" s="68"/>
      <c r="M2441" s="68"/>
      <c r="N2441" s="362"/>
      <c r="O2441" s="362"/>
      <c r="P2441" s="216">
        <v>0</v>
      </c>
      <c r="Q2441" s="216">
        <v>2108</v>
      </c>
      <c r="R2441" s="68" t="s">
        <v>638</v>
      </c>
      <c r="S2441" s="363"/>
      <c r="T2441" s="277"/>
    </row>
    <row r="2442" spans="1:20" ht="63.75">
      <c r="A2442" s="192">
        <v>660</v>
      </c>
      <c r="B2442" s="68"/>
      <c r="C2442" s="214" t="s">
        <v>176</v>
      </c>
      <c r="D2442" s="215">
        <v>45134</v>
      </c>
      <c r="E2442" s="192" t="s">
        <v>5156</v>
      </c>
      <c r="F2442" s="192" t="s">
        <v>3</v>
      </c>
      <c r="G2442" s="192">
        <v>2128898</v>
      </c>
      <c r="H2442" s="68"/>
      <c r="I2442" s="198" t="s">
        <v>6227</v>
      </c>
      <c r="J2442" s="68"/>
      <c r="K2442" s="68"/>
      <c r="L2442" s="68"/>
      <c r="M2442" s="68"/>
      <c r="N2442" s="362"/>
      <c r="O2442" s="362"/>
      <c r="P2442" s="216">
        <v>0</v>
      </c>
      <c r="Q2442" s="216">
        <v>2108</v>
      </c>
      <c r="R2442" s="68" t="s">
        <v>638</v>
      </c>
      <c r="S2442" s="363"/>
      <c r="T2442" s="277"/>
    </row>
    <row r="2443" spans="1:20" ht="63.75">
      <c r="A2443" s="192">
        <v>41</v>
      </c>
      <c r="B2443" s="68"/>
      <c r="C2443" s="214" t="s">
        <v>44</v>
      </c>
      <c r="D2443" s="215">
        <v>45134</v>
      </c>
      <c r="E2443" s="192" t="s">
        <v>5157</v>
      </c>
      <c r="F2443" s="192" t="s">
        <v>3</v>
      </c>
      <c r="G2443" s="192">
        <v>2128899</v>
      </c>
      <c r="H2443" s="68"/>
      <c r="I2443" s="198" t="s">
        <v>6228</v>
      </c>
      <c r="J2443" s="68"/>
      <c r="K2443" s="68"/>
      <c r="L2443" s="68"/>
      <c r="M2443" s="68"/>
      <c r="N2443" s="362"/>
      <c r="O2443" s="362"/>
      <c r="P2443" s="216">
        <v>0</v>
      </c>
      <c r="Q2443" s="216">
        <v>37950</v>
      </c>
      <c r="R2443" s="68" t="s">
        <v>638</v>
      </c>
      <c r="S2443" s="363"/>
      <c r="T2443" s="277"/>
    </row>
    <row r="2444" spans="1:20" ht="63.75">
      <c r="A2444" s="192">
        <v>576</v>
      </c>
      <c r="B2444" s="68"/>
      <c r="C2444" s="214" t="s">
        <v>1247</v>
      </c>
      <c r="D2444" s="215">
        <v>45134</v>
      </c>
      <c r="E2444" s="192" t="s">
        <v>5158</v>
      </c>
      <c r="F2444" s="192" t="s">
        <v>3</v>
      </c>
      <c r="G2444" s="192">
        <v>2128905</v>
      </c>
      <c r="H2444" s="68"/>
      <c r="I2444" s="198" t="s">
        <v>6229</v>
      </c>
      <c r="J2444" s="68"/>
      <c r="K2444" s="68"/>
      <c r="L2444" s="68"/>
      <c r="M2444" s="68"/>
      <c r="N2444" s="362"/>
      <c r="O2444" s="362"/>
      <c r="P2444" s="216">
        <v>0</v>
      </c>
      <c r="Q2444" s="216">
        <v>1761.13</v>
      </c>
      <c r="R2444" s="68" t="s">
        <v>638</v>
      </c>
      <c r="S2444" s="363"/>
      <c r="T2444" s="277"/>
    </row>
    <row r="2445" spans="1:20" ht="63.75">
      <c r="A2445" s="192">
        <v>597</v>
      </c>
      <c r="B2445" s="68"/>
      <c r="C2445" s="214" t="s">
        <v>677</v>
      </c>
      <c r="D2445" s="215">
        <v>45134</v>
      </c>
      <c r="E2445" s="192" t="s">
        <v>5159</v>
      </c>
      <c r="F2445" s="192" t="s">
        <v>6</v>
      </c>
      <c r="G2445" s="192">
        <v>2354161</v>
      </c>
      <c r="H2445" s="68"/>
      <c r="I2445" s="198" t="s">
        <v>6230</v>
      </c>
      <c r="J2445" s="68"/>
      <c r="K2445" s="68"/>
      <c r="L2445" s="68"/>
      <c r="M2445" s="68"/>
      <c r="N2445" s="362"/>
      <c r="O2445" s="362"/>
      <c r="P2445" s="216">
        <v>0</v>
      </c>
      <c r="Q2445" s="216">
        <v>686000</v>
      </c>
      <c r="R2445" s="68" t="s">
        <v>638</v>
      </c>
      <c r="S2445" s="363"/>
      <c r="T2445" s="277"/>
    </row>
    <row r="2446" spans="1:20" ht="38.25">
      <c r="A2446" s="192" t="s">
        <v>667</v>
      </c>
      <c r="B2446" s="68"/>
      <c r="C2446" s="214" t="s">
        <v>1256</v>
      </c>
      <c r="D2446" s="215">
        <v>45134</v>
      </c>
      <c r="E2446" s="192" t="s">
        <v>5160</v>
      </c>
      <c r="F2446" s="192" t="s">
        <v>12</v>
      </c>
      <c r="G2446" s="192">
        <v>447750</v>
      </c>
      <c r="H2446" s="68"/>
      <c r="I2446" s="198" t="s">
        <v>1843</v>
      </c>
      <c r="J2446" s="68"/>
      <c r="K2446" s="68"/>
      <c r="L2446" s="68"/>
      <c r="M2446" s="68"/>
      <c r="N2446" s="362"/>
      <c r="O2446" s="362"/>
      <c r="P2446" s="216">
        <v>140691.74</v>
      </c>
      <c r="Q2446" s="216">
        <v>0</v>
      </c>
      <c r="R2446" s="68" t="s">
        <v>638</v>
      </c>
      <c r="S2446" s="363"/>
      <c r="T2446" s="277"/>
    </row>
    <row r="2447" spans="1:20" ht="38.25">
      <c r="A2447" s="192" t="s">
        <v>667</v>
      </c>
      <c r="B2447" s="68"/>
      <c r="C2447" s="214" t="s">
        <v>1256</v>
      </c>
      <c r="D2447" s="215">
        <v>45134</v>
      </c>
      <c r="E2447" s="192" t="s">
        <v>5161</v>
      </c>
      <c r="F2447" s="192" t="s">
        <v>12</v>
      </c>
      <c r="G2447" s="192">
        <v>447752</v>
      </c>
      <c r="H2447" s="68"/>
      <c r="I2447" s="198" t="s">
        <v>1843</v>
      </c>
      <c r="J2447" s="68"/>
      <c r="K2447" s="68"/>
      <c r="L2447" s="68"/>
      <c r="M2447" s="68"/>
      <c r="N2447" s="362"/>
      <c r="O2447" s="362"/>
      <c r="P2447" s="216">
        <v>4822764.88</v>
      </c>
      <c r="Q2447" s="216">
        <v>0</v>
      </c>
      <c r="R2447" s="68" t="s">
        <v>638</v>
      </c>
      <c r="S2447" s="363"/>
      <c r="T2447" s="277"/>
    </row>
    <row r="2448" spans="1:20" ht="38.25">
      <c r="A2448" s="192" t="s">
        <v>667</v>
      </c>
      <c r="B2448" s="68"/>
      <c r="C2448" s="214" t="s">
        <v>1256</v>
      </c>
      <c r="D2448" s="215">
        <v>45134</v>
      </c>
      <c r="E2448" s="192" t="s">
        <v>5162</v>
      </c>
      <c r="F2448" s="192" t="s">
        <v>12</v>
      </c>
      <c r="G2448" s="192">
        <v>447754</v>
      </c>
      <c r="H2448" s="68"/>
      <c r="I2448" s="198" t="s">
        <v>1843</v>
      </c>
      <c r="J2448" s="68"/>
      <c r="K2448" s="68"/>
      <c r="L2448" s="68"/>
      <c r="M2448" s="68"/>
      <c r="N2448" s="362"/>
      <c r="O2448" s="362"/>
      <c r="P2448" s="216">
        <v>173032.8</v>
      </c>
      <c r="Q2448" s="216">
        <v>0</v>
      </c>
      <c r="R2448" s="68" t="s">
        <v>638</v>
      </c>
      <c r="S2448" s="363"/>
      <c r="T2448" s="277"/>
    </row>
    <row r="2449" spans="1:20" ht="38.25">
      <c r="A2449" s="192" t="s">
        <v>667</v>
      </c>
      <c r="B2449" s="68"/>
      <c r="C2449" s="214" t="s">
        <v>1256</v>
      </c>
      <c r="D2449" s="215">
        <v>45134</v>
      </c>
      <c r="E2449" s="192" t="s">
        <v>5163</v>
      </c>
      <c r="F2449" s="192" t="s">
        <v>12</v>
      </c>
      <c r="G2449" s="192">
        <v>447756</v>
      </c>
      <c r="H2449" s="68"/>
      <c r="I2449" s="198" t="s">
        <v>1843</v>
      </c>
      <c r="J2449" s="68"/>
      <c r="K2449" s="68"/>
      <c r="L2449" s="68"/>
      <c r="M2449" s="68"/>
      <c r="N2449" s="362"/>
      <c r="O2449" s="362"/>
      <c r="P2449" s="216">
        <v>475254.97</v>
      </c>
      <c r="Q2449" s="216">
        <v>0</v>
      </c>
      <c r="R2449" s="68" t="s">
        <v>638</v>
      </c>
      <c r="S2449" s="363"/>
      <c r="T2449" s="277"/>
    </row>
    <row r="2450" spans="1:20" ht="38.25">
      <c r="A2450" s="192" t="s">
        <v>667</v>
      </c>
      <c r="B2450" s="68"/>
      <c r="C2450" s="214" t="s">
        <v>1256</v>
      </c>
      <c r="D2450" s="215">
        <v>45134</v>
      </c>
      <c r="E2450" s="192" t="s">
        <v>5164</v>
      </c>
      <c r="F2450" s="192" t="s">
        <v>12</v>
      </c>
      <c r="G2450" s="192">
        <v>447758</v>
      </c>
      <c r="H2450" s="68"/>
      <c r="I2450" s="198" t="s">
        <v>1843</v>
      </c>
      <c r="J2450" s="68"/>
      <c r="K2450" s="68"/>
      <c r="L2450" s="68"/>
      <c r="M2450" s="68"/>
      <c r="N2450" s="362"/>
      <c r="O2450" s="362"/>
      <c r="P2450" s="216">
        <v>13246290.310000001</v>
      </c>
      <c r="Q2450" s="216">
        <v>0</v>
      </c>
      <c r="R2450" s="68" t="s">
        <v>638</v>
      </c>
      <c r="S2450" s="363"/>
      <c r="T2450" s="277"/>
    </row>
    <row r="2451" spans="1:20" ht="38.25">
      <c r="A2451" s="192" t="s">
        <v>667</v>
      </c>
      <c r="B2451" s="68"/>
      <c r="C2451" s="214" t="s">
        <v>1256</v>
      </c>
      <c r="D2451" s="215">
        <v>45134</v>
      </c>
      <c r="E2451" s="192" t="s">
        <v>5165</v>
      </c>
      <c r="F2451" s="192" t="s">
        <v>12</v>
      </c>
      <c r="G2451" s="192">
        <v>447760</v>
      </c>
      <c r="H2451" s="68"/>
      <c r="I2451" s="198" t="s">
        <v>1843</v>
      </c>
      <c r="J2451" s="68"/>
      <c r="K2451" s="68"/>
      <c r="L2451" s="68"/>
      <c r="M2451" s="68"/>
      <c r="N2451" s="362"/>
      <c r="O2451" s="362"/>
      <c r="P2451" s="216">
        <v>8026212.4900000002</v>
      </c>
      <c r="Q2451" s="216">
        <v>0</v>
      </c>
      <c r="R2451" s="68" t="s">
        <v>638</v>
      </c>
      <c r="S2451" s="363"/>
      <c r="T2451" s="277"/>
    </row>
    <row r="2452" spans="1:20" ht="38.25">
      <c r="A2452" s="192" t="s">
        <v>667</v>
      </c>
      <c r="B2452" s="68"/>
      <c r="C2452" s="214" t="s">
        <v>1256</v>
      </c>
      <c r="D2452" s="215">
        <v>45134</v>
      </c>
      <c r="E2452" s="192" t="s">
        <v>5166</v>
      </c>
      <c r="F2452" s="192" t="s">
        <v>12</v>
      </c>
      <c r="G2452" s="192">
        <v>447762</v>
      </c>
      <c r="H2452" s="68"/>
      <c r="I2452" s="198" t="s">
        <v>1843</v>
      </c>
      <c r="J2452" s="68"/>
      <c r="K2452" s="68"/>
      <c r="L2452" s="68"/>
      <c r="M2452" s="68"/>
      <c r="N2452" s="362"/>
      <c r="O2452" s="362"/>
      <c r="P2452" s="216">
        <v>2437062.54</v>
      </c>
      <c r="Q2452" s="216">
        <v>0</v>
      </c>
      <c r="R2452" s="68" t="s">
        <v>638</v>
      </c>
      <c r="S2452" s="363"/>
      <c r="T2452" s="277"/>
    </row>
    <row r="2453" spans="1:20" ht="38.25">
      <c r="A2453" s="192" t="s">
        <v>667</v>
      </c>
      <c r="B2453" s="68"/>
      <c r="C2453" s="214" t="s">
        <v>1256</v>
      </c>
      <c r="D2453" s="215">
        <v>45134</v>
      </c>
      <c r="E2453" s="192" t="s">
        <v>5167</v>
      </c>
      <c r="F2453" s="192" t="s">
        <v>12</v>
      </c>
      <c r="G2453" s="192">
        <v>447764</v>
      </c>
      <c r="H2453" s="68"/>
      <c r="I2453" s="198" t="s">
        <v>1843</v>
      </c>
      <c r="J2453" s="68"/>
      <c r="K2453" s="68"/>
      <c r="L2453" s="68"/>
      <c r="M2453" s="68"/>
      <c r="N2453" s="362"/>
      <c r="O2453" s="362"/>
      <c r="P2453" s="216">
        <v>71094.98</v>
      </c>
      <c r="Q2453" s="216">
        <v>0</v>
      </c>
      <c r="R2453" s="68" t="s">
        <v>638</v>
      </c>
      <c r="S2453" s="363"/>
      <c r="T2453" s="277"/>
    </row>
    <row r="2454" spans="1:20" ht="38.25">
      <c r="A2454" s="192" t="s">
        <v>667</v>
      </c>
      <c r="B2454" s="68"/>
      <c r="C2454" s="214" t="s">
        <v>1256</v>
      </c>
      <c r="D2454" s="215">
        <v>45134</v>
      </c>
      <c r="E2454" s="192" t="s">
        <v>5168</v>
      </c>
      <c r="F2454" s="192" t="s">
        <v>12</v>
      </c>
      <c r="G2454" s="192">
        <v>447766</v>
      </c>
      <c r="H2454" s="68"/>
      <c r="I2454" s="198" t="s">
        <v>1843</v>
      </c>
      <c r="J2454" s="68"/>
      <c r="K2454" s="68"/>
      <c r="L2454" s="68"/>
      <c r="M2454" s="68"/>
      <c r="N2454" s="362"/>
      <c r="O2454" s="362"/>
      <c r="P2454" s="216">
        <v>1476668.65</v>
      </c>
      <c r="Q2454" s="216">
        <v>0</v>
      </c>
      <c r="R2454" s="68" t="s">
        <v>638</v>
      </c>
      <c r="S2454" s="363"/>
      <c r="T2454" s="277"/>
    </row>
    <row r="2455" spans="1:20" ht="38.25">
      <c r="A2455" s="192" t="s">
        <v>667</v>
      </c>
      <c r="B2455" s="68"/>
      <c r="C2455" s="214" t="s">
        <v>1256</v>
      </c>
      <c r="D2455" s="215">
        <v>45134</v>
      </c>
      <c r="E2455" s="192" t="s">
        <v>5169</v>
      </c>
      <c r="F2455" s="192" t="s">
        <v>12</v>
      </c>
      <c r="G2455" s="192">
        <v>447768</v>
      </c>
      <c r="H2455" s="68"/>
      <c r="I2455" s="198" t="s">
        <v>1843</v>
      </c>
      <c r="J2455" s="68"/>
      <c r="K2455" s="68"/>
      <c r="L2455" s="68"/>
      <c r="M2455" s="68"/>
      <c r="N2455" s="362"/>
      <c r="O2455" s="362"/>
      <c r="P2455" s="216">
        <v>1657444.33</v>
      </c>
      <c r="Q2455" s="216">
        <v>0</v>
      </c>
      <c r="R2455" s="68" t="s">
        <v>638</v>
      </c>
      <c r="S2455" s="363"/>
      <c r="T2455" s="277"/>
    </row>
    <row r="2456" spans="1:20" ht="38.25">
      <c r="A2456" s="192" t="s">
        <v>667</v>
      </c>
      <c r="B2456" s="68"/>
      <c r="C2456" s="214" t="s">
        <v>1256</v>
      </c>
      <c r="D2456" s="215">
        <v>45134</v>
      </c>
      <c r="E2456" s="192" t="s">
        <v>5170</v>
      </c>
      <c r="F2456" s="192" t="s">
        <v>12</v>
      </c>
      <c r="G2456" s="192">
        <v>447770</v>
      </c>
      <c r="H2456" s="68"/>
      <c r="I2456" s="198" t="s">
        <v>1843</v>
      </c>
      <c r="J2456" s="68"/>
      <c r="K2456" s="68"/>
      <c r="L2456" s="68"/>
      <c r="M2456" s="68"/>
      <c r="N2456" s="362"/>
      <c r="O2456" s="362"/>
      <c r="P2456" s="216">
        <v>1671344.54</v>
      </c>
      <c r="Q2456" s="216">
        <v>0</v>
      </c>
      <c r="R2456" s="68" t="s">
        <v>638</v>
      </c>
      <c r="S2456" s="363"/>
      <c r="T2456" s="277"/>
    </row>
    <row r="2457" spans="1:20" ht="38.25">
      <c r="A2457" s="192" t="s">
        <v>667</v>
      </c>
      <c r="B2457" s="68"/>
      <c r="C2457" s="214" t="s">
        <v>1256</v>
      </c>
      <c r="D2457" s="215">
        <v>45134</v>
      </c>
      <c r="E2457" s="192" t="s">
        <v>5171</v>
      </c>
      <c r="F2457" s="192" t="s">
        <v>12</v>
      </c>
      <c r="G2457" s="192">
        <v>447772</v>
      </c>
      <c r="H2457" s="68"/>
      <c r="I2457" s="198" t="s">
        <v>1843</v>
      </c>
      <c r="J2457" s="68"/>
      <c r="K2457" s="68"/>
      <c r="L2457" s="68"/>
      <c r="M2457" s="68"/>
      <c r="N2457" s="362"/>
      <c r="O2457" s="362"/>
      <c r="P2457" s="216">
        <v>4590544</v>
      </c>
      <c r="Q2457" s="216">
        <v>0</v>
      </c>
      <c r="R2457" s="68" t="s">
        <v>638</v>
      </c>
      <c r="S2457" s="363"/>
      <c r="T2457" s="277"/>
    </row>
    <row r="2458" spans="1:20" ht="38.25">
      <c r="A2458" s="192" t="s">
        <v>667</v>
      </c>
      <c r="B2458" s="68"/>
      <c r="C2458" s="214" t="s">
        <v>1256</v>
      </c>
      <c r="D2458" s="215">
        <v>45134</v>
      </c>
      <c r="E2458" s="192" t="s">
        <v>5172</v>
      </c>
      <c r="F2458" s="192" t="s">
        <v>12</v>
      </c>
      <c r="G2458" s="192">
        <v>447774</v>
      </c>
      <c r="H2458" s="68"/>
      <c r="I2458" s="198" t="s">
        <v>1843</v>
      </c>
      <c r="J2458" s="68"/>
      <c r="K2458" s="68"/>
      <c r="L2458" s="68"/>
      <c r="M2458" s="68"/>
      <c r="N2458" s="362"/>
      <c r="O2458" s="362"/>
      <c r="P2458" s="216">
        <v>1306968.3</v>
      </c>
      <c r="Q2458" s="216">
        <v>0</v>
      </c>
      <c r="R2458" s="68" t="s">
        <v>638</v>
      </c>
      <c r="S2458" s="363"/>
      <c r="T2458" s="277"/>
    </row>
    <row r="2459" spans="1:20" ht="38.25">
      <c r="A2459" s="192" t="s">
        <v>667</v>
      </c>
      <c r="B2459" s="68"/>
      <c r="C2459" s="214" t="s">
        <v>1256</v>
      </c>
      <c r="D2459" s="215">
        <v>45134</v>
      </c>
      <c r="E2459" s="192" t="s">
        <v>5173</v>
      </c>
      <c r="F2459" s="192" t="s">
        <v>12</v>
      </c>
      <c r="G2459" s="192">
        <v>447776</v>
      </c>
      <c r="H2459" s="68"/>
      <c r="I2459" s="198" t="s">
        <v>1843</v>
      </c>
      <c r="J2459" s="68"/>
      <c r="K2459" s="68"/>
      <c r="L2459" s="68"/>
      <c r="M2459" s="68"/>
      <c r="N2459" s="362"/>
      <c r="O2459" s="362"/>
      <c r="P2459" s="216">
        <v>3888661.52</v>
      </c>
      <c r="Q2459" s="216">
        <v>0</v>
      </c>
      <c r="R2459" s="68" t="s">
        <v>638</v>
      </c>
      <c r="S2459" s="363"/>
      <c r="T2459" s="277"/>
    </row>
    <row r="2460" spans="1:20" ht="38.25">
      <c r="A2460" s="192" t="s">
        <v>667</v>
      </c>
      <c r="B2460" s="68"/>
      <c r="C2460" s="214" t="s">
        <v>1256</v>
      </c>
      <c r="D2460" s="215">
        <v>45134</v>
      </c>
      <c r="E2460" s="192" t="s">
        <v>5174</v>
      </c>
      <c r="F2460" s="192" t="s">
        <v>12</v>
      </c>
      <c r="G2460" s="192">
        <v>447778</v>
      </c>
      <c r="H2460" s="68"/>
      <c r="I2460" s="198" t="s">
        <v>1843</v>
      </c>
      <c r="J2460" s="68"/>
      <c r="K2460" s="68"/>
      <c r="L2460" s="68"/>
      <c r="M2460" s="68"/>
      <c r="N2460" s="362"/>
      <c r="O2460" s="362"/>
      <c r="P2460" s="216">
        <v>3856320.46</v>
      </c>
      <c r="Q2460" s="216">
        <v>0</v>
      </c>
      <c r="R2460" s="68" t="s">
        <v>638</v>
      </c>
      <c r="S2460" s="363"/>
      <c r="T2460" s="277"/>
    </row>
    <row r="2461" spans="1:20" ht="38.25">
      <c r="A2461" s="192" t="s">
        <v>667</v>
      </c>
      <c r="B2461" s="68"/>
      <c r="C2461" s="214" t="s">
        <v>1256</v>
      </c>
      <c r="D2461" s="215">
        <v>45134</v>
      </c>
      <c r="E2461" s="192" t="s">
        <v>5175</v>
      </c>
      <c r="F2461" s="192" t="s">
        <v>12</v>
      </c>
      <c r="G2461" s="192">
        <v>447780</v>
      </c>
      <c r="H2461" s="68"/>
      <c r="I2461" s="198" t="s">
        <v>1843</v>
      </c>
      <c r="J2461" s="68"/>
      <c r="K2461" s="68"/>
      <c r="L2461" s="68"/>
      <c r="M2461" s="68"/>
      <c r="N2461" s="362"/>
      <c r="O2461" s="362"/>
      <c r="P2461" s="216">
        <v>1107136.1499999999</v>
      </c>
      <c r="Q2461" s="216">
        <v>0</v>
      </c>
      <c r="R2461" s="68" t="s">
        <v>638</v>
      </c>
      <c r="S2461" s="363"/>
      <c r="T2461" s="277"/>
    </row>
    <row r="2462" spans="1:20" ht="38.25">
      <c r="A2462" s="192" t="s">
        <v>667</v>
      </c>
      <c r="B2462" s="68"/>
      <c r="C2462" s="214" t="s">
        <v>1256</v>
      </c>
      <c r="D2462" s="215">
        <v>45134</v>
      </c>
      <c r="E2462" s="192" t="s">
        <v>5176</v>
      </c>
      <c r="F2462" s="192" t="s">
        <v>12</v>
      </c>
      <c r="G2462" s="192">
        <v>447782</v>
      </c>
      <c r="H2462" s="68"/>
      <c r="I2462" s="198" t="s">
        <v>1843</v>
      </c>
      <c r="J2462" s="68"/>
      <c r="K2462" s="68"/>
      <c r="L2462" s="68"/>
      <c r="M2462" s="68"/>
      <c r="N2462" s="362"/>
      <c r="O2462" s="362"/>
      <c r="P2462" s="216">
        <v>3040879.6</v>
      </c>
      <c r="Q2462" s="216">
        <v>0</v>
      </c>
      <c r="R2462" s="68" t="s">
        <v>638</v>
      </c>
      <c r="S2462" s="363"/>
      <c r="T2462" s="277"/>
    </row>
    <row r="2463" spans="1:20" ht="38.25">
      <c r="A2463" s="192" t="s">
        <v>667</v>
      </c>
      <c r="B2463" s="68"/>
      <c r="C2463" s="214" t="s">
        <v>1256</v>
      </c>
      <c r="D2463" s="215">
        <v>45134</v>
      </c>
      <c r="E2463" s="192" t="s">
        <v>5177</v>
      </c>
      <c r="F2463" s="192" t="s">
        <v>12</v>
      </c>
      <c r="G2463" s="192">
        <v>447784</v>
      </c>
      <c r="H2463" s="68"/>
      <c r="I2463" s="198" t="s">
        <v>1843</v>
      </c>
      <c r="J2463" s="68"/>
      <c r="K2463" s="68"/>
      <c r="L2463" s="68"/>
      <c r="M2463" s="68"/>
      <c r="N2463" s="362"/>
      <c r="O2463" s="362"/>
      <c r="P2463" s="216">
        <v>10680665.75</v>
      </c>
      <c r="Q2463" s="216">
        <v>0</v>
      </c>
      <c r="R2463" s="68" t="s">
        <v>638</v>
      </c>
      <c r="S2463" s="363"/>
      <c r="T2463" s="277"/>
    </row>
    <row r="2464" spans="1:20" ht="38.25">
      <c r="A2464" s="192" t="s">
        <v>667</v>
      </c>
      <c r="B2464" s="68"/>
      <c r="C2464" s="214" t="s">
        <v>1256</v>
      </c>
      <c r="D2464" s="215">
        <v>45134</v>
      </c>
      <c r="E2464" s="192" t="s">
        <v>5178</v>
      </c>
      <c r="F2464" s="192" t="s">
        <v>12</v>
      </c>
      <c r="G2464" s="192">
        <v>447786</v>
      </c>
      <c r="H2464" s="68"/>
      <c r="I2464" s="198" t="s">
        <v>1843</v>
      </c>
      <c r="J2464" s="68"/>
      <c r="K2464" s="68"/>
      <c r="L2464" s="68"/>
      <c r="M2464" s="68"/>
      <c r="N2464" s="362"/>
      <c r="O2464" s="362"/>
      <c r="P2464" s="216">
        <v>1965036.98</v>
      </c>
      <c r="Q2464" s="216">
        <v>0</v>
      </c>
      <c r="R2464" s="68" t="s">
        <v>638</v>
      </c>
      <c r="S2464" s="363"/>
      <c r="T2464" s="277"/>
    </row>
    <row r="2465" spans="1:20" ht="38.25">
      <c r="A2465" s="192" t="s">
        <v>667</v>
      </c>
      <c r="B2465" s="68"/>
      <c r="C2465" s="214" t="s">
        <v>1256</v>
      </c>
      <c r="D2465" s="215">
        <v>45134</v>
      </c>
      <c r="E2465" s="192" t="s">
        <v>5179</v>
      </c>
      <c r="F2465" s="192" t="s">
        <v>12</v>
      </c>
      <c r="G2465" s="192">
        <v>447788</v>
      </c>
      <c r="H2465" s="68"/>
      <c r="I2465" s="198" t="s">
        <v>1843</v>
      </c>
      <c r="J2465" s="68"/>
      <c r="K2465" s="68"/>
      <c r="L2465" s="68"/>
      <c r="M2465" s="68"/>
      <c r="N2465" s="362"/>
      <c r="O2465" s="362"/>
      <c r="P2465" s="216">
        <v>559463.31999999995</v>
      </c>
      <c r="Q2465" s="216">
        <v>0</v>
      </c>
      <c r="R2465" s="68" t="s">
        <v>638</v>
      </c>
      <c r="S2465" s="363"/>
      <c r="T2465" s="277"/>
    </row>
    <row r="2466" spans="1:20" ht="38.25">
      <c r="A2466" s="192" t="s">
        <v>667</v>
      </c>
      <c r="B2466" s="68"/>
      <c r="C2466" s="214" t="s">
        <v>1256</v>
      </c>
      <c r="D2466" s="215">
        <v>45134</v>
      </c>
      <c r="E2466" s="192" t="s">
        <v>5180</v>
      </c>
      <c r="F2466" s="192" t="s">
        <v>12</v>
      </c>
      <c r="G2466" s="192">
        <v>447790</v>
      </c>
      <c r="H2466" s="68"/>
      <c r="I2466" s="198" t="s">
        <v>1843</v>
      </c>
      <c r="J2466" s="68"/>
      <c r="K2466" s="68"/>
      <c r="L2466" s="68"/>
      <c r="M2466" s="68"/>
      <c r="N2466" s="362"/>
      <c r="O2466" s="362"/>
      <c r="P2466" s="216">
        <v>13216410.9</v>
      </c>
      <c r="Q2466" s="216">
        <v>0</v>
      </c>
      <c r="R2466" s="68" t="s">
        <v>638</v>
      </c>
      <c r="S2466" s="363"/>
      <c r="T2466" s="277"/>
    </row>
    <row r="2467" spans="1:20" ht="38.25">
      <c r="A2467" s="192" t="s">
        <v>667</v>
      </c>
      <c r="B2467" s="68"/>
      <c r="C2467" s="214" t="s">
        <v>1256</v>
      </c>
      <c r="D2467" s="215">
        <v>45134</v>
      </c>
      <c r="E2467" s="192" t="s">
        <v>5181</v>
      </c>
      <c r="F2467" s="192" t="s">
        <v>12</v>
      </c>
      <c r="G2467" s="192">
        <v>447792</v>
      </c>
      <c r="H2467" s="68"/>
      <c r="I2467" s="198" t="s">
        <v>1843</v>
      </c>
      <c r="J2467" s="68"/>
      <c r="K2467" s="68"/>
      <c r="L2467" s="68"/>
      <c r="M2467" s="68"/>
      <c r="N2467" s="362"/>
      <c r="O2467" s="362"/>
      <c r="P2467" s="216">
        <v>12958520.449999999</v>
      </c>
      <c r="Q2467" s="216">
        <v>0</v>
      </c>
      <c r="R2467" s="68" t="s">
        <v>638</v>
      </c>
      <c r="S2467" s="363"/>
      <c r="T2467" s="277"/>
    </row>
    <row r="2468" spans="1:20" ht="38.25">
      <c r="A2468" s="192" t="s">
        <v>667</v>
      </c>
      <c r="B2468" s="68"/>
      <c r="C2468" s="214" t="s">
        <v>1256</v>
      </c>
      <c r="D2468" s="215">
        <v>45134</v>
      </c>
      <c r="E2468" s="192" t="s">
        <v>5182</v>
      </c>
      <c r="F2468" s="192" t="s">
        <v>12</v>
      </c>
      <c r="G2468" s="192">
        <v>447800</v>
      </c>
      <c r="H2468" s="68"/>
      <c r="I2468" s="198" t="s">
        <v>1843</v>
      </c>
      <c r="J2468" s="68"/>
      <c r="K2468" s="68"/>
      <c r="L2468" s="68"/>
      <c r="M2468" s="68"/>
      <c r="N2468" s="362"/>
      <c r="O2468" s="362"/>
      <c r="P2468" s="216">
        <v>8373.11</v>
      </c>
      <c r="Q2468" s="216">
        <v>0</v>
      </c>
      <c r="R2468" s="68" t="s">
        <v>638</v>
      </c>
      <c r="S2468" s="363"/>
      <c r="T2468" s="277"/>
    </row>
    <row r="2469" spans="1:20" ht="38.25">
      <c r="A2469" s="192" t="s">
        <v>667</v>
      </c>
      <c r="B2469" s="68"/>
      <c r="C2469" s="214" t="s">
        <v>1256</v>
      </c>
      <c r="D2469" s="215">
        <v>45134</v>
      </c>
      <c r="E2469" s="192" t="s">
        <v>5183</v>
      </c>
      <c r="F2469" s="192" t="s">
        <v>12</v>
      </c>
      <c r="G2469" s="192">
        <v>447794</v>
      </c>
      <c r="H2469" s="68"/>
      <c r="I2469" s="198" t="s">
        <v>1843</v>
      </c>
      <c r="J2469" s="68"/>
      <c r="K2469" s="68"/>
      <c r="L2469" s="68"/>
      <c r="M2469" s="68"/>
      <c r="N2469" s="362"/>
      <c r="O2469" s="362"/>
      <c r="P2469" s="216">
        <v>6400113.2800000003</v>
      </c>
      <c r="Q2469" s="216">
        <v>0</v>
      </c>
      <c r="R2469" s="68" t="s">
        <v>638</v>
      </c>
      <c r="S2469" s="363"/>
      <c r="T2469" s="277"/>
    </row>
    <row r="2470" spans="1:20" ht="38.25">
      <c r="A2470" s="192" t="s">
        <v>667</v>
      </c>
      <c r="B2470" s="68"/>
      <c r="C2470" s="214" t="s">
        <v>1256</v>
      </c>
      <c r="D2470" s="215">
        <v>45134</v>
      </c>
      <c r="E2470" s="192" t="s">
        <v>5184</v>
      </c>
      <c r="F2470" s="192" t="s">
        <v>12</v>
      </c>
      <c r="G2470" s="192">
        <v>447796</v>
      </c>
      <c r="H2470" s="68"/>
      <c r="I2470" s="198" t="s">
        <v>1843</v>
      </c>
      <c r="J2470" s="68"/>
      <c r="K2470" s="68"/>
      <c r="L2470" s="68"/>
      <c r="M2470" s="68"/>
      <c r="N2470" s="362"/>
      <c r="O2470" s="362"/>
      <c r="P2470" s="216">
        <v>74062983.359999999</v>
      </c>
      <c r="Q2470" s="216">
        <v>0</v>
      </c>
      <c r="R2470" s="68" t="s">
        <v>638</v>
      </c>
      <c r="S2470" s="363"/>
      <c r="T2470" s="277"/>
    </row>
    <row r="2471" spans="1:20" ht="38.25">
      <c r="A2471" s="192" t="s">
        <v>667</v>
      </c>
      <c r="B2471" s="68"/>
      <c r="C2471" s="214" t="s">
        <v>1256</v>
      </c>
      <c r="D2471" s="215">
        <v>45134</v>
      </c>
      <c r="E2471" s="192" t="s">
        <v>5185</v>
      </c>
      <c r="F2471" s="192" t="s">
        <v>12</v>
      </c>
      <c r="G2471" s="192">
        <v>447798</v>
      </c>
      <c r="H2471" s="68"/>
      <c r="I2471" s="198" t="s">
        <v>1843</v>
      </c>
      <c r="J2471" s="68"/>
      <c r="K2471" s="68"/>
      <c r="L2471" s="68"/>
      <c r="M2471" s="68"/>
      <c r="N2471" s="362"/>
      <c r="O2471" s="362"/>
      <c r="P2471" s="216">
        <v>31832227.920000002</v>
      </c>
      <c r="Q2471" s="216">
        <v>0</v>
      </c>
      <c r="R2471" s="68" t="s">
        <v>638</v>
      </c>
      <c r="S2471" s="363"/>
      <c r="T2471" s="277"/>
    </row>
    <row r="2472" spans="1:20" ht="38.25">
      <c r="A2472" s="192" t="s">
        <v>667</v>
      </c>
      <c r="B2472" s="68"/>
      <c r="C2472" s="214" t="s">
        <v>1256</v>
      </c>
      <c r="D2472" s="215">
        <v>45134</v>
      </c>
      <c r="E2472" s="192" t="s">
        <v>5186</v>
      </c>
      <c r="F2472" s="192" t="s">
        <v>12</v>
      </c>
      <c r="G2472" s="192">
        <v>447802</v>
      </c>
      <c r="H2472" s="68"/>
      <c r="I2472" s="198" t="s">
        <v>1843</v>
      </c>
      <c r="J2472" s="68"/>
      <c r="K2472" s="68"/>
      <c r="L2472" s="68"/>
      <c r="M2472" s="68"/>
      <c r="N2472" s="362"/>
      <c r="O2472" s="362"/>
      <c r="P2472" s="216">
        <v>13818.78</v>
      </c>
      <c r="Q2472" s="216">
        <v>0</v>
      </c>
      <c r="R2472" s="68" t="s">
        <v>638</v>
      </c>
      <c r="S2472" s="363"/>
      <c r="T2472" s="277"/>
    </row>
    <row r="2473" spans="1:20" ht="63.75">
      <c r="A2473" s="192">
        <v>597</v>
      </c>
      <c r="B2473" s="68"/>
      <c r="C2473" s="214" t="s">
        <v>677</v>
      </c>
      <c r="D2473" s="215">
        <v>45134</v>
      </c>
      <c r="E2473" s="192" t="s">
        <v>5187</v>
      </c>
      <c r="F2473" s="192" t="s">
        <v>14</v>
      </c>
      <c r="G2473" s="192">
        <v>2354162</v>
      </c>
      <c r="H2473" s="68"/>
      <c r="I2473" s="198" t="s">
        <v>6231</v>
      </c>
      <c r="J2473" s="68"/>
      <c r="K2473" s="68"/>
      <c r="L2473" s="68"/>
      <c r="M2473" s="68"/>
      <c r="N2473" s="362"/>
      <c r="O2473" s="362"/>
      <c r="P2473" s="216">
        <v>50</v>
      </c>
      <c r="Q2473" s="216">
        <v>0</v>
      </c>
      <c r="R2473" s="68" t="s">
        <v>638</v>
      </c>
      <c r="S2473" s="363"/>
      <c r="T2473" s="277"/>
    </row>
    <row r="2474" spans="1:20" ht="63.75">
      <c r="A2474" s="192">
        <v>513</v>
      </c>
      <c r="B2474" s="68"/>
      <c r="C2474" s="214" t="s">
        <v>160</v>
      </c>
      <c r="D2474" s="215">
        <v>45134</v>
      </c>
      <c r="E2474" s="192" t="s">
        <v>5188</v>
      </c>
      <c r="F2474" s="192" t="s">
        <v>14</v>
      </c>
      <c r="G2474" s="192">
        <v>2354164</v>
      </c>
      <c r="H2474" s="68"/>
      <c r="I2474" s="198" t="s">
        <v>6232</v>
      </c>
      <c r="J2474" s="68"/>
      <c r="K2474" s="68"/>
      <c r="L2474" s="68"/>
      <c r="M2474" s="68"/>
      <c r="N2474" s="362"/>
      <c r="O2474" s="362"/>
      <c r="P2474" s="216">
        <v>50</v>
      </c>
      <c r="Q2474" s="216">
        <v>0</v>
      </c>
      <c r="R2474" s="68" t="s">
        <v>638</v>
      </c>
      <c r="S2474" s="363"/>
      <c r="T2474" s="277"/>
    </row>
    <row r="2475" spans="1:20" ht="38.25">
      <c r="A2475" s="192" t="s">
        <v>667</v>
      </c>
      <c r="B2475" s="68"/>
      <c r="C2475" s="214" t="s">
        <v>1256</v>
      </c>
      <c r="D2475" s="215">
        <v>45134</v>
      </c>
      <c r="E2475" s="192" t="s">
        <v>5189</v>
      </c>
      <c r="F2475" s="192" t="s">
        <v>12</v>
      </c>
      <c r="G2475" s="192">
        <v>447648</v>
      </c>
      <c r="H2475" s="68"/>
      <c r="I2475" s="198" t="s">
        <v>1843</v>
      </c>
      <c r="J2475" s="68"/>
      <c r="K2475" s="68"/>
      <c r="L2475" s="68"/>
      <c r="M2475" s="68"/>
      <c r="N2475" s="362"/>
      <c r="O2475" s="362"/>
      <c r="P2475" s="216">
        <v>1731813.72</v>
      </c>
      <c r="Q2475" s="216">
        <v>0</v>
      </c>
      <c r="R2475" s="68" t="s">
        <v>638</v>
      </c>
      <c r="S2475" s="363"/>
      <c r="T2475" s="277"/>
    </row>
    <row r="2476" spans="1:20" ht="38.25">
      <c r="A2476" s="192" t="s">
        <v>667</v>
      </c>
      <c r="B2476" s="68"/>
      <c r="C2476" s="214" t="s">
        <v>1256</v>
      </c>
      <c r="D2476" s="215">
        <v>45134</v>
      </c>
      <c r="E2476" s="192" t="s">
        <v>5190</v>
      </c>
      <c r="F2476" s="192" t="s">
        <v>12</v>
      </c>
      <c r="G2476" s="192">
        <v>447650</v>
      </c>
      <c r="H2476" s="68"/>
      <c r="I2476" s="198" t="s">
        <v>1843</v>
      </c>
      <c r="J2476" s="68"/>
      <c r="K2476" s="68"/>
      <c r="L2476" s="68"/>
      <c r="M2476" s="68"/>
      <c r="N2476" s="362"/>
      <c r="O2476" s="362"/>
      <c r="P2476" s="216">
        <v>1731813.72</v>
      </c>
      <c r="Q2476" s="216">
        <v>0</v>
      </c>
      <c r="R2476" s="68" t="s">
        <v>638</v>
      </c>
      <c r="S2476" s="363"/>
      <c r="T2476" s="277"/>
    </row>
    <row r="2477" spans="1:20" ht="38.25">
      <c r="A2477" s="192" t="s">
        <v>667</v>
      </c>
      <c r="B2477" s="68"/>
      <c r="C2477" s="214" t="s">
        <v>1256</v>
      </c>
      <c r="D2477" s="215">
        <v>45134</v>
      </c>
      <c r="E2477" s="192" t="s">
        <v>5191</v>
      </c>
      <c r="F2477" s="192" t="s">
        <v>12</v>
      </c>
      <c r="G2477" s="192">
        <v>447652</v>
      </c>
      <c r="H2477" s="68"/>
      <c r="I2477" s="198" t="s">
        <v>1843</v>
      </c>
      <c r="J2477" s="68"/>
      <c r="K2477" s="68"/>
      <c r="L2477" s="68"/>
      <c r="M2477" s="68"/>
      <c r="N2477" s="362"/>
      <c r="O2477" s="362"/>
      <c r="P2477" s="216">
        <v>1731813.72</v>
      </c>
      <c r="Q2477" s="216">
        <v>0</v>
      </c>
      <c r="R2477" s="68" t="s">
        <v>638</v>
      </c>
      <c r="S2477" s="363"/>
      <c r="T2477" s="277"/>
    </row>
    <row r="2478" spans="1:20" ht="38.25">
      <c r="A2478" s="192" t="s">
        <v>667</v>
      </c>
      <c r="B2478" s="68"/>
      <c r="C2478" s="214" t="s">
        <v>1256</v>
      </c>
      <c r="D2478" s="215">
        <v>45134</v>
      </c>
      <c r="E2478" s="192" t="s">
        <v>5192</v>
      </c>
      <c r="F2478" s="192" t="s">
        <v>12</v>
      </c>
      <c r="G2478" s="192">
        <v>447654</v>
      </c>
      <c r="H2478" s="68"/>
      <c r="I2478" s="198" t="s">
        <v>1843</v>
      </c>
      <c r="J2478" s="68"/>
      <c r="K2478" s="68"/>
      <c r="L2478" s="68"/>
      <c r="M2478" s="68"/>
      <c r="N2478" s="362"/>
      <c r="O2478" s="362"/>
      <c r="P2478" s="216">
        <v>1731813.72</v>
      </c>
      <c r="Q2478" s="216">
        <v>0</v>
      </c>
      <c r="R2478" s="68" t="s">
        <v>638</v>
      </c>
      <c r="S2478" s="363"/>
      <c r="T2478" s="277"/>
    </row>
    <row r="2479" spans="1:20" ht="38.25">
      <c r="A2479" s="192" t="s">
        <v>667</v>
      </c>
      <c r="B2479" s="68"/>
      <c r="C2479" s="214" t="s">
        <v>1256</v>
      </c>
      <c r="D2479" s="215">
        <v>45134</v>
      </c>
      <c r="E2479" s="192" t="s">
        <v>5193</v>
      </c>
      <c r="F2479" s="192" t="s">
        <v>12</v>
      </c>
      <c r="G2479" s="192">
        <v>447656</v>
      </c>
      <c r="H2479" s="68"/>
      <c r="I2479" s="198" t="s">
        <v>1843</v>
      </c>
      <c r="J2479" s="68"/>
      <c r="K2479" s="68"/>
      <c r="L2479" s="68"/>
      <c r="M2479" s="68"/>
      <c r="N2479" s="362"/>
      <c r="O2479" s="362"/>
      <c r="P2479" s="216">
        <v>1731813.72</v>
      </c>
      <c r="Q2479" s="216">
        <v>0</v>
      </c>
      <c r="R2479" s="68" t="s">
        <v>638</v>
      </c>
      <c r="S2479" s="363"/>
      <c r="T2479" s="277"/>
    </row>
    <row r="2480" spans="1:20" ht="38.25">
      <c r="A2480" s="192" t="s">
        <v>667</v>
      </c>
      <c r="B2480" s="68"/>
      <c r="C2480" s="214" t="s">
        <v>1256</v>
      </c>
      <c r="D2480" s="215">
        <v>45134</v>
      </c>
      <c r="E2480" s="192" t="s">
        <v>5194</v>
      </c>
      <c r="F2480" s="192" t="s">
        <v>12</v>
      </c>
      <c r="G2480" s="192">
        <v>447664</v>
      </c>
      <c r="H2480" s="68"/>
      <c r="I2480" s="198" t="s">
        <v>1843</v>
      </c>
      <c r="J2480" s="68"/>
      <c r="K2480" s="68"/>
      <c r="L2480" s="68"/>
      <c r="M2480" s="68"/>
      <c r="N2480" s="362"/>
      <c r="O2480" s="362"/>
      <c r="P2480" s="216">
        <v>4756629.8099999996</v>
      </c>
      <c r="Q2480" s="216">
        <v>0</v>
      </c>
      <c r="R2480" s="68" t="s">
        <v>638</v>
      </c>
      <c r="S2480" s="363"/>
      <c r="T2480" s="277"/>
    </row>
    <row r="2481" spans="1:20" ht="38.25">
      <c r="A2481" s="192" t="s">
        <v>667</v>
      </c>
      <c r="B2481" s="68"/>
      <c r="C2481" s="214" t="s">
        <v>1256</v>
      </c>
      <c r="D2481" s="215">
        <v>45134</v>
      </c>
      <c r="E2481" s="192" t="s">
        <v>5195</v>
      </c>
      <c r="F2481" s="192" t="s">
        <v>12</v>
      </c>
      <c r="G2481" s="192">
        <v>447658</v>
      </c>
      <c r="H2481" s="68"/>
      <c r="I2481" s="198" t="s">
        <v>1843</v>
      </c>
      <c r="J2481" s="68"/>
      <c r="K2481" s="68"/>
      <c r="L2481" s="68"/>
      <c r="M2481" s="68"/>
      <c r="N2481" s="362"/>
      <c r="O2481" s="362"/>
      <c r="P2481" s="216">
        <v>4756629.8099999996</v>
      </c>
      <c r="Q2481" s="216">
        <v>0</v>
      </c>
      <c r="R2481" s="68" t="s">
        <v>638</v>
      </c>
      <c r="S2481" s="363"/>
      <c r="T2481" s="277"/>
    </row>
    <row r="2482" spans="1:20" ht="38.25">
      <c r="A2482" s="192" t="s">
        <v>667</v>
      </c>
      <c r="B2482" s="68"/>
      <c r="C2482" s="214" t="s">
        <v>1256</v>
      </c>
      <c r="D2482" s="215">
        <v>45134</v>
      </c>
      <c r="E2482" s="192" t="s">
        <v>5196</v>
      </c>
      <c r="F2482" s="192" t="s">
        <v>12</v>
      </c>
      <c r="G2482" s="192">
        <v>447660</v>
      </c>
      <c r="H2482" s="68"/>
      <c r="I2482" s="198" t="s">
        <v>1843</v>
      </c>
      <c r="J2482" s="68"/>
      <c r="K2482" s="68"/>
      <c r="L2482" s="68"/>
      <c r="M2482" s="68"/>
      <c r="N2482" s="362"/>
      <c r="O2482" s="362"/>
      <c r="P2482" s="216">
        <v>4756629.8099999996</v>
      </c>
      <c r="Q2482" s="216">
        <v>0</v>
      </c>
      <c r="R2482" s="68" t="s">
        <v>638</v>
      </c>
      <c r="S2482" s="363"/>
      <c r="T2482" s="277"/>
    </row>
    <row r="2483" spans="1:20" ht="38.25">
      <c r="A2483" s="192" t="s">
        <v>667</v>
      </c>
      <c r="B2483" s="68"/>
      <c r="C2483" s="214" t="s">
        <v>1256</v>
      </c>
      <c r="D2483" s="215">
        <v>45134</v>
      </c>
      <c r="E2483" s="192" t="s">
        <v>5197</v>
      </c>
      <c r="F2483" s="192" t="s">
        <v>12</v>
      </c>
      <c r="G2483" s="192">
        <v>447662</v>
      </c>
      <c r="H2483" s="68"/>
      <c r="I2483" s="198" t="s">
        <v>1843</v>
      </c>
      <c r="J2483" s="68"/>
      <c r="K2483" s="68"/>
      <c r="L2483" s="68"/>
      <c r="M2483" s="68"/>
      <c r="N2483" s="362"/>
      <c r="O2483" s="362"/>
      <c r="P2483" s="216">
        <v>4756629.8099999996</v>
      </c>
      <c r="Q2483" s="216">
        <v>0</v>
      </c>
      <c r="R2483" s="68" t="s">
        <v>638</v>
      </c>
      <c r="S2483" s="363"/>
      <c r="T2483" s="277"/>
    </row>
    <row r="2484" spans="1:20" ht="38.25">
      <c r="A2484" s="192" t="s">
        <v>667</v>
      </c>
      <c r="B2484" s="68"/>
      <c r="C2484" s="214" t="s">
        <v>1256</v>
      </c>
      <c r="D2484" s="215">
        <v>45134</v>
      </c>
      <c r="E2484" s="192" t="s">
        <v>5198</v>
      </c>
      <c r="F2484" s="192" t="s">
        <v>12</v>
      </c>
      <c r="G2484" s="192">
        <v>447666</v>
      </c>
      <c r="H2484" s="68"/>
      <c r="I2484" s="198" t="s">
        <v>1843</v>
      </c>
      <c r="J2484" s="68"/>
      <c r="K2484" s="68"/>
      <c r="L2484" s="68"/>
      <c r="M2484" s="68"/>
      <c r="N2484" s="362"/>
      <c r="O2484" s="362"/>
      <c r="P2484" s="216">
        <v>4756629.8099999996</v>
      </c>
      <c r="Q2484" s="216">
        <v>0</v>
      </c>
      <c r="R2484" s="68" t="s">
        <v>638</v>
      </c>
      <c r="S2484" s="363"/>
      <c r="T2484" s="277"/>
    </row>
    <row r="2485" spans="1:20" ht="38.25">
      <c r="A2485" s="192" t="s">
        <v>667</v>
      </c>
      <c r="B2485" s="68"/>
      <c r="C2485" s="214" t="s">
        <v>1256</v>
      </c>
      <c r="D2485" s="215">
        <v>45134</v>
      </c>
      <c r="E2485" s="192" t="s">
        <v>5199</v>
      </c>
      <c r="F2485" s="192" t="s">
        <v>12</v>
      </c>
      <c r="G2485" s="192">
        <v>447668</v>
      </c>
      <c r="H2485" s="68"/>
      <c r="I2485" s="198" t="s">
        <v>1843</v>
      </c>
      <c r="J2485" s="68"/>
      <c r="K2485" s="68"/>
      <c r="L2485" s="68"/>
      <c r="M2485" s="68"/>
      <c r="N2485" s="362"/>
      <c r="O2485" s="362"/>
      <c r="P2485" s="216">
        <v>4029353.26</v>
      </c>
      <c r="Q2485" s="216">
        <v>0</v>
      </c>
      <c r="R2485" s="68" t="s">
        <v>638</v>
      </c>
      <c r="S2485" s="363"/>
      <c r="T2485" s="277"/>
    </row>
    <row r="2486" spans="1:20" ht="38.25">
      <c r="A2486" s="192" t="s">
        <v>667</v>
      </c>
      <c r="B2486" s="68"/>
      <c r="C2486" s="214" t="s">
        <v>1256</v>
      </c>
      <c r="D2486" s="215">
        <v>45134</v>
      </c>
      <c r="E2486" s="192" t="s">
        <v>5200</v>
      </c>
      <c r="F2486" s="192" t="s">
        <v>12</v>
      </c>
      <c r="G2486" s="192">
        <v>447670</v>
      </c>
      <c r="H2486" s="68"/>
      <c r="I2486" s="198" t="s">
        <v>1843</v>
      </c>
      <c r="J2486" s="68"/>
      <c r="K2486" s="68"/>
      <c r="L2486" s="68"/>
      <c r="M2486" s="68"/>
      <c r="N2486" s="362"/>
      <c r="O2486" s="362"/>
      <c r="P2486" s="216">
        <v>4029353.26</v>
      </c>
      <c r="Q2486" s="216">
        <v>0</v>
      </c>
      <c r="R2486" s="68" t="s">
        <v>638</v>
      </c>
      <c r="S2486" s="363"/>
      <c r="T2486" s="277"/>
    </row>
    <row r="2487" spans="1:20" ht="38.25">
      <c r="A2487" s="192" t="s">
        <v>667</v>
      </c>
      <c r="B2487" s="68"/>
      <c r="C2487" s="214" t="s">
        <v>1256</v>
      </c>
      <c r="D2487" s="215">
        <v>45134</v>
      </c>
      <c r="E2487" s="192" t="s">
        <v>5201</v>
      </c>
      <c r="F2487" s="192" t="s">
        <v>12</v>
      </c>
      <c r="G2487" s="192">
        <v>447672</v>
      </c>
      <c r="H2487" s="68"/>
      <c r="I2487" s="198" t="s">
        <v>1843</v>
      </c>
      <c r="J2487" s="68"/>
      <c r="K2487" s="68"/>
      <c r="L2487" s="68"/>
      <c r="M2487" s="68"/>
      <c r="N2487" s="362"/>
      <c r="O2487" s="362"/>
      <c r="P2487" s="216">
        <v>4029353.26</v>
      </c>
      <c r="Q2487" s="216">
        <v>0</v>
      </c>
      <c r="R2487" s="68" t="s">
        <v>638</v>
      </c>
      <c r="S2487" s="363"/>
      <c r="T2487" s="277"/>
    </row>
    <row r="2488" spans="1:20" ht="38.25">
      <c r="A2488" s="192" t="s">
        <v>667</v>
      </c>
      <c r="B2488" s="68"/>
      <c r="C2488" s="214" t="s">
        <v>1256</v>
      </c>
      <c r="D2488" s="215">
        <v>45134</v>
      </c>
      <c r="E2488" s="192" t="s">
        <v>5202</v>
      </c>
      <c r="F2488" s="192" t="s">
        <v>12</v>
      </c>
      <c r="G2488" s="192">
        <v>447674</v>
      </c>
      <c r="H2488" s="68"/>
      <c r="I2488" s="198" t="s">
        <v>1843</v>
      </c>
      <c r="J2488" s="68"/>
      <c r="K2488" s="68"/>
      <c r="L2488" s="68"/>
      <c r="M2488" s="68"/>
      <c r="N2488" s="362"/>
      <c r="O2488" s="362"/>
      <c r="P2488" s="216">
        <v>4029353.26</v>
      </c>
      <c r="Q2488" s="216">
        <v>0</v>
      </c>
      <c r="R2488" s="68" t="s">
        <v>638</v>
      </c>
      <c r="S2488" s="363"/>
      <c r="T2488" s="277"/>
    </row>
    <row r="2489" spans="1:20" ht="38.25">
      <c r="A2489" s="192" t="s">
        <v>667</v>
      </c>
      <c r="B2489" s="68"/>
      <c r="C2489" s="214" t="s">
        <v>1256</v>
      </c>
      <c r="D2489" s="215">
        <v>45134</v>
      </c>
      <c r="E2489" s="192" t="s">
        <v>5203</v>
      </c>
      <c r="F2489" s="192" t="s">
        <v>12</v>
      </c>
      <c r="G2489" s="192">
        <v>447804</v>
      </c>
      <c r="H2489" s="68"/>
      <c r="I2489" s="198" t="s">
        <v>1843</v>
      </c>
      <c r="J2489" s="68"/>
      <c r="K2489" s="68"/>
      <c r="L2489" s="68"/>
      <c r="M2489" s="68"/>
      <c r="N2489" s="362"/>
      <c r="O2489" s="362"/>
      <c r="P2489" s="216">
        <v>495.77</v>
      </c>
      <c r="Q2489" s="216">
        <v>0</v>
      </c>
      <c r="R2489" s="68" t="s">
        <v>638</v>
      </c>
      <c r="S2489" s="363"/>
      <c r="T2489" s="277"/>
    </row>
    <row r="2490" spans="1:20" ht="38.25">
      <c r="A2490" s="192" t="s">
        <v>667</v>
      </c>
      <c r="B2490" s="68"/>
      <c r="C2490" s="214" t="s">
        <v>1256</v>
      </c>
      <c r="D2490" s="215">
        <v>45134</v>
      </c>
      <c r="E2490" s="192" t="s">
        <v>5204</v>
      </c>
      <c r="F2490" s="192" t="s">
        <v>12</v>
      </c>
      <c r="G2490" s="192">
        <v>447806</v>
      </c>
      <c r="H2490" s="68"/>
      <c r="I2490" s="198" t="s">
        <v>1843</v>
      </c>
      <c r="J2490" s="68"/>
      <c r="K2490" s="68"/>
      <c r="L2490" s="68"/>
      <c r="M2490" s="68"/>
      <c r="N2490" s="362"/>
      <c r="O2490" s="362"/>
      <c r="P2490" s="216">
        <v>11545.45</v>
      </c>
      <c r="Q2490" s="216">
        <v>0</v>
      </c>
      <c r="R2490" s="68" t="s">
        <v>638</v>
      </c>
      <c r="S2490" s="363"/>
      <c r="T2490" s="277"/>
    </row>
    <row r="2491" spans="1:20" ht="38.25">
      <c r="A2491" s="192" t="s">
        <v>667</v>
      </c>
      <c r="B2491" s="68"/>
      <c r="C2491" s="214" t="s">
        <v>1256</v>
      </c>
      <c r="D2491" s="215">
        <v>45134</v>
      </c>
      <c r="E2491" s="192" t="s">
        <v>5205</v>
      </c>
      <c r="F2491" s="192" t="s">
        <v>12</v>
      </c>
      <c r="G2491" s="192">
        <v>447808</v>
      </c>
      <c r="H2491" s="68"/>
      <c r="I2491" s="198" t="s">
        <v>1843</v>
      </c>
      <c r="J2491" s="68"/>
      <c r="K2491" s="68"/>
      <c r="L2491" s="68"/>
      <c r="M2491" s="68"/>
      <c r="N2491" s="362"/>
      <c r="O2491" s="362"/>
      <c r="P2491" s="216">
        <v>11545.45</v>
      </c>
      <c r="Q2491" s="216">
        <v>0</v>
      </c>
      <c r="R2491" s="68" t="s">
        <v>638</v>
      </c>
      <c r="S2491" s="363"/>
      <c r="T2491" s="277"/>
    </row>
    <row r="2492" spans="1:20" ht="38.25">
      <c r="A2492" s="192" t="s">
        <v>667</v>
      </c>
      <c r="B2492" s="68"/>
      <c r="C2492" s="214" t="s">
        <v>1256</v>
      </c>
      <c r="D2492" s="215">
        <v>45134</v>
      </c>
      <c r="E2492" s="192" t="s">
        <v>5206</v>
      </c>
      <c r="F2492" s="192" t="s">
        <v>12</v>
      </c>
      <c r="G2492" s="192">
        <v>447810</v>
      </c>
      <c r="H2492" s="68"/>
      <c r="I2492" s="198" t="s">
        <v>1843</v>
      </c>
      <c r="J2492" s="68"/>
      <c r="K2492" s="68"/>
      <c r="L2492" s="68"/>
      <c r="M2492" s="68"/>
      <c r="N2492" s="362"/>
      <c r="O2492" s="362"/>
      <c r="P2492" s="216">
        <v>11545.45</v>
      </c>
      <c r="Q2492" s="216">
        <v>0</v>
      </c>
      <c r="R2492" s="68" t="s">
        <v>638</v>
      </c>
      <c r="S2492" s="363"/>
      <c r="T2492" s="277"/>
    </row>
    <row r="2493" spans="1:20" ht="38.25">
      <c r="A2493" s="192" t="s">
        <v>667</v>
      </c>
      <c r="B2493" s="68"/>
      <c r="C2493" s="214" t="s">
        <v>1256</v>
      </c>
      <c r="D2493" s="215">
        <v>45134</v>
      </c>
      <c r="E2493" s="192" t="s">
        <v>5207</v>
      </c>
      <c r="F2493" s="192" t="s">
        <v>12</v>
      </c>
      <c r="G2493" s="192">
        <v>447812</v>
      </c>
      <c r="H2493" s="68"/>
      <c r="I2493" s="198" t="s">
        <v>1843</v>
      </c>
      <c r="J2493" s="68"/>
      <c r="K2493" s="68"/>
      <c r="L2493" s="68"/>
      <c r="M2493" s="68"/>
      <c r="N2493" s="362"/>
      <c r="O2493" s="362"/>
      <c r="P2493" s="216">
        <v>11545.45</v>
      </c>
      <c r="Q2493" s="216">
        <v>0</v>
      </c>
      <c r="R2493" s="68" t="s">
        <v>638</v>
      </c>
      <c r="S2493" s="363"/>
      <c r="T2493" s="277"/>
    </row>
    <row r="2494" spans="1:20" ht="38.25">
      <c r="A2494" s="192" t="s">
        <v>667</v>
      </c>
      <c r="B2494" s="68"/>
      <c r="C2494" s="214" t="s">
        <v>1256</v>
      </c>
      <c r="D2494" s="215">
        <v>45134</v>
      </c>
      <c r="E2494" s="192" t="s">
        <v>5208</v>
      </c>
      <c r="F2494" s="192" t="s">
        <v>12</v>
      </c>
      <c r="G2494" s="192">
        <v>447814</v>
      </c>
      <c r="H2494" s="68"/>
      <c r="I2494" s="198" t="s">
        <v>1843</v>
      </c>
      <c r="J2494" s="68"/>
      <c r="K2494" s="68"/>
      <c r="L2494" s="68"/>
      <c r="M2494" s="68"/>
      <c r="N2494" s="362"/>
      <c r="O2494" s="362"/>
      <c r="P2494" s="216">
        <v>212214.85</v>
      </c>
      <c r="Q2494" s="216">
        <v>0</v>
      </c>
      <c r="R2494" s="68" t="s">
        <v>638</v>
      </c>
      <c r="S2494" s="363"/>
      <c r="T2494" s="277"/>
    </row>
    <row r="2495" spans="1:20" ht="38.25">
      <c r="A2495" s="192" t="s">
        <v>667</v>
      </c>
      <c r="B2495" s="68"/>
      <c r="C2495" s="214" t="s">
        <v>1256</v>
      </c>
      <c r="D2495" s="215">
        <v>45134</v>
      </c>
      <c r="E2495" s="192" t="s">
        <v>5209</v>
      </c>
      <c r="F2495" s="192" t="s">
        <v>12</v>
      </c>
      <c r="G2495" s="192">
        <v>447816</v>
      </c>
      <c r="H2495" s="68"/>
      <c r="I2495" s="198" t="s">
        <v>1843</v>
      </c>
      <c r="J2495" s="68"/>
      <c r="K2495" s="68"/>
      <c r="L2495" s="68"/>
      <c r="M2495" s="68"/>
      <c r="N2495" s="362"/>
      <c r="O2495" s="362"/>
      <c r="P2495" s="216">
        <v>4883.91</v>
      </c>
      <c r="Q2495" s="216">
        <v>0</v>
      </c>
      <c r="R2495" s="68" t="s">
        <v>638</v>
      </c>
      <c r="S2495" s="363"/>
      <c r="T2495" s="277"/>
    </row>
    <row r="2496" spans="1:20" ht="38.25">
      <c r="A2496" s="192" t="s">
        <v>667</v>
      </c>
      <c r="B2496" s="68"/>
      <c r="C2496" s="214" t="s">
        <v>1256</v>
      </c>
      <c r="D2496" s="215">
        <v>45134</v>
      </c>
      <c r="E2496" s="192" t="s">
        <v>5210</v>
      </c>
      <c r="F2496" s="192" t="s">
        <v>12</v>
      </c>
      <c r="G2496" s="192">
        <v>447818</v>
      </c>
      <c r="H2496" s="68"/>
      <c r="I2496" s="198" t="s">
        <v>1843</v>
      </c>
      <c r="J2496" s="68"/>
      <c r="K2496" s="68"/>
      <c r="L2496" s="68"/>
      <c r="M2496" s="68"/>
      <c r="N2496" s="362"/>
      <c r="O2496" s="362"/>
      <c r="P2496" s="216">
        <v>2959.27</v>
      </c>
      <c r="Q2496" s="216">
        <v>0</v>
      </c>
      <c r="R2496" s="68" t="s">
        <v>638</v>
      </c>
      <c r="S2496" s="363"/>
      <c r="T2496" s="277"/>
    </row>
    <row r="2497" spans="1:20" ht="38.25">
      <c r="A2497" s="192" t="s">
        <v>667</v>
      </c>
      <c r="B2497" s="68"/>
      <c r="C2497" s="214" t="s">
        <v>1256</v>
      </c>
      <c r="D2497" s="215">
        <v>45134</v>
      </c>
      <c r="E2497" s="192" t="s">
        <v>5211</v>
      </c>
      <c r="F2497" s="192" t="s">
        <v>12</v>
      </c>
      <c r="G2497" s="192">
        <v>447820</v>
      </c>
      <c r="H2497" s="68"/>
      <c r="I2497" s="198" t="s">
        <v>1843</v>
      </c>
      <c r="J2497" s="68"/>
      <c r="K2497" s="68"/>
      <c r="L2497" s="68"/>
      <c r="M2497" s="68"/>
      <c r="N2497" s="362"/>
      <c r="O2497" s="362"/>
      <c r="P2497" s="216">
        <v>142.47999999999999</v>
      </c>
      <c r="Q2497" s="216">
        <v>0</v>
      </c>
      <c r="R2497" s="68" t="s">
        <v>638</v>
      </c>
      <c r="S2497" s="363"/>
      <c r="T2497" s="277"/>
    </row>
    <row r="2498" spans="1:20" ht="38.25">
      <c r="A2498" s="192" t="s">
        <v>667</v>
      </c>
      <c r="B2498" s="68"/>
      <c r="C2498" s="214" t="s">
        <v>1256</v>
      </c>
      <c r="D2498" s="215">
        <v>45134</v>
      </c>
      <c r="E2498" s="192" t="s">
        <v>5212</v>
      </c>
      <c r="F2498" s="192" t="s">
        <v>12</v>
      </c>
      <c r="G2498" s="192">
        <v>447822</v>
      </c>
      <c r="H2498" s="68"/>
      <c r="I2498" s="198" t="s">
        <v>1843</v>
      </c>
      <c r="J2498" s="68"/>
      <c r="K2498" s="68"/>
      <c r="L2498" s="68"/>
      <c r="M2498" s="68"/>
      <c r="N2498" s="362"/>
      <c r="O2498" s="362"/>
      <c r="P2498" s="216">
        <v>4080.4</v>
      </c>
      <c r="Q2498" s="216">
        <v>0</v>
      </c>
      <c r="R2498" s="68" t="s">
        <v>638</v>
      </c>
      <c r="S2498" s="363"/>
      <c r="T2498" s="277"/>
    </row>
    <row r="2499" spans="1:20" ht="38.25">
      <c r="A2499" s="192" t="s">
        <v>667</v>
      </c>
      <c r="B2499" s="68"/>
      <c r="C2499" s="214" t="s">
        <v>1256</v>
      </c>
      <c r="D2499" s="215">
        <v>45134</v>
      </c>
      <c r="E2499" s="192" t="s">
        <v>5213</v>
      </c>
      <c r="F2499" s="192" t="s">
        <v>12</v>
      </c>
      <c r="G2499" s="192">
        <v>447824</v>
      </c>
      <c r="H2499" s="68"/>
      <c r="I2499" s="198" t="s">
        <v>1843</v>
      </c>
      <c r="J2499" s="68"/>
      <c r="K2499" s="68"/>
      <c r="L2499" s="68"/>
      <c r="M2499" s="68"/>
      <c r="N2499" s="362"/>
      <c r="O2499" s="362"/>
      <c r="P2499" s="216">
        <v>4080.4</v>
      </c>
      <c r="Q2499" s="216">
        <v>0</v>
      </c>
      <c r="R2499" s="68" t="s">
        <v>638</v>
      </c>
      <c r="S2499" s="363"/>
      <c r="T2499" s="277"/>
    </row>
    <row r="2500" spans="1:20" ht="38.25">
      <c r="A2500" s="192" t="s">
        <v>667</v>
      </c>
      <c r="B2500" s="68"/>
      <c r="C2500" s="214" t="s">
        <v>1256</v>
      </c>
      <c r="D2500" s="215">
        <v>45134</v>
      </c>
      <c r="E2500" s="192" t="s">
        <v>5214</v>
      </c>
      <c r="F2500" s="192" t="s">
        <v>12</v>
      </c>
      <c r="G2500" s="192">
        <v>447826</v>
      </c>
      <c r="H2500" s="68"/>
      <c r="I2500" s="198" t="s">
        <v>1843</v>
      </c>
      <c r="J2500" s="68"/>
      <c r="K2500" s="68"/>
      <c r="L2500" s="68"/>
      <c r="M2500" s="68"/>
      <c r="N2500" s="362"/>
      <c r="O2500" s="362"/>
      <c r="P2500" s="216">
        <v>4080.4</v>
      </c>
      <c r="Q2500" s="216">
        <v>0</v>
      </c>
      <c r="R2500" s="68" t="s">
        <v>638</v>
      </c>
      <c r="S2500" s="363"/>
      <c r="T2500" s="277"/>
    </row>
    <row r="2501" spans="1:20" ht="38.25">
      <c r="A2501" s="192" t="s">
        <v>667</v>
      </c>
      <c r="B2501" s="68"/>
      <c r="C2501" s="214" t="s">
        <v>1256</v>
      </c>
      <c r="D2501" s="215">
        <v>45134</v>
      </c>
      <c r="E2501" s="192" t="s">
        <v>5215</v>
      </c>
      <c r="F2501" s="192" t="s">
        <v>12</v>
      </c>
      <c r="G2501" s="192">
        <v>447828</v>
      </c>
      <c r="H2501" s="68"/>
      <c r="I2501" s="198" t="s">
        <v>1843</v>
      </c>
      <c r="J2501" s="68"/>
      <c r="K2501" s="68"/>
      <c r="L2501" s="68"/>
      <c r="M2501" s="68"/>
      <c r="N2501" s="362"/>
      <c r="O2501" s="362"/>
      <c r="P2501" s="216">
        <v>4080.4</v>
      </c>
      <c r="Q2501" s="216">
        <v>0</v>
      </c>
      <c r="R2501" s="68" t="s">
        <v>638</v>
      </c>
      <c r="S2501" s="363"/>
      <c r="T2501" s="277"/>
    </row>
    <row r="2502" spans="1:20" ht="38.25">
      <c r="A2502" s="192" t="s">
        <v>667</v>
      </c>
      <c r="B2502" s="68"/>
      <c r="C2502" s="214" t="s">
        <v>1256</v>
      </c>
      <c r="D2502" s="215">
        <v>45134</v>
      </c>
      <c r="E2502" s="192" t="s">
        <v>5216</v>
      </c>
      <c r="F2502" s="192" t="s">
        <v>12</v>
      </c>
      <c r="G2502" s="192">
        <v>447830</v>
      </c>
      <c r="H2502" s="68"/>
      <c r="I2502" s="198" t="s">
        <v>1843</v>
      </c>
      <c r="J2502" s="68"/>
      <c r="K2502" s="68"/>
      <c r="L2502" s="68"/>
      <c r="M2502" s="68"/>
      <c r="N2502" s="362"/>
      <c r="O2502" s="362"/>
      <c r="P2502" s="216">
        <v>37955.01</v>
      </c>
      <c r="Q2502" s="216">
        <v>0</v>
      </c>
      <c r="R2502" s="68" t="s">
        <v>638</v>
      </c>
      <c r="S2502" s="363"/>
      <c r="T2502" s="277"/>
    </row>
    <row r="2503" spans="1:20" ht="38.25">
      <c r="A2503" s="192" t="s">
        <v>667</v>
      </c>
      <c r="B2503" s="68"/>
      <c r="C2503" s="214" t="s">
        <v>1256</v>
      </c>
      <c r="D2503" s="215">
        <v>45134</v>
      </c>
      <c r="E2503" s="192" t="s">
        <v>5217</v>
      </c>
      <c r="F2503" s="192" t="s">
        <v>12</v>
      </c>
      <c r="G2503" s="192">
        <v>447832</v>
      </c>
      <c r="H2503" s="68"/>
      <c r="I2503" s="198" t="s">
        <v>1843</v>
      </c>
      <c r="J2503" s="68"/>
      <c r="K2503" s="68"/>
      <c r="L2503" s="68"/>
      <c r="M2503" s="68"/>
      <c r="N2503" s="362"/>
      <c r="O2503" s="362"/>
      <c r="P2503" s="216">
        <v>1361.78</v>
      </c>
      <c r="Q2503" s="216">
        <v>0</v>
      </c>
      <c r="R2503" s="68" t="s">
        <v>638</v>
      </c>
      <c r="S2503" s="363"/>
      <c r="T2503" s="277"/>
    </row>
    <row r="2504" spans="1:20" ht="38.25">
      <c r="A2504" s="192" t="s">
        <v>667</v>
      </c>
      <c r="B2504" s="68"/>
      <c r="C2504" s="214" t="s">
        <v>1256</v>
      </c>
      <c r="D2504" s="215">
        <v>45134</v>
      </c>
      <c r="E2504" s="192" t="s">
        <v>5218</v>
      </c>
      <c r="F2504" s="192" t="s">
        <v>12</v>
      </c>
      <c r="G2504" s="192">
        <v>447834</v>
      </c>
      <c r="H2504" s="68"/>
      <c r="I2504" s="198" t="s">
        <v>1843</v>
      </c>
      <c r="J2504" s="68"/>
      <c r="K2504" s="68"/>
      <c r="L2504" s="68"/>
      <c r="M2504" s="68"/>
      <c r="N2504" s="362"/>
      <c r="O2504" s="362"/>
      <c r="P2504" s="216">
        <v>1107.27</v>
      </c>
      <c r="Q2504" s="216">
        <v>0</v>
      </c>
      <c r="R2504" s="68" t="s">
        <v>638</v>
      </c>
      <c r="S2504" s="363"/>
      <c r="T2504" s="277"/>
    </row>
    <row r="2505" spans="1:20" ht="38.25">
      <c r="A2505" s="192" t="s">
        <v>667</v>
      </c>
      <c r="B2505" s="68"/>
      <c r="C2505" s="214" t="s">
        <v>1256</v>
      </c>
      <c r="D2505" s="215">
        <v>45134</v>
      </c>
      <c r="E2505" s="192" t="s">
        <v>5219</v>
      </c>
      <c r="F2505" s="192" t="s">
        <v>12</v>
      </c>
      <c r="G2505" s="192">
        <v>447836</v>
      </c>
      <c r="H2505" s="68"/>
      <c r="I2505" s="198" t="s">
        <v>1843</v>
      </c>
      <c r="J2505" s="68"/>
      <c r="K2505" s="68"/>
      <c r="L2505" s="68"/>
      <c r="M2505" s="68"/>
      <c r="N2505" s="362"/>
      <c r="O2505" s="362"/>
      <c r="P2505" s="216">
        <v>31710.9</v>
      </c>
      <c r="Q2505" s="216">
        <v>0</v>
      </c>
      <c r="R2505" s="68" t="s">
        <v>638</v>
      </c>
      <c r="S2505" s="363"/>
      <c r="T2505" s="277"/>
    </row>
    <row r="2506" spans="1:20" ht="38.25">
      <c r="A2506" s="192" t="s">
        <v>667</v>
      </c>
      <c r="B2506" s="68"/>
      <c r="C2506" s="214" t="s">
        <v>1256</v>
      </c>
      <c r="D2506" s="215">
        <v>45134</v>
      </c>
      <c r="E2506" s="192" t="s">
        <v>5220</v>
      </c>
      <c r="F2506" s="192" t="s">
        <v>12</v>
      </c>
      <c r="G2506" s="192">
        <v>447838</v>
      </c>
      <c r="H2506" s="68"/>
      <c r="I2506" s="198" t="s">
        <v>1843</v>
      </c>
      <c r="J2506" s="68"/>
      <c r="K2506" s="68"/>
      <c r="L2506" s="68"/>
      <c r="M2506" s="68"/>
      <c r="N2506" s="362"/>
      <c r="O2506" s="362"/>
      <c r="P2506" s="216">
        <v>31710.9</v>
      </c>
      <c r="Q2506" s="216">
        <v>0</v>
      </c>
      <c r="R2506" s="68" t="s">
        <v>638</v>
      </c>
      <c r="S2506" s="363"/>
      <c r="T2506" s="277"/>
    </row>
    <row r="2507" spans="1:20" ht="38.25">
      <c r="A2507" s="192" t="s">
        <v>667</v>
      </c>
      <c r="B2507" s="68"/>
      <c r="C2507" s="214" t="s">
        <v>1256</v>
      </c>
      <c r="D2507" s="215">
        <v>45134</v>
      </c>
      <c r="E2507" s="192" t="s">
        <v>5221</v>
      </c>
      <c r="F2507" s="192" t="s">
        <v>12</v>
      </c>
      <c r="G2507" s="192">
        <v>447840</v>
      </c>
      <c r="H2507" s="68"/>
      <c r="I2507" s="198" t="s">
        <v>1843</v>
      </c>
      <c r="J2507" s="68"/>
      <c r="K2507" s="68"/>
      <c r="L2507" s="68"/>
      <c r="M2507" s="68"/>
      <c r="N2507" s="362"/>
      <c r="O2507" s="362"/>
      <c r="P2507" s="216">
        <v>31710.9</v>
      </c>
      <c r="Q2507" s="216">
        <v>0</v>
      </c>
      <c r="R2507" s="68" t="s">
        <v>638</v>
      </c>
      <c r="S2507" s="363"/>
      <c r="T2507" s="277"/>
    </row>
    <row r="2508" spans="1:20" ht="38.25">
      <c r="A2508" s="192" t="s">
        <v>667</v>
      </c>
      <c r="B2508" s="68"/>
      <c r="C2508" s="214" t="s">
        <v>1256</v>
      </c>
      <c r="D2508" s="215">
        <v>45134</v>
      </c>
      <c r="E2508" s="192" t="s">
        <v>5222</v>
      </c>
      <c r="F2508" s="192" t="s">
        <v>12</v>
      </c>
      <c r="G2508" s="192">
        <v>447842</v>
      </c>
      <c r="H2508" s="68"/>
      <c r="I2508" s="198" t="s">
        <v>1843</v>
      </c>
      <c r="J2508" s="68"/>
      <c r="K2508" s="68"/>
      <c r="L2508" s="68"/>
      <c r="M2508" s="68"/>
      <c r="N2508" s="362"/>
      <c r="O2508" s="362"/>
      <c r="P2508" s="216">
        <v>31710.9</v>
      </c>
      <c r="Q2508" s="216">
        <v>0</v>
      </c>
      <c r="R2508" s="68" t="s">
        <v>638</v>
      </c>
      <c r="S2508" s="363"/>
      <c r="T2508" s="277"/>
    </row>
    <row r="2509" spans="1:20" ht="38.25">
      <c r="A2509" s="192" t="s">
        <v>667</v>
      </c>
      <c r="B2509" s="68"/>
      <c r="C2509" s="214" t="s">
        <v>1256</v>
      </c>
      <c r="D2509" s="215">
        <v>45134</v>
      </c>
      <c r="E2509" s="192" t="s">
        <v>5223</v>
      </c>
      <c r="F2509" s="192" t="s">
        <v>12</v>
      </c>
      <c r="G2509" s="192">
        <v>447844</v>
      </c>
      <c r="H2509" s="68"/>
      <c r="I2509" s="198" t="s">
        <v>1843</v>
      </c>
      <c r="J2509" s="68"/>
      <c r="K2509" s="68"/>
      <c r="L2509" s="68"/>
      <c r="M2509" s="68"/>
      <c r="N2509" s="362"/>
      <c r="O2509" s="362"/>
      <c r="P2509" s="216">
        <v>37869.4</v>
      </c>
      <c r="Q2509" s="216">
        <v>0</v>
      </c>
      <c r="R2509" s="68" t="s">
        <v>638</v>
      </c>
      <c r="S2509" s="363"/>
      <c r="T2509" s="277"/>
    </row>
    <row r="2510" spans="1:20" ht="38.25">
      <c r="A2510" s="192" t="s">
        <v>667</v>
      </c>
      <c r="B2510" s="68"/>
      <c r="C2510" s="214" t="s">
        <v>1256</v>
      </c>
      <c r="D2510" s="215">
        <v>45134</v>
      </c>
      <c r="E2510" s="192" t="s">
        <v>5224</v>
      </c>
      <c r="F2510" s="192" t="s">
        <v>12</v>
      </c>
      <c r="G2510" s="192">
        <v>447846</v>
      </c>
      <c r="H2510" s="68"/>
      <c r="I2510" s="198" t="s">
        <v>1843</v>
      </c>
      <c r="J2510" s="68"/>
      <c r="K2510" s="68"/>
      <c r="L2510" s="68"/>
      <c r="M2510" s="68"/>
      <c r="N2510" s="362"/>
      <c r="O2510" s="362"/>
      <c r="P2510" s="216">
        <v>3905.19</v>
      </c>
      <c r="Q2510" s="216">
        <v>0</v>
      </c>
      <c r="R2510" s="68" t="s">
        <v>638</v>
      </c>
      <c r="S2510" s="363"/>
      <c r="T2510" s="277"/>
    </row>
    <row r="2511" spans="1:20" ht="38.25">
      <c r="A2511" s="192" t="s">
        <v>667</v>
      </c>
      <c r="B2511" s="68"/>
      <c r="C2511" s="214" t="s">
        <v>1256</v>
      </c>
      <c r="D2511" s="215">
        <v>45134</v>
      </c>
      <c r="E2511" s="192" t="s">
        <v>5225</v>
      </c>
      <c r="F2511" s="192" t="s">
        <v>12</v>
      </c>
      <c r="G2511" s="192">
        <v>447848</v>
      </c>
      <c r="H2511" s="68"/>
      <c r="I2511" s="198" t="s">
        <v>1843</v>
      </c>
      <c r="J2511" s="68"/>
      <c r="K2511" s="68"/>
      <c r="L2511" s="68"/>
      <c r="M2511" s="68"/>
      <c r="N2511" s="362"/>
      <c r="O2511" s="362"/>
      <c r="P2511" s="216">
        <v>1121.2</v>
      </c>
      <c r="Q2511" s="216">
        <v>0</v>
      </c>
      <c r="R2511" s="68" t="s">
        <v>638</v>
      </c>
      <c r="S2511" s="363"/>
      <c r="T2511" s="277"/>
    </row>
    <row r="2512" spans="1:20" ht="38.25">
      <c r="A2512" s="192" t="s">
        <v>667</v>
      </c>
      <c r="B2512" s="68"/>
      <c r="C2512" s="214" t="s">
        <v>1256</v>
      </c>
      <c r="D2512" s="215">
        <v>45134</v>
      </c>
      <c r="E2512" s="192" t="s">
        <v>5226</v>
      </c>
      <c r="F2512" s="192" t="s">
        <v>12</v>
      </c>
      <c r="G2512" s="192">
        <v>447850</v>
      </c>
      <c r="H2512" s="68"/>
      <c r="I2512" s="198" t="s">
        <v>1843</v>
      </c>
      <c r="J2512" s="68"/>
      <c r="K2512" s="68"/>
      <c r="L2512" s="68"/>
      <c r="M2512" s="68"/>
      <c r="N2512" s="362"/>
      <c r="O2512" s="362"/>
      <c r="P2512" s="216">
        <v>11049.61</v>
      </c>
      <c r="Q2512" s="216">
        <v>0</v>
      </c>
      <c r="R2512" s="68" t="s">
        <v>638</v>
      </c>
      <c r="S2512" s="363"/>
      <c r="T2512" s="277"/>
    </row>
    <row r="2513" spans="1:20" ht="38.25">
      <c r="A2513" s="192" t="s">
        <v>667</v>
      </c>
      <c r="B2513" s="68"/>
      <c r="C2513" s="214" t="s">
        <v>1256</v>
      </c>
      <c r="D2513" s="215">
        <v>45134</v>
      </c>
      <c r="E2513" s="192" t="s">
        <v>5227</v>
      </c>
      <c r="F2513" s="192" t="s">
        <v>12</v>
      </c>
      <c r="G2513" s="192">
        <v>447852</v>
      </c>
      <c r="H2513" s="68"/>
      <c r="I2513" s="198" t="s">
        <v>1843</v>
      </c>
      <c r="J2513" s="68"/>
      <c r="K2513" s="68"/>
      <c r="L2513" s="68"/>
      <c r="M2513" s="68"/>
      <c r="N2513" s="362"/>
      <c r="O2513" s="362"/>
      <c r="P2513" s="216">
        <v>11142.29</v>
      </c>
      <c r="Q2513" s="216">
        <v>0</v>
      </c>
      <c r="R2513" s="68" t="s">
        <v>638</v>
      </c>
      <c r="S2513" s="363"/>
      <c r="T2513" s="277"/>
    </row>
    <row r="2514" spans="1:20" ht="38.25">
      <c r="A2514" s="192" t="s">
        <v>667</v>
      </c>
      <c r="B2514" s="68"/>
      <c r="C2514" s="214" t="s">
        <v>1256</v>
      </c>
      <c r="D2514" s="215">
        <v>45134</v>
      </c>
      <c r="E2514" s="192" t="s">
        <v>5228</v>
      </c>
      <c r="F2514" s="192" t="s">
        <v>12</v>
      </c>
      <c r="G2514" s="192">
        <v>447854</v>
      </c>
      <c r="H2514" s="68"/>
      <c r="I2514" s="198" t="s">
        <v>1843</v>
      </c>
      <c r="J2514" s="68"/>
      <c r="K2514" s="68"/>
      <c r="L2514" s="68"/>
      <c r="M2514" s="68"/>
      <c r="N2514" s="362"/>
      <c r="O2514" s="362"/>
      <c r="P2514" s="216">
        <v>8713.09</v>
      </c>
      <c r="Q2514" s="216">
        <v>0</v>
      </c>
      <c r="R2514" s="68" t="s">
        <v>638</v>
      </c>
      <c r="S2514" s="363"/>
      <c r="T2514" s="277"/>
    </row>
    <row r="2515" spans="1:20" ht="38.25">
      <c r="A2515" s="192" t="s">
        <v>667</v>
      </c>
      <c r="B2515" s="68"/>
      <c r="C2515" s="214" t="s">
        <v>1256</v>
      </c>
      <c r="D2515" s="215">
        <v>45134</v>
      </c>
      <c r="E2515" s="192" t="s">
        <v>5229</v>
      </c>
      <c r="F2515" s="192" t="s">
        <v>12</v>
      </c>
      <c r="G2515" s="192">
        <v>447856</v>
      </c>
      <c r="H2515" s="68"/>
      <c r="I2515" s="198" t="s">
        <v>1843</v>
      </c>
      <c r="J2515" s="68"/>
      <c r="K2515" s="68"/>
      <c r="L2515" s="68"/>
      <c r="M2515" s="68"/>
      <c r="N2515" s="362"/>
      <c r="O2515" s="362"/>
      <c r="P2515" s="216">
        <v>30349.119999999999</v>
      </c>
      <c r="Q2515" s="216">
        <v>0</v>
      </c>
      <c r="R2515" s="68" t="s">
        <v>638</v>
      </c>
      <c r="S2515" s="363"/>
      <c r="T2515" s="277"/>
    </row>
    <row r="2516" spans="1:20" ht="38.25">
      <c r="A2516" s="192" t="s">
        <v>667</v>
      </c>
      <c r="B2516" s="68"/>
      <c r="C2516" s="214" t="s">
        <v>1256</v>
      </c>
      <c r="D2516" s="215">
        <v>45134</v>
      </c>
      <c r="E2516" s="192" t="s">
        <v>5230</v>
      </c>
      <c r="F2516" s="192" t="s">
        <v>12</v>
      </c>
      <c r="G2516" s="192">
        <v>447676</v>
      </c>
      <c r="H2516" s="68"/>
      <c r="I2516" s="198" t="s">
        <v>1843</v>
      </c>
      <c r="J2516" s="68"/>
      <c r="K2516" s="68"/>
      <c r="L2516" s="68"/>
      <c r="M2516" s="68"/>
      <c r="N2516" s="362"/>
      <c r="O2516" s="362"/>
      <c r="P2516" s="216">
        <v>4029353.26</v>
      </c>
      <c r="Q2516" s="216">
        <v>0</v>
      </c>
      <c r="R2516" s="68" t="s">
        <v>638</v>
      </c>
      <c r="S2516" s="363"/>
      <c r="T2516" s="277"/>
    </row>
    <row r="2517" spans="1:20" ht="38.25">
      <c r="A2517" s="192" t="s">
        <v>667</v>
      </c>
      <c r="B2517" s="68"/>
      <c r="C2517" s="214" t="s">
        <v>1256</v>
      </c>
      <c r="D2517" s="215">
        <v>45134</v>
      </c>
      <c r="E2517" s="192" t="s">
        <v>5231</v>
      </c>
      <c r="F2517" s="192" t="s">
        <v>12</v>
      </c>
      <c r="G2517" s="192">
        <v>447678</v>
      </c>
      <c r="H2517" s="68"/>
      <c r="I2517" s="198" t="s">
        <v>1843</v>
      </c>
      <c r="J2517" s="68"/>
      <c r="K2517" s="68"/>
      <c r="L2517" s="68"/>
      <c r="M2517" s="68"/>
      <c r="N2517" s="362"/>
      <c r="O2517" s="362"/>
      <c r="P2517" s="216">
        <v>11067092.09</v>
      </c>
      <c r="Q2517" s="216">
        <v>0</v>
      </c>
      <c r="R2517" s="68" t="s">
        <v>638</v>
      </c>
      <c r="S2517" s="363"/>
      <c r="T2517" s="277"/>
    </row>
    <row r="2518" spans="1:20" ht="38.25">
      <c r="A2518" s="192" t="s">
        <v>667</v>
      </c>
      <c r="B2518" s="68"/>
      <c r="C2518" s="214" t="s">
        <v>1256</v>
      </c>
      <c r="D2518" s="215">
        <v>45134</v>
      </c>
      <c r="E2518" s="192" t="s">
        <v>5232</v>
      </c>
      <c r="F2518" s="192" t="s">
        <v>12</v>
      </c>
      <c r="G2518" s="192">
        <v>447680</v>
      </c>
      <c r="H2518" s="68"/>
      <c r="I2518" s="198" t="s">
        <v>1843</v>
      </c>
      <c r="J2518" s="68"/>
      <c r="K2518" s="68"/>
      <c r="L2518" s="68"/>
      <c r="M2518" s="68"/>
      <c r="N2518" s="362"/>
      <c r="O2518" s="362"/>
      <c r="P2518" s="216">
        <v>11067092.09</v>
      </c>
      <c r="Q2518" s="216">
        <v>0</v>
      </c>
      <c r="R2518" s="68" t="s">
        <v>638</v>
      </c>
      <c r="S2518" s="363"/>
      <c r="T2518" s="277"/>
    </row>
    <row r="2519" spans="1:20" ht="38.25">
      <c r="A2519" s="192" t="s">
        <v>667</v>
      </c>
      <c r="B2519" s="68"/>
      <c r="C2519" s="214" t="s">
        <v>1256</v>
      </c>
      <c r="D2519" s="215">
        <v>45134</v>
      </c>
      <c r="E2519" s="192" t="s">
        <v>5233</v>
      </c>
      <c r="F2519" s="192" t="s">
        <v>12</v>
      </c>
      <c r="G2519" s="192">
        <v>447682</v>
      </c>
      <c r="H2519" s="68"/>
      <c r="I2519" s="198" t="s">
        <v>1843</v>
      </c>
      <c r="J2519" s="68"/>
      <c r="K2519" s="68"/>
      <c r="L2519" s="68"/>
      <c r="M2519" s="68"/>
      <c r="N2519" s="362"/>
      <c r="O2519" s="362"/>
      <c r="P2519" s="216">
        <v>11067092.09</v>
      </c>
      <c r="Q2519" s="216">
        <v>0</v>
      </c>
      <c r="R2519" s="68" t="s">
        <v>638</v>
      </c>
      <c r="S2519" s="363"/>
      <c r="T2519" s="277"/>
    </row>
    <row r="2520" spans="1:20" ht="38.25">
      <c r="A2520" s="192" t="s">
        <v>667</v>
      </c>
      <c r="B2520" s="68"/>
      <c r="C2520" s="214" t="s">
        <v>1256</v>
      </c>
      <c r="D2520" s="215">
        <v>45134</v>
      </c>
      <c r="E2520" s="192" t="s">
        <v>5234</v>
      </c>
      <c r="F2520" s="192" t="s">
        <v>12</v>
      </c>
      <c r="G2520" s="192">
        <v>447684</v>
      </c>
      <c r="H2520" s="68"/>
      <c r="I2520" s="198" t="s">
        <v>1843</v>
      </c>
      <c r="J2520" s="68"/>
      <c r="K2520" s="68"/>
      <c r="L2520" s="68"/>
      <c r="M2520" s="68"/>
      <c r="N2520" s="362"/>
      <c r="O2520" s="362"/>
      <c r="P2520" s="216">
        <v>11067092.09</v>
      </c>
      <c r="Q2520" s="216">
        <v>0</v>
      </c>
      <c r="R2520" s="68" t="s">
        <v>638</v>
      </c>
      <c r="S2520" s="363"/>
      <c r="T2520" s="277"/>
    </row>
    <row r="2521" spans="1:20" ht="38.25">
      <c r="A2521" s="192" t="s">
        <v>667</v>
      </c>
      <c r="B2521" s="68"/>
      <c r="C2521" s="214" t="s">
        <v>1256</v>
      </c>
      <c r="D2521" s="215">
        <v>45134</v>
      </c>
      <c r="E2521" s="192" t="s">
        <v>5235</v>
      </c>
      <c r="F2521" s="192" t="s">
        <v>12</v>
      </c>
      <c r="G2521" s="192">
        <v>447686</v>
      </c>
      <c r="H2521" s="68"/>
      <c r="I2521" s="198" t="s">
        <v>1843</v>
      </c>
      <c r="J2521" s="68"/>
      <c r="K2521" s="68"/>
      <c r="L2521" s="68"/>
      <c r="M2521" s="68"/>
      <c r="N2521" s="362"/>
      <c r="O2521" s="362"/>
      <c r="P2521" s="216">
        <v>11067092.09</v>
      </c>
      <c r="Q2521" s="216">
        <v>0</v>
      </c>
      <c r="R2521" s="68" t="s">
        <v>638</v>
      </c>
      <c r="S2521" s="363"/>
      <c r="T2521" s="277"/>
    </row>
    <row r="2522" spans="1:20" ht="38.25">
      <c r="A2522" s="192" t="s">
        <v>667</v>
      </c>
      <c r="B2522" s="68"/>
      <c r="C2522" s="214" t="s">
        <v>1256</v>
      </c>
      <c r="D2522" s="215">
        <v>45134</v>
      </c>
      <c r="E2522" s="192" t="s">
        <v>5236</v>
      </c>
      <c r="F2522" s="192" t="s">
        <v>12</v>
      </c>
      <c r="G2522" s="192">
        <v>447688</v>
      </c>
      <c r="H2522" s="68"/>
      <c r="I2522" s="198" t="s">
        <v>1843</v>
      </c>
      <c r="J2522" s="68"/>
      <c r="K2522" s="68"/>
      <c r="L2522" s="68"/>
      <c r="M2522" s="68"/>
      <c r="N2522" s="362"/>
      <c r="O2522" s="362"/>
      <c r="P2522" s="216">
        <v>2036132.04</v>
      </c>
      <c r="Q2522" s="216">
        <v>0</v>
      </c>
      <c r="R2522" s="68" t="s">
        <v>638</v>
      </c>
      <c r="S2522" s="363"/>
      <c r="T2522" s="277"/>
    </row>
    <row r="2523" spans="1:20" ht="38.25">
      <c r="A2523" s="192" t="s">
        <v>667</v>
      </c>
      <c r="B2523" s="68"/>
      <c r="C2523" s="214" t="s">
        <v>1256</v>
      </c>
      <c r="D2523" s="215">
        <v>45134</v>
      </c>
      <c r="E2523" s="192" t="s">
        <v>5237</v>
      </c>
      <c r="F2523" s="192" t="s">
        <v>12</v>
      </c>
      <c r="G2523" s="192">
        <v>447690</v>
      </c>
      <c r="H2523" s="68"/>
      <c r="I2523" s="198" t="s">
        <v>1843</v>
      </c>
      <c r="J2523" s="68"/>
      <c r="K2523" s="68"/>
      <c r="L2523" s="68"/>
      <c r="M2523" s="68"/>
      <c r="N2523" s="362"/>
      <c r="O2523" s="362"/>
      <c r="P2523" s="216">
        <v>2036132.04</v>
      </c>
      <c r="Q2523" s="216">
        <v>0</v>
      </c>
      <c r="R2523" s="68" t="s">
        <v>638</v>
      </c>
      <c r="S2523" s="363"/>
      <c r="T2523" s="277"/>
    </row>
    <row r="2524" spans="1:20" ht="38.25">
      <c r="A2524" s="192" t="s">
        <v>667</v>
      </c>
      <c r="B2524" s="68"/>
      <c r="C2524" s="214" t="s">
        <v>1256</v>
      </c>
      <c r="D2524" s="215">
        <v>45134</v>
      </c>
      <c r="E2524" s="192" t="s">
        <v>5238</v>
      </c>
      <c r="F2524" s="192" t="s">
        <v>12</v>
      </c>
      <c r="G2524" s="192">
        <v>447692</v>
      </c>
      <c r="H2524" s="68"/>
      <c r="I2524" s="198" t="s">
        <v>1843</v>
      </c>
      <c r="J2524" s="68"/>
      <c r="K2524" s="68"/>
      <c r="L2524" s="68"/>
      <c r="M2524" s="68"/>
      <c r="N2524" s="362"/>
      <c r="O2524" s="362"/>
      <c r="P2524" s="216">
        <v>2036132.04</v>
      </c>
      <c r="Q2524" s="216">
        <v>0</v>
      </c>
      <c r="R2524" s="68" t="s">
        <v>638</v>
      </c>
      <c r="S2524" s="363"/>
      <c r="T2524" s="277"/>
    </row>
    <row r="2525" spans="1:20" ht="38.25">
      <c r="A2525" s="192" t="s">
        <v>667</v>
      </c>
      <c r="B2525" s="68"/>
      <c r="C2525" s="214" t="s">
        <v>1256</v>
      </c>
      <c r="D2525" s="215">
        <v>45134</v>
      </c>
      <c r="E2525" s="192" t="s">
        <v>5239</v>
      </c>
      <c r="F2525" s="192" t="s">
        <v>12</v>
      </c>
      <c r="G2525" s="192">
        <v>447694</v>
      </c>
      <c r="H2525" s="68"/>
      <c r="I2525" s="198" t="s">
        <v>1843</v>
      </c>
      <c r="J2525" s="68"/>
      <c r="K2525" s="68"/>
      <c r="L2525" s="68"/>
      <c r="M2525" s="68"/>
      <c r="N2525" s="362"/>
      <c r="O2525" s="362"/>
      <c r="P2525" s="216">
        <v>2036132.04</v>
      </c>
      <c r="Q2525" s="216">
        <v>0</v>
      </c>
      <c r="R2525" s="68" t="s">
        <v>638</v>
      </c>
      <c r="S2525" s="363"/>
      <c r="T2525" s="277"/>
    </row>
    <row r="2526" spans="1:20" ht="38.25">
      <c r="A2526" s="192" t="s">
        <v>667</v>
      </c>
      <c r="B2526" s="68"/>
      <c r="C2526" s="214" t="s">
        <v>1256</v>
      </c>
      <c r="D2526" s="215">
        <v>45134</v>
      </c>
      <c r="E2526" s="192" t="s">
        <v>5240</v>
      </c>
      <c r="F2526" s="192" t="s">
        <v>12</v>
      </c>
      <c r="G2526" s="192">
        <v>447696</v>
      </c>
      <c r="H2526" s="68"/>
      <c r="I2526" s="198" t="s">
        <v>1843</v>
      </c>
      <c r="J2526" s="68"/>
      <c r="K2526" s="68"/>
      <c r="L2526" s="68"/>
      <c r="M2526" s="68"/>
      <c r="N2526" s="362"/>
      <c r="O2526" s="362"/>
      <c r="P2526" s="216">
        <v>2036132.04</v>
      </c>
      <c r="Q2526" s="216">
        <v>0</v>
      </c>
      <c r="R2526" s="68" t="s">
        <v>638</v>
      </c>
      <c r="S2526" s="363"/>
      <c r="T2526" s="277"/>
    </row>
    <row r="2527" spans="1:20" ht="38.25">
      <c r="A2527" s="192" t="s">
        <v>667</v>
      </c>
      <c r="B2527" s="68"/>
      <c r="C2527" s="214" t="s">
        <v>1256</v>
      </c>
      <c r="D2527" s="215">
        <v>45134</v>
      </c>
      <c r="E2527" s="192" t="s">
        <v>5241</v>
      </c>
      <c r="F2527" s="192" t="s">
        <v>12</v>
      </c>
      <c r="G2527" s="192">
        <v>447698</v>
      </c>
      <c r="H2527" s="68"/>
      <c r="I2527" s="198" t="s">
        <v>1843</v>
      </c>
      <c r="J2527" s="68"/>
      <c r="K2527" s="68"/>
      <c r="L2527" s="68"/>
      <c r="M2527" s="68"/>
      <c r="N2527" s="362"/>
      <c r="O2527" s="362"/>
      <c r="P2527" s="216">
        <v>1255967.22</v>
      </c>
      <c r="Q2527" s="216">
        <v>0</v>
      </c>
      <c r="R2527" s="68" t="s">
        <v>638</v>
      </c>
      <c r="S2527" s="363"/>
      <c r="T2527" s="277"/>
    </row>
    <row r="2528" spans="1:20" ht="38.25">
      <c r="A2528" s="192" t="s">
        <v>667</v>
      </c>
      <c r="B2528" s="68"/>
      <c r="C2528" s="214" t="s">
        <v>1256</v>
      </c>
      <c r="D2528" s="215">
        <v>45134</v>
      </c>
      <c r="E2528" s="192" t="s">
        <v>5242</v>
      </c>
      <c r="F2528" s="192" t="s">
        <v>12</v>
      </c>
      <c r="G2528" s="192">
        <v>447700</v>
      </c>
      <c r="H2528" s="68"/>
      <c r="I2528" s="198" t="s">
        <v>1843</v>
      </c>
      <c r="J2528" s="68"/>
      <c r="K2528" s="68"/>
      <c r="L2528" s="68"/>
      <c r="M2528" s="68"/>
      <c r="N2528" s="362"/>
      <c r="O2528" s="362"/>
      <c r="P2528" s="216">
        <v>2072821.58</v>
      </c>
      <c r="Q2528" s="216">
        <v>0</v>
      </c>
      <c r="R2528" s="68" t="s">
        <v>638</v>
      </c>
      <c r="S2528" s="363"/>
      <c r="T2528" s="277"/>
    </row>
    <row r="2529" spans="1:20" ht="38.25">
      <c r="A2529" s="192" t="s">
        <v>667</v>
      </c>
      <c r="B2529" s="68"/>
      <c r="C2529" s="214" t="s">
        <v>1256</v>
      </c>
      <c r="D2529" s="215">
        <v>45134</v>
      </c>
      <c r="E2529" s="192" t="s">
        <v>5243</v>
      </c>
      <c r="F2529" s="192" t="s">
        <v>12</v>
      </c>
      <c r="G2529" s="192">
        <v>447702</v>
      </c>
      <c r="H2529" s="68"/>
      <c r="I2529" s="198" t="s">
        <v>1843</v>
      </c>
      <c r="J2529" s="68"/>
      <c r="K2529" s="68"/>
      <c r="L2529" s="68"/>
      <c r="M2529" s="68"/>
      <c r="N2529" s="362"/>
      <c r="O2529" s="362"/>
      <c r="P2529" s="216">
        <v>166085.81</v>
      </c>
      <c r="Q2529" s="216">
        <v>0</v>
      </c>
      <c r="R2529" s="68" t="s">
        <v>638</v>
      </c>
      <c r="S2529" s="363"/>
      <c r="T2529" s="277"/>
    </row>
    <row r="2530" spans="1:20" ht="38.25">
      <c r="A2530" s="192" t="s">
        <v>667</v>
      </c>
      <c r="B2530" s="68"/>
      <c r="C2530" s="214" t="s">
        <v>1256</v>
      </c>
      <c r="D2530" s="215">
        <v>45134</v>
      </c>
      <c r="E2530" s="192" t="s">
        <v>5244</v>
      </c>
      <c r="F2530" s="192" t="s">
        <v>12</v>
      </c>
      <c r="G2530" s="192">
        <v>447704</v>
      </c>
      <c r="H2530" s="68"/>
      <c r="I2530" s="198" t="s">
        <v>1843</v>
      </c>
      <c r="J2530" s="68"/>
      <c r="K2530" s="68"/>
      <c r="L2530" s="68"/>
      <c r="M2530" s="68"/>
      <c r="N2530" s="362"/>
      <c r="O2530" s="362"/>
      <c r="P2530" s="216">
        <v>2922217.11</v>
      </c>
      <c r="Q2530" s="216">
        <v>0</v>
      </c>
      <c r="R2530" s="68" t="s">
        <v>638</v>
      </c>
      <c r="S2530" s="363"/>
      <c r="T2530" s="277"/>
    </row>
    <row r="2531" spans="1:20" ht="38.25">
      <c r="A2531" s="192" t="s">
        <v>667</v>
      </c>
      <c r="B2531" s="68"/>
      <c r="C2531" s="214" t="s">
        <v>1256</v>
      </c>
      <c r="D2531" s="215">
        <v>45134</v>
      </c>
      <c r="E2531" s="192" t="s">
        <v>5245</v>
      </c>
      <c r="F2531" s="192" t="s">
        <v>12</v>
      </c>
      <c r="G2531" s="192">
        <v>447706</v>
      </c>
      <c r="H2531" s="68"/>
      <c r="I2531" s="198" t="s">
        <v>1843</v>
      </c>
      <c r="J2531" s="68"/>
      <c r="K2531" s="68"/>
      <c r="L2531" s="68"/>
      <c r="M2531" s="68"/>
      <c r="N2531" s="362"/>
      <c r="O2531" s="362"/>
      <c r="P2531" s="216">
        <v>386426.34</v>
      </c>
      <c r="Q2531" s="216">
        <v>0</v>
      </c>
      <c r="R2531" s="68" t="s">
        <v>638</v>
      </c>
      <c r="S2531" s="363"/>
      <c r="T2531" s="277"/>
    </row>
    <row r="2532" spans="1:20" ht="38.25">
      <c r="A2532" s="192" t="s">
        <v>667</v>
      </c>
      <c r="B2532" s="68"/>
      <c r="C2532" s="214" t="s">
        <v>1256</v>
      </c>
      <c r="D2532" s="215">
        <v>45134</v>
      </c>
      <c r="E2532" s="192" t="s">
        <v>5246</v>
      </c>
      <c r="F2532" s="192" t="s">
        <v>12</v>
      </c>
      <c r="G2532" s="192">
        <v>447708</v>
      </c>
      <c r="H2532" s="68"/>
      <c r="I2532" s="198" t="s">
        <v>1843</v>
      </c>
      <c r="J2532" s="68"/>
      <c r="K2532" s="68"/>
      <c r="L2532" s="68"/>
      <c r="M2532" s="68"/>
      <c r="N2532" s="362"/>
      <c r="O2532" s="362"/>
      <c r="P2532" s="216">
        <v>87437.77</v>
      </c>
      <c r="Q2532" s="216">
        <v>0</v>
      </c>
      <c r="R2532" s="68" t="s">
        <v>638</v>
      </c>
      <c r="S2532" s="363"/>
      <c r="T2532" s="277"/>
    </row>
    <row r="2533" spans="1:20" ht="38.25">
      <c r="A2533" s="192" t="s">
        <v>667</v>
      </c>
      <c r="B2533" s="68"/>
      <c r="C2533" s="214" t="s">
        <v>1256</v>
      </c>
      <c r="D2533" s="215">
        <v>45134</v>
      </c>
      <c r="E2533" s="192" t="s">
        <v>5247</v>
      </c>
      <c r="F2533" s="192" t="s">
        <v>12</v>
      </c>
      <c r="G2533" s="192">
        <v>447710</v>
      </c>
      <c r="H2533" s="68"/>
      <c r="I2533" s="198" t="s">
        <v>1843</v>
      </c>
      <c r="J2533" s="68"/>
      <c r="K2533" s="68"/>
      <c r="L2533" s="68"/>
      <c r="M2533" s="68"/>
      <c r="N2533" s="362"/>
      <c r="O2533" s="362"/>
      <c r="P2533" s="216">
        <v>475846.51</v>
      </c>
      <c r="Q2533" s="216">
        <v>0</v>
      </c>
      <c r="R2533" s="68" t="s">
        <v>638</v>
      </c>
      <c r="S2533" s="363"/>
      <c r="T2533" s="277"/>
    </row>
    <row r="2534" spans="1:20" ht="38.25">
      <c r="A2534" s="192" t="s">
        <v>667</v>
      </c>
      <c r="B2534" s="68"/>
      <c r="C2534" s="214" t="s">
        <v>1256</v>
      </c>
      <c r="D2534" s="215">
        <v>45134</v>
      </c>
      <c r="E2534" s="192" t="s">
        <v>5248</v>
      </c>
      <c r="F2534" s="192" t="s">
        <v>12</v>
      </c>
      <c r="G2534" s="192">
        <v>447712</v>
      </c>
      <c r="H2534" s="68"/>
      <c r="I2534" s="198" t="s">
        <v>1843</v>
      </c>
      <c r="J2534" s="68"/>
      <c r="K2534" s="68"/>
      <c r="L2534" s="68"/>
      <c r="M2534" s="68"/>
      <c r="N2534" s="362"/>
      <c r="O2534" s="362"/>
      <c r="P2534" s="216">
        <v>4552365.49</v>
      </c>
      <c r="Q2534" s="216">
        <v>0</v>
      </c>
      <c r="R2534" s="68" t="s">
        <v>638</v>
      </c>
      <c r="S2534" s="363"/>
      <c r="T2534" s="277"/>
    </row>
    <row r="2535" spans="1:20" ht="38.25">
      <c r="A2535" s="192" t="s">
        <v>667</v>
      </c>
      <c r="B2535" s="68"/>
      <c r="C2535" s="214" t="s">
        <v>1256</v>
      </c>
      <c r="D2535" s="215">
        <v>45134</v>
      </c>
      <c r="E2535" s="192" t="s">
        <v>5249</v>
      </c>
      <c r="F2535" s="192" t="s">
        <v>12</v>
      </c>
      <c r="G2535" s="192">
        <v>447714</v>
      </c>
      <c r="H2535" s="68"/>
      <c r="I2535" s="198" t="s">
        <v>1843</v>
      </c>
      <c r="J2535" s="68"/>
      <c r="K2535" s="68"/>
      <c r="L2535" s="68"/>
      <c r="M2535" s="68"/>
      <c r="N2535" s="362"/>
      <c r="O2535" s="362"/>
      <c r="P2535" s="216">
        <v>10591837.119999999</v>
      </c>
      <c r="Q2535" s="216">
        <v>0</v>
      </c>
      <c r="R2535" s="68" t="s">
        <v>638</v>
      </c>
      <c r="S2535" s="363"/>
      <c r="T2535" s="277"/>
    </row>
    <row r="2536" spans="1:20" ht="38.25">
      <c r="A2536" s="192" t="s">
        <v>667</v>
      </c>
      <c r="B2536" s="68"/>
      <c r="C2536" s="214" t="s">
        <v>1256</v>
      </c>
      <c r="D2536" s="215">
        <v>45134</v>
      </c>
      <c r="E2536" s="192" t="s">
        <v>5250</v>
      </c>
      <c r="F2536" s="192" t="s">
        <v>12</v>
      </c>
      <c r="G2536" s="192">
        <v>447716</v>
      </c>
      <c r="H2536" s="68"/>
      <c r="I2536" s="198" t="s">
        <v>1843</v>
      </c>
      <c r="J2536" s="68"/>
      <c r="K2536" s="68"/>
      <c r="L2536" s="68"/>
      <c r="M2536" s="68"/>
      <c r="N2536" s="362"/>
      <c r="O2536" s="362"/>
      <c r="P2536" s="216">
        <v>1948694.2</v>
      </c>
      <c r="Q2536" s="216">
        <v>0</v>
      </c>
      <c r="R2536" s="68" t="s">
        <v>638</v>
      </c>
      <c r="S2536" s="363"/>
      <c r="T2536" s="277"/>
    </row>
    <row r="2537" spans="1:20" ht="38.25">
      <c r="A2537" s="192" t="s">
        <v>667</v>
      </c>
      <c r="B2537" s="68"/>
      <c r="C2537" s="214" t="s">
        <v>1256</v>
      </c>
      <c r="D2537" s="215">
        <v>45134</v>
      </c>
      <c r="E2537" s="192" t="s">
        <v>5251</v>
      </c>
      <c r="F2537" s="192" t="s">
        <v>12</v>
      </c>
      <c r="G2537" s="192">
        <v>447718</v>
      </c>
      <c r="H2537" s="68"/>
      <c r="I2537" s="198" t="s">
        <v>1843</v>
      </c>
      <c r="J2537" s="68"/>
      <c r="K2537" s="68"/>
      <c r="L2537" s="68"/>
      <c r="M2537" s="68"/>
      <c r="N2537" s="362"/>
      <c r="O2537" s="362"/>
      <c r="P2537" s="216">
        <v>16617269.890000001</v>
      </c>
      <c r="Q2537" s="216">
        <v>0</v>
      </c>
      <c r="R2537" s="68" t="s">
        <v>638</v>
      </c>
      <c r="S2537" s="363"/>
      <c r="T2537" s="277"/>
    </row>
    <row r="2538" spans="1:20" ht="38.25">
      <c r="A2538" s="192" t="s">
        <v>667</v>
      </c>
      <c r="B2538" s="68"/>
      <c r="C2538" s="214" t="s">
        <v>1256</v>
      </c>
      <c r="D2538" s="215">
        <v>45134</v>
      </c>
      <c r="E2538" s="192" t="s">
        <v>5252</v>
      </c>
      <c r="F2538" s="192" t="s">
        <v>12</v>
      </c>
      <c r="G2538" s="192">
        <v>447720</v>
      </c>
      <c r="H2538" s="68"/>
      <c r="I2538" s="198" t="s">
        <v>1843</v>
      </c>
      <c r="J2538" s="68"/>
      <c r="K2538" s="68"/>
      <c r="L2538" s="68"/>
      <c r="M2538" s="68"/>
      <c r="N2538" s="362"/>
      <c r="O2538" s="362"/>
      <c r="P2538" s="216">
        <v>5680405.8499999996</v>
      </c>
      <c r="Q2538" s="216">
        <v>0</v>
      </c>
      <c r="R2538" s="68" t="s">
        <v>638</v>
      </c>
      <c r="S2538" s="363"/>
      <c r="T2538" s="277"/>
    </row>
    <row r="2539" spans="1:20" ht="38.25">
      <c r="A2539" s="192" t="s">
        <v>667</v>
      </c>
      <c r="B2539" s="68"/>
      <c r="C2539" s="214" t="s">
        <v>1256</v>
      </c>
      <c r="D2539" s="215">
        <v>45134</v>
      </c>
      <c r="E2539" s="192" t="s">
        <v>5253</v>
      </c>
      <c r="F2539" s="192" t="s">
        <v>12</v>
      </c>
      <c r="G2539" s="192">
        <v>447722</v>
      </c>
      <c r="H2539" s="68"/>
      <c r="I2539" s="198" t="s">
        <v>1843</v>
      </c>
      <c r="J2539" s="68"/>
      <c r="K2539" s="68"/>
      <c r="L2539" s="68"/>
      <c r="M2539" s="68"/>
      <c r="N2539" s="362"/>
      <c r="O2539" s="362"/>
      <c r="P2539" s="216">
        <v>403.16</v>
      </c>
      <c r="Q2539" s="216">
        <v>0</v>
      </c>
      <c r="R2539" s="68" t="s">
        <v>638</v>
      </c>
      <c r="S2539" s="363"/>
      <c r="T2539" s="277"/>
    </row>
    <row r="2540" spans="1:20" ht="38.25">
      <c r="A2540" s="192" t="s">
        <v>667</v>
      </c>
      <c r="B2540" s="68"/>
      <c r="C2540" s="214" t="s">
        <v>1256</v>
      </c>
      <c r="D2540" s="215">
        <v>45134</v>
      </c>
      <c r="E2540" s="192" t="s">
        <v>5254</v>
      </c>
      <c r="F2540" s="192" t="s">
        <v>12</v>
      </c>
      <c r="G2540" s="192">
        <v>447724</v>
      </c>
      <c r="H2540" s="68"/>
      <c r="I2540" s="198" t="s">
        <v>1843</v>
      </c>
      <c r="J2540" s="68"/>
      <c r="K2540" s="68"/>
      <c r="L2540" s="68"/>
      <c r="M2540" s="68"/>
      <c r="N2540" s="362"/>
      <c r="O2540" s="362"/>
      <c r="P2540" s="216">
        <v>11545.45</v>
      </c>
      <c r="Q2540" s="216">
        <v>0</v>
      </c>
      <c r="R2540" s="68" t="s">
        <v>638</v>
      </c>
      <c r="S2540" s="363"/>
      <c r="T2540" s="277"/>
    </row>
    <row r="2541" spans="1:20" ht="38.25">
      <c r="A2541" s="192" t="s">
        <v>667</v>
      </c>
      <c r="B2541" s="68"/>
      <c r="C2541" s="214" t="s">
        <v>1256</v>
      </c>
      <c r="D2541" s="215">
        <v>45134</v>
      </c>
      <c r="E2541" s="192" t="s">
        <v>5255</v>
      </c>
      <c r="F2541" s="192" t="s">
        <v>12</v>
      </c>
      <c r="G2541" s="192">
        <v>447732</v>
      </c>
      <c r="H2541" s="68"/>
      <c r="I2541" s="198" t="s">
        <v>1843</v>
      </c>
      <c r="J2541" s="68"/>
      <c r="K2541" s="68"/>
      <c r="L2541" s="68"/>
      <c r="M2541" s="68"/>
      <c r="N2541" s="362"/>
      <c r="O2541" s="362"/>
      <c r="P2541" s="216">
        <v>31710.9</v>
      </c>
      <c r="Q2541" s="216">
        <v>0</v>
      </c>
      <c r="R2541" s="68" t="s">
        <v>638</v>
      </c>
      <c r="S2541" s="363"/>
      <c r="T2541" s="277"/>
    </row>
    <row r="2542" spans="1:20" ht="38.25">
      <c r="A2542" s="192" t="s">
        <v>667</v>
      </c>
      <c r="B2542" s="68"/>
      <c r="C2542" s="214" t="s">
        <v>1256</v>
      </c>
      <c r="D2542" s="215">
        <v>45134</v>
      </c>
      <c r="E2542" s="192" t="s">
        <v>5256</v>
      </c>
      <c r="F2542" s="192" t="s">
        <v>12</v>
      </c>
      <c r="G2542" s="192">
        <v>447726</v>
      </c>
      <c r="H2542" s="68"/>
      <c r="I2542" s="198" t="s">
        <v>1843</v>
      </c>
      <c r="J2542" s="68"/>
      <c r="K2542" s="68"/>
      <c r="L2542" s="68"/>
      <c r="M2542" s="68"/>
      <c r="N2542" s="362"/>
      <c r="O2542" s="362"/>
      <c r="P2542" s="216">
        <v>175.2</v>
      </c>
      <c r="Q2542" s="216">
        <v>0</v>
      </c>
      <c r="R2542" s="68" t="s">
        <v>638</v>
      </c>
      <c r="S2542" s="363"/>
      <c r="T2542" s="277"/>
    </row>
    <row r="2543" spans="1:20" ht="38.25">
      <c r="A2543" s="192" t="s">
        <v>667</v>
      </c>
      <c r="B2543" s="68"/>
      <c r="C2543" s="214" t="s">
        <v>1256</v>
      </c>
      <c r="D2543" s="215">
        <v>45134</v>
      </c>
      <c r="E2543" s="192" t="s">
        <v>5257</v>
      </c>
      <c r="F2543" s="192" t="s">
        <v>12</v>
      </c>
      <c r="G2543" s="192">
        <v>447728</v>
      </c>
      <c r="H2543" s="68"/>
      <c r="I2543" s="198" t="s">
        <v>1843</v>
      </c>
      <c r="J2543" s="68"/>
      <c r="K2543" s="68"/>
      <c r="L2543" s="68"/>
      <c r="M2543" s="68"/>
      <c r="N2543" s="362"/>
      <c r="O2543" s="362"/>
      <c r="P2543" s="216">
        <v>4080.4</v>
      </c>
      <c r="Q2543" s="216">
        <v>0</v>
      </c>
      <c r="R2543" s="68" t="s">
        <v>638</v>
      </c>
      <c r="S2543" s="363"/>
      <c r="T2543" s="277"/>
    </row>
    <row r="2544" spans="1:20" ht="38.25">
      <c r="A2544" s="192" t="s">
        <v>667</v>
      </c>
      <c r="B2544" s="68"/>
      <c r="C2544" s="214" t="s">
        <v>1256</v>
      </c>
      <c r="D2544" s="215">
        <v>45134</v>
      </c>
      <c r="E2544" s="192" t="s">
        <v>5258</v>
      </c>
      <c r="F2544" s="192" t="s">
        <v>12</v>
      </c>
      <c r="G2544" s="192">
        <v>447730</v>
      </c>
      <c r="H2544" s="68"/>
      <c r="I2544" s="198" t="s">
        <v>1843</v>
      </c>
      <c r="J2544" s="68"/>
      <c r="K2544" s="68"/>
      <c r="L2544" s="68"/>
      <c r="M2544" s="68"/>
      <c r="N2544" s="362"/>
      <c r="O2544" s="362"/>
      <c r="P2544" s="216">
        <v>22997.74</v>
      </c>
      <c r="Q2544" s="216">
        <v>0</v>
      </c>
      <c r="R2544" s="68" t="s">
        <v>638</v>
      </c>
      <c r="S2544" s="363"/>
      <c r="T2544" s="277"/>
    </row>
    <row r="2545" spans="1:20" ht="38.25">
      <c r="A2545" s="192" t="s">
        <v>667</v>
      </c>
      <c r="B2545" s="68"/>
      <c r="C2545" s="214" t="s">
        <v>1256</v>
      </c>
      <c r="D2545" s="215">
        <v>45134</v>
      </c>
      <c r="E2545" s="192" t="s">
        <v>5259</v>
      </c>
      <c r="F2545" s="192" t="s">
        <v>12</v>
      </c>
      <c r="G2545" s="192">
        <v>447734</v>
      </c>
      <c r="H2545" s="68"/>
      <c r="I2545" s="198" t="s">
        <v>1843</v>
      </c>
      <c r="J2545" s="68"/>
      <c r="K2545" s="68"/>
      <c r="L2545" s="68"/>
      <c r="M2545" s="68"/>
      <c r="N2545" s="362"/>
      <c r="O2545" s="362"/>
      <c r="P2545" s="216">
        <v>3937.98</v>
      </c>
      <c r="Q2545" s="216">
        <v>0</v>
      </c>
      <c r="R2545" s="68" t="s">
        <v>638</v>
      </c>
      <c r="S2545" s="363"/>
      <c r="T2545" s="277"/>
    </row>
    <row r="2546" spans="1:20" ht="38.25">
      <c r="A2546" s="192" t="s">
        <v>667</v>
      </c>
      <c r="B2546" s="68"/>
      <c r="C2546" s="214" t="s">
        <v>1256</v>
      </c>
      <c r="D2546" s="215">
        <v>45134</v>
      </c>
      <c r="E2546" s="192" t="s">
        <v>5260</v>
      </c>
      <c r="F2546" s="192" t="s">
        <v>12</v>
      </c>
      <c r="G2546" s="192">
        <v>447736</v>
      </c>
      <c r="H2546" s="68"/>
      <c r="I2546" s="198" t="s">
        <v>1843</v>
      </c>
      <c r="J2546" s="68"/>
      <c r="K2546" s="68"/>
      <c r="L2546" s="68"/>
      <c r="M2546" s="68"/>
      <c r="N2546" s="362"/>
      <c r="O2546" s="362"/>
      <c r="P2546" s="216">
        <v>3172.34</v>
      </c>
      <c r="Q2546" s="216">
        <v>0</v>
      </c>
      <c r="R2546" s="68" t="s">
        <v>638</v>
      </c>
      <c r="S2546" s="363"/>
      <c r="T2546" s="277"/>
    </row>
    <row r="2547" spans="1:20" ht="38.25">
      <c r="A2547" s="192" t="s">
        <v>667</v>
      </c>
      <c r="B2547" s="68"/>
      <c r="C2547" s="214" t="s">
        <v>1256</v>
      </c>
      <c r="D2547" s="215">
        <v>45134</v>
      </c>
      <c r="E2547" s="192" t="s">
        <v>5261</v>
      </c>
      <c r="F2547" s="192" t="s">
        <v>12</v>
      </c>
      <c r="G2547" s="192">
        <v>447738</v>
      </c>
      <c r="H2547" s="68"/>
      <c r="I2547" s="198" t="s">
        <v>1843</v>
      </c>
      <c r="J2547" s="68"/>
      <c r="K2547" s="68"/>
      <c r="L2547" s="68"/>
      <c r="M2547" s="68"/>
      <c r="N2547" s="362"/>
      <c r="O2547" s="362"/>
      <c r="P2547" s="216">
        <v>30603.63</v>
      </c>
      <c r="Q2547" s="216">
        <v>0</v>
      </c>
      <c r="R2547" s="68" t="s">
        <v>638</v>
      </c>
      <c r="S2547" s="363"/>
      <c r="T2547" s="277"/>
    </row>
    <row r="2548" spans="1:20" ht="38.25">
      <c r="A2548" s="192" t="s">
        <v>667</v>
      </c>
      <c r="B2548" s="68"/>
      <c r="C2548" s="214" t="s">
        <v>1256</v>
      </c>
      <c r="D2548" s="215">
        <v>45134</v>
      </c>
      <c r="E2548" s="192" t="s">
        <v>5262</v>
      </c>
      <c r="F2548" s="192" t="s">
        <v>12</v>
      </c>
      <c r="G2548" s="192">
        <v>447740</v>
      </c>
      <c r="H2548" s="68"/>
      <c r="I2548" s="198" t="s">
        <v>1843</v>
      </c>
      <c r="J2548" s="68"/>
      <c r="K2548" s="68"/>
      <c r="L2548" s="68"/>
      <c r="M2548" s="68"/>
      <c r="N2548" s="362"/>
      <c r="O2548" s="362"/>
      <c r="P2548" s="216">
        <v>74369.399999999994</v>
      </c>
      <c r="Q2548" s="216">
        <v>0</v>
      </c>
      <c r="R2548" s="68" t="s">
        <v>638</v>
      </c>
      <c r="S2548" s="363"/>
      <c r="T2548" s="277"/>
    </row>
    <row r="2549" spans="1:20" ht="38.25">
      <c r="A2549" s="192" t="s">
        <v>667</v>
      </c>
      <c r="B2549" s="68"/>
      <c r="C2549" s="214" t="s">
        <v>1256</v>
      </c>
      <c r="D2549" s="215">
        <v>45134</v>
      </c>
      <c r="E2549" s="192" t="s">
        <v>5263</v>
      </c>
      <c r="F2549" s="192" t="s">
        <v>12</v>
      </c>
      <c r="G2549" s="192">
        <v>447742</v>
      </c>
      <c r="H2549" s="68"/>
      <c r="I2549" s="198" t="s">
        <v>1843</v>
      </c>
      <c r="J2549" s="68"/>
      <c r="K2549" s="68"/>
      <c r="L2549" s="68"/>
      <c r="M2549" s="68"/>
      <c r="N2549" s="362"/>
      <c r="O2549" s="362"/>
      <c r="P2549" s="216">
        <v>60469.25</v>
      </c>
      <c r="Q2549" s="216">
        <v>0</v>
      </c>
      <c r="R2549" s="68" t="s">
        <v>638</v>
      </c>
      <c r="S2549" s="363"/>
      <c r="T2549" s="277"/>
    </row>
    <row r="2550" spans="1:20" ht="38.25">
      <c r="A2550" s="192" t="s">
        <v>667</v>
      </c>
      <c r="B2550" s="68"/>
      <c r="C2550" s="214" t="s">
        <v>1256</v>
      </c>
      <c r="D2550" s="215">
        <v>45134</v>
      </c>
      <c r="E2550" s="192" t="s">
        <v>5264</v>
      </c>
      <c r="F2550" s="192" t="s">
        <v>12</v>
      </c>
      <c r="G2550" s="192">
        <v>447744</v>
      </c>
      <c r="H2550" s="68"/>
      <c r="I2550" s="198" t="s">
        <v>1843</v>
      </c>
      <c r="J2550" s="68"/>
      <c r="K2550" s="68"/>
      <c r="L2550" s="68"/>
      <c r="M2550" s="68"/>
      <c r="N2550" s="362"/>
      <c r="O2550" s="362"/>
      <c r="P2550" s="216">
        <v>3449661.51</v>
      </c>
      <c r="Q2550" s="216">
        <v>0</v>
      </c>
      <c r="R2550" s="68" t="s">
        <v>638</v>
      </c>
      <c r="S2550" s="363"/>
      <c r="T2550" s="277"/>
    </row>
    <row r="2551" spans="1:20" ht="38.25">
      <c r="A2551" s="192" t="s">
        <v>667</v>
      </c>
      <c r="B2551" s="68"/>
      <c r="C2551" s="214" t="s">
        <v>1256</v>
      </c>
      <c r="D2551" s="215">
        <v>45134</v>
      </c>
      <c r="E2551" s="192" t="s">
        <v>5265</v>
      </c>
      <c r="F2551" s="192" t="s">
        <v>12</v>
      </c>
      <c r="G2551" s="192">
        <v>447746</v>
      </c>
      <c r="H2551" s="68"/>
      <c r="I2551" s="198" t="s">
        <v>1843</v>
      </c>
      <c r="J2551" s="68"/>
      <c r="K2551" s="68"/>
      <c r="L2551" s="68"/>
      <c r="M2551" s="68"/>
      <c r="N2551" s="362"/>
      <c r="O2551" s="362"/>
      <c r="P2551" s="216">
        <v>5693247.9800000004</v>
      </c>
      <c r="Q2551" s="216">
        <v>0</v>
      </c>
      <c r="R2551" s="68" t="s">
        <v>638</v>
      </c>
      <c r="S2551" s="363"/>
      <c r="T2551" s="277"/>
    </row>
    <row r="2552" spans="1:20" ht="38.25">
      <c r="A2552" s="192" t="s">
        <v>667</v>
      </c>
      <c r="B2552" s="68"/>
      <c r="C2552" s="214" t="s">
        <v>1256</v>
      </c>
      <c r="D2552" s="215">
        <v>45134</v>
      </c>
      <c r="E2552" s="192" t="s">
        <v>5266</v>
      </c>
      <c r="F2552" s="192" t="s">
        <v>12</v>
      </c>
      <c r="G2552" s="192">
        <v>447748</v>
      </c>
      <c r="H2552" s="68"/>
      <c r="I2552" s="198" t="s">
        <v>1843</v>
      </c>
      <c r="J2552" s="68"/>
      <c r="K2552" s="68"/>
      <c r="L2552" s="68"/>
      <c r="M2552" s="68"/>
      <c r="N2552" s="362"/>
      <c r="O2552" s="362"/>
      <c r="P2552" s="216">
        <v>204264.32000000001</v>
      </c>
      <c r="Q2552" s="216">
        <v>0</v>
      </c>
      <c r="R2552" s="68" t="s">
        <v>638</v>
      </c>
      <c r="S2552" s="363"/>
      <c r="T2552" s="277"/>
    </row>
    <row r="2553" spans="1:20" ht="63.75">
      <c r="A2553" s="192">
        <v>513</v>
      </c>
      <c r="B2553" s="68"/>
      <c r="C2553" s="214" t="s">
        <v>160</v>
      </c>
      <c r="D2553" s="215">
        <v>45134</v>
      </c>
      <c r="E2553" s="192" t="s">
        <v>5267</v>
      </c>
      <c r="F2553" s="192" t="s">
        <v>14</v>
      </c>
      <c r="G2553" s="192">
        <v>2354359</v>
      </c>
      <c r="H2553" s="68"/>
      <c r="I2553" s="198" t="s">
        <v>6233</v>
      </c>
      <c r="J2553" s="68"/>
      <c r="K2553" s="68"/>
      <c r="L2553" s="68"/>
      <c r="M2553" s="68"/>
      <c r="N2553" s="362"/>
      <c r="O2553" s="362"/>
      <c r="P2553" s="216">
        <v>50</v>
      </c>
      <c r="Q2553" s="216">
        <v>0</v>
      </c>
      <c r="R2553" s="68" t="s">
        <v>638</v>
      </c>
      <c r="S2553" s="363"/>
      <c r="T2553" s="277"/>
    </row>
    <row r="2554" spans="1:20" ht="76.5">
      <c r="A2554" s="192">
        <v>117</v>
      </c>
      <c r="B2554" s="68"/>
      <c r="C2554" s="214" t="s">
        <v>54</v>
      </c>
      <c r="D2554" s="215">
        <v>45134</v>
      </c>
      <c r="E2554" s="192" t="s">
        <v>5268</v>
      </c>
      <c r="F2554" s="192" t="s">
        <v>10</v>
      </c>
      <c r="G2554" s="192">
        <v>1065268</v>
      </c>
      <c r="H2554" s="68"/>
      <c r="I2554" s="198" t="s">
        <v>6234</v>
      </c>
      <c r="J2554" s="68"/>
      <c r="K2554" s="68"/>
      <c r="L2554" s="68"/>
      <c r="M2554" s="68"/>
      <c r="N2554" s="362"/>
      <c r="O2554" s="362"/>
      <c r="P2554" s="216">
        <v>50</v>
      </c>
      <c r="Q2554" s="216">
        <v>0</v>
      </c>
      <c r="R2554" s="68" t="s">
        <v>638</v>
      </c>
      <c r="S2554" s="363"/>
      <c r="T2554" s="277"/>
    </row>
    <row r="2555" spans="1:20" ht="102">
      <c r="A2555" s="192">
        <v>132</v>
      </c>
      <c r="B2555" s="68"/>
      <c r="C2555" s="214" t="s">
        <v>59</v>
      </c>
      <c r="D2555" s="215">
        <v>45134</v>
      </c>
      <c r="E2555" s="192" t="s">
        <v>5269</v>
      </c>
      <c r="F2555" s="192" t="s">
        <v>10</v>
      </c>
      <c r="G2555" s="192">
        <v>1065288</v>
      </c>
      <c r="H2555" s="68"/>
      <c r="I2555" s="198" t="s">
        <v>6235</v>
      </c>
      <c r="J2555" s="68"/>
      <c r="K2555" s="68"/>
      <c r="L2555" s="68"/>
      <c r="M2555" s="68"/>
      <c r="N2555" s="362"/>
      <c r="O2555" s="362"/>
      <c r="P2555" s="216">
        <v>50</v>
      </c>
      <c r="Q2555" s="216">
        <v>0</v>
      </c>
      <c r="R2555" s="68" t="s">
        <v>638</v>
      </c>
      <c r="S2555" s="363"/>
      <c r="T2555" s="277"/>
    </row>
    <row r="2556" spans="1:20" ht="76.5">
      <c r="A2556" s="192">
        <v>117</v>
      </c>
      <c r="B2556" s="68"/>
      <c r="C2556" s="214" t="s">
        <v>54</v>
      </c>
      <c r="D2556" s="215">
        <v>45134</v>
      </c>
      <c r="E2556" s="192" t="s">
        <v>5270</v>
      </c>
      <c r="F2556" s="192" t="s">
        <v>10</v>
      </c>
      <c r="G2556" s="192">
        <v>1065271</v>
      </c>
      <c r="H2556" s="68"/>
      <c r="I2556" s="198" t="s">
        <v>6236</v>
      </c>
      <c r="J2556" s="68"/>
      <c r="K2556" s="68"/>
      <c r="L2556" s="68"/>
      <c r="M2556" s="68"/>
      <c r="N2556" s="362"/>
      <c r="O2556" s="362"/>
      <c r="P2556" s="216">
        <v>50</v>
      </c>
      <c r="Q2556" s="216">
        <v>0</v>
      </c>
      <c r="R2556" s="68" t="s">
        <v>638</v>
      </c>
      <c r="S2556" s="363"/>
      <c r="T2556" s="277"/>
    </row>
    <row r="2557" spans="1:20" ht="89.25">
      <c r="A2557" s="192">
        <v>132</v>
      </c>
      <c r="B2557" s="68"/>
      <c r="C2557" s="214" t="s">
        <v>59</v>
      </c>
      <c r="D2557" s="215">
        <v>45134</v>
      </c>
      <c r="E2557" s="192" t="s">
        <v>5271</v>
      </c>
      <c r="F2557" s="192" t="s">
        <v>10</v>
      </c>
      <c r="G2557" s="192">
        <v>1065285</v>
      </c>
      <c r="H2557" s="68"/>
      <c r="I2557" s="198" t="s">
        <v>6237</v>
      </c>
      <c r="J2557" s="68"/>
      <c r="K2557" s="68"/>
      <c r="L2557" s="68"/>
      <c r="M2557" s="68"/>
      <c r="N2557" s="362"/>
      <c r="O2557" s="362"/>
      <c r="P2557" s="216">
        <v>322.95999999999998</v>
      </c>
      <c r="Q2557" s="216">
        <v>0</v>
      </c>
      <c r="R2557" s="68" t="s">
        <v>638</v>
      </c>
      <c r="S2557" s="363"/>
      <c r="T2557" s="277"/>
    </row>
    <row r="2558" spans="1:20" ht="89.25">
      <c r="A2558" s="192">
        <v>132</v>
      </c>
      <c r="B2558" s="68"/>
      <c r="C2558" s="214" t="s">
        <v>59</v>
      </c>
      <c r="D2558" s="215">
        <v>45134</v>
      </c>
      <c r="E2558" s="192" t="s">
        <v>5272</v>
      </c>
      <c r="F2558" s="192" t="s">
        <v>12</v>
      </c>
      <c r="G2558" s="192">
        <v>1065288</v>
      </c>
      <c r="H2558" s="68"/>
      <c r="I2558" s="198" t="s">
        <v>6238</v>
      </c>
      <c r="J2558" s="68"/>
      <c r="K2558" s="68"/>
      <c r="L2558" s="68"/>
      <c r="M2558" s="68"/>
      <c r="N2558" s="362"/>
      <c r="O2558" s="362"/>
      <c r="P2558" s="216">
        <v>40.159999999999997</v>
      </c>
      <c r="Q2558" s="216">
        <v>0</v>
      </c>
      <c r="R2558" s="68" t="s">
        <v>638</v>
      </c>
      <c r="S2558" s="363"/>
      <c r="T2558" s="277"/>
    </row>
    <row r="2559" spans="1:20" ht="76.5">
      <c r="A2559" s="192">
        <v>585</v>
      </c>
      <c r="B2559" s="68"/>
      <c r="C2559" s="214" t="s">
        <v>171</v>
      </c>
      <c r="D2559" s="215">
        <v>45134</v>
      </c>
      <c r="E2559" s="192" t="s">
        <v>5273</v>
      </c>
      <c r="F2559" s="192" t="s">
        <v>6</v>
      </c>
      <c r="G2559" s="192">
        <v>1065326</v>
      </c>
      <c r="H2559" s="68"/>
      <c r="I2559" s="198" t="s">
        <v>6239</v>
      </c>
      <c r="J2559" s="68"/>
      <c r="K2559" s="68"/>
      <c r="L2559" s="68"/>
      <c r="M2559" s="68"/>
      <c r="N2559" s="362"/>
      <c r="O2559" s="362"/>
      <c r="P2559" s="216">
        <v>0</v>
      </c>
      <c r="Q2559" s="216">
        <v>12896.8</v>
      </c>
      <c r="R2559" s="68" t="s">
        <v>638</v>
      </c>
      <c r="S2559" s="363"/>
      <c r="T2559" s="277"/>
    </row>
    <row r="2560" spans="1:20" ht="63.75">
      <c r="A2560" s="192">
        <v>117</v>
      </c>
      <c r="B2560" s="68"/>
      <c r="C2560" s="214" t="s">
        <v>54</v>
      </c>
      <c r="D2560" s="215">
        <v>45134</v>
      </c>
      <c r="E2560" s="192" t="s">
        <v>5274</v>
      </c>
      <c r="F2560" s="192" t="s">
        <v>10</v>
      </c>
      <c r="G2560" s="192">
        <v>1065298</v>
      </c>
      <c r="H2560" s="68"/>
      <c r="I2560" s="198" t="s">
        <v>6240</v>
      </c>
      <c r="J2560" s="68"/>
      <c r="K2560" s="68"/>
      <c r="L2560" s="68"/>
      <c r="M2560" s="68"/>
      <c r="N2560" s="362"/>
      <c r="O2560" s="362"/>
      <c r="P2560" s="216">
        <v>50</v>
      </c>
      <c r="Q2560" s="216">
        <v>0</v>
      </c>
      <c r="R2560" s="68" t="s">
        <v>638</v>
      </c>
      <c r="S2560" s="363"/>
      <c r="T2560" s="277"/>
    </row>
    <row r="2561" spans="1:20" ht="89.25">
      <c r="A2561" s="192">
        <v>383</v>
      </c>
      <c r="B2561" s="68"/>
      <c r="C2561" s="214" t="s">
        <v>1246</v>
      </c>
      <c r="D2561" s="215">
        <v>45134</v>
      </c>
      <c r="E2561" s="192" t="s">
        <v>5275</v>
      </c>
      <c r="F2561" s="192" t="s">
        <v>10</v>
      </c>
      <c r="G2561" s="192">
        <v>1065272</v>
      </c>
      <c r="H2561" s="68"/>
      <c r="I2561" s="198" t="s">
        <v>6241</v>
      </c>
      <c r="J2561" s="68"/>
      <c r="K2561" s="68"/>
      <c r="L2561" s="68"/>
      <c r="M2561" s="68"/>
      <c r="N2561" s="362"/>
      <c r="O2561" s="362"/>
      <c r="P2561" s="216">
        <v>50</v>
      </c>
      <c r="Q2561" s="216">
        <v>0</v>
      </c>
      <c r="R2561" s="68" t="s">
        <v>638</v>
      </c>
      <c r="S2561" s="363"/>
      <c r="T2561" s="277"/>
    </row>
    <row r="2562" spans="1:20" ht="76.5">
      <c r="A2562" s="192">
        <v>389</v>
      </c>
      <c r="B2562" s="68"/>
      <c r="C2562" s="214" t="s">
        <v>1422</v>
      </c>
      <c r="D2562" s="215">
        <v>45134</v>
      </c>
      <c r="E2562" s="192" t="s">
        <v>5276</v>
      </c>
      <c r="F2562" s="192" t="s">
        <v>10</v>
      </c>
      <c r="G2562" s="192">
        <v>1065273</v>
      </c>
      <c r="H2562" s="68"/>
      <c r="I2562" s="198" t="s">
        <v>6242</v>
      </c>
      <c r="J2562" s="68"/>
      <c r="K2562" s="68"/>
      <c r="L2562" s="68"/>
      <c r="M2562" s="68"/>
      <c r="N2562" s="362"/>
      <c r="O2562" s="362"/>
      <c r="P2562" s="216">
        <v>50</v>
      </c>
      <c r="Q2562" s="216">
        <v>0</v>
      </c>
      <c r="R2562" s="68" t="s">
        <v>638</v>
      </c>
      <c r="S2562" s="363"/>
      <c r="T2562" s="277"/>
    </row>
    <row r="2563" spans="1:20" ht="76.5">
      <c r="A2563" s="192">
        <v>117</v>
      </c>
      <c r="B2563" s="68"/>
      <c r="C2563" s="214" t="s">
        <v>54</v>
      </c>
      <c r="D2563" s="215">
        <v>45134</v>
      </c>
      <c r="E2563" s="192" t="s">
        <v>5277</v>
      </c>
      <c r="F2563" s="192" t="s">
        <v>10</v>
      </c>
      <c r="G2563" s="192">
        <v>1065283</v>
      </c>
      <c r="H2563" s="68"/>
      <c r="I2563" s="198" t="s">
        <v>6243</v>
      </c>
      <c r="J2563" s="68"/>
      <c r="K2563" s="68"/>
      <c r="L2563" s="68"/>
      <c r="M2563" s="68"/>
      <c r="N2563" s="362"/>
      <c r="O2563" s="362"/>
      <c r="P2563" s="216">
        <v>50</v>
      </c>
      <c r="Q2563" s="216">
        <v>0</v>
      </c>
      <c r="R2563" s="68" t="s">
        <v>638</v>
      </c>
      <c r="S2563" s="363"/>
      <c r="T2563" s="277"/>
    </row>
    <row r="2564" spans="1:20" ht="76.5">
      <c r="A2564" s="192">
        <v>119</v>
      </c>
      <c r="B2564" s="68"/>
      <c r="C2564" s="214" t="s">
        <v>55</v>
      </c>
      <c r="D2564" s="215">
        <v>45134</v>
      </c>
      <c r="E2564" s="192" t="s">
        <v>5278</v>
      </c>
      <c r="F2564" s="192" t="s">
        <v>10</v>
      </c>
      <c r="G2564" s="192">
        <v>1065307</v>
      </c>
      <c r="H2564" s="68"/>
      <c r="I2564" s="198" t="s">
        <v>6244</v>
      </c>
      <c r="J2564" s="68"/>
      <c r="K2564" s="68"/>
      <c r="L2564" s="68"/>
      <c r="M2564" s="68"/>
      <c r="N2564" s="362"/>
      <c r="O2564" s="362"/>
      <c r="P2564" s="216">
        <v>50</v>
      </c>
      <c r="Q2564" s="216">
        <v>0</v>
      </c>
      <c r="R2564" s="68" t="s">
        <v>638</v>
      </c>
      <c r="S2564" s="363"/>
      <c r="T2564" s="277"/>
    </row>
    <row r="2565" spans="1:20" ht="76.5">
      <c r="A2565" s="192">
        <v>132</v>
      </c>
      <c r="B2565" s="68"/>
      <c r="C2565" s="214" t="s">
        <v>59</v>
      </c>
      <c r="D2565" s="215">
        <v>45134</v>
      </c>
      <c r="E2565" s="192" t="s">
        <v>5279</v>
      </c>
      <c r="F2565" s="192" t="s">
        <v>10</v>
      </c>
      <c r="G2565" s="192">
        <v>1065329</v>
      </c>
      <c r="H2565" s="68"/>
      <c r="I2565" s="198" t="s">
        <v>6245</v>
      </c>
      <c r="J2565" s="68"/>
      <c r="K2565" s="68"/>
      <c r="L2565" s="68"/>
      <c r="M2565" s="68"/>
      <c r="N2565" s="362"/>
      <c r="O2565" s="362"/>
      <c r="P2565" s="216">
        <v>603.94000000000005</v>
      </c>
      <c r="Q2565" s="216">
        <v>0</v>
      </c>
      <c r="R2565" s="68" t="s">
        <v>638</v>
      </c>
      <c r="S2565" s="363"/>
      <c r="T2565" s="277"/>
    </row>
    <row r="2566" spans="1:20" ht="76.5">
      <c r="A2566" s="192">
        <v>513</v>
      </c>
      <c r="B2566" s="68"/>
      <c r="C2566" s="214" t="s">
        <v>160</v>
      </c>
      <c r="D2566" s="215">
        <v>45134</v>
      </c>
      <c r="E2566" s="192" t="s">
        <v>5280</v>
      </c>
      <c r="F2566" s="192" t="s">
        <v>10</v>
      </c>
      <c r="G2566" s="192">
        <v>1065301</v>
      </c>
      <c r="H2566" s="68"/>
      <c r="I2566" s="198" t="s">
        <v>6246</v>
      </c>
      <c r="J2566" s="68"/>
      <c r="K2566" s="68"/>
      <c r="L2566" s="68"/>
      <c r="M2566" s="68"/>
      <c r="N2566" s="362"/>
      <c r="O2566" s="362"/>
      <c r="P2566" s="216">
        <v>50</v>
      </c>
      <c r="Q2566" s="216">
        <v>0</v>
      </c>
      <c r="R2566" s="68" t="s">
        <v>638</v>
      </c>
      <c r="S2566" s="363"/>
      <c r="T2566" s="277"/>
    </row>
    <row r="2567" spans="1:20" ht="51">
      <c r="A2567" s="192">
        <v>35</v>
      </c>
      <c r="B2567" s="68"/>
      <c r="C2567" s="214" t="s">
        <v>43</v>
      </c>
      <c r="D2567" s="215">
        <v>45135</v>
      </c>
      <c r="E2567" s="192" t="s">
        <v>5281</v>
      </c>
      <c r="F2567" s="192" t="s">
        <v>639</v>
      </c>
      <c r="G2567" s="192">
        <v>6151806</v>
      </c>
      <c r="H2567" s="68"/>
      <c r="I2567" s="198" t="s">
        <v>6247</v>
      </c>
      <c r="J2567" s="68"/>
      <c r="K2567" s="68"/>
      <c r="L2567" s="68"/>
      <c r="M2567" s="68"/>
      <c r="N2567" s="362"/>
      <c r="O2567" s="362"/>
      <c r="P2567" s="216">
        <v>0</v>
      </c>
      <c r="Q2567" s="216">
        <v>1027.3499999999999</v>
      </c>
      <c r="R2567" s="68" t="s">
        <v>638</v>
      </c>
      <c r="S2567" s="363"/>
      <c r="T2567" s="277"/>
    </row>
    <row r="2568" spans="1:20" ht="76.5">
      <c r="A2568" s="192">
        <v>862</v>
      </c>
      <c r="B2568" s="68"/>
      <c r="C2568" s="214" t="s">
        <v>187</v>
      </c>
      <c r="D2568" s="215">
        <v>45135</v>
      </c>
      <c r="E2568" s="192" t="s">
        <v>5281</v>
      </c>
      <c r="F2568" s="192" t="s">
        <v>639</v>
      </c>
      <c r="G2568" s="192">
        <v>6138721</v>
      </c>
      <c r="H2568" s="68"/>
      <c r="I2568" s="198" t="s">
        <v>6248</v>
      </c>
      <c r="J2568" s="68"/>
      <c r="K2568" s="68"/>
      <c r="L2568" s="68"/>
      <c r="M2568" s="68"/>
      <c r="N2568" s="362"/>
      <c r="O2568" s="362"/>
      <c r="P2568" s="216">
        <v>0</v>
      </c>
      <c r="Q2568" s="216">
        <v>18925.66</v>
      </c>
      <c r="R2568" s="68" t="s">
        <v>638</v>
      </c>
      <c r="S2568" s="363"/>
      <c r="T2568" s="277"/>
    </row>
    <row r="2569" spans="1:20" ht="76.5">
      <c r="A2569" s="192">
        <v>862</v>
      </c>
      <c r="B2569" s="68"/>
      <c r="C2569" s="214" t="s">
        <v>187</v>
      </c>
      <c r="D2569" s="215">
        <v>45135</v>
      </c>
      <c r="E2569" s="192" t="s">
        <v>5281</v>
      </c>
      <c r="F2569" s="192" t="s">
        <v>639</v>
      </c>
      <c r="G2569" s="192">
        <v>6138727</v>
      </c>
      <c r="H2569" s="68"/>
      <c r="I2569" s="198" t="s">
        <v>6249</v>
      </c>
      <c r="J2569" s="68"/>
      <c r="K2569" s="68"/>
      <c r="L2569" s="68"/>
      <c r="M2569" s="68"/>
      <c r="N2569" s="362"/>
      <c r="O2569" s="362"/>
      <c r="P2569" s="216">
        <v>0</v>
      </c>
      <c r="Q2569" s="216">
        <v>4992.37</v>
      </c>
      <c r="R2569" s="68" t="s">
        <v>638</v>
      </c>
      <c r="S2569" s="363"/>
      <c r="T2569" s="277"/>
    </row>
    <row r="2570" spans="1:20" ht="76.5">
      <c r="A2570" s="192">
        <v>862</v>
      </c>
      <c r="B2570" s="68"/>
      <c r="C2570" s="214" t="s">
        <v>187</v>
      </c>
      <c r="D2570" s="215">
        <v>45135</v>
      </c>
      <c r="E2570" s="192" t="s">
        <v>5281</v>
      </c>
      <c r="F2570" s="192" t="s">
        <v>639</v>
      </c>
      <c r="G2570" s="192">
        <v>6147873</v>
      </c>
      <c r="H2570" s="68"/>
      <c r="I2570" s="198" t="s">
        <v>6250</v>
      </c>
      <c r="J2570" s="68"/>
      <c r="K2570" s="68"/>
      <c r="L2570" s="68"/>
      <c r="M2570" s="68"/>
      <c r="N2570" s="362"/>
      <c r="O2570" s="362"/>
      <c r="P2570" s="216">
        <v>0</v>
      </c>
      <c r="Q2570" s="216">
        <v>449609.35</v>
      </c>
      <c r="R2570" s="68" t="s">
        <v>638</v>
      </c>
      <c r="S2570" s="363"/>
      <c r="T2570" s="277"/>
    </row>
    <row r="2571" spans="1:20" ht="76.5">
      <c r="A2571" s="192">
        <v>862</v>
      </c>
      <c r="B2571" s="68"/>
      <c r="C2571" s="214" t="s">
        <v>187</v>
      </c>
      <c r="D2571" s="215">
        <v>45135</v>
      </c>
      <c r="E2571" s="192" t="s">
        <v>5281</v>
      </c>
      <c r="F2571" s="192" t="s">
        <v>639</v>
      </c>
      <c r="G2571" s="192">
        <v>6138760</v>
      </c>
      <c r="H2571" s="68"/>
      <c r="I2571" s="198" t="s">
        <v>6251</v>
      </c>
      <c r="J2571" s="68"/>
      <c r="K2571" s="68"/>
      <c r="L2571" s="68"/>
      <c r="M2571" s="68"/>
      <c r="N2571" s="362"/>
      <c r="O2571" s="362"/>
      <c r="P2571" s="216">
        <v>0</v>
      </c>
      <c r="Q2571" s="216">
        <v>5673.44</v>
      </c>
      <c r="R2571" s="68" t="s">
        <v>638</v>
      </c>
      <c r="S2571" s="363"/>
      <c r="T2571" s="277"/>
    </row>
    <row r="2572" spans="1:20" ht="63.75">
      <c r="A2572" s="192" t="s">
        <v>542</v>
      </c>
      <c r="B2572" s="68"/>
      <c r="C2572" s="214" t="s">
        <v>691</v>
      </c>
      <c r="D2572" s="215">
        <v>45135</v>
      </c>
      <c r="E2572" s="192" t="s">
        <v>5281</v>
      </c>
      <c r="F2572" s="192" t="s">
        <v>639</v>
      </c>
      <c r="G2572" s="192">
        <v>6147854</v>
      </c>
      <c r="H2572" s="68"/>
      <c r="I2572" s="198" t="s">
        <v>6252</v>
      </c>
      <c r="J2572" s="68"/>
      <c r="K2572" s="68"/>
      <c r="L2572" s="68"/>
      <c r="M2572" s="68"/>
      <c r="N2572" s="362"/>
      <c r="O2572" s="362"/>
      <c r="P2572" s="216">
        <v>0</v>
      </c>
      <c r="Q2572" s="216">
        <v>7540906.7199999997</v>
      </c>
      <c r="R2572" s="68" t="s">
        <v>638</v>
      </c>
      <c r="S2572" s="363"/>
      <c r="T2572" s="277"/>
    </row>
    <row r="2573" spans="1:20" ht="51">
      <c r="A2573" s="192">
        <v>66</v>
      </c>
      <c r="B2573" s="68"/>
      <c r="C2573" s="214" t="s">
        <v>46</v>
      </c>
      <c r="D2573" s="215">
        <v>45135</v>
      </c>
      <c r="E2573" s="192" t="s">
        <v>5282</v>
      </c>
      <c r="F2573" s="192" t="s">
        <v>3</v>
      </c>
      <c r="G2573" s="192">
        <v>2129156</v>
      </c>
      <c r="H2573" s="68"/>
      <c r="I2573" s="198" t="s">
        <v>6253</v>
      </c>
      <c r="J2573" s="68"/>
      <c r="K2573" s="68"/>
      <c r="L2573" s="68"/>
      <c r="M2573" s="68"/>
      <c r="N2573" s="362"/>
      <c r="O2573" s="362"/>
      <c r="P2573" s="216">
        <v>0</v>
      </c>
      <c r="Q2573" s="216">
        <v>238</v>
      </c>
      <c r="R2573" s="68" t="s">
        <v>638</v>
      </c>
      <c r="S2573" s="363"/>
      <c r="T2573" s="277"/>
    </row>
    <row r="2574" spans="1:20" ht="63.75">
      <c r="A2574" s="192">
        <v>25</v>
      </c>
      <c r="B2574" s="68"/>
      <c r="C2574" s="214" t="s">
        <v>42</v>
      </c>
      <c r="D2574" s="215">
        <v>45135</v>
      </c>
      <c r="E2574" s="192" t="s">
        <v>5283</v>
      </c>
      <c r="F2574" s="192" t="s">
        <v>3</v>
      </c>
      <c r="G2574" s="192">
        <v>2129159</v>
      </c>
      <c r="H2574" s="68"/>
      <c r="I2574" s="198" t="s">
        <v>6254</v>
      </c>
      <c r="J2574" s="68"/>
      <c r="K2574" s="68"/>
      <c r="L2574" s="68"/>
      <c r="M2574" s="68"/>
      <c r="N2574" s="362"/>
      <c r="O2574" s="362"/>
      <c r="P2574" s="216">
        <v>0</v>
      </c>
      <c r="Q2574" s="216">
        <v>83.91</v>
      </c>
      <c r="R2574" s="68" t="s">
        <v>638</v>
      </c>
      <c r="S2574" s="363"/>
      <c r="T2574" s="277"/>
    </row>
    <row r="2575" spans="1:20" ht="51">
      <c r="A2575" s="192">
        <v>650</v>
      </c>
      <c r="B2575" s="68"/>
      <c r="C2575" s="214" t="s">
        <v>175</v>
      </c>
      <c r="D2575" s="215">
        <v>45135</v>
      </c>
      <c r="E2575" s="192" t="s">
        <v>5284</v>
      </c>
      <c r="F2575" s="192" t="s">
        <v>3</v>
      </c>
      <c r="G2575" s="192">
        <v>2129163</v>
      </c>
      <c r="H2575" s="68"/>
      <c r="I2575" s="198" t="s">
        <v>6255</v>
      </c>
      <c r="J2575" s="68"/>
      <c r="K2575" s="68"/>
      <c r="L2575" s="68"/>
      <c r="M2575" s="68"/>
      <c r="N2575" s="362"/>
      <c r="O2575" s="362"/>
      <c r="P2575" s="216">
        <v>0</v>
      </c>
      <c r="Q2575" s="216">
        <v>120</v>
      </c>
      <c r="R2575" s="68" t="s">
        <v>638</v>
      </c>
      <c r="S2575" s="363"/>
      <c r="T2575" s="277"/>
    </row>
    <row r="2576" spans="1:20" ht="51">
      <c r="A2576" s="192">
        <v>213</v>
      </c>
      <c r="B2576" s="68"/>
      <c r="C2576" s="214" t="s">
        <v>91</v>
      </c>
      <c r="D2576" s="215">
        <v>45135</v>
      </c>
      <c r="E2576" s="192" t="s">
        <v>5285</v>
      </c>
      <c r="F2576" s="192" t="s">
        <v>3</v>
      </c>
      <c r="G2576" s="192">
        <v>2129165</v>
      </c>
      <c r="H2576" s="68"/>
      <c r="I2576" s="198" t="s">
        <v>6256</v>
      </c>
      <c r="J2576" s="68"/>
      <c r="K2576" s="68"/>
      <c r="L2576" s="68"/>
      <c r="M2576" s="68"/>
      <c r="N2576" s="362"/>
      <c r="O2576" s="362"/>
      <c r="P2576" s="216">
        <v>0</v>
      </c>
      <c r="Q2576" s="216">
        <v>71</v>
      </c>
      <c r="R2576" s="68" t="s">
        <v>638</v>
      </c>
      <c r="S2576" s="363"/>
      <c r="T2576" s="277"/>
    </row>
    <row r="2577" spans="1:20" ht="38.25">
      <c r="A2577" s="192">
        <v>213</v>
      </c>
      <c r="B2577" s="68"/>
      <c r="C2577" s="214" t="s">
        <v>91</v>
      </c>
      <c r="D2577" s="215">
        <v>45135</v>
      </c>
      <c r="E2577" s="192" t="s">
        <v>5286</v>
      </c>
      <c r="F2577" s="192" t="s">
        <v>3</v>
      </c>
      <c r="G2577" s="192">
        <v>2129166</v>
      </c>
      <c r="H2577" s="68"/>
      <c r="I2577" s="198" t="s">
        <v>6257</v>
      </c>
      <c r="J2577" s="68"/>
      <c r="K2577" s="68"/>
      <c r="L2577" s="68"/>
      <c r="M2577" s="68"/>
      <c r="N2577" s="362"/>
      <c r="O2577" s="362"/>
      <c r="P2577" s="216">
        <v>0</v>
      </c>
      <c r="Q2577" s="216">
        <v>102</v>
      </c>
      <c r="R2577" s="68" t="s">
        <v>638</v>
      </c>
      <c r="S2577" s="363"/>
      <c r="T2577" s="277"/>
    </row>
    <row r="2578" spans="1:20" ht="38.25">
      <c r="A2578" s="192">
        <v>213</v>
      </c>
      <c r="B2578" s="68"/>
      <c r="C2578" s="214" t="s">
        <v>91</v>
      </c>
      <c r="D2578" s="215">
        <v>45135</v>
      </c>
      <c r="E2578" s="192" t="s">
        <v>5287</v>
      </c>
      <c r="F2578" s="192" t="s">
        <v>3</v>
      </c>
      <c r="G2578" s="192">
        <v>2129168</v>
      </c>
      <c r="H2578" s="68"/>
      <c r="I2578" s="198" t="s">
        <v>6258</v>
      </c>
      <c r="J2578" s="68"/>
      <c r="K2578" s="68"/>
      <c r="L2578" s="68"/>
      <c r="M2578" s="68"/>
      <c r="N2578" s="362"/>
      <c r="O2578" s="362"/>
      <c r="P2578" s="216">
        <v>0</v>
      </c>
      <c r="Q2578" s="216">
        <v>102</v>
      </c>
      <c r="R2578" s="68" t="s">
        <v>638</v>
      </c>
      <c r="S2578" s="363"/>
      <c r="T2578" s="277"/>
    </row>
    <row r="2579" spans="1:20" ht="38.25">
      <c r="A2579" s="192">
        <v>213</v>
      </c>
      <c r="B2579" s="68"/>
      <c r="C2579" s="214" t="s">
        <v>91</v>
      </c>
      <c r="D2579" s="215">
        <v>45135</v>
      </c>
      <c r="E2579" s="192" t="s">
        <v>5288</v>
      </c>
      <c r="F2579" s="192" t="s">
        <v>3</v>
      </c>
      <c r="G2579" s="192">
        <v>2129169</v>
      </c>
      <c r="H2579" s="68"/>
      <c r="I2579" s="198" t="s">
        <v>6259</v>
      </c>
      <c r="J2579" s="68"/>
      <c r="K2579" s="68"/>
      <c r="L2579" s="68"/>
      <c r="M2579" s="68"/>
      <c r="N2579" s="362"/>
      <c r="O2579" s="362"/>
      <c r="P2579" s="216">
        <v>0</v>
      </c>
      <c r="Q2579" s="216">
        <v>5</v>
      </c>
      <c r="R2579" s="68" t="s">
        <v>638</v>
      </c>
      <c r="S2579" s="363"/>
      <c r="T2579" s="277"/>
    </row>
    <row r="2580" spans="1:20" ht="51">
      <c r="A2580" s="192">
        <v>46</v>
      </c>
      <c r="B2580" s="68"/>
      <c r="C2580" s="214" t="s">
        <v>1379</v>
      </c>
      <c r="D2580" s="215">
        <v>45135</v>
      </c>
      <c r="E2580" s="192" t="s">
        <v>5289</v>
      </c>
      <c r="F2580" s="192" t="s">
        <v>3</v>
      </c>
      <c r="G2580" s="192">
        <v>2129175</v>
      </c>
      <c r="H2580" s="68"/>
      <c r="I2580" s="198" t="s">
        <v>6260</v>
      </c>
      <c r="J2580" s="68"/>
      <c r="K2580" s="68"/>
      <c r="L2580" s="68"/>
      <c r="M2580" s="68"/>
      <c r="N2580" s="362"/>
      <c r="O2580" s="362"/>
      <c r="P2580" s="216">
        <v>0</v>
      </c>
      <c r="Q2580" s="216">
        <v>4000</v>
      </c>
      <c r="R2580" s="68" t="s">
        <v>638</v>
      </c>
      <c r="S2580" s="363"/>
      <c r="T2580" s="277"/>
    </row>
    <row r="2581" spans="1:20" ht="51">
      <c r="A2581" s="192">
        <v>283</v>
      </c>
      <c r="B2581" s="68"/>
      <c r="C2581" s="214" t="s">
        <v>115</v>
      </c>
      <c r="D2581" s="215">
        <v>45135</v>
      </c>
      <c r="E2581" s="192" t="s">
        <v>5290</v>
      </c>
      <c r="F2581" s="192" t="s">
        <v>3</v>
      </c>
      <c r="G2581" s="192">
        <v>2129178</v>
      </c>
      <c r="H2581" s="68"/>
      <c r="I2581" s="198" t="s">
        <v>6261</v>
      </c>
      <c r="J2581" s="68"/>
      <c r="K2581" s="68"/>
      <c r="L2581" s="68"/>
      <c r="M2581" s="68"/>
      <c r="N2581" s="362"/>
      <c r="O2581" s="362"/>
      <c r="P2581" s="216">
        <v>0</v>
      </c>
      <c r="Q2581" s="216">
        <v>300</v>
      </c>
      <c r="R2581" s="68" t="s">
        <v>638</v>
      </c>
      <c r="S2581" s="363"/>
      <c r="T2581" s="277"/>
    </row>
    <row r="2582" spans="1:20" ht="63.75">
      <c r="A2582" s="192">
        <v>283</v>
      </c>
      <c r="B2582" s="68"/>
      <c r="C2582" s="214" t="s">
        <v>115</v>
      </c>
      <c r="D2582" s="215">
        <v>45135</v>
      </c>
      <c r="E2582" s="192" t="s">
        <v>5291</v>
      </c>
      <c r="F2582" s="192" t="s">
        <v>3</v>
      </c>
      <c r="G2582" s="192">
        <v>2129179</v>
      </c>
      <c r="H2582" s="68"/>
      <c r="I2582" s="198" t="s">
        <v>6262</v>
      </c>
      <c r="J2582" s="68"/>
      <c r="K2582" s="68"/>
      <c r="L2582" s="68"/>
      <c r="M2582" s="68"/>
      <c r="N2582" s="362"/>
      <c r="O2582" s="362"/>
      <c r="P2582" s="216">
        <v>0</v>
      </c>
      <c r="Q2582" s="216">
        <v>120.34</v>
      </c>
      <c r="R2582" s="68" t="s">
        <v>638</v>
      </c>
      <c r="S2582" s="363"/>
      <c r="T2582" s="277"/>
    </row>
    <row r="2583" spans="1:20" ht="63.75">
      <c r="A2583" s="192">
        <v>46</v>
      </c>
      <c r="B2583" s="68"/>
      <c r="C2583" s="214" t="s">
        <v>1379</v>
      </c>
      <c r="D2583" s="215">
        <v>45135</v>
      </c>
      <c r="E2583" s="192" t="s">
        <v>5292</v>
      </c>
      <c r="F2583" s="192" t="s">
        <v>3</v>
      </c>
      <c r="G2583" s="192">
        <v>2129182</v>
      </c>
      <c r="H2583" s="68"/>
      <c r="I2583" s="198" t="s">
        <v>6263</v>
      </c>
      <c r="J2583" s="68"/>
      <c r="K2583" s="68"/>
      <c r="L2583" s="68"/>
      <c r="M2583" s="68"/>
      <c r="N2583" s="362"/>
      <c r="O2583" s="362"/>
      <c r="P2583" s="216">
        <v>0</v>
      </c>
      <c r="Q2583" s="216">
        <v>500</v>
      </c>
      <c r="R2583" s="68" t="s">
        <v>638</v>
      </c>
      <c r="S2583" s="363"/>
      <c r="T2583" s="277"/>
    </row>
    <row r="2584" spans="1:20" ht="51">
      <c r="A2584" s="192">
        <v>46</v>
      </c>
      <c r="B2584" s="68"/>
      <c r="C2584" s="214" t="s">
        <v>1379</v>
      </c>
      <c r="D2584" s="215">
        <v>45135</v>
      </c>
      <c r="E2584" s="192" t="s">
        <v>5293</v>
      </c>
      <c r="F2584" s="192" t="s">
        <v>3</v>
      </c>
      <c r="G2584" s="192">
        <v>2129185</v>
      </c>
      <c r="H2584" s="68"/>
      <c r="I2584" s="198" t="s">
        <v>6264</v>
      </c>
      <c r="J2584" s="68"/>
      <c r="K2584" s="68"/>
      <c r="L2584" s="68"/>
      <c r="M2584" s="68"/>
      <c r="N2584" s="362"/>
      <c r="O2584" s="362"/>
      <c r="P2584" s="216">
        <v>0</v>
      </c>
      <c r="Q2584" s="216">
        <v>2500</v>
      </c>
      <c r="R2584" s="68" t="s">
        <v>638</v>
      </c>
      <c r="S2584" s="363"/>
      <c r="T2584" s="277"/>
    </row>
    <row r="2585" spans="1:20" ht="51">
      <c r="A2585" s="192">
        <v>650</v>
      </c>
      <c r="B2585" s="68"/>
      <c r="C2585" s="214" t="s">
        <v>175</v>
      </c>
      <c r="D2585" s="215">
        <v>45135</v>
      </c>
      <c r="E2585" s="192" t="s">
        <v>5294</v>
      </c>
      <c r="F2585" s="192" t="s">
        <v>3</v>
      </c>
      <c r="G2585" s="192">
        <v>2129188</v>
      </c>
      <c r="H2585" s="68"/>
      <c r="I2585" s="198" t="s">
        <v>6265</v>
      </c>
      <c r="J2585" s="68"/>
      <c r="K2585" s="68"/>
      <c r="L2585" s="68"/>
      <c r="M2585" s="68"/>
      <c r="N2585" s="362"/>
      <c r="O2585" s="362"/>
      <c r="P2585" s="216">
        <v>0</v>
      </c>
      <c r="Q2585" s="216">
        <v>100</v>
      </c>
      <c r="R2585" s="68" t="s">
        <v>638</v>
      </c>
      <c r="S2585" s="363"/>
      <c r="T2585" s="277"/>
    </row>
    <row r="2586" spans="1:20" ht="51">
      <c r="A2586" s="192" t="s">
        <v>542</v>
      </c>
      <c r="B2586" s="68"/>
      <c r="C2586" s="214" t="s">
        <v>691</v>
      </c>
      <c r="D2586" s="215">
        <v>45135</v>
      </c>
      <c r="E2586" s="192" t="s">
        <v>5295</v>
      </c>
      <c r="F2586" s="192" t="s">
        <v>10</v>
      </c>
      <c r="G2586" s="192">
        <v>17608</v>
      </c>
      <c r="H2586" s="68"/>
      <c r="I2586" s="198" t="s">
        <v>6266</v>
      </c>
      <c r="J2586" s="68"/>
      <c r="K2586" s="68"/>
      <c r="L2586" s="68"/>
      <c r="M2586" s="68"/>
      <c r="N2586" s="362"/>
      <c r="O2586" s="362"/>
      <c r="P2586" s="216">
        <v>304.23</v>
      </c>
      <c r="Q2586" s="216">
        <v>0</v>
      </c>
      <c r="R2586" s="68" t="s">
        <v>638</v>
      </c>
      <c r="S2586" s="363"/>
      <c r="T2586" s="277"/>
    </row>
    <row r="2587" spans="1:20" ht="63.75">
      <c r="A2587" s="192" t="s">
        <v>542</v>
      </c>
      <c r="B2587" s="68"/>
      <c r="C2587" s="214" t="s">
        <v>691</v>
      </c>
      <c r="D2587" s="215">
        <v>45135</v>
      </c>
      <c r="E2587" s="192" t="s">
        <v>5296</v>
      </c>
      <c r="F2587" s="192" t="s">
        <v>10</v>
      </c>
      <c r="G2587" s="192">
        <v>17596</v>
      </c>
      <c r="H2587" s="68"/>
      <c r="I2587" s="198" t="s">
        <v>6267</v>
      </c>
      <c r="J2587" s="68"/>
      <c r="K2587" s="68"/>
      <c r="L2587" s="68"/>
      <c r="M2587" s="68"/>
      <c r="N2587" s="362"/>
      <c r="O2587" s="362"/>
      <c r="P2587" s="216">
        <v>7411.6</v>
      </c>
      <c r="Q2587" s="216">
        <v>0</v>
      </c>
      <c r="R2587" s="68" t="s">
        <v>638</v>
      </c>
      <c r="S2587" s="363"/>
      <c r="T2587" s="277"/>
    </row>
    <row r="2588" spans="1:20" ht="51">
      <c r="A2588" s="192" t="s">
        <v>542</v>
      </c>
      <c r="B2588" s="68"/>
      <c r="C2588" s="214" t="s">
        <v>691</v>
      </c>
      <c r="D2588" s="215">
        <v>45135</v>
      </c>
      <c r="E2588" s="192" t="s">
        <v>5297</v>
      </c>
      <c r="F2588" s="192" t="s">
        <v>10</v>
      </c>
      <c r="G2588" s="192">
        <v>17610</v>
      </c>
      <c r="H2588" s="68"/>
      <c r="I2588" s="198" t="s">
        <v>6268</v>
      </c>
      <c r="J2588" s="68"/>
      <c r="K2588" s="68"/>
      <c r="L2588" s="68"/>
      <c r="M2588" s="68"/>
      <c r="N2588" s="362"/>
      <c r="O2588" s="362"/>
      <c r="P2588" s="216">
        <v>333.11</v>
      </c>
      <c r="Q2588" s="216">
        <v>0</v>
      </c>
      <c r="R2588" s="68" t="s">
        <v>638</v>
      </c>
      <c r="S2588" s="363"/>
      <c r="T2588" s="277"/>
    </row>
    <row r="2589" spans="1:20" ht="63.75">
      <c r="A2589" s="192" t="s">
        <v>542</v>
      </c>
      <c r="B2589" s="68"/>
      <c r="C2589" s="214" t="s">
        <v>691</v>
      </c>
      <c r="D2589" s="215">
        <v>45135</v>
      </c>
      <c r="E2589" s="192" t="s">
        <v>5298</v>
      </c>
      <c r="F2589" s="192" t="s">
        <v>10</v>
      </c>
      <c r="G2589" s="192">
        <v>17604</v>
      </c>
      <c r="H2589" s="68"/>
      <c r="I2589" s="198" t="s">
        <v>6269</v>
      </c>
      <c r="J2589" s="68"/>
      <c r="K2589" s="68"/>
      <c r="L2589" s="68"/>
      <c r="M2589" s="68"/>
      <c r="N2589" s="362"/>
      <c r="O2589" s="362"/>
      <c r="P2589" s="216">
        <v>2508.2800000000002</v>
      </c>
      <c r="Q2589" s="216">
        <v>0</v>
      </c>
      <c r="R2589" s="68" t="s">
        <v>638</v>
      </c>
      <c r="S2589" s="363"/>
      <c r="T2589" s="277"/>
    </row>
    <row r="2590" spans="1:20" ht="51">
      <c r="A2590" s="192">
        <v>132</v>
      </c>
      <c r="B2590" s="68"/>
      <c r="C2590" s="214" t="s">
        <v>59</v>
      </c>
      <c r="D2590" s="215">
        <v>45135</v>
      </c>
      <c r="E2590" s="192" t="s">
        <v>5299</v>
      </c>
      <c r="F2590" s="192" t="s">
        <v>3</v>
      </c>
      <c r="G2590" s="192">
        <v>2129196</v>
      </c>
      <c r="H2590" s="68"/>
      <c r="I2590" s="198" t="s">
        <v>6270</v>
      </c>
      <c r="J2590" s="68"/>
      <c r="K2590" s="68"/>
      <c r="L2590" s="68"/>
      <c r="M2590" s="68"/>
      <c r="N2590" s="362"/>
      <c r="O2590" s="362"/>
      <c r="P2590" s="216">
        <v>0</v>
      </c>
      <c r="Q2590" s="216">
        <v>16</v>
      </c>
      <c r="R2590" s="68" t="s">
        <v>638</v>
      </c>
      <c r="S2590" s="363"/>
      <c r="T2590" s="277"/>
    </row>
    <row r="2591" spans="1:20" ht="51">
      <c r="A2591" s="192">
        <v>132</v>
      </c>
      <c r="B2591" s="68"/>
      <c r="C2591" s="214" t="s">
        <v>59</v>
      </c>
      <c r="D2591" s="215">
        <v>45135</v>
      </c>
      <c r="E2591" s="192" t="s">
        <v>5300</v>
      </c>
      <c r="F2591" s="192" t="s">
        <v>3</v>
      </c>
      <c r="G2591" s="192">
        <v>2129197</v>
      </c>
      <c r="H2591" s="68"/>
      <c r="I2591" s="198" t="s">
        <v>6271</v>
      </c>
      <c r="J2591" s="68"/>
      <c r="K2591" s="68"/>
      <c r="L2591" s="68"/>
      <c r="M2591" s="68"/>
      <c r="N2591" s="362"/>
      <c r="O2591" s="362"/>
      <c r="P2591" s="216">
        <v>0</v>
      </c>
      <c r="Q2591" s="216">
        <v>2</v>
      </c>
      <c r="R2591" s="68" t="s">
        <v>638</v>
      </c>
      <c r="S2591" s="363"/>
      <c r="T2591" s="277"/>
    </row>
    <row r="2592" spans="1:20" ht="63.75">
      <c r="A2592" s="192">
        <v>20</v>
      </c>
      <c r="B2592" s="68"/>
      <c r="C2592" s="214" t="s">
        <v>41</v>
      </c>
      <c r="D2592" s="215">
        <v>45135</v>
      </c>
      <c r="E2592" s="192" t="s">
        <v>5301</v>
      </c>
      <c r="F2592" s="192" t="s">
        <v>3</v>
      </c>
      <c r="G2592" s="192">
        <v>2129206</v>
      </c>
      <c r="H2592" s="68"/>
      <c r="I2592" s="198" t="s">
        <v>6272</v>
      </c>
      <c r="J2592" s="68"/>
      <c r="K2592" s="68"/>
      <c r="L2592" s="68"/>
      <c r="M2592" s="68"/>
      <c r="N2592" s="362"/>
      <c r="O2592" s="362"/>
      <c r="P2592" s="216">
        <v>0</v>
      </c>
      <c r="Q2592" s="216">
        <v>404.55</v>
      </c>
      <c r="R2592" s="68" t="s">
        <v>638</v>
      </c>
      <c r="S2592" s="363"/>
      <c r="T2592" s="277"/>
    </row>
    <row r="2593" spans="1:20" ht="63.75">
      <c r="A2593" s="192">
        <v>20</v>
      </c>
      <c r="B2593" s="68"/>
      <c r="C2593" s="214" t="s">
        <v>41</v>
      </c>
      <c r="D2593" s="215">
        <v>45135</v>
      </c>
      <c r="E2593" s="192" t="s">
        <v>5302</v>
      </c>
      <c r="F2593" s="192" t="s">
        <v>3</v>
      </c>
      <c r="G2593" s="192">
        <v>2129208</v>
      </c>
      <c r="H2593" s="68"/>
      <c r="I2593" s="198" t="s">
        <v>6273</v>
      </c>
      <c r="J2593" s="68"/>
      <c r="K2593" s="68"/>
      <c r="L2593" s="68"/>
      <c r="M2593" s="68"/>
      <c r="N2593" s="362"/>
      <c r="O2593" s="362"/>
      <c r="P2593" s="216">
        <v>0</v>
      </c>
      <c r="Q2593" s="216">
        <v>404.55</v>
      </c>
      <c r="R2593" s="68" t="s">
        <v>638</v>
      </c>
      <c r="S2593" s="363"/>
      <c r="T2593" s="277"/>
    </row>
    <row r="2594" spans="1:20" ht="51">
      <c r="A2594" s="192">
        <v>137</v>
      </c>
      <c r="B2594" s="68"/>
      <c r="C2594" s="214" t="s">
        <v>62</v>
      </c>
      <c r="D2594" s="215">
        <v>45135</v>
      </c>
      <c r="E2594" s="192" t="s">
        <v>5303</v>
      </c>
      <c r="F2594" s="192" t="s">
        <v>3</v>
      </c>
      <c r="G2594" s="192">
        <v>2129224</v>
      </c>
      <c r="H2594" s="68"/>
      <c r="I2594" s="198" t="s">
        <v>6274</v>
      </c>
      <c r="J2594" s="68"/>
      <c r="K2594" s="68"/>
      <c r="L2594" s="68"/>
      <c r="M2594" s="68"/>
      <c r="N2594" s="362"/>
      <c r="O2594" s="362"/>
      <c r="P2594" s="216">
        <v>0</v>
      </c>
      <c r="Q2594" s="216">
        <v>371</v>
      </c>
      <c r="R2594" s="68" t="s">
        <v>638</v>
      </c>
      <c r="S2594" s="363"/>
      <c r="T2594" s="277"/>
    </row>
    <row r="2595" spans="1:20" ht="51">
      <c r="A2595" s="192">
        <v>132</v>
      </c>
      <c r="B2595" s="68"/>
      <c r="C2595" s="214" t="s">
        <v>59</v>
      </c>
      <c r="D2595" s="215">
        <v>45135</v>
      </c>
      <c r="E2595" s="192" t="s">
        <v>5304</v>
      </c>
      <c r="F2595" s="192" t="s">
        <v>3</v>
      </c>
      <c r="G2595" s="192">
        <v>2129231</v>
      </c>
      <c r="H2595" s="68"/>
      <c r="I2595" s="198" t="s">
        <v>6275</v>
      </c>
      <c r="J2595" s="68"/>
      <c r="K2595" s="68"/>
      <c r="L2595" s="68"/>
      <c r="M2595" s="68"/>
      <c r="N2595" s="362"/>
      <c r="O2595" s="362"/>
      <c r="P2595" s="216">
        <v>0</v>
      </c>
      <c r="Q2595" s="216">
        <v>4</v>
      </c>
      <c r="R2595" s="68" t="s">
        <v>638</v>
      </c>
      <c r="S2595" s="363"/>
      <c r="T2595" s="277"/>
    </row>
    <row r="2596" spans="1:20" ht="51">
      <c r="A2596" s="192">
        <v>650</v>
      </c>
      <c r="B2596" s="68"/>
      <c r="C2596" s="214" t="s">
        <v>175</v>
      </c>
      <c r="D2596" s="215">
        <v>45135</v>
      </c>
      <c r="E2596" s="192" t="s">
        <v>5305</v>
      </c>
      <c r="F2596" s="192" t="s">
        <v>3</v>
      </c>
      <c r="G2596" s="192">
        <v>2129248</v>
      </c>
      <c r="H2596" s="68"/>
      <c r="I2596" s="198" t="s">
        <v>6276</v>
      </c>
      <c r="J2596" s="68"/>
      <c r="K2596" s="68"/>
      <c r="L2596" s="68"/>
      <c r="M2596" s="68"/>
      <c r="N2596" s="362"/>
      <c r="O2596" s="362"/>
      <c r="P2596" s="216">
        <v>0</v>
      </c>
      <c r="Q2596" s="216">
        <v>100</v>
      </c>
      <c r="R2596" s="68" t="s">
        <v>638</v>
      </c>
      <c r="S2596" s="363"/>
      <c r="T2596" s="277"/>
    </row>
    <row r="2597" spans="1:20" ht="63.75">
      <c r="A2597" s="192" t="s">
        <v>542</v>
      </c>
      <c r="B2597" s="68"/>
      <c r="C2597" s="214" t="s">
        <v>691</v>
      </c>
      <c r="D2597" s="215">
        <v>45135</v>
      </c>
      <c r="E2597" s="192" t="s">
        <v>5306</v>
      </c>
      <c r="F2597" s="192" t="s">
        <v>6</v>
      </c>
      <c r="G2597" s="192">
        <v>1851471</v>
      </c>
      <c r="H2597" s="68"/>
      <c r="I2597" s="198" t="s">
        <v>6277</v>
      </c>
      <c r="J2597" s="68"/>
      <c r="K2597" s="68"/>
      <c r="L2597" s="68"/>
      <c r="M2597" s="68"/>
      <c r="N2597" s="362"/>
      <c r="O2597" s="362"/>
      <c r="P2597" s="216">
        <v>0</v>
      </c>
      <c r="Q2597" s="216">
        <v>315863.3</v>
      </c>
      <c r="R2597" s="68" t="s">
        <v>638</v>
      </c>
      <c r="S2597" s="363"/>
      <c r="T2597" s="277"/>
    </row>
    <row r="2598" spans="1:20" ht="63.75">
      <c r="A2598" s="192" t="s">
        <v>542</v>
      </c>
      <c r="B2598" s="68"/>
      <c r="C2598" s="214" t="s">
        <v>691</v>
      </c>
      <c r="D2598" s="215">
        <v>45135</v>
      </c>
      <c r="E2598" s="192" t="s">
        <v>5307</v>
      </c>
      <c r="F2598" s="192" t="s">
        <v>6</v>
      </c>
      <c r="G2598" s="192">
        <v>1851473</v>
      </c>
      <c r="H2598" s="68"/>
      <c r="I2598" s="198" t="s">
        <v>6278</v>
      </c>
      <c r="J2598" s="68"/>
      <c r="K2598" s="68"/>
      <c r="L2598" s="68"/>
      <c r="M2598" s="68"/>
      <c r="N2598" s="362"/>
      <c r="O2598" s="362"/>
      <c r="P2598" s="216">
        <v>0</v>
      </c>
      <c r="Q2598" s="216">
        <v>211322.43</v>
      </c>
      <c r="R2598" s="68" t="s">
        <v>638</v>
      </c>
      <c r="S2598" s="363"/>
      <c r="T2598" s="277"/>
    </row>
    <row r="2599" spans="1:20" ht="63.75">
      <c r="A2599" s="192" t="s">
        <v>542</v>
      </c>
      <c r="B2599" s="68"/>
      <c r="C2599" s="214" t="s">
        <v>691</v>
      </c>
      <c r="D2599" s="215">
        <v>45135</v>
      </c>
      <c r="E2599" s="192" t="s">
        <v>5308</v>
      </c>
      <c r="F2599" s="192" t="s">
        <v>6</v>
      </c>
      <c r="G2599" s="192">
        <v>1851578</v>
      </c>
      <c r="H2599" s="68"/>
      <c r="I2599" s="198" t="s">
        <v>6279</v>
      </c>
      <c r="J2599" s="68"/>
      <c r="K2599" s="68"/>
      <c r="L2599" s="68"/>
      <c r="M2599" s="68"/>
      <c r="N2599" s="362"/>
      <c r="O2599" s="362"/>
      <c r="P2599" s="216">
        <v>0</v>
      </c>
      <c r="Q2599" s="216">
        <v>140564.03</v>
      </c>
      <c r="R2599" s="68" t="s">
        <v>638</v>
      </c>
      <c r="S2599" s="363"/>
      <c r="T2599" s="277"/>
    </row>
    <row r="2600" spans="1:20" ht="51">
      <c r="A2600" s="192">
        <v>513</v>
      </c>
      <c r="B2600" s="68"/>
      <c r="C2600" s="214" t="s">
        <v>160</v>
      </c>
      <c r="D2600" s="215">
        <v>45135</v>
      </c>
      <c r="E2600" s="192" t="s">
        <v>5309</v>
      </c>
      <c r="F2600" s="192" t="s">
        <v>14</v>
      </c>
      <c r="G2600" s="192">
        <v>2355141</v>
      </c>
      <c r="H2600" s="68"/>
      <c r="I2600" s="198" t="s">
        <v>6280</v>
      </c>
      <c r="J2600" s="68"/>
      <c r="K2600" s="68"/>
      <c r="L2600" s="68"/>
      <c r="M2600" s="68"/>
      <c r="N2600" s="362"/>
      <c r="O2600" s="362"/>
      <c r="P2600" s="216">
        <v>50</v>
      </c>
      <c r="Q2600" s="216">
        <v>0</v>
      </c>
      <c r="R2600" s="68" t="s">
        <v>638</v>
      </c>
      <c r="S2600" s="363"/>
      <c r="T2600" s="277"/>
    </row>
    <row r="2601" spans="1:20" ht="51">
      <c r="A2601" s="192">
        <v>25</v>
      </c>
      <c r="B2601" s="68"/>
      <c r="C2601" s="214" t="s">
        <v>42</v>
      </c>
      <c r="D2601" s="215">
        <v>45135</v>
      </c>
      <c r="E2601" s="192" t="s">
        <v>5310</v>
      </c>
      <c r="F2601" s="192" t="s">
        <v>3</v>
      </c>
      <c r="G2601" s="192">
        <v>2129260</v>
      </c>
      <c r="H2601" s="68"/>
      <c r="I2601" s="198" t="s">
        <v>6281</v>
      </c>
      <c r="J2601" s="68"/>
      <c r="K2601" s="68"/>
      <c r="L2601" s="68"/>
      <c r="M2601" s="68"/>
      <c r="N2601" s="362"/>
      <c r="O2601" s="362"/>
      <c r="P2601" s="216">
        <v>0</v>
      </c>
      <c r="Q2601" s="216">
        <v>646</v>
      </c>
      <c r="R2601" s="68" t="s">
        <v>638</v>
      </c>
      <c r="S2601" s="363"/>
      <c r="T2601" s="277"/>
    </row>
    <row r="2602" spans="1:20" ht="51">
      <c r="A2602" s="192">
        <v>41</v>
      </c>
      <c r="B2602" s="68"/>
      <c r="C2602" s="214" t="s">
        <v>44</v>
      </c>
      <c r="D2602" s="215">
        <v>45135</v>
      </c>
      <c r="E2602" s="192" t="s">
        <v>5311</v>
      </c>
      <c r="F2602" s="192" t="s">
        <v>3</v>
      </c>
      <c r="G2602" s="192">
        <v>2129293</v>
      </c>
      <c r="H2602" s="68"/>
      <c r="I2602" s="198" t="s">
        <v>6282</v>
      </c>
      <c r="J2602" s="68"/>
      <c r="K2602" s="68"/>
      <c r="L2602" s="68"/>
      <c r="M2602" s="68"/>
      <c r="N2602" s="362"/>
      <c r="O2602" s="362"/>
      <c r="P2602" s="216">
        <v>0</v>
      </c>
      <c r="Q2602" s="216">
        <v>10</v>
      </c>
      <c r="R2602" s="68" t="s">
        <v>638</v>
      </c>
      <c r="S2602" s="363"/>
      <c r="T2602" s="277"/>
    </row>
    <row r="2603" spans="1:20" ht="51">
      <c r="A2603" s="192">
        <v>203</v>
      </c>
      <c r="B2603" s="68"/>
      <c r="C2603" s="214" t="s">
        <v>86</v>
      </c>
      <c r="D2603" s="215">
        <v>45135</v>
      </c>
      <c r="E2603" s="192" t="s">
        <v>5312</v>
      </c>
      <c r="F2603" s="192" t="s">
        <v>3</v>
      </c>
      <c r="G2603" s="192">
        <v>2129294</v>
      </c>
      <c r="H2603" s="68"/>
      <c r="I2603" s="198" t="s">
        <v>6283</v>
      </c>
      <c r="J2603" s="68"/>
      <c r="K2603" s="68"/>
      <c r="L2603" s="68"/>
      <c r="M2603" s="68"/>
      <c r="N2603" s="362"/>
      <c r="O2603" s="362"/>
      <c r="P2603" s="216">
        <v>0</v>
      </c>
      <c r="Q2603" s="216">
        <v>15</v>
      </c>
      <c r="R2603" s="68" t="s">
        <v>638</v>
      </c>
      <c r="S2603" s="363"/>
      <c r="T2603" s="277"/>
    </row>
    <row r="2604" spans="1:20" ht="63.75">
      <c r="A2604" s="192">
        <v>382</v>
      </c>
      <c r="B2604" s="68"/>
      <c r="C2604" s="214" t="s">
        <v>1245</v>
      </c>
      <c r="D2604" s="215">
        <v>45135</v>
      </c>
      <c r="E2604" s="192" t="s">
        <v>5313</v>
      </c>
      <c r="F2604" s="192" t="s">
        <v>3</v>
      </c>
      <c r="G2604" s="192">
        <v>2129296</v>
      </c>
      <c r="H2604" s="68"/>
      <c r="I2604" s="198" t="s">
        <v>6284</v>
      </c>
      <c r="J2604" s="68"/>
      <c r="K2604" s="68"/>
      <c r="L2604" s="68"/>
      <c r="M2604" s="68"/>
      <c r="N2604" s="362"/>
      <c r="O2604" s="362"/>
      <c r="P2604" s="216">
        <v>0</v>
      </c>
      <c r="Q2604" s="216">
        <v>246</v>
      </c>
      <c r="R2604" s="68" t="s">
        <v>638</v>
      </c>
      <c r="S2604" s="363"/>
      <c r="T2604" s="277"/>
    </row>
    <row r="2605" spans="1:20" ht="63.75">
      <c r="A2605" s="192">
        <v>382</v>
      </c>
      <c r="B2605" s="68"/>
      <c r="C2605" s="214" t="s">
        <v>1245</v>
      </c>
      <c r="D2605" s="215">
        <v>45135</v>
      </c>
      <c r="E2605" s="192" t="s">
        <v>5314</v>
      </c>
      <c r="F2605" s="192" t="s">
        <v>3</v>
      </c>
      <c r="G2605" s="192">
        <v>2129299</v>
      </c>
      <c r="H2605" s="68"/>
      <c r="I2605" s="198" t="s">
        <v>6285</v>
      </c>
      <c r="J2605" s="68"/>
      <c r="K2605" s="68"/>
      <c r="L2605" s="68"/>
      <c r="M2605" s="68"/>
      <c r="N2605" s="362"/>
      <c r="O2605" s="362"/>
      <c r="P2605" s="216">
        <v>0</v>
      </c>
      <c r="Q2605" s="216">
        <v>945</v>
      </c>
      <c r="R2605" s="68" t="s">
        <v>638</v>
      </c>
      <c r="S2605" s="363"/>
      <c r="T2605" s="277"/>
    </row>
    <row r="2606" spans="1:20" ht="63.75">
      <c r="A2606" s="192">
        <v>382</v>
      </c>
      <c r="B2606" s="68"/>
      <c r="C2606" s="214" t="s">
        <v>1245</v>
      </c>
      <c r="D2606" s="215">
        <v>45135</v>
      </c>
      <c r="E2606" s="192" t="s">
        <v>5315</v>
      </c>
      <c r="F2606" s="192" t="s">
        <v>3</v>
      </c>
      <c r="G2606" s="192">
        <v>2129300</v>
      </c>
      <c r="H2606" s="68"/>
      <c r="I2606" s="198" t="s">
        <v>6286</v>
      </c>
      <c r="J2606" s="68"/>
      <c r="K2606" s="68"/>
      <c r="L2606" s="68"/>
      <c r="M2606" s="68"/>
      <c r="N2606" s="362"/>
      <c r="O2606" s="362"/>
      <c r="P2606" s="216">
        <v>0</v>
      </c>
      <c r="Q2606" s="216">
        <v>759</v>
      </c>
      <c r="R2606" s="68" t="s">
        <v>638</v>
      </c>
      <c r="S2606" s="363"/>
      <c r="T2606" s="277"/>
    </row>
    <row r="2607" spans="1:20" ht="63.75">
      <c r="A2607" s="192">
        <v>382</v>
      </c>
      <c r="B2607" s="68"/>
      <c r="C2607" s="214" t="s">
        <v>1245</v>
      </c>
      <c r="D2607" s="215">
        <v>45135</v>
      </c>
      <c r="E2607" s="192" t="s">
        <v>5316</v>
      </c>
      <c r="F2607" s="192" t="s">
        <v>3</v>
      </c>
      <c r="G2607" s="192">
        <v>2129302</v>
      </c>
      <c r="H2607" s="68"/>
      <c r="I2607" s="198" t="s">
        <v>6287</v>
      </c>
      <c r="J2607" s="68"/>
      <c r="K2607" s="68"/>
      <c r="L2607" s="68"/>
      <c r="M2607" s="68"/>
      <c r="N2607" s="362"/>
      <c r="O2607" s="362"/>
      <c r="P2607" s="216">
        <v>0</v>
      </c>
      <c r="Q2607" s="216">
        <v>628</v>
      </c>
      <c r="R2607" s="68" t="s">
        <v>638</v>
      </c>
      <c r="S2607" s="363"/>
      <c r="T2607" s="277"/>
    </row>
    <row r="2608" spans="1:20" ht="63.75">
      <c r="A2608" s="192">
        <v>382</v>
      </c>
      <c r="B2608" s="68"/>
      <c r="C2608" s="214" t="s">
        <v>1245</v>
      </c>
      <c r="D2608" s="215">
        <v>45135</v>
      </c>
      <c r="E2608" s="192" t="s">
        <v>5317</v>
      </c>
      <c r="F2608" s="192" t="s">
        <v>3</v>
      </c>
      <c r="G2608" s="192">
        <v>2129304</v>
      </c>
      <c r="H2608" s="68"/>
      <c r="I2608" s="198" t="s">
        <v>6288</v>
      </c>
      <c r="J2608" s="68"/>
      <c r="K2608" s="68"/>
      <c r="L2608" s="68"/>
      <c r="M2608" s="68"/>
      <c r="N2608" s="362"/>
      <c r="O2608" s="362"/>
      <c r="P2608" s="216">
        <v>0</v>
      </c>
      <c r="Q2608" s="216">
        <v>404</v>
      </c>
      <c r="R2608" s="68" t="s">
        <v>638</v>
      </c>
      <c r="S2608" s="363"/>
      <c r="T2608" s="277"/>
    </row>
    <row r="2609" spans="1:20" ht="63.75">
      <c r="A2609" s="192">
        <v>382</v>
      </c>
      <c r="B2609" s="68"/>
      <c r="C2609" s="214" t="s">
        <v>1245</v>
      </c>
      <c r="D2609" s="215">
        <v>45135</v>
      </c>
      <c r="E2609" s="192" t="s">
        <v>5318</v>
      </c>
      <c r="F2609" s="192" t="s">
        <v>3</v>
      </c>
      <c r="G2609" s="192">
        <v>2129306</v>
      </c>
      <c r="H2609" s="68"/>
      <c r="I2609" s="198" t="s">
        <v>6289</v>
      </c>
      <c r="J2609" s="68"/>
      <c r="K2609" s="68"/>
      <c r="L2609" s="68"/>
      <c r="M2609" s="68"/>
      <c r="N2609" s="362"/>
      <c r="O2609" s="362"/>
      <c r="P2609" s="216">
        <v>0</v>
      </c>
      <c r="Q2609" s="216">
        <v>569</v>
      </c>
      <c r="R2609" s="68" t="s">
        <v>638</v>
      </c>
      <c r="S2609" s="363"/>
      <c r="T2609" s="277"/>
    </row>
    <row r="2610" spans="1:20" ht="38.25">
      <c r="A2610" s="192">
        <v>650</v>
      </c>
      <c r="B2610" s="68"/>
      <c r="C2610" s="214" t="s">
        <v>175</v>
      </c>
      <c r="D2610" s="215">
        <v>45135</v>
      </c>
      <c r="E2610" s="192" t="s">
        <v>5319</v>
      </c>
      <c r="F2610" s="192" t="s">
        <v>3</v>
      </c>
      <c r="G2610" s="192">
        <v>2129314</v>
      </c>
      <c r="H2610" s="68"/>
      <c r="I2610" s="198" t="s">
        <v>6290</v>
      </c>
      <c r="J2610" s="68"/>
      <c r="K2610" s="68"/>
      <c r="L2610" s="68"/>
      <c r="M2610" s="68"/>
      <c r="N2610" s="362"/>
      <c r="O2610" s="362"/>
      <c r="P2610" s="216">
        <v>0</v>
      </c>
      <c r="Q2610" s="216">
        <v>120</v>
      </c>
      <c r="R2610" s="68" t="s">
        <v>638</v>
      </c>
      <c r="S2610" s="363"/>
      <c r="T2610" s="277"/>
    </row>
    <row r="2611" spans="1:20" ht="76.5">
      <c r="A2611" s="192">
        <v>46</v>
      </c>
      <c r="B2611" s="68"/>
      <c r="C2611" s="214" t="s">
        <v>1379</v>
      </c>
      <c r="D2611" s="215">
        <v>45135</v>
      </c>
      <c r="E2611" s="192" t="s">
        <v>5320</v>
      </c>
      <c r="F2611" s="192" t="s">
        <v>6</v>
      </c>
      <c r="G2611" s="192">
        <v>1851746</v>
      </c>
      <c r="H2611" s="68"/>
      <c r="I2611" s="198" t="s">
        <v>6291</v>
      </c>
      <c r="J2611" s="68"/>
      <c r="K2611" s="68"/>
      <c r="L2611" s="68"/>
      <c r="M2611" s="68"/>
      <c r="N2611" s="362"/>
      <c r="O2611" s="362"/>
      <c r="P2611" s="216">
        <v>0</v>
      </c>
      <c r="Q2611" s="216">
        <v>50</v>
      </c>
      <c r="R2611" s="68" t="s">
        <v>638</v>
      </c>
      <c r="S2611" s="363"/>
      <c r="T2611" s="277"/>
    </row>
    <row r="2612" spans="1:20" ht="76.5">
      <c r="A2612" s="192">
        <v>46</v>
      </c>
      <c r="B2612" s="68"/>
      <c r="C2612" s="214" t="s">
        <v>1379</v>
      </c>
      <c r="D2612" s="215">
        <v>45135</v>
      </c>
      <c r="E2612" s="192" t="s">
        <v>5321</v>
      </c>
      <c r="F2612" s="192" t="s">
        <v>6</v>
      </c>
      <c r="G2612" s="192">
        <v>1851747</v>
      </c>
      <c r="H2612" s="68"/>
      <c r="I2612" s="198" t="s">
        <v>6292</v>
      </c>
      <c r="J2612" s="68"/>
      <c r="K2612" s="68"/>
      <c r="L2612" s="68"/>
      <c r="M2612" s="68"/>
      <c r="N2612" s="362"/>
      <c r="O2612" s="362"/>
      <c r="P2612" s="216">
        <v>0</v>
      </c>
      <c r="Q2612" s="216">
        <v>63820</v>
      </c>
      <c r="R2612" s="68" t="s">
        <v>638</v>
      </c>
      <c r="S2612" s="363"/>
      <c r="T2612" s="277"/>
    </row>
    <row r="2613" spans="1:20" ht="51">
      <c r="A2613" s="192">
        <v>155</v>
      </c>
      <c r="B2613" s="68"/>
      <c r="C2613" s="214" t="s">
        <v>75</v>
      </c>
      <c r="D2613" s="215">
        <v>45135</v>
      </c>
      <c r="E2613" s="192" t="s">
        <v>5322</v>
      </c>
      <c r="F2613" s="192" t="s">
        <v>3</v>
      </c>
      <c r="G2613" s="192">
        <v>2129135</v>
      </c>
      <c r="H2613" s="68"/>
      <c r="I2613" s="198" t="s">
        <v>6293</v>
      </c>
      <c r="J2613" s="68"/>
      <c r="K2613" s="68"/>
      <c r="L2613" s="68"/>
      <c r="M2613" s="68"/>
      <c r="N2613" s="362"/>
      <c r="O2613" s="362"/>
      <c r="P2613" s="216">
        <v>0</v>
      </c>
      <c r="Q2613" s="216">
        <v>42440</v>
      </c>
      <c r="R2613" s="68" t="s">
        <v>638</v>
      </c>
      <c r="S2613" s="363"/>
      <c r="T2613" s="277"/>
    </row>
    <row r="2614" spans="1:20" ht="51">
      <c r="A2614" s="192">
        <v>155</v>
      </c>
      <c r="B2614" s="68"/>
      <c r="C2614" s="214" t="s">
        <v>75</v>
      </c>
      <c r="D2614" s="215">
        <v>45135</v>
      </c>
      <c r="E2614" s="192" t="s">
        <v>5323</v>
      </c>
      <c r="F2614" s="192" t="s">
        <v>3</v>
      </c>
      <c r="G2614" s="192">
        <v>2129136</v>
      </c>
      <c r="H2614" s="68"/>
      <c r="I2614" s="198" t="s">
        <v>6294</v>
      </c>
      <c r="J2614" s="68"/>
      <c r="K2614" s="68"/>
      <c r="L2614" s="68"/>
      <c r="M2614" s="68"/>
      <c r="N2614" s="362"/>
      <c r="O2614" s="362"/>
      <c r="P2614" s="216">
        <v>0</v>
      </c>
      <c r="Q2614" s="216">
        <v>1113</v>
      </c>
      <c r="R2614" s="68" t="s">
        <v>638</v>
      </c>
      <c r="S2614" s="363"/>
      <c r="T2614" s="277"/>
    </row>
    <row r="2615" spans="1:20" ht="63.75">
      <c r="A2615" s="192">
        <v>155</v>
      </c>
      <c r="B2615" s="68"/>
      <c r="C2615" s="214" t="s">
        <v>75</v>
      </c>
      <c r="D2615" s="215">
        <v>45135</v>
      </c>
      <c r="E2615" s="192" t="s">
        <v>5324</v>
      </c>
      <c r="F2615" s="192" t="s">
        <v>3</v>
      </c>
      <c r="G2615" s="192">
        <v>2129139</v>
      </c>
      <c r="H2615" s="68"/>
      <c r="I2615" s="198" t="s">
        <v>6295</v>
      </c>
      <c r="J2615" s="68"/>
      <c r="K2615" s="68"/>
      <c r="L2615" s="68"/>
      <c r="M2615" s="68"/>
      <c r="N2615" s="362"/>
      <c r="O2615" s="362"/>
      <c r="P2615" s="216">
        <v>0</v>
      </c>
      <c r="Q2615" s="216">
        <v>5000</v>
      </c>
      <c r="R2615" s="68" t="s">
        <v>638</v>
      </c>
      <c r="S2615" s="363"/>
      <c r="T2615" s="277"/>
    </row>
    <row r="2616" spans="1:20" ht="51">
      <c r="A2616" s="192">
        <v>155</v>
      </c>
      <c r="B2616" s="68"/>
      <c r="C2616" s="214" t="s">
        <v>75</v>
      </c>
      <c r="D2616" s="215">
        <v>45135</v>
      </c>
      <c r="E2616" s="192" t="s">
        <v>5325</v>
      </c>
      <c r="F2616" s="192" t="s">
        <v>3</v>
      </c>
      <c r="G2616" s="192">
        <v>2129140</v>
      </c>
      <c r="H2616" s="68"/>
      <c r="I2616" s="198" t="s">
        <v>6296</v>
      </c>
      <c r="J2616" s="68"/>
      <c r="K2616" s="68"/>
      <c r="L2616" s="68"/>
      <c r="M2616" s="68"/>
      <c r="N2616" s="362"/>
      <c r="O2616" s="362"/>
      <c r="P2616" s="216">
        <v>0</v>
      </c>
      <c r="Q2616" s="216">
        <v>56511</v>
      </c>
      <c r="R2616" s="68" t="s">
        <v>638</v>
      </c>
      <c r="S2616" s="363"/>
      <c r="T2616" s="277"/>
    </row>
    <row r="2617" spans="1:20" ht="51">
      <c r="A2617" s="192" t="s">
        <v>550</v>
      </c>
      <c r="B2617" s="68"/>
      <c r="C2617" s="214" t="s">
        <v>589</v>
      </c>
      <c r="D2617" s="215">
        <v>45135</v>
      </c>
      <c r="E2617" s="192" t="s">
        <v>5326</v>
      </c>
      <c r="F2617" s="192" t="s">
        <v>3</v>
      </c>
      <c r="G2617" s="192">
        <v>2129194</v>
      </c>
      <c r="H2617" s="68"/>
      <c r="I2617" s="198" t="s">
        <v>6297</v>
      </c>
      <c r="J2617" s="68"/>
      <c r="K2617" s="68"/>
      <c r="L2617" s="68"/>
      <c r="M2617" s="68"/>
      <c r="N2617" s="362"/>
      <c r="O2617" s="362"/>
      <c r="P2617" s="216">
        <v>0</v>
      </c>
      <c r="Q2617" s="216">
        <v>3221.91</v>
      </c>
      <c r="R2617" s="68" t="s">
        <v>638</v>
      </c>
      <c r="S2617" s="363"/>
      <c r="T2617" s="277"/>
    </row>
    <row r="2618" spans="1:20" ht="51">
      <c r="A2618" s="192">
        <v>290</v>
      </c>
      <c r="B2618" s="68"/>
      <c r="C2618" s="214" t="s">
        <v>118</v>
      </c>
      <c r="D2618" s="215">
        <v>45135</v>
      </c>
      <c r="E2618" s="192" t="s">
        <v>5327</v>
      </c>
      <c r="F2618" s="192" t="s">
        <v>3</v>
      </c>
      <c r="G2618" s="192">
        <v>2129200</v>
      </c>
      <c r="H2618" s="68"/>
      <c r="I2618" s="198" t="s">
        <v>6298</v>
      </c>
      <c r="J2618" s="68"/>
      <c r="K2618" s="68"/>
      <c r="L2618" s="68"/>
      <c r="M2618" s="68"/>
      <c r="N2618" s="362"/>
      <c r="O2618" s="362"/>
      <c r="P2618" s="216">
        <v>0</v>
      </c>
      <c r="Q2618" s="216">
        <v>288</v>
      </c>
      <c r="R2618" s="68" t="s">
        <v>638</v>
      </c>
      <c r="S2618" s="363"/>
      <c r="T2618" s="277"/>
    </row>
    <row r="2619" spans="1:20" ht="51">
      <c r="A2619" s="192">
        <v>290</v>
      </c>
      <c r="B2619" s="68"/>
      <c r="C2619" s="214" t="s">
        <v>118</v>
      </c>
      <c r="D2619" s="215">
        <v>45135</v>
      </c>
      <c r="E2619" s="192" t="s">
        <v>5328</v>
      </c>
      <c r="F2619" s="192" t="s">
        <v>3</v>
      </c>
      <c r="G2619" s="192">
        <v>2129201</v>
      </c>
      <c r="H2619" s="68"/>
      <c r="I2619" s="198" t="s">
        <v>6299</v>
      </c>
      <c r="J2619" s="68"/>
      <c r="K2619" s="68"/>
      <c r="L2619" s="68"/>
      <c r="M2619" s="68"/>
      <c r="N2619" s="362"/>
      <c r="O2619" s="362"/>
      <c r="P2619" s="216">
        <v>0</v>
      </c>
      <c r="Q2619" s="216">
        <v>250</v>
      </c>
      <c r="R2619" s="68" t="s">
        <v>638</v>
      </c>
      <c r="S2619" s="363"/>
      <c r="T2619" s="277"/>
    </row>
    <row r="2620" spans="1:20" ht="51">
      <c r="A2620" s="192">
        <v>290</v>
      </c>
      <c r="B2620" s="68"/>
      <c r="C2620" s="214" t="s">
        <v>118</v>
      </c>
      <c r="D2620" s="215">
        <v>45135</v>
      </c>
      <c r="E2620" s="192" t="s">
        <v>5329</v>
      </c>
      <c r="F2620" s="192" t="s">
        <v>3</v>
      </c>
      <c r="G2620" s="192">
        <v>2129205</v>
      </c>
      <c r="H2620" s="68"/>
      <c r="I2620" s="198" t="s">
        <v>6300</v>
      </c>
      <c r="J2620" s="68"/>
      <c r="K2620" s="68"/>
      <c r="L2620" s="68"/>
      <c r="M2620" s="68"/>
      <c r="N2620" s="362"/>
      <c r="O2620" s="362"/>
      <c r="P2620" s="216">
        <v>0</v>
      </c>
      <c r="Q2620" s="216">
        <v>1908</v>
      </c>
      <c r="R2620" s="68" t="s">
        <v>638</v>
      </c>
      <c r="S2620" s="363"/>
      <c r="T2620" s="277"/>
    </row>
    <row r="2621" spans="1:20" ht="63.75">
      <c r="A2621" s="192">
        <v>47</v>
      </c>
      <c r="B2621" s="68"/>
      <c r="C2621" s="214" t="s">
        <v>45</v>
      </c>
      <c r="D2621" s="215">
        <v>45135</v>
      </c>
      <c r="E2621" s="192" t="s">
        <v>5330</v>
      </c>
      <c r="F2621" s="192" t="s">
        <v>3</v>
      </c>
      <c r="G2621" s="192">
        <v>2129232</v>
      </c>
      <c r="H2621" s="68"/>
      <c r="I2621" s="198" t="s">
        <v>6301</v>
      </c>
      <c r="J2621" s="68"/>
      <c r="K2621" s="68"/>
      <c r="L2621" s="68"/>
      <c r="M2621" s="68"/>
      <c r="N2621" s="362"/>
      <c r="O2621" s="362"/>
      <c r="P2621" s="216">
        <v>0</v>
      </c>
      <c r="Q2621" s="216">
        <v>5225.9799999999996</v>
      </c>
      <c r="R2621" s="68" t="s">
        <v>638</v>
      </c>
      <c r="S2621" s="363"/>
      <c r="T2621" s="277"/>
    </row>
    <row r="2622" spans="1:20" ht="63.75">
      <c r="A2622" s="192">
        <v>41</v>
      </c>
      <c r="B2622" s="68"/>
      <c r="C2622" s="214" t="s">
        <v>44</v>
      </c>
      <c r="D2622" s="215">
        <v>45135</v>
      </c>
      <c r="E2622" s="192" t="s">
        <v>5331</v>
      </c>
      <c r="F2622" s="192" t="s">
        <v>3</v>
      </c>
      <c r="G2622" s="192">
        <v>2129234</v>
      </c>
      <c r="H2622" s="68"/>
      <c r="I2622" s="198" t="s">
        <v>6302</v>
      </c>
      <c r="J2622" s="68"/>
      <c r="K2622" s="68"/>
      <c r="L2622" s="68"/>
      <c r="M2622" s="68"/>
      <c r="N2622" s="362"/>
      <c r="O2622" s="362"/>
      <c r="P2622" s="216">
        <v>0</v>
      </c>
      <c r="Q2622" s="216">
        <v>160.9</v>
      </c>
      <c r="R2622" s="68" t="s">
        <v>638</v>
      </c>
      <c r="S2622" s="363"/>
      <c r="T2622" s="277"/>
    </row>
    <row r="2623" spans="1:20" ht="63.75">
      <c r="A2623" s="192">
        <v>47</v>
      </c>
      <c r="B2623" s="68"/>
      <c r="C2623" s="214" t="s">
        <v>45</v>
      </c>
      <c r="D2623" s="215">
        <v>45135</v>
      </c>
      <c r="E2623" s="192" t="s">
        <v>5332</v>
      </c>
      <c r="F2623" s="192" t="s">
        <v>3</v>
      </c>
      <c r="G2623" s="192">
        <v>2129235</v>
      </c>
      <c r="H2623" s="68"/>
      <c r="I2623" s="198" t="s">
        <v>6303</v>
      </c>
      <c r="J2623" s="68"/>
      <c r="K2623" s="68"/>
      <c r="L2623" s="68"/>
      <c r="M2623" s="68"/>
      <c r="N2623" s="362"/>
      <c r="O2623" s="362"/>
      <c r="P2623" s="216">
        <v>0</v>
      </c>
      <c r="Q2623" s="216">
        <v>224</v>
      </c>
      <c r="R2623" s="68" t="s">
        <v>638</v>
      </c>
      <c r="S2623" s="363"/>
      <c r="T2623" s="277"/>
    </row>
    <row r="2624" spans="1:20" ht="51">
      <c r="A2624" s="192">
        <v>650</v>
      </c>
      <c r="B2624" s="68"/>
      <c r="C2624" s="214" t="s">
        <v>175</v>
      </c>
      <c r="D2624" s="215">
        <v>45135</v>
      </c>
      <c r="E2624" s="192" t="s">
        <v>5333</v>
      </c>
      <c r="F2624" s="192" t="s">
        <v>3</v>
      </c>
      <c r="G2624" s="192">
        <v>2129323</v>
      </c>
      <c r="H2624" s="68"/>
      <c r="I2624" s="198" t="s">
        <v>6304</v>
      </c>
      <c r="J2624" s="68"/>
      <c r="K2624" s="68"/>
      <c r="L2624" s="68"/>
      <c r="M2624" s="68"/>
      <c r="N2624" s="362"/>
      <c r="O2624" s="362"/>
      <c r="P2624" s="216">
        <v>0</v>
      </c>
      <c r="Q2624" s="216">
        <v>100</v>
      </c>
      <c r="R2624" s="68" t="s">
        <v>638</v>
      </c>
      <c r="S2624" s="363"/>
      <c r="T2624" s="277"/>
    </row>
    <row r="2625" spans="1:20" ht="76.5">
      <c r="A2625" s="192">
        <v>513</v>
      </c>
      <c r="B2625" s="68"/>
      <c r="C2625" s="214" t="s">
        <v>160</v>
      </c>
      <c r="D2625" s="215">
        <v>45135</v>
      </c>
      <c r="E2625" s="192" t="s">
        <v>5334</v>
      </c>
      <c r="F2625" s="192" t="s">
        <v>14</v>
      </c>
      <c r="G2625" s="192">
        <v>2355584</v>
      </c>
      <c r="H2625" s="68"/>
      <c r="I2625" s="198" t="s">
        <v>6305</v>
      </c>
      <c r="J2625" s="68"/>
      <c r="K2625" s="68"/>
      <c r="L2625" s="68"/>
      <c r="M2625" s="68"/>
      <c r="N2625" s="362"/>
      <c r="O2625" s="362"/>
      <c r="P2625" s="216">
        <v>338.6</v>
      </c>
      <c r="Q2625" s="216">
        <v>0</v>
      </c>
      <c r="R2625" s="68" t="s">
        <v>638</v>
      </c>
      <c r="S2625" s="363"/>
      <c r="T2625" s="277"/>
    </row>
    <row r="2626" spans="1:20" ht="63.75">
      <c r="A2626" s="192">
        <v>597</v>
      </c>
      <c r="B2626" s="68"/>
      <c r="C2626" s="214" t="s">
        <v>677</v>
      </c>
      <c r="D2626" s="215">
        <v>45135</v>
      </c>
      <c r="E2626" s="192" t="s">
        <v>5335</v>
      </c>
      <c r="F2626" s="192" t="s">
        <v>6</v>
      </c>
      <c r="G2626" s="192">
        <v>2355726</v>
      </c>
      <c r="H2626" s="68"/>
      <c r="I2626" s="198" t="s">
        <v>6306</v>
      </c>
      <c r="J2626" s="68"/>
      <c r="K2626" s="68"/>
      <c r="L2626" s="68"/>
      <c r="M2626" s="68"/>
      <c r="N2626" s="362"/>
      <c r="O2626" s="362"/>
      <c r="P2626" s="216">
        <v>0</v>
      </c>
      <c r="Q2626" s="216">
        <v>576240</v>
      </c>
      <c r="R2626" s="68" t="s">
        <v>638</v>
      </c>
      <c r="S2626" s="363"/>
      <c r="T2626" s="277"/>
    </row>
    <row r="2627" spans="1:20" ht="63.75">
      <c r="A2627" s="192">
        <v>132</v>
      </c>
      <c r="B2627" s="68"/>
      <c r="C2627" s="214" t="s">
        <v>59</v>
      </c>
      <c r="D2627" s="215">
        <v>45135</v>
      </c>
      <c r="E2627" s="192" t="s">
        <v>5336</v>
      </c>
      <c r="F2627" s="192" t="s">
        <v>6</v>
      </c>
      <c r="G2627" s="192">
        <v>4141</v>
      </c>
      <c r="H2627" s="68"/>
      <c r="I2627" s="198" t="s">
        <v>6307</v>
      </c>
      <c r="J2627" s="68"/>
      <c r="K2627" s="68"/>
      <c r="L2627" s="68"/>
      <c r="M2627" s="68"/>
      <c r="N2627" s="362"/>
      <c r="O2627" s="362"/>
      <c r="P2627" s="216">
        <v>0</v>
      </c>
      <c r="Q2627" s="216">
        <v>650663.28</v>
      </c>
      <c r="R2627" s="68" t="s">
        <v>638</v>
      </c>
      <c r="S2627" s="363"/>
      <c r="T2627" s="277"/>
    </row>
    <row r="2628" spans="1:20" ht="63.75">
      <c r="A2628" s="192">
        <v>597</v>
      </c>
      <c r="B2628" s="68"/>
      <c r="C2628" s="214" t="s">
        <v>677</v>
      </c>
      <c r="D2628" s="215">
        <v>45135</v>
      </c>
      <c r="E2628" s="192" t="s">
        <v>5337</v>
      </c>
      <c r="F2628" s="192" t="s">
        <v>14</v>
      </c>
      <c r="G2628" s="192">
        <v>2355727</v>
      </c>
      <c r="H2628" s="68"/>
      <c r="I2628" s="198" t="s">
        <v>6308</v>
      </c>
      <c r="J2628" s="68"/>
      <c r="K2628" s="68"/>
      <c r="L2628" s="68"/>
      <c r="M2628" s="68"/>
      <c r="N2628" s="362"/>
      <c r="O2628" s="362"/>
      <c r="P2628" s="216">
        <v>50</v>
      </c>
      <c r="Q2628" s="216">
        <v>0</v>
      </c>
      <c r="R2628" s="68" t="s">
        <v>638</v>
      </c>
      <c r="S2628" s="363"/>
      <c r="T2628" s="277"/>
    </row>
    <row r="2629" spans="1:20" ht="76.5">
      <c r="A2629" s="192">
        <v>862</v>
      </c>
      <c r="B2629" s="68"/>
      <c r="C2629" s="214" t="s">
        <v>187</v>
      </c>
      <c r="D2629" s="215">
        <v>45135</v>
      </c>
      <c r="E2629" s="192" t="s">
        <v>5338</v>
      </c>
      <c r="F2629" s="192" t="s">
        <v>639</v>
      </c>
      <c r="G2629" s="192">
        <v>6156338</v>
      </c>
      <c r="H2629" s="68"/>
      <c r="I2629" s="198" t="s">
        <v>6309</v>
      </c>
      <c r="J2629" s="68"/>
      <c r="K2629" s="68"/>
      <c r="L2629" s="68"/>
      <c r="M2629" s="68"/>
      <c r="N2629" s="362"/>
      <c r="O2629" s="362"/>
      <c r="P2629" s="216">
        <v>0</v>
      </c>
      <c r="Q2629" s="216">
        <v>219.68</v>
      </c>
      <c r="R2629" s="68" t="s">
        <v>638</v>
      </c>
      <c r="S2629" s="363"/>
      <c r="T2629" s="277"/>
    </row>
    <row r="2630" spans="1:20" ht="76.5">
      <c r="A2630" s="192">
        <v>862</v>
      </c>
      <c r="B2630" s="68"/>
      <c r="C2630" s="214" t="s">
        <v>187</v>
      </c>
      <c r="D2630" s="215">
        <v>45135</v>
      </c>
      <c r="E2630" s="192" t="s">
        <v>5338</v>
      </c>
      <c r="F2630" s="192" t="s">
        <v>639</v>
      </c>
      <c r="G2630" s="192">
        <v>6156313</v>
      </c>
      <c r="H2630" s="68"/>
      <c r="I2630" s="198" t="s">
        <v>6310</v>
      </c>
      <c r="J2630" s="68"/>
      <c r="K2630" s="68"/>
      <c r="L2630" s="68"/>
      <c r="M2630" s="68"/>
      <c r="N2630" s="362"/>
      <c r="O2630" s="362"/>
      <c r="P2630" s="216">
        <v>0</v>
      </c>
      <c r="Q2630" s="216">
        <v>436.95</v>
      </c>
      <c r="R2630" s="68" t="s">
        <v>638</v>
      </c>
      <c r="S2630" s="363"/>
      <c r="T2630" s="277"/>
    </row>
    <row r="2631" spans="1:20" ht="76.5">
      <c r="A2631" s="192">
        <v>862</v>
      </c>
      <c r="B2631" s="68"/>
      <c r="C2631" s="214" t="s">
        <v>187</v>
      </c>
      <c r="D2631" s="215">
        <v>45135</v>
      </c>
      <c r="E2631" s="192" t="s">
        <v>5338</v>
      </c>
      <c r="F2631" s="192" t="s">
        <v>639</v>
      </c>
      <c r="G2631" s="192">
        <v>6158395</v>
      </c>
      <c r="H2631" s="68"/>
      <c r="I2631" s="198" t="s">
        <v>6311</v>
      </c>
      <c r="J2631" s="68"/>
      <c r="K2631" s="68"/>
      <c r="L2631" s="68"/>
      <c r="M2631" s="68"/>
      <c r="N2631" s="362"/>
      <c r="O2631" s="362"/>
      <c r="P2631" s="216">
        <v>0</v>
      </c>
      <c r="Q2631" s="216">
        <v>3176.82</v>
      </c>
      <c r="R2631" s="68" t="s">
        <v>638</v>
      </c>
      <c r="S2631" s="363"/>
      <c r="T2631" s="277"/>
    </row>
    <row r="2632" spans="1:20" ht="76.5">
      <c r="A2632" s="192">
        <v>862</v>
      </c>
      <c r="B2632" s="68"/>
      <c r="C2632" s="214" t="s">
        <v>187</v>
      </c>
      <c r="D2632" s="215">
        <v>45135</v>
      </c>
      <c r="E2632" s="192" t="s">
        <v>5338</v>
      </c>
      <c r="F2632" s="192" t="s">
        <v>639</v>
      </c>
      <c r="G2632" s="192">
        <v>6156371</v>
      </c>
      <c r="H2632" s="68"/>
      <c r="I2632" s="198" t="s">
        <v>6312</v>
      </c>
      <c r="J2632" s="68"/>
      <c r="K2632" s="68"/>
      <c r="L2632" s="68"/>
      <c r="M2632" s="68"/>
      <c r="N2632" s="362"/>
      <c r="O2632" s="362"/>
      <c r="P2632" s="216">
        <v>0</v>
      </c>
      <c r="Q2632" s="216">
        <v>5429.01</v>
      </c>
      <c r="R2632" s="68" t="s">
        <v>638</v>
      </c>
      <c r="S2632" s="363"/>
      <c r="T2632" s="277"/>
    </row>
    <row r="2633" spans="1:20" ht="76.5">
      <c r="A2633" s="192">
        <v>862</v>
      </c>
      <c r="B2633" s="68"/>
      <c r="C2633" s="214" t="s">
        <v>187</v>
      </c>
      <c r="D2633" s="215">
        <v>45135</v>
      </c>
      <c r="E2633" s="192" t="s">
        <v>5338</v>
      </c>
      <c r="F2633" s="192" t="s">
        <v>639</v>
      </c>
      <c r="G2633" s="192">
        <v>6148414</v>
      </c>
      <c r="H2633" s="68"/>
      <c r="I2633" s="198" t="s">
        <v>6313</v>
      </c>
      <c r="J2633" s="68"/>
      <c r="K2633" s="68"/>
      <c r="L2633" s="68"/>
      <c r="M2633" s="68"/>
      <c r="N2633" s="362"/>
      <c r="O2633" s="362"/>
      <c r="P2633" s="216">
        <v>0</v>
      </c>
      <c r="Q2633" s="216">
        <v>1643.31</v>
      </c>
      <c r="R2633" s="68" t="s">
        <v>638</v>
      </c>
      <c r="S2633" s="363"/>
      <c r="T2633" s="277"/>
    </row>
    <row r="2634" spans="1:20" ht="76.5">
      <c r="A2634" s="192">
        <v>862</v>
      </c>
      <c r="B2634" s="68"/>
      <c r="C2634" s="214" t="s">
        <v>187</v>
      </c>
      <c r="D2634" s="215">
        <v>45135</v>
      </c>
      <c r="E2634" s="192" t="s">
        <v>5338</v>
      </c>
      <c r="F2634" s="192" t="s">
        <v>639</v>
      </c>
      <c r="G2634" s="192">
        <v>6158423</v>
      </c>
      <c r="H2634" s="68"/>
      <c r="I2634" s="198" t="s">
        <v>6314</v>
      </c>
      <c r="J2634" s="68"/>
      <c r="K2634" s="68"/>
      <c r="L2634" s="68"/>
      <c r="M2634" s="68"/>
      <c r="N2634" s="362"/>
      <c r="O2634" s="362"/>
      <c r="P2634" s="216">
        <v>0</v>
      </c>
      <c r="Q2634" s="216">
        <v>6055.43</v>
      </c>
      <c r="R2634" s="68" t="s">
        <v>638</v>
      </c>
      <c r="S2634" s="363"/>
      <c r="T2634" s="277"/>
    </row>
    <row r="2635" spans="1:20" ht="76.5">
      <c r="A2635" s="192">
        <v>862</v>
      </c>
      <c r="B2635" s="68"/>
      <c r="C2635" s="214" t="s">
        <v>187</v>
      </c>
      <c r="D2635" s="215">
        <v>45135</v>
      </c>
      <c r="E2635" s="192" t="s">
        <v>5338</v>
      </c>
      <c r="F2635" s="192" t="s">
        <v>639</v>
      </c>
      <c r="G2635" s="192">
        <v>6148446</v>
      </c>
      <c r="H2635" s="68"/>
      <c r="I2635" s="198" t="s">
        <v>6315</v>
      </c>
      <c r="J2635" s="68"/>
      <c r="K2635" s="68"/>
      <c r="L2635" s="68"/>
      <c r="M2635" s="68"/>
      <c r="N2635" s="362"/>
      <c r="O2635" s="362"/>
      <c r="P2635" s="216">
        <v>0</v>
      </c>
      <c r="Q2635" s="216">
        <v>191.22</v>
      </c>
      <c r="R2635" s="68" t="s">
        <v>638</v>
      </c>
      <c r="S2635" s="363"/>
      <c r="T2635" s="277"/>
    </row>
    <row r="2636" spans="1:20" ht="76.5">
      <c r="A2636" s="192">
        <v>862</v>
      </c>
      <c r="B2636" s="68"/>
      <c r="C2636" s="214" t="s">
        <v>187</v>
      </c>
      <c r="D2636" s="215">
        <v>45135</v>
      </c>
      <c r="E2636" s="192" t="s">
        <v>5338</v>
      </c>
      <c r="F2636" s="192" t="s">
        <v>639</v>
      </c>
      <c r="G2636" s="192">
        <v>6156382</v>
      </c>
      <c r="H2636" s="68"/>
      <c r="I2636" s="198" t="s">
        <v>6316</v>
      </c>
      <c r="J2636" s="68"/>
      <c r="K2636" s="68"/>
      <c r="L2636" s="68"/>
      <c r="M2636" s="68"/>
      <c r="N2636" s="362"/>
      <c r="O2636" s="362"/>
      <c r="P2636" s="216">
        <v>0</v>
      </c>
      <c r="Q2636" s="216">
        <v>565.29999999999995</v>
      </c>
      <c r="R2636" s="68" t="s">
        <v>638</v>
      </c>
      <c r="S2636" s="363"/>
      <c r="T2636" s="277"/>
    </row>
    <row r="2637" spans="1:20" ht="76.5">
      <c r="A2637" s="192">
        <v>862</v>
      </c>
      <c r="B2637" s="68"/>
      <c r="C2637" s="214" t="s">
        <v>187</v>
      </c>
      <c r="D2637" s="215">
        <v>45135</v>
      </c>
      <c r="E2637" s="192" t="s">
        <v>5338</v>
      </c>
      <c r="F2637" s="192" t="s">
        <v>639</v>
      </c>
      <c r="G2637" s="192">
        <v>6158411</v>
      </c>
      <c r="H2637" s="68"/>
      <c r="I2637" s="198" t="s">
        <v>6317</v>
      </c>
      <c r="J2637" s="68"/>
      <c r="K2637" s="68"/>
      <c r="L2637" s="68"/>
      <c r="M2637" s="68"/>
      <c r="N2637" s="362"/>
      <c r="O2637" s="362"/>
      <c r="P2637" s="216">
        <v>0</v>
      </c>
      <c r="Q2637" s="216">
        <v>66974.179999999993</v>
      </c>
      <c r="R2637" s="68" t="s">
        <v>638</v>
      </c>
      <c r="S2637" s="363"/>
      <c r="T2637" s="277"/>
    </row>
    <row r="2638" spans="1:20" ht="76.5">
      <c r="A2638" s="192">
        <v>862</v>
      </c>
      <c r="B2638" s="68"/>
      <c r="C2638" s="214" t="s">
        <v>187</v>
      </c>
      <c r="D2638" s="215">
        <v>45135</v>
      </c>
      <c r="E2638" s="192" t="s">
        <v>5338</v>
      </c>
      <c r="F2638" s="192" t="s">
        <v>639</v>
      </c>
      <c r="G2638" s="192">
        <v>6148431</v>
      </c>
      <c r="H2638" s="68"/>
      <c r="I2638" s="198" t="s">
        <v>6318</v>
      </c>
      <c r="J2638" s="68"/>
      <c r="K2638" s="68"/>
      <c r="L2638" s="68"/>
      <c r="M2638" s="68"/>
      <c r="N2638" s="362"/>
      <c r="O2638" s="362"/>
      <c r="P2638" s="216">
        <v>0</v>
      </c>
      <c r="Q2638" s="216">
        <v>399.42</v>
      </c>
      <c r="R2638" s="68" t="s">
        <v>638</v>
      </c>
      <c r="S2638" s="363"/>
      <c r="T2638" s="277"/>
    </row>
    <row r="2639" spans="1:20" ht="76.5">
      <c r="A2639" s="192">
        <v>513</v>
      </c>
      <c r="B2639" s="68"/>
      <c r="C2639" s="214" t="s">
        <v>160</v>
      </c>
      <c r="D2639" s="215">
        <v>45135</v>
      </c>
      <c r="E2639" s="192" t="s">
        <v>5339</v>
      </c>
      <c r="F2639" s="192" t="s">
        <v>10</v>
      </c>
      <c r="G2639" s="192">
        <v>1065365</v>
      </c>
      <c r="H2639" s="68"/>
      <c r="I2639" s="198" t="s">
        <v>6319</v>
      </c>
      <c r="J2639" s="68"/>
      <c r="K2639" s="68"/>
      <c r="L2639" s="68"/>
      <c r="M2639" s="68"/>
      <c r="N2639" s="362"/>
      <c r="O2639" s="362"/>
      <c r="P2639" s="216">
        <v>50</v>
      </c>
      <c r="Q2639" s="216">
        <v>0</v>
      </c>
      <c r="R2639" s="68" t="s">
        <v>638</v>
      </c>
      <c r="S2639" s="363"/>
      <c r="T2639" s="277"/>
    </row>
    <row r="2640" spans="1:20" ht="76.5">
      <c r="A2640" s="192">
        <v>513</v>
      </c>
      <c r="B2640" s="68"/>
      <c r="C2640" s="214" t="s">
        <v>160</v>
      </c>
      <c r="D2640" s="215">
        <v>45135</v>
      </c>
      <c r="E2640" s="192" t="s">
        <v>5340</v>
      </c>
      <c r="F2640" s="192" t="s">
        <v>10</v>
      </c>
      <c r="G2640" s="192">
        <v>1065371</v>
      </c>
      <c r="H2640" s="68"/>
      <c r="I2640" s="198" t="s">
        <v>6320</v>
      </c>
      <c r="J2640" s="68"/>
      <c r="K2640" s="68"/>
      <c r="L2640" s="68"/>
      <c r="M2640" s="68"/>
      <c r="N2640" s="362"/>
      <c r="O2640" s="362"/>
      <c r="P2640" s="216">
        <v>50</v>
      </c>
      <c r="Q2640" s="216">
        <v>0</v>
      </c>
      <c r="R2640" s="68" t="s">
        <v>638</v>
      </c>
      <c r="S2640" s="363"/>
      <c r="T2640" s="277"/>
    </row>
    <row r="2641" spans="1:20" ht="89.25">
      <c r="A2641" s="192">
        <v>117</v>
      </c>
      <c r="B2641" s="68"/>
      <c r="C2641" s="214" t="s">
        <v>54</v>
      </c>
      <c r="D2641" s="215">
        <v>45135</v>
      </c>
      <c r="E2641" s="192" t="s">
        <v>5341</v>
      </c>
      <c r="F2641" s="192" t="s">
        <v>10</v>
      </c>
      <c r="G2641" s="192">
        <v>1065420</v>
      </c>
      <c r="H2641" s="68"/>
      <c r="I2641" s="198" t="s">
        <v>6321</v>
      </c>
      <c r="J2641" s="68"/>
      <c r="K2641" s="68"/>
      <c r="L2641" s="68"/>
      <c r="M2641" s="68"/>
      <c r="N2641" s="362"/>
      <c r="O2641" s="362"/>
      <c r="P2641" s="216">
        <v>50</v>
      </c>
      <c r="Q2641" s="216">
        <v>0</v>
      </c>
      <c r="R2641" s="68" t="s">
        <v>638</v>
      </c>
      <c r="S2641" s="363"/>
      <c r="T2641" s="277"/>
    </row>
    <row r="2642" spans="1:20" ht="89.25">
      <c r="A2642" s="192">
        <v>389</v>
      </c>
      <c r="B2642" s="68"/>
      <c r="C2642" s="214" t="s">
        <v>1422</v>
      </c>
      <c r="D2642" s="215">
        <v>45135</v>
      </c>
      <c r="E2642" s="192" t="s">
        <v>5342</v>
      </c>
      <c r="F2642" s="192" t="s">
        <v>10</v>
      </c>
      <c r="G2642" s="192">
        <v>1065423</v>
      </c>
      <c r="H2642" s="68"/>
      <c r="I2642" s="198" t="s">
        <v>6322</v>
      </c>
      <c r="J2642" s="68"/>
      <c r="K2642" s="68"/>
      <c r="L2642" s="68"/>
      <c r="M2642" s="68"/>
      <c r="N2642" s="362"/>
      <c r="O2642" s="362"/>
      <c r="P2642" s="216">
        <v>50</v>
      </c>
      <c r="Q2642" s="216">
        <v>0</v>
      </c>
      <c r="R2642" s="68" t="s">
        <v>638</v>
      </c>
      <c r="S2642" s="363"/>
      <c r="T2642" s="277"/>
    </row>
    <row r="2643" spans="1:20" ht="89.25">
      <c r="A2643" s="192">
        <v>117</v>
      </c>
      <c r="B2643" s="68"/>
      <c r="C2643" s="214" t="s">
        <v>54</v>
      </c>
      <c r="D2643" s="215">
        <v>45135</v>
      </c>
      <c r="E2643" s="192" t="s">
        <v>5343</v>
      </c>
      <c r="F2643" s="192" t="s">
        <v>10</v>
      </c>
      <c r="G2643" s="192">
        <v>1065424</v>
      </c>
      <c r="H2643" s="68"/>
      <c r="I2643" s="198" t="s">
        <v>6323</v>
      </c>
      <c r="J2643" s="68"/>
      <c r="K2643" s="68"/>
      <c r="L2643" s="68"/>
      <c r="M2643" s="68"/>
      <c r="N2643" s="362"/>
      <c r="O2643" s="362"/>
      <c r="P2643" s="216">
        <v>50</v>
      </c>
      <c r="Q2643" s="216">
        <v>0</v>
      </c>
      <c r="R2643" s="68" t="s">
        <v>638</v>
      </c>
      <c r="S2643" s="363"/>
      <c r="T2643" s="277"/>
    </row>
    <row r="2644" spans="1:20" ht="51">
      <c r="A2644" s="192">
        <v>41</v>
      </c>
      <c r="B2644" s="68"/>
      <c r="C2644" s="214" t="s">
        <v>44</v>
      </c>
      <c r="D2644" s="215">
        <v>45138</v>
      </c>
      <c r="E2644" s="192" t="s">
        <v>5344</v>
      </c>
      <c r="F2644" s="192" t="s">
        <v>3</v>
      </c>
      <c r="G2644" s="192">
        <v>2129490</v>
      </c>
      <c r="H2644" s="68"/>
      <c r="I2644" s="198" t="s">
        <v>6324</v>
      </c>
      <c r="J2644" s="68"/>
      <c r="K2644" s="68"/>
      <c r="L2644" s="68"/>
      <c r="M2644" s="68"/>
      <c r="N2644" s="362"/>
      <c r="O2644" s="362"/>
      <c r="P2644" s="216">
        <v>0</v>
      </c>
      <c r="Q2644" s="216">
        <v>45</v>
      </c>
      <c r="R2644" s="68" t="s">
        <v>638</v>
      </c>
      <c r="S2644" s="363"/>
      <c r="T2644" s="277"/>
    </row>
    <row r="2645" spans="1:20" ht="76.5">
      <c r="A2645" s="192">
        <v>862</v>
      </c>
      <c r="B2645" s="68"/>
      <c r="C2645" s="214" t="s">
        <v>187</v>
      </c>
      <c r="D2645" s="215">
        <v>45138</v>
      </c>
      <c r="E2645" s="192" t="s">
        <v>5345</v>
      </c>
      <c r="F2645" s="192" t="s">
        <v>639</v>
      </c>
      <c r="G2645" s="192">
        <v>6161347</v>
      </c>
      <c r="H2645" s="68"/>
      <c r="I2645" s="198" t="s">
        <v>6325</v>
      </c>
      <c r="J2645" s="68"/>
      <c r="K2645" s="68"/>
      <c r="L2645" s="68"/>
      <c r="M2645" s="68"/>
      <c r="N2645" s="362"/>
      <c r="O2645" s="362"/>
      <c r="P2645" s="216">
        <v>0</v>
      </c>
      <c r="Q2645" s="216">
        <v>1472.35</v>
      </c>
      <c r="R2645" s="68" t="s">
        <v>638</v>
      </c>
      <c r="S2645" s="363"/>
      <c r="T2645" s="277"/>
    </row>
    <row r="2646" spans="1:20" ht="76.5">
      <c r="A2646" s="192">
        <v>862</v>
      </c>
      <c r="B2646" s="68"/>
      <c r="C2646" s="214" t="s">
        <v>187</v>
      </c>
      <c r="D2646" s="215">
        <v>45138</v>
      </c>
      <c r="E2646" s="192" t="s">
        <v>5345</v>
      </c>
      <c r="F2646" s="192" t="s">
        <v>639</v>
      </c>
      <c r="G2646" s="192">
        <v>6161278</v>
      </c>
      <c r="H2646" s="68"/>
      <c r="I2646" s="198" t="s">
        <v>6326</v>
      </c>
      <c r="J2646" s="68"/>
      <c r="K2646" s="68"/>
      <c r="L2646" s="68"/>
      <c r="M2646" s="68"/>
      <c r="N2646" s="362"/>
      <c r="O2646" s="362"/>
      <c r="P2646" s="216">
        <v>0</v>
      </c>
      <c r="Q2646" s="216">
        <v>266052.82</v>
      </c>
      <c r="R2646" s="68" t="s">
        <v>638</v>
      </c>
      <c r="S2646" s="363"/>
      <c r="T2646" s="277"/>
    </row>
    <row r="2647" spans="1:20" ht="76.5">
      <c r="A2647" s="192">
        <v>862</v>
      </c>
      <c r="B2647" s="68"/>
      <c r="C2647" s="214" t="s">
        <v>187</v>
      </c>
      <c r="D2647" s="215">
        <v>45138</v>
      </c>
      <c r="E2647" s="192" t="s">
        <v>5345</v>
      </c>
      <c r="F2647" s="192" t="s">
        <v>639</v>
      </c>
      <c r="G2647" s="192">
        <v>6161322</v>
      </c>
      <c r="H2647" s="68"/>
      <c r="I2647" s="198" t="s">
        <v>6327</v>
      </c>
      <c r="J2647" s="68"/>
      <c r="K2647" s="68"/>
      <c r="L2647" s="68"/>
      <c r="M2647" s="68"/>
      <c r="N2647" s="362"/>
      <c r="O2647" s="362"/>
      <c r="P2647" s="216">
        <v>0</v>
      </c>
      <c r="Q2647" s="216">
        <v>171.21</v>
      </c>
      <c r="R2647" s="68" t="s">
        <v>638</v>
      </c>
      <c r="S2647" s="363"/>
      <c r="T2647" s="277"/>
    </row>
    <row r="2648" spans="1:20" ht="76.5">
      <c r="A2648" s="192">
        <v>862</v>
      </c>
      <c r="B2648" s="68"/>
      <c r="C2648" s="214" t="s">
        <v>187</v>
      </c>
      <c r="D2648" s="215">
        <v>45138</v>
      </c>
      <c r="E2648" s="192" t="s">
        <v>5345</v>
      </c>
      <c r="F2648" s="192" t="s">
        <v>639</v>
      </c>
      <c r="G2648" s="192">
        <v>6161304</v>
      </c>
      <c r="H2648" s="68"/>
      <c r="I2648" s="198" t="s">
        <v>6328</v>
      </c>
      <c r="J2648" s="68"/>
      <c r="K2648" s="68"/>
      <c r="L2648" s="68"/>
      <c r="M2648" s="68"/>
      <c r="N2648" s="362"/>
      <c r="O2648" s="362"/>
      <c r="P2648" s="216">
        <v>0</v>
      </c>
      <c r="Q2648" s="216">
        <v>7353.98</v>
      </c>
      <c r="R2648" s="68" t="s">
        <v>638</v>
      </c>
      <c r="S2648" s="363"/>
      <c r="T2648" s="277"/>
    </row>
    <row r="2649" spans="1:20" ht="63.75">
      <c r="A2649" s="192">
        <v>53</v>
      </c>
      <c r="B2649" s="68"/>
      <c r="C2649" s="214" t="s">
        <v>1384</v>
      </c>
      <c r="D2649" s="215">
        <v>45138</v>
      </c>
      <c r="E2649" s="192" t="s">
        <v>5346</v>
      </c>
      <c r="F2649" s="192" t="s">
        <v>3</v>
      </c>
      <c r="G2649" s="192">
        <v>2129492</v>
      </c>
      <c r="H2649" s="68"/>
      <c r="I2649" s="198" t="s">
        <v>6329</v>
      </c>
      <c r="J2649" s="68"/>
      <c r="K2649" s="68"/>
      <c r="L2649" s="68"/>
      <c r="M2649" s="68"/>
      <c r="N2649" s="362"/>
      <c r="O2649" s="362"/>
      <c r="P2649" s="216">
        <v>0</v>
      </c>
      <c r="Q2649" s="216">
        <v>714</v>
      </c>
      <c r="R2649" s="68" t="s">
        <v>638</v>
      </c>
      <c r="S2649" s="363"/>
      <c r="T2649" s="277"/>
    </row>
    <row r="2650" spans="1:20" ht="51">
      <c r="A2650" s="192">
        <v>548</v>
      </c>
      <c r="B2650" s="68"/>
      <c r="C2650" s="214" t="s">
        <v>1285</v>
      </c>
      <c r="D2650" s="215">
        <v>45138</v>
      </c>
      <c r="E2650" s="192" t="s">
        <v>5347</v>
      </c>
      <c r="F2650" s="192" t="s">
        <v>3</v>
      </c>
      <c r="G2650" s="192">
        <v>2129504</v>
      </c>
      <c r="H2650" s="68"/>
      <c r="I2650" s="198" t="s">
        <v>6330</v>
      </c>
      <c r="J2650" s="68"/>
      <c r="K2650" s="68"/>
      <c r="L2650" s="68"/>
      <c r="M2650" s="68"/>
      <c r="N2650" s="362"/>
      <c r="O2650" s="362"/>
      <c r="P2650" s="216">
        <v>0</v>
      </c>
      <c r="Q2650" s="216">
        <v>29</v>
      </c>
      <c r="R2650" s="68" t="s">
        <v>638</v>
      </c>
      <c r="S2650" s="363"/>
      <c r="T2650" s="277"/>
    </row>
    <row r="2651" spans="1:20" ht="76.5">
      <c r="A2651" s="192">
        <v>862</v>
      </c>
      <c r="B2651" s="68"/>
      <c r="C2651" s="214" t="s">
        <v>187</v>
      </c>
      <c r="D2651" s="215">
        <v>45138</v>
      </c>
      <c r="E2651" s="192" t="s">
        <v>5348</v>
      </c>
      <c r="F2651" s="192" t="s">
        <v>639</v>
      </c>
      <c r="G2651" s="192">
        <v>6161440</v>
      </c>
      <c r="H2651" s="68"/>
      <c r="I2651" s="198" t="s">
        <v>6331</v>
      </c>
      <c r="J2651" s="68"/>
      <c r="K2651" s="68"/>
      <c r="L2651" s="68"/>
      <c r="M2651" s="68"/>
      <c r="N2651" s="362"/>
      <c r="O2651" s="362"/>
      <c r="P2651" s="216">
        <v>0</v>
      </c>
      <c r="Q2651" s="216">
        <v>1741.96</v>
      </c>
      <c r="R2651" s="68" t="s">
        <v>638</v>
      </c>
      <c r="S2651" s="363"/>
      <c r="T2651" s="277"/>
    </row>
    <row r="2652" spans="1:20" ht="76.5">
      <c r="A2652" s="192">
        <v>862</v>
      </c>
      <c r="B2652" s="68"/>
      <c r="C2652" s="214" t="s">
        <v>187</v>
      </c>
      <c r="D2652" s="215">
        <v>45138</v>
      </c>
      <c r="E2652" s="192" t="s">
        <v>5348</v>
      </c>
      <c r="F2652" s="192" t="s">
        <v>639</v>
      </c>
      <c r="G2652" s="192">
        <v>6161428</v>
      </c>
      <c r="H2652" s="68"/>
      <c r="I2652" s="198" t="s">
        <v>6332</v>
      </c>
      <c r="J2652" s="68"/>
      <c r="K2652" s="68"/>
      <c r="L2652" s="68"/>
      <c r="M2652" s="68"/>
      <c r="N2652" s="362"/>
      <c r="O2652" s="362"/>
      <c r="P2652" s="216">
        <v>0</v>
      </c>
      <c r="Q2652" s="216">
        <v>1735.73</v>
      </c>
      <c r="R2652" s="68" t="s">
        <v>638</v>
      </c>
      <c r="S2652" s="363"/>
      <c r="T2652" s="277"/>
    </row>
    <row r="2653" spans="1:20" ht="76.5">
      <c r="A2653" s="192">
        <v>862</v>
      </c>
      <c r="B2653" s="68"/>
      <c r="C2653" s="214" t="s">
        <v>187</v>
      </c>
      <c r="D2653" s="215">
        <v>45138</v>
      </c>
      <c r="E2653" s="192" t="s">
        <v>5348</v>
      </c>
      <c r="F2653" s="192" t="s">
        <v>639</v>
      </c>
      <c r="G2653" s="192">
        <v>6161388</v>
      </c>
      <c r="H2653" s="68"/>
      <c r="I2653" s="198" t="s">
        <v>6333</v>
      </c>
      <c r="J2653" s="68"/>
      <c r="K2653" s="68"/>
      <c r="L2653" s="68"/>
      <c r="M2653" s="68"/>
      <c r="N2653" s="362"/>
      <c r="O2653" s="362"/>
      <c r="P2653" s="216">
        <v>0</v>
      </c>
      <c r="Q2653" s="216">
        <v>467.14</v>
      </c>
      <c r="R2653" s="68" t="s">
        <v>638</v>
      </c>
      <c r="S2653" s="363"/>
      <c r="T2653" s="277"/>
    </row>
    <row r="2654" spans="1:20" ht="76.5">
      <c r="A2654" s="192">
        <v>862</v>
      </c>
      <c r="B2654" s="68"/>
      <c r="C2654" s="214" t="s">
        <v>187</v>
      </c>
      <c r="D2654" s="215">
        <v>45138</v>
      </c>
      <c r="E2654" s="192" t="s">
        <v>5348</v>
      </c>
      <c r="F2654" s="192" t="s">
        <v>639</v>
      </c>
      <c r="G2654" s="192">
        <v>6162653</v>
      </c>
      <c r="H2654" s="68"/>
      <c r="I2654" s="198" t="s">
        <v>6334</v>
      </c>
      <c r="J2654" s="68"/>
      <c r="K2654" s="68"/>
      <c r="L2654" s="68"/>
      <c r="M2654" s="68"/>
      <c r="N2654" s="362"/>
      <c r="O2654" s="362"/>
      <c r="P2654" s="216">
        <v>0</v>
      </c>
      <c r="Q2654" s="216">
        <v>12697.49</v>
      </c>
      <c r="R2654" s="68" t="s">
        <v>638</v>
      </c>
      <c r="S2654" s="363"/>
      <c r="T2654" s="277"/>
    </row>
    <row r="2655" spans="1:20" ht="76.5">
      <c r="A2655" s="192">
        <v>862</v>
      </c>
      <c r="B2655" s="68"/>
      <c r="C2655" s="214" t="s">
        <v>187</v>
      </c>
      <c r="D2655" s="215">
        <v>45138</v>
      </c>
      <c r="E2655" s="192" t="s">
        <v>5348</v>
      </c>
      <c r="F2655" s="192" t="s">
        <v>639</v>
      </c>
      <c r="G2655" s="192">
        <v>6161374</v>
      </c>
      <c r="H2655" s="68"/>
      <c r="I2655" s="198" t="s">
        <v>6335</v>
      </c>
      <c r="J2655" s="68"/>
      <c r="K2655" s="68"/>
      <c r="L2655" s="68"/>
      <c r="M2655" s="68"/>
      <c r="N2655" s="362"/>
      <c r="O2655" s="362"/>
      <c r="P2655" s="216">
        <v>0</v>
      </c>
      <c r="Q2655" s="216">
        <v>1854</v>
      </c>
      <c r="R2655" s="68" t="s">
        <v>638</v>
      </c>
      <c r="S2655" s="363"/>
      <c r="T2655" s="277"/>
    </row>
    <row r="2656" spans="1:20" ht="89.25">
      <c r="A2656" s="192">
        <v>66</v>
      </c>
      <c r="B2656" s="68"/>
      <c r="C2656" s="214" t="s">
        <v>46</v>
      </c>
      <c r="D2656" s="215">
        <v>45138</v>
      </c>
      <c r="E2656" s="192" t="s">
        <v>5348</v>
      </c>
      <c r="F2656" s="192" t="s">
        <v>639</v>
      </c>
      <c r="G2656" s="192">
        <v>6162881</v>
      </c>
      <c r="H2656" s="68"/>
      <c r="I2656" s="198" t="s">
        <v>6336</v>
      </c>
      <c r="J2656" s="68"/>
      <c r="K2656" s="68"/>
      <c r="L2656" s="68"/>
      <c r="M2656" s="68"/>
      <c r="N2656" s="362"/>
      <c r="O2656" s="362"/>
      <c r="P2656" s="216">
        <v>0</v>
      </c>
      <c r="Q2656" s="216">
        <v>71575.350000000006</v>
      </c>
      <c r="R2656" s="68" t="s">
        <v>638</v>
      </c>
      <c r="S2656" s="363"/>
      <c r="T2656" s="277"/>
    </row>
    <row r="2657" spans="1:20" ht="76.5">
      <c r="A2657" s="192">
        <v>862</v>
      </c>
      <c r="B2657" s="68"/>
      <c r="C2657" s="214" t="s">
        <v>187</v>
      </c>
      <c r="D2657" s="215">
        <v>45138</v>
      </c>
      <c r="E2657" s="192" t="s">
        <v>5348</v>
      </c>
      <c r="F2657" s="192" t="s">
        <v>639</v>
      </c>
      <c r="G2657" s="192">
        <v>6161358</v>
      </c>
      <c r="H2657" s="68"/>
      <c r="I2657" s="198" t="s">
        <v>6337</v>
      </c>
      <c r="J2657" s="68"/>
      <c r="K2657" s="68"/>
      <c r="L2657" s="68"/>
      <c r="M2657" s="68"/>
      <c r="N2657" s="362"/>
      <c r="O2657" s="362"/>
      <c r="P2657" s="216">
        <v>0</v>
      </c>
      <c r="Q2657" s="216">
        <v>1792.15</v>
      </c>
      <c r="R2657" s="68" t="s">
        <v>638</v>
      </c>
      <c r="S2657" s="363"/>
      <c r="T2657" s="277"/>
    </row>
    <row r="2658" spans="1:20" ht="89.25">
      <c r="A2658" s="192">
        <v>862</v>
      </c>
      <c r="B2658" s="68"/>
      <c r="C2658" s="214" t="s">
        <v>187</v>
      </c>
      <c r="D2658" s="215">
        <v>45138</v>
      </c>
      <c r="E2658" s="192" t="s">
        <v>5348</v>
      </c>
      <c r="F2658" s="192" t="s">
        <v>639</v>
      </c>
      <c r="G2658" s="192">
        <v>6162882</v>
      </c>
      <c r="H2658" s="68"/>
      <c r="I2658" s="198" t="s">
        <v>6338</v>
      </c>
      <c r="J2658" s="68"/>
      <c r="K2658" s="68"/>
      <c r="L2658" s="68"/>
      <c r="M2658" s="68"/>
      <c r="N2658" s="362"/>
      <c r="O2658" s="362"/>
      <c r="P2658" s="216">
        <v>0</v>
      </c>
      <c r="Q2658" s="216">
        <v>8313.32</v>
      </c>
      <c r="R2658" s="68" t="s">
        <v>638</v>
      </c>
      <c r="S2658" s="363"/>
      <c r="T2658" s="277"/>
    </row>
    <row r="2659" spans="1:20" ht="76.5">
      <c r="A2659" s="192">
        <v>862</v>
      </c>
      <c r="B2659" s="68"/>
      <c r="C2659" s="214" t="s">
        <v>187</v>
      </c>
      <c r="D2659" s="215">
        <v>45138</v>
      </c>
      <c r="E2659" s="192" t="s">
        <v>5348</v>
      </c>
      <c r="F2659" s="192" t="s">
        <v>639</v>
      </c>
      <c r="G2659" s="192">
        <v>6163700</v>
      </c>
      <c r="H2659" s="68"/>
      <c r="I2659" s="198" t="s">
        <v>6339</v>
      </c>
      <c r="J2659" s="68"/>
      <c r="K2659" s="68"/>
      <c r="L2659" s="68"/>
      <c r="M2659" s="68"/>
      <c r="N2659" s="362"/>
      <c r="O2659" s="362"/>
      <c r="P2659" s="216">
        <v>0</v>
      </c>
      <c r="Q2659" s="216">
        <v>1315.27</v>
      </c>
      <c r="R2659" s="68" t="s">
        <v>638</v>
      </c>
      <c r="S2659" s="363"/>
      <c r="T2659" s="277"/>
    </row>
    <row r="2660" spans="1:20" ht="76.5">
      <c r="A2660" s="192">
        <v>862</v>
      </c>
      <c r="B2660" s="68"/>
      <c r="C2660" s="214" t="s">
        <v>187</v>
      </c>
      <c r="D2660" s="215">
        <v>45138</v>
      </c>
      <c r="E2660" s="192" t="s">
        <v>5348</v>
      </c>
      <c r="F2660" s="192" t="s">
        <v>639</v>
      </c>
      <c r="G2660" s="192">
        <v>6163691</v>
      </c>
      <c r="H2660" s="68"/>
      <c r="I2660" s="198" t="s">
        <v>6340</v>
      </c>
      <c r="J2660" s="68"/>
      <c r="K2660" s="68"/>
      <c r="L2660" s="68"/>
      <c r="M2660" s="68"/>
      <c r="N2660" s="362"/>
      <c r="O2660" s="362"/>
      <c r="P2660" s="216">
        <v>0</v>
      </c>
      <c r="Q2660" s="216">
        <v>3152.02</v>
      </c>
      <c r="R2660" s="68" t="s">
        <v>638</v>
      </c>
      <c r="S2660" s="363"/>
      <c r="T2660" s="277"/>
    </row>
    <row r="2661" spans="1:20" ht="51">
      <c r="A2661" s="192">
        <v>862</v>
      </c>
      <c r="B2661" s="68"/>
      <c r="C2661" s="214" t="s">
        <v>187</v>
      </c>
      <c r="D2661" s="215">
        <v>45138</v>
      </c>
      <c r="E2661" s="192" t="s">
        <v>5348</v>
      </c>
      <c r="F2661" s="192" t="s">
        <v>639</v>
      </c>
      <c r="G2661" s="192">
        <v>6162883</v>
      </c>
      <c r="H2661" s="68"/>
      <c r="I2661" s="198" t="s">
        <v>6341</v>
      </c>
      <c r="J2661" s="68"/>
      <c r="K2661" s="68"/>
      <c r="L2661" s="68"/>
      <c r="M2661" s="68"/>
      <c r="N2661" s="362"/>
      <c r="O2661" s="362"/>
      <c r="P2661" s="216">
        <v>0</v>
      </c>
      <c r="Q2661" s="216">
        <v>60.48</v>
      </c>
      <c r="R2661" s="68" t="s">
        <v>638</v>
      </c>
      <c r="S2661" s="363"/>
      <c r="T2661" s="277"/>
    </row>
    <row r="2662" spans="1:20" ht="76.5">
      <c r="A2662" s="192">
        <v>862</v>
      </c>
      <c r="B2662" s="68"/>
      <c r="C2662" s="214" t="s">
        <v>187</v>
      </c>
      <c r="D2662" s="215">
        <v>45138</v>
      </c>
      <c r="E2662" s="192" t="s">
        <v>5348</v>
      </c>
      <c r="F2662" s="192" t="s">
        <v>639</v>
      </c>
      <c r="G2662" s="192">
        <v>6163224</v>
      </c>
      <c r="H2662" s="68"/>
      <c r="I2662" s="198" t="s">
        <v>6342</v>
      </c>
      <c r="J2662" s="68"/>
      <c r="K2662" s="68"/>
      <c r="L2662" s="68"/>
      <c r="M2662" s="68"/>
      <c r="N2662" s="362"/>
      <c r="O2662" s="362"/>
      <c r="P2662" s="216">
        <v>0</v>
      </c>
      <c r="Q2662" s="216">
        <v>2447.86</v>
      </c>
      <c r="R2662" s="68" t="s">
        <v>638</v>
      </c>
      <c r="S2662" s="363"/>
      <c r="T2662" s="277"/>
    </row>
    <row r="2663" spans="1:20" ht="76.5">
      <c r="A2663" s="192">
        <v>862</v>
      </c>
      <c r="B2663" s="68"/>
      <c r="C2663" s="214" t="s">
        <v>187</v>
      </c>
      <c r="D2663" s="215">
        <v>45138</v>
      </c>
      <c r="E2663" s="192" t="s">
        <v>5348</v>
      </c>
      <c r="F2663" s="192" t="s">
        <v>639</v>
      </c>
      <c r="G2663" s="192">
        <v>6162609</v>
      </c>
      <c r="H2663" s="68"/>
      <c r="I2663" s="198" t="s">
        <v>6343</v>
      </c>
      <c r="J2663" s="68"/>
      <c r="K2663" s="68"/>
      <c r="L2663" s="68"/>
      <c r="M2663" s="68"/>
      <c r="N2663" s="362"/>
      <c r="O2663" s="362"/>
      <c r="P2663" s="216">
        <v>0</v>
      </c>
      <c r="Q2663" s="216">
        <v>1139.54</v>
      </c>
      <c r="R2663" s="68" t="s">
        <v>638</v>
      </c>
      <c r="S2663" s="363"/>
      <c r="T2663" s="277"/>
    </row>
    <row r="2664" spans="1:20" ht="51">
      <c r="A2664" s="192">
        <v>15</v>
      </c>
      <c r="B2664" s="68"/>
      <c r="C2664" s="214" t="s">
        <v>39</v>
      </c>
      <c r="D2664" s="215">
        <v>45138</v>
      </c>
      <c r="E2664" s="192" t="s">
        <v>5349</v>
      </c>
      <c r="F2664" s="192" t="s">
        <v>3</v>
      </c>
      <c r="G2664" s="192">
        <v>2129529</v>
      </c>
      <c r="H2664" s="68"/>
      <c r="I2664" s="198" t="s">
        <v>6344</v>
      </c>
      <c r="J2664" s="68"/>
      <c r="K2664" s="68"/>
      <c r="L2664" s="68"/>
      <c r="M2664" s="68"/>
      <c r="N2664" s="362"/>
      <c r="O2664" s="362"/>
      <c r="P2664" s="216">
        <v>0</v>
      </c>
      <c r="Q2664" s="216">
        <v>3155.23</v>
      </c>
      <c r="R2664" s="68" t="s">
        <v>638</v>
      </c>
      <c r="S2664" s="363"/>
      <c r="T2664" s="277"/>
    </row>
    <row r="2665" spans="1:20" ht="76.5">
      <c r="A2665" s="192">
        <v>373</v>
      </c>
      <c r="B2665" s="68"/>
      <c r="C2665" s="214" t="s">
        <v>607</v>
      </c>
      <c r="D2665" s="215">
        <v>45138</v>
      </c>
      <c r="E2665" s="192" t="s">
        <v>5350</v>
      </c>
      <c r="F2665" s="192" t="s">
        <v>639</v>
      </c>
      <c r="G2665" s="192">
        <v>6162190</v>
      </c>
      <c r="H2665" s="68"/>
      <c r="I2665" s="198" t="s">
        <v>6345</v>
      </c>
      <c r="J2665" s="68"/>
      <c r="K2665" s="68"/>
      <c r="L2665" s="68"/>
      <c r="M2665" s="68"/>
      <c r="N2665" s="362"/>
      <c r="O2665" s="362"/>
      <c r="P2665" s="216">
        <v>0</v>
      </c>
      <c r="Q2665" s="216">
        <v>899234.07</v>
      </c>
      <c r="R2665" s="68" t="s">
        <v>638</v>
      </c>
      <c r="S2665" s="363"/>
      <c r="T2665" s="277"/>
    </row>
    <row r="2666" spans="1:20" ht="63.75">
      <c r="A2666" s="192">
        <v>16</v>
      </c>
      <c r="B2666" s="68"/>
      <c r="C2666" s="214" t="s">
        <v>40</v>
      </c>
      <c r="D2666" s="215">
        <v>45138</v>
      </c>
      <c r="E2666" s="192" t="s">
        <v>5351</v>
      </c>
      <c r="F2666" s="192" t="s">
        <v>3</v>
      </c>
      <c r="G2666" s="192">
        <v>2129519</v>
      </c>
      <c r="H2666" s="68"/>
      <c r="I2666" s="198" t="s">
        <v>3050</v>
      </c>
      <c r="J2666" s="68"/>
      <c r="K2666" s="68"/>
      <c r="L2666" s="68"/>
      <c r="M2666" s="68"/>
      <c r="N2666" s="362"/>
      <c r="O2666" s="362"/>
      <c r="P2666" s="216">
        <v>0</v>
      </c>
      <c r="Q2666" s="216">
        <v>3000</v>
      </c>
      <c r="R2666" s="68" t="s">
        <v>638</v>
      </c>
      <c r="S2666" s="363"/>
      <c r="T2666" s="277"/>
    </row>
    <row r="2667" spans="1:20" ht="51">
      <c r="A2667" s="192">
        <v>15</v>
      </c>
      <c r="B2667" s="68"/>
      <c r="C2667" s="214" t="s">
        <v>39</v>
      </c>
      <c r="D2667" s="215">
        <v>45138</v>
      </c>
      <c r="E2667" s="192" t="s">
        <v>5352</v>
      </c>
      <c r="F2667" s="192" t="s">
        <v>3</v>
      </c>
      <c r="G2667" s="192">
        <v>2129531</v>
      </c>
      <c r="H2667" s="68"/>
      <c r="I2667" s="198" t="s">
        <v>6346</v>
      </c>
      <c r="J2667" s="68"/>
      <c r="K2667" s="68"/>
      <c r="L2667" s="68"/>
      <c r="M2667" s="68"/>
      <c r="N2667" s="362"/>
      <c r="O2667" s="362"/>
      <c r="P2667" s="216">
        <v>0</v>
      </c>
      <c r="Q2667" s="216">
        <v>3155.23</v>
      </c>
      <c r="R2667" s="68" t="s">
        <v>638</v>
      </c>
      <c r="S2667" s="363"/>
      <c r="T2667" s="277"/>
    </row>
    <row r="2668" spans="1:20" ht="51">
      <c r="A2668" s="192">
        <v>15</v>
      </c>
      <c r="B2668" s="68"/>
      <c r="C2668" s="214" t="s">
        <v>39</v>
      </c>
      <c r="D2668" s="215">
        <v>45138</v>
      </c>
      <c r="E2668" s="192" t="s">
        <v>5353</v>
      </c>
      <c r="F2668" s="192" t="s">
        <v>3</v>
      </c>
      <c r="G2668" s="192">
        <v>2129532</v>
      </c>
      <c r="H2668" s="68"/>
      <c r="I2668" s="198" t="s">
        <v>6347</v>
      </c>
      <c r="J2668" s="68"/>
      <c r="K2668" s="68"/>
      <c r="L2668" s="68"/>
      <c r="M2668" s="68"/>
      <c r="N2668" s="362"/>
      <c r="O2668" s="362"/>
      <c r="P2668" s="216">
        <v>0</v>
      </c>
      <c r="Q2668" s="216">
        <v>3155.23</v>
      </c>
      <c r="R2668" s="68" t="s">
        <v>638</v>
      </c>
      <c r="S2668" s="363"/>
      <c r="T2668" s="277"/>
    </row>
    <row r="2669" spans="1:20" ht="51">
      <c r="A2669" s="192">
        <v>15</v>
      </c>
      <c r="B2669" s="68"/>
      <c r="C2669" s="214" t="s">
        <v>39</v>
      </c>
      <c r="D2669" s="215">
        <v>45138</v>
      </c>
      <c r="E2669" s="192" t="s">
        <v>5354</v>
      </c>
      <c r="F2669" s="192" t="s">
        <v>3</v>
      </c>
      <c r="G2669" s="192">
        <v>2129535</v>
      </c>
      <c r="H2669" s="68"/>
      <c r="I2669" s="198" t="s">
        <v>6348</v>
      </c>
      <c r="J2669" s="68"/>
      <c r="K2669" s="68"/>
      <c r="L2669" s="68"/>
      <c r="M2669" s="68"/>
      <c r="N2669" s="362"/>
      <c r="O2669" s="362"/>
      <c r="P2669" s="216">
        <v>0</v>
      </c>
      <c r="Q2669" s="216">
        <v>3155.23</v>
      </c>
      <c r="R2669" s="68" t="s">
        <v>638</v>
      </c>
      <c r="S2669" s="363"/>
      <c r="T2669" s="277"/>
    </row>
    <row r="2670" spans="1:20" ht="51">
      <c r="A2670" s="192">
        <v>15</v>
      </c>
      <c r="B2670" s="68"/>
      <c r="C2670" s="214" t="s">
        <v>39</v>
      </c>
      <c r="D2670" s="215">
        <v>45138</v>
      </c>
      <c r="E2670" s="192" t="s">
        <v>5355</v>
      </c>
      <c r="F2670" s="192" t="s">
        <v>3</v>
      </c>
      <c r="G2670" s="192">
        <v>2129536</v>
      </c>
      <c r="H2670" s="68"/>
      <c r="I2670" s="198" t="s">
        <v>6349</v>
      </c>
      <c r="J2670" s="68"/>
      <c r="K2670" s="68"/>
      <c r="L2670" s="68"/>
      <c r="M2670" s="68"/>
      <c r="N2670" s="362"/>
      <c r="O2670" s="362"/>
      <c r="P2670" s="216">
        <v>0</v>
      </c>
      <c r="Q2670" s="216">
        <v>3155.23</v>
      </c>
      <c r="R2670" s="68" t="s">
        <v>638</v>
      </c>
      <c r="S2670" s="363"/>
      <c r="T2670" s="277"/>
    </row>
    <row r="2671" spans="1:20" ht="51">
      <c r="A2671" s="192">
        <v>15</v>
      </c>
      <c r="B2671" s="68"/>
      <c r="C2671" s="214" t="s">
        <v>39</v>
      </c>
      <c r="D2671" s="215">
        <v>45138</v>
      </c>
      <c r="E2671" s="192" t="s">
        <v>5356</v>
      </c>
      <c r="F2671" s="192" t="s">
        <v>3</v>
      </c>
      <c r="G2671" s="192">
        <v>2129537</v>
      </c>
      <c r="H2671" s="68"/>
      <c r="I2671" s="198" t="s">
        <v>6350</v>
      </c>
      <c r="J2671" s="68"/>
      <c r="K2671" s="68"/>
      <c r="L2671" s="68"/>
      <c r="M2671" s="68"/>
      <c r="N2671" s="362"/>
      <c r="O2671" s="362"/>
      <c r="P2671" s="216">
        <v>0</v>
      </c>
      <c r="Q2671" s="216">
        <v>882.23</v>
      </c>
      <c r="R2671" s="68" t="s">
        <v>638</v>
      </c>
      <c r="S2671" s="363"/>
      <c r="T2671" s="277"/>
    </row>
    <row r="2672" spans="1:20" ht="51">
      <c r="A2672" s="192">
        <v>15</v>
      </c>
      <c r="B2672" s="68"/>
      <c r="C2672" s="214" t="s">
        <v>39</v>
      </c>
      <c r="D2672" s="215">
        <v>45138</v>
      </c>
      <c r="E2672" s="192" t="s">
        <v>5357</v>
      </c>
      <c r="F2672" s="192" t="s">
        <v>3</v>
      </c>
      <c r="G2672" s="192">
        <v>2129538</v>
      </c>
      <c r="H2672" s="68"/>
      <c r="I2672" s="198" t="s">
        <v>6351</v>
      </c>
      <c r="J2672" s="68"/>
      <c r="K2672" s="68"/>
      <c r="L2672" s="68"/>
      <c r="M2672" s="68"/>
      <c r="N2672" s="362"/>
      <c r="O2672" s="362"/>
      <c r="P2672" s="216">
        <v>0</v>
      </c>
      <c r="Q2672" s="216">
        <v>3375.81</v>
      </c>
      <c r="R2672" s="68" t="s">
        <v>638</v>
      </c>
      <c r="S2672" s="363"/>
      <c r="T2672" s="277"/>
    </row>
    <row r="2673" spans="1:20" ht="63.75">
      <c r="A2673" s="192" t="s">
        <v>542</v>
      </c>
      <c r="B2673" s="68"/>
      <c r="C2673" s="214" t="s">
        <v>691</v>
      </c>
      <c r="D2673" s="215">
        <v>45138</v>
      </c>
      <c r="E2673" s="192" t="s">
        <v>5358</v>
      </c>
      <c r="F2673" s="192" t="s">
        <v>10</v>
      </c>
      <c r="G2673" s="192">
        <v>17585</v>
      </c>
      <c r="H2673" s="68"/>
      <c r="I2673" s="198" t="s">
        <v>6352</v>
      </c>
      <c r="J2673" s="68"/>
      <c r="K2673" s="68"/>
      <c r="L2673" s="68"/>
      <c r="M2673" s="68"/>
      <c r="N2673" s="362"/>
      <c r="O2673" s="362"/>
      <c r="P2673" s="216">
        <v>1848.97</v>
      </c>
      <c r="Q2673" s="216">
        <v>0</v>
      </c>
      <c r="R2673" s="68" t="s">
        <v>638</v>
      </c>
      <c r="S2673" s="363"/>
      <c r="T2673" s="277"/>
    </row>
    <row r="2674" spans="1:20" ht="51">
      <c r="A2674" s="192" t="s">
        <v>542</v>
      </c>
      <c r="B2674" s="68"/>
      <c r="C2674" s="214" t="s">
        <v>691</v>
      </c>
      <c r="D2674" s="215">
        <v>45138</v>
      </c>
      <c r="E2674" s="192" t="s">
        <v>5359</v>
      </c>
      <c r="F2674" s="192" t="s">
        <v>10</v>
      </c>
      <c r="G2674" s="192">
        <v>17663</v>
      </c>
      <c r="H2674" s="68"/>
      <c r="I2674" s="198" t="s">
        <v>6353</v>
      </c>
      <c r="J2674" s="68"/>
      <c r="K2674" s="68"/>
      <c r="L2674" s="68"/>
      <c r="M2674" s="68"/>
      <c r="N2674" s="362"/>
      <c r="O2674" s="362"/>
      <c r="P2674" s="216">
        <v>11497.08</v>
      </c>
      <c r="Q2674" s="216">
        <v>0</v>
      </c>
      <c r="R2674" s="68" t="s">
        <v>638</v>
      </c>
      <c r="S2674" s="363"/>
      <c r="T2674" s="277"/>
    </row>
    <row r="2675" spans="1:20" ht="51">
      <c r="A2675" s="192" t="s">
        <v>542</v>
      </c>
      <c r="B2675" s="68"/>
      <c r="C2675" s="214" t="s">
        <v>691</v>
      </c>
      <c r="D2675" s="215">
        <v>45138</v>
      </c>
      <c r="E2675" s="192" t="s">
        <v>5360</v>
      </c>
      <c r="F2675" s="192" t="s">
        <v>10</v>
      </c>
      <c r="G2675" s="192">
        <v>17668</v>
      </c>
      <c r="H2675" s="68"/>
      <c r="I2675" s="198" t="s">
        <v>6354</v>
      </c>
      <c r="J2675" s="68"/>
      <c r="K2675" s="68"/>
      <c r="L2675" s="68"/>
      <c r="M2675" s="68"/>
      <c r="N2675" s="362"/>
      <c r="O2675" s="362"/>
      <c r="P2675" s="216">
        <v>9272.65</v>
      </c>
      <c r="Q2675" s="216">
        <v>0</v>
      </c>
      <c r="R2675" s="68" t="s">
        <v>638</v>
      </c>
      <c r="S2675" s="363"/>
      <c r="T2675" s="277"/>
    </row>
    <row r="2676" spans="1:20" ht="51">
      <c r="A2676" s="192">
        <v>15</v>
      </c>
      <c r="B2676" s="68"/>
      <c r="C2676" s="214" t="s">
        <v>39</v>
      </c>
      <c r="D2676" s="215">
        <v>45138</v>
      </c>
      <c r="E2676" s="192" t="s">
        <v>5361</v>
      </c>
      <c r="F2676" s="192" t="s">
        <v>3</v>
      </c>
      <c r="G2676" s="192">
        <v>2129539</v>
      </c>
      <c r="H2676" s="68"/>
      <c r="I2676" s="198" t="s">
        <v>6355</v>
      </c>
      <c r="J2676" s="68"/>
      <c r="K2676" s="68"/>
      <c r="L2676" s="68"/>
      <c r="M2676" s="68"/>
      <c r="N2676" s="362"/>
      <c r="O2676" s="362"/>
      <c r="P2676" s="216">
        <v>0</v>
      </c>
      <c r="Q2676" s="216">
        <v>3375.81</v>
      </c>
      <c r="R2676" s="68" t="s">
        <v>638</v>
      </c>
      <c r="S2676" s="363"/>
      <c r="T2676" s="277"/>
    </row>
    <row r="2677" spans="1:20" ht="51">
      <c r="A2677" s="192">
        <v>15</v>
      </c>
      <c r="B2677" s="68"/>
      <c r="C2677" s="214" t="s">
        <v>39</v>
      </c>
      <c r="D2677" s="215">
        <v>45138</v>
      </c>
      <c r="E2677" s="192" t="s">
        <v>5362</v>
      </c>
      <c r="F2677" s="192" t="s">
        <v>3</v>
      </c>
      <c r="G2677" s="192">
        <v>2129541</v>
      </c>
      <c r="H2677" s="68"/>
      <c r="I2677" s="198" t="s">
        <v>6356</v>
      </c>
      <c r="J2677" s="68"/>
      <c r="K2677" s="68"/>
      <c r="L2677" s="68"/>
      <c r="M2677" s="68"/>
      <c r="N2677" s="362"/>
      <c r="O2677" s="362"/>
      <c r="P2677" s="216">
        <v>0</v>
      </c>
      <c r="Q2677" s="216">
        <v>3580.06</v>
      </c>
      <c r="R2677" s="68" t="s">
        <v>638</v>
      </c>
      <c r="S2677" s="363"/>
      <c r="T2677" s="277"/>
    </row>
    <row r="2678" spans="1:20" ht="51">
      <c r="A2678" s="192">
        <v>15</v>
      </c>
      <c r="B2678" s="68"/>
      <c r="C2678" s="214" t="s">
        <v>39</v>
      </c>
      <c r="D2678" s="215">
        <v>45138</v>
      </c>
      <c r="E2678" s="192" t="s">
        <v>5363</v>
      </c>
      <c r="F2678" s="192" t="s">
        <v>3</v>
      </c>
      <c r="G2678" s="192">
        <v>2129545</v>
      </c>
      <c r="H2678" s="68"/>
      <c r="I2678" s="198" t="s">
        <v>6357</v>
      </c>
      <c r="J2678" s="68"/>
      <c r="K2678" s="68"/>
      <c r="L2678" s="68"/>
      <c r="M2678" s="68"/>
      <c r="N2678" s="362"/>
      <c r="O2678" s="362"/>
      <c r="P2678" s="216">
        <v>0</v>
      </c>
      <c r="Q2678" s="216">
        <v>1521.38</v>
      </c>
      <c r="R2678" s="68" t="s">
        <v>638</v>
      </c>
      <c r="S2678" s="363"/>
      <c r="T2678" s="277"/>
    </row>
    <row r="2679" spans="1:20" ht="51">
      <c r="A2679" s="192">
        <v>132</v>
      </c>
      <c r="B2679" s="68"/>
      <c r="C2679" s="214" t="s">
        <v>59</v>
      </c>
      <c r="D2679" s="215">
        <v>45138</v>
      </c>
      <c r="E2679" s="192" t="s">
        <v>5364</v>
      </c>
      <c r="F2679" s="192" t="s">
        <v>3</v>
      </c>
      <c r="G2679" s="192">
        <v>2129546</v>
      </c>
      <c r="H2679" s="68"/>
      <c r="I2679" s="198" t="s">
        <v>6358</v>
      </c>
      <c r="J2679" s="68"/>
      <c r="K2679" s="68"/>
      <c r="L2679" s="68"/>
      <c r="M2679" s="68"/>
      <c r="N2679" s="362"/>
      <c r="O2679" s="362"/>
      <c r="P2679" s="216">
        <v>0</v>
      </c>
      <c r="Q2679" s="216">
        <v>58.76</v>
      </c>
      <c r="R2679" s="68" t="s">
        <v>638</v>
      </c>
      <c r="S2679" s="363"/>
      <c r="T2679" s="277"/>
    </row>
    <row r="2680" spans="1:20" ht="51">
      <c r="A2680" s="192">
        <v>132</v>
      </c>
      <c r="B2680" s="68"/>
      <c r="C2680" s="214" t="s">
        <v>59</v>
      </c>
      <c r="D2680" s="215">
        <v>45138</v>
      </c>
      <c r="E2680" s="192" t="s">
        <v>5365</v>
      </c>
      <c r="F2680" s="192" t="s">
        <v>3</v>
      </c>
      <c r="G2680" s="192">
        <v>2129548</v>
      </c>
      <c r="H2680" s="68"/>
      <c r="I2680" s="198" t="s">
        <v>6359</v>
      </c>
      <c r="J2680" s="68"/>
      <c r="K2680" s="68"/>
      <c r="L2680" s="68"/>
      <c r="M2680" s="68"/>
      <c r="N2680" s="362"/>
      <c r="O2680" s="362"/>
      <c r="P2680" s="216">
        <v>0</v>
      </c>
      <c r="Q2680" s="216">
        <v>58.76</v>
      </c>
      <c r="R2680" s="68" t="s">
        <v>638</v>
      </c>
      <c r="S2680" s="363"/>
      <c r="T2680" s="277"/>
    </row>
    <row r="2681" spans="1:20" ht="51">
      <c r="A2681" s="192">
        <v>132</v>
      </c>
      <c r="B2681" s="68"/>
      <c r="C2681" s="214" t="s">
        <v>59</v>
      </c>
      <c r="D2681" s="215">
        <v>45138</v>
      </c>
      <c r="E2681" s="192" t="s">
        <v>5366</v>
      </c>
      <c r="F2681" s="192" t="s">
        <v>3</v>
      </c>
      <c r="G2681" s="192">
        <v>2129551</v>
      </c>
      <c r="H2681" s="68"/>
      <c r="I2681" s="198" t="s">
        <v>6360</v>
      </c>
      <c r="J2681" s="68"/>
      <c r="K2681" s="68"/>
      <c r="L2681" s="68"/>
      <c r="M2681" s="68"/>
      <c r="N2681" s="362"/>
      <c r="O2681" s="362"/>
      <c r="P2681" s="216">
        <v>0</v>
      </c>
      <c r="Q2681" s="216">
        <v>58.76</v>
      </c>
      <c r="R2681" s="68" t="s">
        <v>638</v>
      </c>
      <c r="S2681" s="363"/>
      <c r="T2681" s="277"/>
    </row>
    <row r="2682" spans="1:20" ht="51">
      <c r="A2682" s="192">
        <v>299</v>
      </c>
      <c r="B2682" s="68"/>
      <c r="C2682" s="214" t="s">
        <v>126</v>
      </c>
      <c r="D2682" s="215">
        <v>45138</v>
      </c>
      <c r="E2682" s="192" t="s">
        <v>5367</v>
      </c>
      <c r="F2682" s="192" t="s">
        <v>3</v>
      </c>
      <c r="G2682" s="192">
        <v>2129580</v>
      </c>
      <c r="H2682" s="68"/>
      <c r="I2682" s="198" t="s">
        <v>6361</v>
      </c>
      <c r="J2682" s="68"/>
      <c r="K2682" s="68"/>
      <c r="L2682" s="68"/>
      <c r="M2682" s="68"/>
      <c r="N2682" s="362"/>
      <c r="O2682" s="362"/>
      <c r="P2682" s="216">
        <v>0</v>
      </c>
      <c r="Q2682" s="216">
        <v>200</v>
      </c>
      <c r="R2682" s="68" t="s">
        <v>638</v>
      </c>
      <c r="S2682" s="363"/>
      <c r="T2682" s="277"/>
    </row>
    <row r="2683" spans="1:20" ht="63.75">
      <c r="A2683" s="192">
        <v>299</v>
      </c>
      <c r="B2683" s="68"/>
      <c r="C2683" s="214" t="s">
        <v>126</v>
      </c>
      <c r="D2683" s="215">
        <v>45138</v>
      </c>
      <c r="E2683" s="192" t="s">
        <v>5368</v>
      </c>
      <c r="F2683" s="192" t="s">
        <v>3</v>
      </c>
      <c r="G2683" s="192">
        <v>2129577</v>
      </c>
      <c r="H2683" s="68"/>
      <c r="I2683" s="198" t="s">
        <v>6362</v>
      </c>
      <c r="J2683" s="68"/>
      <c r="K2683" s="68"/>
      <c r="L2683" s="68"/>
      <c r="M2683" s="68"/>
      <c r="N2683" s="362"/>
      <c r="O2683" s="362"/>
      <c r="P2683" s="216">
        <v>0</v>
      </c>
      <c r="Q2683" s="216">
        <v>160</v>
      </c>
      <c r="R2683" s="68" t="s">
        <v>638</v>
      </c>
      <c r="S2683" s="363"/>
      <c r="T2683" s="277"/>
    </row>
    <row r="2684" spans="1:20" ht="51">
      <c r="A2684" s="192">
        <v>203</v>
      </c>
      <c r="B2684" s="68"/>
      <c r="C2684" s="214" t="s">
        <v>86</v>
      </c>
      <c r="D2684" s="215">
        <v>45138</v>
      </c>
      <c r="E2684" s="192" t="s">
        <v>5369</v>
      </c>
      <c r="F2684" s="192" t="s">
        <v>3</v>
      </c>
      <c r="G2684" s="192">
        <v>2129578</v>
      </c>
      <c r="H2684" s="68"/>
      <c r="I2684" s="198" t="s">
        <v>6363</v>
      </c>
      <c r="J2684" s="68"/>
      <c r="K2684" s="68"/>
      <c r="L2684" s="68"/>
      <c r="M2684" s="68"/>
      <c r="N2684" s="362"/>
      <c r="O2684" s="362"/>
      <c r="P2684" s="216">
        <v>0</v>
      </c>
      <c r="Q2684" s="216">
        <v>15</v>
      </c>
      <c r="R2684" s="68" t="s">
        <v>638</v>
      </c>
      <c r="S2684" s="363"/>
      <c r="T2684" s="277"/>
    </row>
    <row r="2685" spans="1:20" ht="51">
      <c r="A2685" s="192">
        <v>299</v>
      </c>
      <c r="B2685" s="68"/>
      <c r="C2685" s="214" t="s">
        <v>126</v>
      </c>
      <c r="D2685" s="215">
        <v>45138</v>
      </c>
      <c r="E2685" s="192" t="s">
        <v>5370</v>
      </c>
      <c r="F2685" s="192" t="s">
        <v>3</v>
      </c>
      <c r="G2685" s="192">
        <v>2129582</v>
      </c>
      <c r="H2685" s="68"/>
      <c r="I2685" s="198" t="s">
        <v>6364</v>
      </c>
      <c r="J2685" s="68"/>
      <c r="K2685" s="68"/>
      <c r="L2685" s="68"/>
      <c r="M2685" s="68"/>
      <c r="N2685" s="362"/>
      <c r="O2685" s="362"/>
      <c r="P2685" s="216">
        <v>0</v>
      </c>
      <c r="Q2685" s="216">
        <v>55.94</v>
      </c>
      <c r="R2685" s="68" t="s">
        <v>638</v>
      </c>
      <c r="S2685" s="363"/>
      <c r="T2685" s="277"/>
    </row>
    <row r="2686" spans="1:20" ht="51">
      <c r="A2686" s="192">
        <v>203</v>
      </c>
      <c r="B2686" s="68"/>
      <c r="C2686" s="214" t="s">
        <v>86</v>
      </c>
      <c r="D2686" s="215">
        <v>45138</v>
      </c>
      <c r="E2686" s="192" t="s">
        <v>5371</v>
      </c>
      <c r="F2686" s="192" t="s">
        <v>3</v>
      </c>
      <c r="G2686" s="192">
        <v>2129585</v>
      </c>
      <c r="H2686" s="68"/>
      <c r="I2686" s="198" t="s">
        <v>6365</v>
      </c>
      <c r="J2686" s="68"/>
      <c r="K2686" s="68"/>
      <c r="L2686" s="68"/>
      <c r="M2686" s="68"/>
      <c r="N2686" s="362"/>
      <c r="O2686" s="362"/>
      <c r="P2686" s="216">
        <v>0</v>
      </c>
      <c r="Q2686" s="216">
        <v>33.39</v>
      </c>
      <c r="R2686" s="68" t="s">
        <v>638</v>
      </c>
      <c r="S2686" s="363"/>
      <c r="T2686" s="277"/>
    </row>
    <row r="2687" spans="1:20" ht="76.5">
      <c r="A2687" s="192">
        <v>573</v>
      </c>
      <c r="B2687" s="68"/>
      <c r="C2687" s="214" t="s">
        <v>167</v>
      </c>
      <c r="D2687" s="215">
        <v>45138</v>
      </c>
      <c r="E2687" s="192" t="s">
        <v>5372</v>
      </c>
      <c r="F2687" s="192" t="s">
        <v>10</v>
      </c>
      <c r="G2687" s="192">
        <v>1065464</v>
      </c>
      <c r="H2687" s="68"/>
      <c r="I2687" s="198" t="s">
        <v>6366</v>
      </c>
      <c r="J2687" s="68"/>
      <c r="K2687" s="68"/>
      <c r="L2687" s="68"/>
      <c r="M2687" s="68"/>
      <c r="N2687" s="362"/>
      <c r="O2687" s="362"/>
      <c r="P2687" s="216">
        <v>50</v>
      </c>
      <c r="Q2687" s="216">
        <v>0</v>
      </c>
      <c r="R2687" s="68" t="s">
        <v>638</v>
      </c>
      <c r="S2687" s="363"/>
      <c r="T2687" s="277"/>
    </row>
    <row r="2688" spans="1:20" ht="51">
      <c r="A2688" s="192">
        <v>203</v>
      </c>
      <c r="B2688" s="68"/>
      <c r="C2688" s="214" t="s">
        <v>86</v>
      </c>
      <c r="D2688" s="215">
        <v>45138</v>
      </c>
      <c r="E2688" s="192" t="s">
        <v>5373</v>
      </c>
      <c r="F2688" s="192" t="s">
        <v>3</v>
      </c>
      <c r="G2688" s="192">
        <v>2129591</v>
      </c>
      <c r="H2688" s="68"/>
      <c r="I2688" s="198" t="s">
        <v>6367</v>
      </c>
      <c r="J2688" s="68"/>
      <c r="K2688" s="68"/>
      <c r="L2688" s="68"/>
      <c r="M2688" s="68"/>
      <c r="N2688" s="362"/>
      <c r="O2688" s="362"/>
      <c r="P2688" s="216">
        <v>0</v>
      </c>
      <c r="Q2688" s="216">
        <v>33.39</v>
      </c>
      <c r="R2688" s="68" t="s">
        <v>638</v>
      </c>
      <c r="S2688" s="363"/>
      <c r="T2688" s="277"/>
    </row>
    <row r="2689" spans="1:20" ht="51">
      <c r="A2689" s="192">
        <v>47</v>
      </c>
      <c r="B2689" s="68"/>
      <c r="C2689" s="214" t="s">
        <v>45</v>
      </c>
      <c r="D2689" s="215">
        <v>45138</v>
      </c>
      <c r="E2689" s="192" t="s">
        <v>5374</v>
      </c>
      <c r="F2689" s="192" t="s">
        <v>3</v>
      </c>
      <c r="G2689" s="192">
        <v>2129607</v>
      </c>
      <c r="H2689" s="68"/>
      <c r="I2689" s="198" t="s">
        <v>6368</v>
      </c>
      <c r="J2689" s="68"/>
      <c r="K2689" s="68"/>
      <c r="L2689" s="68"/>
      <c r="M2689" s="68"/>
      <c r="N2689" s="362"/>
      <c r="O2689" s="362"/>
      <c r="P2689" s="216">
        <v>0</v>
      </c>
      <c r="Q2689" s="216">
        <v>1591.56</v>
      </c>
      <c r="R2689" s="68" t="s">
        <v>638</v>
      </c>
      <c r="S2689" s="363"/>
      <c r="T2689" s="277"/>
    </row>
    <row r="2690" spans="1:20" ht="51">
      <c r="A2690" s="192">
        <v>47</v>
      </c>
      <c r="B2690" s="68"/>
      <c r="C2690" s="214" t="s">
        <v>45</v>
      </c>
      <c r="D2690" s="215">
        <v>45138</v>
      </c>
      <c r="E2690" s="192" t="s">
        <v>5375</v>
      </c>
      <c r="F2690" s="192" t="s">
        <v>3</v>
      </c>
      <c r="G2690" s="192">
        <v>2129604</v>
      </c>
      <c r="H2690" s="68"/>
      <c r="I2690" s="198" t="s">
        <v>6369</v>
      </c>
      <c r="J2690" s="68"/>
      <c r="K2690" s="68"/>
      <c r="L2690" s="68"/>
      <c r="M2690" s="68"/>
      <c r="N2690" s="362"/>
      <c r="O2690" s="362"/>
      <c r="P2690" s="216">
        <v>0</v>
      </c>
      <c r="Q2690" s="216">
        <v>27.3</v>
      </c>
      <c r="R2690" s="68" t="s">
        <v>638</v>
      </c>
      <c r="S2690" s="363"/>
      <c r="T2690" s="277"/>
    </row>
    <row r="2691" spans="1:20" ht="51">
      <c r="A2691" s="192">
        <v>47</v>
      </c>
      <c r="B2691" s="68"/>
      <c r="C2691" s="214" t="s">
        <v>45</v>
      </c>
      <c r="D2691" s="215">
        <v>45138</v>
      </c>
      <c r="E2691" s="192" t="s">
        <v>5376</v>
      </c>
      <c r="F2691" s="192" t="s">
        <v>3</v>
      </c>
      <c r="G2691" s="192">
        <v>2129605</v>
      </c>
      <c r="H2691" s="68"/>
      <c r="I2691" s="198" t="s">
        <v>6370</v>
      </c>
      <c r="J2691" s="68"/>
      <c r="K2691" s="68"/>
      <c r="L2691" s="68"/>
      <c r="M2691" s="68"/>
      <c r="N2691" s="362"/>
      <c r="O2691" s="362"/>
      <c r="P2691" s="216">
        <v>0</v>
      </c>
      <c r="Q2691" s="216">
        <v>910</v>
      </c>
      <c r="R2691" s="68" t="s">
        <v>638</v>
      </c>
      <c r="S2691" s="363"/>
      <c r="T2691" s="277"/>
    </row>
    <row r="2692" spans="1:20" ht="51">
      <c r="A2692" s="192">
        <v>47</v>
      </c>
      <c r="B2692" s="68"/>
      <c r="C2692" s="214" t="s">
        <v>45</v>
      </c>
      <c r="D2692" s="215">
        <v>45138</v>
      </c>
      <c r="E2692" s="192" t="s">
        <v>5377</v>
      </c>
      <c r="F2692" s="192" t="s">
        <v>3</v>
      </c>
      <c r="G2692" s="192">
        <v>2129609</v>
      </c>
      <c r="H2692" s="68"/>
      <c r="I2692" s="198" t="s">
        <v>6371</v>
      </c>
      <c r="J2692" s="68"/>
      <c r="K2692" s="68"/>
      <c r="L2692" s="68"/>
      <c r="M2692" s="68"/>
      <c r="N2692" s="362"/>
      <c r="O2692" s="362"/>
      <c r="P2692" s="216">
        <v>0</v>
      </c>
      <c r="Q2692" s="216">
        <v>0.01</v>
      </c>
      <c r="R2692" s="68" t="s">
        <v>638</v>
      </c>
      <c r="S2692" s="363"/>
      <c r="T2692" s="277"/>
    </row>
    <row r="2693" spans="1:20" ht="51">
      <c r="A2693" s="192">
        <v>47</v>
      </c>
      <c r="B2693" s="68"/>
      <c r="C2693" s="214" t="s">
        <v>45</v>
      </c>
      <c r="D2693" s="215">
        <v>45138</v>
      </c>
      <c r="E2693" s="192" t="s">
        <v>5378</v>
      </c>
      <c r="F2693" s="192" t="s">
        <v>3</v>
      </c>
      <c r="G2693" s="192">
        <v>2129612</v>
      </c>
      <c r="H2693" s="68"/>
      <c r="I2693" s="198" t="s">
        <v>6372</v>
      </c>
      <c r="J2693" s="68"/>
      <c r="K2693" s="68"/>
      <c r="L2693" s="68"/>
      <c r="M2693" s="68"/>
      <c r="N2693" s="362"/>
      <c r="O2693" s="362"/>
      <c r="P2693" s="216">
        <v>0</v>
      </c>
      <c r="Q2693" s="216">
        <v>0.15</v>
      </c>
      <c r="R2693" s="68" t="s">
        <v>638</v>
      </c>
      <c r="S2693" s="363"/>
      <c r="T2693" s="277"/>
    </row>
    <row r="2694" spans="1:20" ht="51">
      <c r="A2694" s="192" t="s">
        <v>550</v>
      </c>
      <c r="B2694" s="68"/>
      <c r="C2694" s="214" t="s">
        <v>589</v>
      </c>
      <c r="D2694" s="215">
        <v>45138</v>
      </c>
      <c r="E2694" s="192" t="s">
        <v>5379</v>
      </c>
      <c r="F2694" s="192" t="s">
        <v>3</v>
      </c>
      <c r="G2694" s="192">
        <v>2129629</v>
      </c>
      <c r="H2694" s="68"/>
      <c r="I2694" s="198" t="s">
        <v>6373</v>
      </c>
      <c r="J2694" s="68"/>
      <c r="K2694" s="68"/>
      <c r="L2694" s="68"/>
      <c r="M2694" s="68"/>
      <c r="N2694" s="362"/>
      <c r="O2694" s="362"/>
      <c r="P2694" s="216">
        <v>0</v>
      </c>
      <c r="Q2694" s="216">
        <v>120</v>
      </c>
      <c r="R2694" s="68" t="s">
        <v>638</v>
      </c>
      <c r="S2694" s="363"/>
      <c r="T2694" s="277"/>
    </row>
    <row r="2695" spans="1:20" ht="51">
      <c r="A2695" s="192">
        <v>16</v>
      </c>
      <c r="B2695" s="68"/>
      <c r="C2695" s="214" t="s">
        <v>40</v>
      </c>
      <c r="D2695" s="215">
        <v>45138</v>
      </c>
      <c r="E2695" s="192" t="s">
        <v>5380</v>
      </c>
      <c r="F2695" s="192" t="s">
        <v>3</v>
      </c>
      <c r="G2695" s="192">
        <v>2129633</v>
      </c>
      <c r="H2695" s="68"/>
      <c r="I2695" s="198" t="s">
        <v>3048</v>
      </c>
      <c r="J2695" s="68"/>
      <c r="K2695" s="68"/>
      <c r="L2695" s="68"/>
      <c r="M2695" s="68"/>
      <c r="N2695" s="362"/>
      <c r="O2695" s="362"/>
      <c r="P2695" s="216">
        <v>0</v>
      </c>
      <c r="Q2695" s="216">
        <v>6400</v>
      </c>
      <c r="R2695" s="68" t="s">
        <v>638</v>
      </c>
      <c r="S2695" s="363"/>
      <c r="T2695" s="277"/>
    </row>
    <row r="2696" spans="1:20" ht="63.75">
      <c r="A2696" s="192">
        <v>513</v>
      </c>
      <c r="B2696" s="68"/>
      <c r="C2696" s="214" t="s">
        <v>160</v>
      </c>
      <c r="D2696" s="215">
        <v>45138</v>
      </c>
      <c r="E2696" s="192" t="s">
        <v>5381</v>
      </c>
      <c r="F2696" s="192" t="s">
        <v>14</v>
      </c>
      <c r="G2696" s="192">
        <v>2357085</v>
      </c>
      <c r="H2696" s="68"/>
      <c r="I2696" s="198" t="s">
        <v>6374</v>
      </c>
      <c r="J2696" s="68"/>
      <c r="K2696" s="68"/>
      <c r="L2696" s="68"/>
      <c r="M2696" s="68"/>
      <c r="N2696" s="362"/>
      <c r="O2696" s="362"/>
      <c r="P2696" s="216">
        <v>50</v>
      </c>
      <c r="Q2696" s="216">
        <v>0</v>
      </c>
      <c r="R2696" s="68" t="s">
        <v>638</v>
      </c>
      <c r="S2696" s="363"/>
      <c r="T2696" s="277"/>
    </row>
    <row r="2697" spans="1:20" ht="63.75">
      <c r="A2697" s="192">
        <v>373</v>
      </c>
      <c r="B2697" s="68"/>
      <c r="C2697" s="214" t="s">
        <v>607</v>
      </c>
      <c r="D2697" s="215">
        <v>45138</v>
      </c>
      <c r="E2697" s="192" t="s">
        <v>5382</v>
      </c>
      <c r="F2697" s="192" t="s">
        <v>3</v>
      </c>
      <c r="G2697" s="192">
        <v>2129635</v>
      </c>
      <c r="H2697" s="68"/>
      <c r="I2697" s="198" t="s">
        <v>6375</v>
      </c>
      <c r="J2697" s="68"/>
      <c r="K2697" s="68"/>
      <c r="L2697" s="68"/>
      <c r="M2697" s="68"/>
      <c r="N2697" s="362"/>
      <c r="O2697" s="362"/>
      <c r="P2697" s="216">
        <v>0</v>
      </c>
      <c r="Q2697" s="216">
        <v>242.91</v>
      </c>
      <c r="R2697" s="68" t="s">
        <v>638</v>
      </c>
      <c r="S2697" s="363"/>
      <c r="T2697" s="277"/>
    </row>
    <row r="2698" spans="1:20" ht="51">
      <c r="A2698" s="192">
        <v>572</v>
      </c>
      <c r="B2698" s="68"/>
      <c r="C2698" s="214" t="s">
        <v>166</v>
      </c>
      <c r="D2698" s="215">
        <v>45138</v>
      </c>
      <c r="E2698" s="192" t="s">
        <v>5383</v>
      </c>
      <c r="F2698" s="192" t="s">
        <v>3</v>
      </c>
      <c r="G2698" s="192">
        <v>2129648</v>
      </c>
      <c r="H2698" s="68"/>
      <c r="I2698" s="198" t="s">
        <v>6376</v>
      </c>
      <c r="J2698" s="68"/>
      <c r="K2698" s="68"/>
      <c r="L2698" s="68"/>
      <c r="M2698" s="68"/>
      <c r="N2698" s="362"/>
      <c r="O2698" s="362"/>
      <c r="P2698" s="216">
        <v>0</v>
      </c>
      <c r="Q2698" s="216">
        <v>0.3</v>
      </c>
      <c r="R2698" s="68" t="s">
        <v>638</v>
      </c>
      <c r="S2698" s="363"/>
      <c r="T2698" s="277"/>
    </row>
    <row r="2699" spans="1:20" ht="38.25">
      <c r="A2699" s="192">
        <v>213</v>
      </c>
      <c r="B2699" s="68"/>
      <c r="C2699" s="214" t="s">
        <v>91</v>
      </c>
      <c r="D2699" s="215">
        <v>45138</v>
      </c>
      <c r="E2699" s="192" t="s">
        <v>5384</v>
      </c>
      <c r="F2699" s="192" t="s">
        <v>3</v>
      </c>
      <c r="G2699" s="192">
        <v>2129642</v>
      </c>
      <c r="H2699" s="68"/>
      <c r="I2699" s="198" t="s">
        <v>6377</v>
      </c>
      <c r="J2699" s="68"/>
      <c r="K2699" s="68"/>
      <c r="L2699" s="68"/>
      <c r="M2699" s="68"/>
      <c r="N2699" s="362"/>
      <c r="O2699" s="362"/>
      <c r="P2699" s="216">
        <v>0</v>
      </c>
      <c r="Q2699" s="216">
        <v>81</v>
      </c>
      <c r="R2699" s="68" t="s">
        <v>638</v>
      </c>
      <c r="S2699" s="363"/>
      <c r="T2699" s="277"/>
    </row>
    <row r="2700" spans="1:20" ht="38.25">
      <c r="A2700" s="192">
        <v>213</v>
      </c>
      <c r="B2700" s="68"/>
      <c r="C2700" s="214" t="s">
        <v>91</v>
      </c>
      <c r="D2700" s="215">
        <v>45138</v>
      </c>
      <c r="E2700" s="192" t="s">
        <v>5385</v>
      </c>
      <c r="F2700" s="192" t="s">
        <v>3</v>
      </c>
      <c r="G2700" s="192">
        <v>2129644</v>
      </c>
      <c r="H2700" s="68"/>
      <c r="I2700" s="198" t="s">
        <v>5722</v>
      </c>
      <c r="J2700" s="68"/>
      <c r="K2700" s="68"/>
      <c r="L2700" s="68"/>
      <c r="M2700" s="68"/>
      <c r="N2700" s="362"/>
      <c r="O2700" s="362"/>
      <c r="P2700" s="216">
        <v>0</v>
      </c>
      <c r="Q2700" s="216">
        <v>70</v>
      </c>
      <c r="R2700" s="68" t="s">
        <v>638</v>
      </c>
      <c r="S2700" s="363"/>
      <c r="T2700" s="277"/>
    </row>
    <row r="2701" spans="1:20" ht="38.25">
      <c r="A2701" s="192">
        <v>572</v>
      </c>
      <c r="B2701" s="68"/>
      <c r="C2701" s="214" t="s">
        <v>166</v>
      </c>
      <c r="D2701" s="215">
        <v>45138</v>
      </c>
      <c r="E2701" s="192" t="s">
        <v>5386</v>
      </c>
      <c r="F2701" s="192" t="s">
        <v>3</v>
      </c>
      <c r="G2701" s="192">
        <v>2129647</v>
      </c>
      <c r="H2701" s="68"/>
      <c r="I2701" s="198" t="s">
        <v>6378</v>
      </c>
      <c r="J2701" s="68"/>
      <c r="K2701" s="68"/>
      <c r="L2701" s="68"/>
      <c r="M2701" s="68"/>
      <c r="N2701" s="362"/>
      <c r="O2701" s="362"/>
      <c r="P2701" s="216">
        <v>0</v>
      </c>
      <c r="Q2701" s="216">
        <v>8.5</v>
      </c>
      <c r="R2701" s="68" t="s">
        <v>638</v>
      </c>
      <c r="S2701" s="363"/>
      <c r="T2701" s="277"/>
    </row>
    <row r="2702" spans="1:20" ht="51">
      <c r="A2702" s="192">
        <v>288</v>
      </c>
      <c r="B2702" s="68"/>
      <c r="C2702" s="214" t="s">
        <v>117</v>
      </c>
      <c r="D2702" s="215">
        <v>45138</v>
      </c>
      <c r="E2702" s="192" t="s">
        <v>5388</v>
      </c>
      <c r="F2702" s="192" t="s">
        <v>3</v>
      </c>
      <c r="G2702" s="192">
        <v>2129658</v>
      </c>
      <c r="H2702" s="68"/>
      <c r="I2702" s="198" t="s">
        <v>6380</v>
      </c>
      <c r="J2702" s="68"/>
      <c r="K2702" s="68"/>
      <c r="L2702" s="68"/>
      <c r="M2702" s="68"/>
      <c r="N2702" s="362"/>
      <c r="O2702" s="362"/>
      <c r="P2702" s="216">
        <v>0</v>
      </c>
      <c r="Q2702" s="216">
        <v>800</v>
      </c>
      <c r="R2702" s="68" t="s">
        <v>638</v>
      </c>
      <c r="S2702" s="363"/>
      <c r="T2702" s="277"/>
    </row>
    <row r="2703" spans="1:20" ht="51">
      <c r="A2703" s="192">
        <v>288</v>
      </c>
      <c r="B2703" s="68"/>
      <c r="C2703" s="214" t="s">
        <v>117</v>
      </c>
      <c r="D2703" s="215">
        <v>45138</v>
      </c>
      <c r="E2703" s="192" t="s">
        <v>5389</v>
      </c>
      <c r="F2703" s="192" t="s">
        <v>3</v>
      </c>
      <c r="G2703" s="192">
        <v>2129660</v>
      </c>
      <c r="H2703" s="68"/>
      <c r="I2703" s="198" t="s">
        <v>6381</v>
      </c>
      <c r="J2703" s="68"/>
      <c r="K2703" s="68"/>
      <c r="L2703" s="68"/>
      <c r="M2703" s="68"/>
      <c r="N2703" s="362"/>
      <c r="O2703" s="362"/>
      <c r="P2703" s="216">
        <v>0</v>
      </c>
      <c r="Q2703" s="216">
        <v>26299</v>
      </c>
      <c r="R2703" s="68" t="s">
        <v>638</v>
      </c>
      <c r="S2703" s="363"/>
      <c r="T2703" s="277"/>
    </row>
    <row r="2704" spans="1:20" ht="51">
      <c r="A2704" s="192">
        <v>288</v>
      </c>
      <c r="B2704" s="68"/>
      <c r="C2704" s="214" t="s">
        <v>117</v>
      </c>
      <c r="D2704" s="215">
        <v>45138</v>
      </c>
      <c r="E2704" s="192" t="s">
        <v>5390</v>
      </c>
      <c r="F2704" s="192" t="s">
        <v>3</v>
      </c>
      <c r="G2704" s="192">
        <v>2129664</v>
      </c>
      <c r="H2704" s="68"/>
      <c r="I2704" s="198" t="s">
        <v>6382</v>
      </c>
      <c r="J2704" s="68"/>
      <c r="K2704" s="68"/>
      <c r="L2704" s="68"/>
      <c r="M2704" s="68"/>
      <c r="N2704" s="362"/>
      <c r="O2704" s="362"/>
      <c r="P2704" s="216">
        <v>0</v>
      </c>
      <c r="Q2704" s="216">
        <v>2050</v>
      </c>
      <c r="R2704" s="68" t="s">
        <v>638</v>
      </c>
      <c r="S2704" s="363"/>
      <c r="T2704" s="277"/>
    </row>
    <row r="2705" spans="1:20" ht="63.75">
      <c r="A2705" s="192">
        <v>288</v>
      </c>
      <c r="B2705" s="68"/>
      <c r="C2705" s="214" t="s">
        <v>117</v>
      </c>
      <c r="D2705" s="215">
        <v>45138</v>
      </c>
      <c r="E2705" s="192" t="s">
        <v>5391</v>
      </c>
      <c r="F2705" s="192" t="s">
        <v>3</v>
      </c>
      <c r="G2705" s="192">
        <v>2129666</v>
      </c>
      <c r="H2705" s="68"/>
      <c r="I2705" s="198" t="s">
        <v>6383</v>
      </c>
      <c r="J2705" s="68"/>
      <c r="K2705" s="68"/>
      <c r="L2705" s="68"/>
      <c r="M2705" s="68"/>
      <c r="N2705" s="362"/>
      <c r="O2705" s="362"/>
      <c r="P2705" s="216">
        <v>0</v>
      </c>
      <c r="Q2705" s="216">
        <v>1800</v>
      </c>
      <c r="R2705" s="68" t="s">
        <v>638</v>
      </c>
      <c r="S2705" s="363"/>
      <c r="T2705" s="277"/>
    </row>
    <row r="2706" spans="1:20" ht="51">
      <c r="A2706" s="192">
        <v>288</v>
      </c>
      <c r="B2706" s="68"/>
      <c r="C2706" s="214" t="s">
        <v>117</v>
      </c>
      <c r="D2706" s="215">
        <v>45138</v>
      </c>
      <c r="E2706" s="192" t="s">
        <v>5392</v>
      </c>
      <c r="F2706" s="192" t="s">
        <v>3</v>
      </c>
      <c r="G2706" s="192">
        <v>2129667</v>
      </c>
      <c r="H2706" s="68"/>
      <c r="I2706" s="198" t="s">
        <v>6384</v>
      </c>
      <c r="J2706" s="68"/>
      <c r="K2706" s="68"/>
      <c r="L2706" s="68"/>
      <c r="M2706" s="68"/>
      <c r="N2706" s="362"/>
      <c r="O2706" s="362"/>
      <c r="P2706" s="216">
        <v>0</v>
      </c>
      <c r="Q2706" s="216">
        <v>5550</v>
      </c>
      <c r="R2706" s="68" t="s">
        <v>638</v>
      </c>
      <c r="S2706" s="363"/>
      <c r="T2706" s="277"/>
    </row>
    <row r="2707" spans="1:20" ht="63.75">
      <c r="A2707" s="192">
        <v>288</v>
      </c>
      <c r="B2707" s="68"/>
      <c r="C2707" s="214" t="s">
        <v>117</v>
      </c>
      <c r="D2707" s="215">
        <v>45138</v>
      </c>
      <c r="E2707" s="192" t="s">
        <v>5393</v>
      </c>
      <c r="F2707" s="192" t="s">
        <v>3</v>
      </c>
      <c r="G2707" s="192">
        <v>2129669</v>
      </c>
      <c r="H2707" s="68"/>
      <c r="I2707" s="198" t="s">
        <v>6385</v>
      </c>
      <c r="J2707" s="68"/>
      <c r="K2707" s="68"/>
      <c r="L2707" s="68"/>
      <c r="M2707" s="68"/>
      <c r="N2707" s="362"/>
      <c r="O2707" s="362"/>
      <c r="P2707" s="216">
        <v>0</v>
      </c>
      <c r="Q2707" s="216">
        <v>2867</v>
      </c>
      <c r="R2707" s="68" t="s">
        <v>638</v>
      </c>
      <c r="S2707" s="363"/>
      <c r="T2707" s="277"/>
    </row>
    <row r="2708" spans="1:20" ht="63.75">
      <c r="A2708" s="192">
        <v>288</v>
      </c>
      <c r="B2708" s="68"/>
      <c r="C2708" s="214" t="s">
        <v>117</v>
      </c>
      <c r="D2708" s="215">
        <v>45138</v>
      </c>
      <c r="E2708" s="192" t="s">
        <v>5394</v>
      </c>
      <c r="F2708" s="192" t="s">
        <v>3</v>
      </c>
      <c r="G2708" s="192">
        <v>2129670</v>
      </c>
      <c r="H2708" s="68"/>
      <c r="I2708" s="198" t="s">
        <v>6386</v>
      </c>
      <c r="J2708" s="68"/>
      <c r="K2708" s="68"/>
      <c r="L2708" s="68"/>
      <c r="M2708" s="68"/>
      <c r="N2708" s="362"/>
      <c r="O2708" s="362"/>
      <c r="P2708" s="216">
        <v>0</v>
      </c>
      <c r="Q2708" s="216">
        <v>13550</v>
      </c>
      <c r="R2708" s="68" t="s">
        <v>638</v>
      </c>
      <c r="S2708" s="363"/>
      <c r="T2708" s="277"/>
    </row>
    <row r="2709" spans="1:20" ht="63.75">
      <c r="A2709" s="192">
        <v>288</v>
      </c>
      <c r="B2709" s="68"/>
      <c r="C2709" s="214" t="s">
        <v>117</v>
      </c>
      <c r="D2709" s="215">
        <v>45138</v>
      </c>
      <c r="E2709" s="192" t="s">
        <v>5395</v>
      </c>
      <c r="F2709" s="192" t="s">
        <v>3</v>
      </c>
      <c r="G2709" s="192">
        <v>2129671</v>
      </c>
      <c r="H2709" s="68"/>
      <c r="I2709" s="198" t="s">
        <v>6387</v>
      </c>
      <c r="J2709" s="68"/>
      <c r="K2709" s="68"/>
      <c r="L2709" s="68"/>
      <c r="M2709" s="68"/>
      <c r="N2709" s="362"/>
      <c r="O2709" s="362"/>
      <c r="P2709" s="216">
        <v>0</v>
      </c>
      <c r="Q2709" s="216">
        <v>4659</v>
      </c>
      <c r="R2709" s="68" t="s">
        <v>638</v>
      </c>
      <c r="S2709" s="363"/>
      <c r="T2709" s="277"/>
    </row>
    <row r="2710" spans="1:20" ht="76.5">
      <c r="A2710" s="192">
        <v>383</v>
      </c>
      <c r="B2710" s="68"/>
      <c r="C2710" s="214" t="s">
        <v>1246</v>
      </c>
      <c r="D2710" s="215">
        <v>45138</v>
      </c>
      <c r="E2710" s="192" t="s">
        <v>5396</v>
      </c>
      <c r="F2710" s="192" t="s">
        <v>10</v>
      </c>
      <c r="G2710" s="192">
        <v>1065479</v>
      </c>
      <c r="H2710" s="68"/>
      <c r="I2710" s="198" t="s">
        <v>6388</v>
      </c>
      <c r="J2710" s="68"/>
      <c r="K2710" s="68"/>
      <c r="L2710" s="68"/>
      <c r="M2710" s="68"/>
      <c r="N2710" s="362"/>
      <c r="O2710" s="362"/>
      <c r="P2710" s="216">
        <v>50</v>
      </c>
      <c r="Q2710" s="216">
        <v>0</v>
      </c>
      <c r="R2710" s="68" t="s">
        <v>638</v>
      </c>
      <c r="S2710" s="363"/>
      <c r="T2710" s="277"/>
    </row>
    <row r="2711" spans="1:20" ht="76.5">
      <c r="A2711" s="192">
        <v>513</v>
      </c>
      <c r="B2711" s="68"/>
      <c r="C2711" s="214" t="s">
        <v>160</v>
      </c>
      <c r="D2711" s="215">
        <v>45138</v>
      </c>
      <c r="E2711" s="192" t="s">
        <v>5397</v>
      </c>
      <c r="F2711" s="192" t="s">
        <v>10</v>
      </c>
      <c r="G2711" s="192">
        <v>1065505</v>
      </c>
      <c r="H2711" s="68"/>
      <c r="I2711" s="198" t="s">
        <v>6389</v>
      </c>
      <c r="J2711" s="68"/>
      <c r="K2711" s="68"/>
      <c r="L2711" s="68"/>
      <c r="M2711" s="68"/>
      <c r="N2711" s="362"/>
      <c r="O2711" s="362"/>
      <c r="P2711" s="216">
        <v>50</v>
      </c>
      <c r="Q2711" s="216">
        <v>0</v>
      </c>
      <c r="R2711" s="68" t="s">
        <v>638</v>
      </c>
      <c r="S2711" s="363"/>
      <c r="T2711" s="277"/>
    </row>
    <row r="2712" spans="1:20" ht="76.5">
      <c r="A2712" s="192">
        <v>389</v>
      </c>
      <c r="B2712" s="68"/>
      <c r="C2712" s="214" t="s">
        <v>1422</v>
      </c>
      <c r="D2712" s="215">
        <v>45138</v>
      </c>
      <c r="E2712" s="192" t="s">
        <v>5398</v>
      </c>
      <c r="F2712" s="192" t="s">
        <v>10</v>
      </c>
      <c r="G2712" s="192">
        <v>1065534</v>
      </c>
      <c r="H2712" s="68"/>
      <c r="I2712" s="198" t="s">
        <v>6390</v>
      </c>
      <c r="J2712" s="68"/>
      <c r="K2712" s="68"/>
      <c r="L2712" s="68"/>
      <c r="M2712" s="68"/>
      <c r="N2712" s="362"/>
      <c r="O2712" s="362"/>
      <c r="P2712" s="216">
        <v>50</v>
      </c>
      <c r="Q2712" s="216">
        <v>0</v>
      </c>
      <c r="R2712" s="68" t="s">
        <v>638</v>
      </c>
      <c r="S2712" s="363"/>
      <c r="T2712" s="277"/>
    </row>
    <row r="2713" spans="1:20" ht="89.25">
      <c r="A2713" s="192">
        <v>291</v>
      </c>
      <c r="B2713" s="68"/>
      <c r="C2713" s="214" t="s">
        <v>119</v>
      </c>
      <c r="D2713" s="215">
        <v>45138</v>
      </c>
      <c r="E2713" s="192" t="s">
        <v>5399</v>
      </c>
      <c r="F2713" s="192" t="s">
        <v>10</v>
      </c>
      <c r="G2713" s="192">
        <v>1065468</v>
      </c>
      <c r="H2713" s="68"/>
      <c r="I2713" s="198" t="s">
        <v>6391</v>
      </c>
      <c r="J2713" s="68"/>
      <c r="K2713" s="68"/>
      <c r="L2713" s="68"/>
      <c r="M2713" s="68"/>
      <c r="N2713" s="362"/>
      <c r="O2713" s="362"/>
      <c r="P2713" s="216">
        <v>270</v>
      </c>
      <c r="Q2713" s="216">
        <v>0</v>
      </c>
      <c r="R2713" s="68" t="s">
        <v>638</v>
      </c>
      <c r="S2713" s="363"/>
      <c r="T2713" s="277"/>
    </row>
    <row r="2714" spans="1:20" ht="76.5">
      <c r="A2714" s="192">
        <v>132</v>
      </c>
      <c r="B2714" s="68"/>
      <c r="C2714" s="214" t="s">
        <v>59</v>
      </c>
      <c r="D2714" s="215">
        <v>45138</v>
      </c>
      <c r="E2714" s="192" t="s">
        <v>5400</v>
      </c>
      <c r="F2714" s="192" t="s">
        <v>10</v>
      </c>
      <c r="G2714" s="192">
        <v>1065471</v>
      </c>
      <c r="H2714" s="68"/>
      <c r="I2714" s="198" t="s">
        <v>6392</v>
      </c>
      <c r="J2714" s="68"/>
      <c r="K2714" s="68"/>
      <c r="L2714" s="68"/>
      <c r="M2714" s="68"/>
      <c r="N2714" s="362"/>
      <c r="O2714" s="362"/>
      <c r="P2714" s="216">
        <v>2224.48</v>
      </c>
      <c r="Q2714" s="216">
        <v>0</v>
      </c>
      <c r="R2714" s="68" t="s">
        <v>638</v>
      </c>
      <c r="S2714" s="363"/>
      <c r="T2714" s="277"/>
    </row>
    <row r="2715" spans="1:20" ht="89.25">
      <c r="A2715" s="192">
        <v>132</v>
      </c>
      <c r="B2715" s="68"/>
      <c r="C2715" s="214" t="s">
        <v>59</v>
      </c>
      <c r="D2715" s="215">
        <v>45138</v>
      </c>
      <c r="E2715" s="192" t="s">
        <v>5401</v>
      </c>
      <c r="F2715" s="192" t="s">
        <v>12</v>
      </c>
      <c r="G2715" s="192">
        <v>1065594</v>
      </c>
      <c r="H2715" s="68"/>
      <c r="I2715" s="198" t="s">
        <v>6393</v>
      </c>
      <c r="J2715" s="68"/>
      <c r="K2715" s="68"/>
      <c r="L2715" s="68"/>
      <c r="M2715" s="68"/>
      <c r="N2715" s="362"/>
      <c r="O2715" s="362"/>
      <c r="P2715" s="216">
        <v>30.69</v>
      </c>
      <c r="Q2715" s="216">
        <v>0</v>
      </c>
      <c r="R2715" s="68" t="s">
        <v>638</v>
      </c>
      <c r="S2715" s="363"/>
      <c r="T2715" s="277"/>
    </row>
    <row r="2716" spans="1:20" ht="89.25">
      <c r="A2716" s="192">
        <v>132</v>
      </c>
      <c r="B2716" s="68"/>
      <c r="C2716" s="214" t="s">
        <v>59</v>
      </c>
      <c r="D2716" s="215">
        <v>45138</v>
      </c>
      <c r="E2716" s="192" t="s">
        <v>5402</v>
      </c>
      <c r="F2716" s="192" t="s">
        <v>10</v>
      </c>
      <c r="G2716" s="192">
        <v>1065594</v>
      </c>
      <c r="H2716" s="68"/>
      <c r="I2716" s="198" t="s">
        <v>6394</v>
      </c>
      <c r="J2716" s="68"/>
      <c r="K2716" s="68"/>
      <c r="L2716" s="68"/>
      <c r="M2716" s="68"/>
      <c r="N2716" s="362"/>
      <c r="O2716" s="362"/>
      <c r="P2716" s="216">
        <v>50</v>
      </c>
      <c r="Q2716" s="216">
        <v>0</v>
      </c>
      <c r="R2716" s="68" t="s">
        <v>638</v>
      </c>
      <c r="S2716" s="363"/>
      <c r="T2716" s="277"/>
    </row>
    <row r="2717" spans="1:20" ht="102">
      <c r="A2717" s="192">
        <v>132</v>
      </c>
      <c r="B2717" s="68"/>
      <c r="C2717" s="214" t="s">
        <v>59</v>
      </c>
      <c r="D2717" s="215">
        <v>45138</v>
      </c>
      <c r="E2717" s="192" t="s">
        <v>5403</v>
      </c>
      <c r="F2717" s="192" t="s">
        <v>12</v>
      </c>
      <c r="G2717" s="192">
        <v>1065607</v>
      </c>
      <c r="H2717" s="68"/>
      <c r="I2717" s="198" t="s">
        <v>6395</v>
      </c>
      <c r="J2717" s="68"/>
      <c r="K2717" s="68"/>
      <c r="L2717" s="68"/>
      <c r="M2717" s="68"/>
      <c r="N2717" s="362"/>
      <c r="O2717" s="362"/>
      <c r="P2717" s="216">
        <v>30.69</v>
      </c>
      <c r="Q2717" s="216">
        <v>0</v>
      </c>
      <c r="R2717" s="68" t="s">
        <v>638</v>
      </c>
      <c r="S2717" s="363"/>
      <c r="T2717" s="277"/>
    </row>
    <row r="2718" spans="1:20" ht="102">
      <c r="A2718" s="192">
        <v>132</v>
      </c>
      <c r="B2718" s="68"/>
      <c r="C2718" s="214" t="s">
        <v>59</v>
      </c>
      <c r="D2718" s="215">
        <v>45138</v>
      </c>
      <c r="E2718" s="192" t="s">
        <v>5404</v>
      </c>
      <c r="F2718" s="192" t="s">
        <v>10</v>
      </c>
      <c r="G2718" s="192">
        <v>1065607</v>
      </c>
      <c r="H2718" s="68"/>
      <c r="I2718" s="198" t="s">
        <v>6396</v>
      </c>
      <c r="J2718" s="68"/>
      <c r="K2718" s="68"/>
      <c r="L2718" s="68"/>
      <c r="M2718" s="68"/>
      <c r="N2718" s="362"/>
      <c r="O2718" s="362"/>
      <c r="P2718" s="216">
        <v>50</v>
      </c>
      <c r="Q2718" s="216">
        <v>0</v>
      </c>
      <c r="R2718" s="68" t="s">
        <v>638</v>
      </c>
      <c r="S2718" s="363"/>
      <c r="T2718" s="277"/>
    </row>
    <row r="2719" spans="1:20" ht="51">
      <c r="A2719" s="192">
        <v>526</v>
      </c>
      <c r="B2719" s="68"/>
      <c r="C2719" s="214" t="s">
        <v>1266</v>
      </c>
      <c r="D2719" s="215">
        <v>45138</v>
      </c>
      <c r="E2719" s="192" t="s">
        <v>5405</v>
      </c>
      <c r="F2719" s="192" t="s">
        <v>3</v>
      </c>
      <c r="G2719" s="192">
        <v>2129502</v>
      </c>
      <c r="H2719" s="68"/>
      <c r="I2719" s="198" t="s">
        <v>6397</v>
      </c>
      <c r="J2719" s="68"/>
      <c r="K2719" s="68"/>
      <c r="L2719" s="68"/>
      <c r="M2719" s="68"/>
      <c r="N2719" s="362"/>
      <c r="O2719" s="362"/>
      <c r="P2719" s="216">
        <v>0</v>
      </c>
      <c r="Q2719" s="216">
        <v>3485.01</v>
      </c>
      <c r="R2719" s="68" t="s">
        <v>638</v>
      </c>
      <c r="S2719" s="363"/>
      <c r="T2719" s="277"/>
    </row>
    <row r="2720" spans="1:20" ht="63.75">
      <c r="A2720" s="192">
        <v>580</v>
      </c>
      <c r="B2720" s="68"/>
      <c r="C2720" s="214" t="s">
        <v>169</v>
      </c>
      <c r="D2720" s="215">
        <v>45138</v>
      </c>
      <c r="E2720" s="192" t="s">
        <v>5406</v>
      </c>
      <c r="F2720" s="192" t="s">
        <v>3</v>
      </c>
      <c r="G2720" s="192">
        <v>2129565</v>
      </c>
      <c r="H2720" s="68"/>
      <c r="I2720" s="198" t="s">
        <v>6398</v>
      </c>
      <c r="J2720" s="68"/>
      <c r="K2720" s="68"/>
      <c r="L2720" s="68"/>
      <c r="M2720" s="68"/>
      <c r="N2720" s="362"/>
      <c r="O2720" s="362"/>
      <c r="P2720" s="216">
        <v>0</v>
      </c>
      <c r="Q2720" s="216">
        <v>1475.49</v>
      </c>
      <c r="R2720" s="68" t="s">
        <v>638</v>
      </c>
      <c r="S2720" s="363"/>
      <c r="T2720" s="277"/>
    </row>
    <row r="2721" spans="1:20" ht="63.75">
      <c r="A2721" s="192">
        <v>47</v>
      </c>
      <c r="B2721" s="68"/>
      <c r="C2721" s="214" t="s">
        <v>45</v>
      </c>
      <c r="D2721" s="215">
        <v>45138</v>
      </c>
      <c r="E2721" s="192" t="s">
        <v>5407</v>
      </c>
      <c r="F2721" s="192" t="s">
        <v>3</v>
      </c>
      <c r="G2721" s="192">
        <v>2129522</v>
      </c>
      <c r="H2721" s="68"/>
      <c r="I2721" s="198" t="s">
        <v>6399</v>
      </c>
      <c r="J2721" s="68"/>
      <c r="K2721" s="68"/>
      <c r="L2721" s="68"/>
      <c r="M2721" s="68"/>
      <c r="N2721" s="362"/>
      <c r="O2721" s="362"/>
      <c r="P2721" s="216">
        <v>0</v>
      </c>
      <c r="Q2721" s="216">
        <v>7000</v>
      </c>
      <c r="R2721" s="68" t="s">
        <v>638</v>
      </c>
      <c r="S2721" s="363"/>
      <c r="T2721" s="277"/>
    </row>
    <row r="2722" spans="1:20" ht="51">
      <c r="A2722" s="192" t="s">
        <v>550</v>
      </c>
      <c r="B2722" s="68"/>
      <c r="C2722" s="214" t="s">
        <v>589</v>
      </c>
      <c r="D2722" s="215">
        <v>45138</v>
      </c>
      <c r="E2722" s="192" t="s">
        <v>5408</v>
      </c>
      <c r="F2722" s="192" t="s">
        <v>3</v>
      </c>
      <c r="G2722" s="192">
        <v>2129552</v>
      </c>
      <c r="H2722" s="68"/>
      <c r="I2722" s="198" t="s">
        <v>6400</v>
      </c>
      <c r="J2722" s="68"/>
      <c r="K2722" s="68"/>
      <c r="L2722" s="68"/>
      <c r="M2722" s="68"/>
      <c r="N2722" s="362"/>
      <c r="O2722" s="362"/>
      <c r="P2722" s="216">
        <v>0</v>
      </c>
      <c r="Q2722" s="216">
        <v>7995.68</v>
      </c>
      <c r="R2722" s="68" t="s">
        <v>638</v>
      </c>
      <c r="S2722" s="363"/>
      <c r="T2722" s="277"/>
    </row>
    <row r="2723" spans="1:20" ht="51">
      <c r="A2723" s="192">
        <v>514</v>
      </c>
      <c r="B2723" s="68"/>
      <c r="C2723" s="214" t="s">
        <v>161</v>
      </c>
      <c r="D2723" s="215">
        <v>45138</v>
      </c>
      <c r="E2723" s="192" t="s">
        <v>5409</v>
      </c>
      <c r="F2723" s="192" t="s">
        <v>3</v>
      </c>
      <c r="G2723" s="192">
        <v>2129559</v>
      </c>
      <c r="H2723" s="68"/>
      <c r="I2723" s="198" t="s">
        <v>6401</v>
      </c>
      <c r="J2723" s="68"/>
      <c r="K2723" s="68"/>
      <c r="L2723" s="68"/>
      <c r="M2723" s="68"/>
      <c r="N2723" s="362"/>
      <c r="O2723" s="362"/>
      <c r="P2723" s="216">
        <v>0</v>
      </c>
      <c r="Q2723" s="216">
        <v>68890.080000000002</v>
      </c>
      <c r="R2723" s="68" t="s">
        <v>638</v>
      </c>
      <c r="S2723" s="363"/>
      <c r="T2723" s="277"/>
    </row>
    <row r="2724" spans="1:20" ht="51">
      <c r="A2724" s="192">
        <v>580</v>
      </c>
      <c r="B2724" s="68"/>
      <c r="C2724" s="214" t="s">
        <v>169</v>
      </c>
      <c r="D2724" s="215">
        <v>45138</v>
      </c>
      <c r="E2724" s="192" t="s">
        <v>5410</v>
      </c>
      <c r="F2724" s="192" t="s">
        <v>3</v>
      </c>
      <c r="G2724" s="192">
        <v>2129563</v>
      </c>
      <c r="H2724" s="68"/>
      <c r="I2724" s="198" t="s">
        <v>6402</v>
      </c>
      <c r="J2724" s="68"/>
      <c r="K2724" s="68"/>
      <c r="L2724" s="68"/>
      <c r="M2724" s="68"/>
      <c r="N2724" s="362"/>
      <c r="O2724" s="362"/>
      <c r="P2724" s="216">
        <v>0</v>
      </c>
      <c r="Q2724" s="216">
        <v>72</v>
      </c>
      <c r="R2724" s="68" t="s">
        <v>638</v>
      </c>
      <c r="S2724" s="363"/>
      <c r="T2724" s="277"/>
    </row>
    <row r="2725" spans="1:20" ht="51">
      <c r="A2725" s="192">
        <v>660</v>
      </c>
      <c r="B2725" s="68"/>
      <c r="C2725" s="214" t="s">
        <v>176</v>
      </c>
      <c r="D2725" s="215">
        <v>45138</v>
      </c>
      <c r="E2725" s="192" t="s">
        <v>5411</v>
      </c>
      <c r="F2725" s="192" t="s">
        <v>3</v>
      </c>
      <c r="G2725" s="192">
        <v>2129514</v>
      </c>
      <c r="H2725" s="68"/>
      <c r="I2725" s="198" t="s">
        <v>6403</v>
      </c>
      <c r="J2725" s="68"/>
      <c r="K2725" s="68"/>
      <c r="L2725" s="68"/>
      <c r="M2725" s="68"/>
      <c r="N2725" s="362"/>
      <c r="O2725" s="362"/>
      <c r="P2725" s="216">
        <v>0</v>
      </c>
      <c r="Q2725" s="216">
        <v>346</v>
      </c>
      <c r="R2725" s="68" t="s">
        <v>638</v>
      </c>
      <c r="S2725" s="363"/>
      <c r="T2725" s="277"/>
    </row>
    <row r="2726" spans="1:20" ht="76.5">
      <c r="A2726" s="192">
        <v>862</v>
      </c>
      <c r="B2726" s="68"/>
      <c r="C2726" s="214" t="s">
        <v>187</v>
      </c>
      <c r="D2726" s="215">
        <v>45138</v>
      </c>
      <c r="E2726" s="192" t="s">
        <v>5412</v>
      </c>
      <c r="F2726" s="192" t="s">
        <v>10</v>
      </c>
      <c r="G2726" s="192">
        <v>1065667</v>
      </c>
      <c r="H2726" s="68"/>
      <c r="I2726" s="198" t="s">
        <v>6404</v>
      </c>
      <c r="J2726" s="68"/>
      <c r="K2726" s="68"/>
      <c r="L2726" s="68"/>
      <c r="M2726" s="68"/>
      <c r="N2726" s="362"/>
      <c r="O2726" s="362"/>
      <c r="P2726" s="216">
        <v>50</v>
      </c>
      <c r="Q2726" s="216">
        <v>0</v>
      </c>
      <c r="R2726" s="68" t="s">
        <v>638</v>
      </c>
      <c r="S2726" s="363"/>
      <c r="T2726" s="277"/>
    </row>
    <row r="2727" spans="1:20" ht="63.75">
      <c r="A2727" s="192">
        <v>862</v>
      </c>
      <c r="B2727" s="68"/>
      <c r="C2727" s="214" t="s">
        <v>187</v>
      </c>
      <c r="D2727" s="215">
        <v>45138</v>
      </c>
      <c r="E2727" s="192" t="s">
        <v>5413</v>
      </c>
      <c r="F2727" s="192" t="s">
        <v>639</v>
      </c>
      <c r="G2727" s="192">
        <v>6165645</v>
      </c>
      <c r="H2727" s="68"/>
      <c r="I2727" s="198" t="s">
        <v>6405</v>
      </c>
      <c r="J2727" s="68"/>
      <c r="K2727" s="68"/>
      <c r="L2727" s="68"/>
      <c r="M2727" s="68"/>
      <c r="N2727" s="362"/>
      <c r="O2727" s="362"/>
      <c r="P2727" s="216">
        <v>0</v>
      </c>
      <c r="Q2727" s="216">
        <v>105164.07</v>
      </c>
      <c r="R2727" s="68" t="s">
        <v>638</v>
      </c>
      <c r="S2727" s="363"/>
      <c r="T2727" s="277"/>
    </row>
    <row r="2728" spans="1:20" ht="76.5">
      <c r="A2728" s="192">
        <v>862</v>
      </c>
      <c r="B2728" s="68"/>
      <c r="C2728" s="214" t="s">
        <v>187</v>
      </c>
      <c r="D2728" s="215">
        <v>45138</v>
      </c>
      <c r="E2728" s="192" t="s">
        <v>5413</v>
      </c>
      <c r="F2728" s="192" t="s">
        <v>639</v>
      </c>
      <c r="G2728" s="192">
        <v>6163252</v>
      </c>
      <c r="H2728" s="68"/>
      <c r="I2728" s="198" t="s">
        <v>6406</v>
      </c>
      <c r="J2728" s="68"/>
      <c r="K2728" s="68"/>
      <c r="L2728" s="68"/>
      <c r="M2728" s="68"/>
      <c r="N2728" s="362"/>
      <c r="O2728" s="362"/>
      <c r="P2728" s="216">
        <v>0</v>
      </c>
      <c r="Q2728" s="216">
        <v>21273.87</v>
      </c>
      <c r="R2728" s="68" t="s">
        <v>638</v>
      </c>
      <c r="S2728" s="363"/>
      <c r="T2728" s="277"/>
    </row>
    <row r="2729" spans="1:20" ht="63.75">
      <c r="A2729" s="192" t="s">
        <v>542</v>
      </c>
      <c r="B2729" s="68"/>
      <c r="C2729" s="214" t="s">
        <v>691</v>
      </c>
      <c r="D2729" s="215">
        <v>45138</v>
      </c>
      <c r="E2729" s="192" t="s">
        <v>5413</v>
      </c>
      <c r="F2729" s="192" t="s">
        <v>639</v>
      </c>
      <c r="G2729" s="192">
        <v>6163244</v>
      </c>
      <c r="H2729" s="68"/>
      <c r="I2729" s="198" t="s">
        <v>6407</v>
      </c>
      <c r="J2729" s="68"/>
      <c r="K2729" s="68"/>
      <c r="L2729" s="68"/>
      <c r="M2729" s="68"/>
      <c r="N2729" s="362"/>
      <c r="O2729" s="362"/>
      <c r="P2729" s="216">
        <v>0</v>
      </c>
      <c r="Q2729" s="216">
        <v>978859.58</v>
      </c>
      <c r="R2729" s="68" t="s">
        <v>638</v>
      </c>
      <c r="S2729" s="363"/>
      <c r="T2729" s="277"/>
    </row>
    <row r="2730" spans="1:20" ht="63.75">
      <c r="A2730" s="192" t="s">
        <v>542</v>
      </c>
      <c r="B2730" s="68"/>
      <c r="C2730" s="214" t="s">
        <v>691</v>
      </c>
      <c r="D2730" s="215">
        <v>45138</v>
      </c>
      <c r="E2730" s="192" t="s">
        <v>5413</v>
      </c>
      <c r="F2730" s="192" t="s">
        <v>639</v>
      </c>
      <c r="G2730" s="192">
        <v>6165639</v>
      </c>
      <c r="H2730" s="68"/>
      <c r="I2730" s="198" t="s">
        <v>6408</v>
      </c>
      <c r="J2730" s="68"/>
      <c r="K2730" s="68"/>
      <c r="L2730" s="68"/>
      <c r="M2730" s="68"/>
      <c r="N2730" s="362"/>
      <c r="O2730" s="362"/>
      <c r="P2730" s="216">
        <v>0</v>
      </c>
      <c r="Q2730" s="216">
        <v>1763901.03</v>
      </c>
      <c r="R2730" s="68" t="s">
        <v>638</v>
      </c>
      <c r="S2730" s="363"/>
      <c r="T2730" s="277"/>
    </row>
    <row r="2731" spans="1:20" ht="63.75">
      <c r="A2731" s="192">
        <v>862</v>
      </c>
      <c r="B2731" s="68"/>
      <c r="C2731" s="214" t="s">
        <v>187</v>
      </c>
      <c r="D2731" s="215">
        <v>45138</v>
      </c>
      <c r="E2731" s="192" t="s">
        <v>5413</v>
      </c>
      <c r="F2731" s="192" t="s">
        <v>639</v>
      </c>
      <c r="G2731" s="192">
        <v>6163245</v>
      </c>
      <c r="H2731" s="68"/>
      <c r="I2731" s="198" t="s">
        <v>6409</v>
      </c>
      <c r="J2731" s="68"/>
      <c r="K2731" s="68"/>
      <c r="L2731" s="68"/>
      <c r="M2731" s="68"/>
      <c r="N2731" s="362"/>
      <c r="O2731" s="362"/>
      <c r="P2731" s="216">
        <v>0</v>
      </c>
      <c r="Q2731" s="216">
        <v>32219.19</v>
      </c>
      <c r="R2731" s="68" t="s">
        <v>638</v>
      </c>
      <c r="S2731" s="363"/>
      <c r="T2731" s="277"/>
    </row>
    <row r="2732" spans="1:20" ht="63.75">
      <c r="A2732" s="192" t="s">
        <v>542</v>
      </c>
      <c r="B2732" s="68"/>
      <c r="C2732" s="214" t="s">
        <v>691</v>
      </c>
      <c r="D2732" s="215">
        <v>45138</v>
      </c>
      <c r="E2732" s="192" t="s">
        <v>5413</v>
      </c>
      <c r="F2732" s="192" t="s">
        <v>639</v>
      </c>
      <c r="G2732" s="192">
        <v>6163251</v>
      </c>
      <c r="H2732" s="68"/>
      <c r="I2732" s="198" t="s">
        <v>6410</v>
      </c>
      <c r="J2732" s="68"/>
      <c r="K2732" s="68"/>
      <c r="L2732" s="68"/>
      <c r="M2732" s="68"/>
      <c r="N2732" s="362"/>
      <c r="O2732" s="362"/>
      <c r="P2732" s="216">
        <v>0</v>
      </c>
      <c r="Q2732" s="216">
        <v>10636.94</v>
      </c>
      <c r="R2732" s="68" t="s">
        <v>638</v>
      </c>
      <c r="S2732" s="363"/>
      <c r="T2732" s="277"/>
    </row>
    <row r="2733" spans="1:20" ht="63.75">
      <c r="A2733" s="192">
        <v>862</v>
      </c>
      <c r="B2733" s="68"/>
      <c r="C2733" s="214" t="s">
        <v>187</v>
      </c>
      <c r="D2733" s="215">
        <v>45138</v>
      </c>
      <c r="E2733" s="192" t="s">
        <v>5413</v>
      </c>
      <c r="F2733" s="192" t="s">
        <v>639</v>
      </c>
      <c r="G2733" s="192">
        <v>6163250</v>
      </c>
      <c r="H2733" s="68"/>
      <c r="I2733" s="198" t="s">
        <v>6411</v>
      </c>
      <c r="J2733" s="68"/>
      <c r="K2733" s="68"/>
      <c r="L2733" s="68"/>
      <c r="M2733" s="68"/>
      <c r="N2733" s="362"/>
      <c r="O2733" s="362"/>
      <c r="P2733" s="216">
        <v>0</v>
      </c>
      <c r="Q2733" s="216">
        <v>193380.49</v>
      </c>
      <c r="R2733" s="68" t="s">
        <v>638</v>
      </c>
      <c r="S2733" s="363"/>
      <c r="T2733" s="277"/>
    </row>
    <row r="2734" spans="1:20" ht="63.75">
      <c r="A2734" s="192" t="s">
        <v>542</v>
      </c>
      <c r="B2734" s="68"/>
      <c r="C2734" s="214" t="s">
        <v>691</v>
      </c>
      <c r="D2734" s="215">
        <v>45138</v>
      </c>
      <c r="E2734" s="192" t="s">
        <v>5413</v>
      </c>
      <c r="F2734" s="192" t="s">
        <v>639</v>
      </c>
      <c r="G2734" s="192">
        <v>6163249</v>
      </c>
      <c r="H2734" s="68"/>
      <c r="I2734" s="198" t="s">
        <v>6412</v>
      </c>
      <c r="J2734" s="68"/>
      <c r="K2734" s="68"/>
      <c r="L2734" s="68"/>
      <c r="M2734" s="68"/>
      <c r="N2734" s="362"/>
      <c r="O2734" s="362"/>
      <c r="P2734" s="216">
        <v>0</v>
      </c>
      <c r="Q2734" s="216">
        <v>2189183.77</v>
      </c>
      <c r="R2734" s="68" t="s">
        <v>638</v>
      </c>
      <c r="S2734" s="363"/>
      <c r="T2734" s="277"/>
    </row>
    <row r="2735" spans="1:20" ht="76.5">
      <c r="A2735" s="192">
        <v>862</v>
      </c>
      <c r="B2735" s="68"/>
      <c r="C2735" s="214" t="s">
        <v>187</v>
      </c>
      <c r="D2735" s="215">
        <v>45138</v>
      </c>
      <c r="E2735" s="192" t="s">
        <v>5413</v>
      </c>
      <c r="F2735" s="192" t="s">
        <v>639</v>
      </c>
      <c r="G2735" s="192">
        <v>6163247</v>
      </c>
      <c r="H2735" s="68"/>
      <c r="I2735" s="198" t="s">
        <v>6413</v>
      </c>
      <c r="J2735" s="68"/>
      <c r="K2735" s="68"/>
      <c r="L2735" s="68"/>
      <c r="M2735" s="68"/>
      <c r="N2735" s="362"/>
      <c r="O2735" s="362"/>
      <c r="P2735" s="216">
        <v>0</v>
      </c>
      <c r="Q2735" s="216">
        <v>791562.49</v>
      </c>
      <c r="R2735" s="68" t="s">
        <v>638</v>
      </c>
      <c r="S2735" s="363"/>
      <c r="T2735" s="277"/>
    </row>
    <row r="2736" spans="1:20" ht="63.75">
      <c r="A2736" s="192" t="s">
        <v>542</v>
      </c>
      <c r="B2736" s="68"/>
      <c r="C2736" s="214" t="s">
        <v>691</v>
      </c>
      <c r="D2736" s="215">
        <v>45138</v>
      </c>
      <c r="E2736" s="192" t="s">
        <v>5413</v>
      </c>
      <c r="F2736" s="192" t="s">
        <v>639</v>
      </c>
      <c r="G2736" s="192">
        <v>6163246</v>
      </c>
      <c r="H2736" s="68"/>
      <c r="I2736" s="198" t="s">
        <v>6414</v>
      </c>
      <c r="J2736" s="68"/>
      <c r="K2736" s="68"/>
      <c r="L2736" s="68"/>
      <c r="M2736" s="68"/>
      <c r="N2736" s="362"/>
      <c r="O2736" s="362"/>
      <c r="P2736" s="216">
        <v>0</v>
      </c>
      <c r="Q2736" s="216">
        <v>2743577.44</v>
      </c>
      <c r="R2736" s="68" t="s">
        <v>638</v>
      </c>
      <c r="S2736" s="363"/>
      <c r="T2736" s="277"/>
    </row>
    <row r="2737" spans="1:20" ht="51">
      <c r="A2737" s="192">
        <v>203</v>
      </c>
      <c r="B2737" s="68"/>
      <c r="C2737" s="214" t="s">
        <v>86</v>
      </c>
      <c r="D2737" s="215">
        <v>45138</v>
      </c>
      <c r="E2737" s="192" t="s">
        <v>5414</v>
      </c>
      <c r="F2737" s="192" t="s">
        <v>3</v>
      </c>
      <c r="G2737" s="192">
        <v>2129587</v>
      </c>
      <c r="H2737" s="68"/>
      <c r="I2737" s="198" t="s">
        <v>6415</v>
      </c>
      <c r="J2737" s="68"/>
      <c r="K2737" s="68"/>
      <c r="L2737" s="68"/>
      <c r="M2737" s="68"/>
      <c r="N2737" s="362"/>
      <c r="O2737" s="362"/>
      <c r="P2737" s="216">
        <v>0</v>
      </c>
      <c r="Q2737" s="216">
        <v>15</v>
      </c>
      <c r="R2737" s="68" t="s">
        <v>1464</v>
      </c>
      <c r="S2737" s="363"/>
      <c r="T2737" s="277"/>
    </row>
    <row r="2738" spans="1:20">
      <c r="A2738" s="381"/>
      <c r="C2738" s="385"/>
      <c r="D2738" s="386"/>
      <c r="E2738" s="381"/>
      <c r="F2738" s="381"/>
      <c r="G2738" s="381"/>
      <c r="I2738" s="387"/>
      <c r="N2738" s="377"/>
      <c r="O2738" s="377"/>
      <c r="P2738" s="234"/>
      <c r="Q2738" s="234"/>
      <c r="S2738" s="388"/>
    </row>
    <row r="2739" spans="1:20" ht="18.75">
      <c r="A2739" s="179"/>
      <c r="B2739" s="180"/>
      <c r="I2739" s="463" t="s">
        <v>554</v>
      </c>
      <c r="J2739" s="463"/>
      <c r="K2739" s="463"/>
      <c r="L2739" s="463"/>
      <c r="M2739" s="463"/>
      <c r="N2739" s="177">
        <f>+SUBTOTAL(9,N8:N1062)</f>
        <v>0</v>
      </c>
      <c r="O2739" s="177">
        <f>+SUBTOTAL(9,O8:O1062)</f>
        <v>0</v>
      </c>
      <c r="P2739" s="177">
        <f>+SUBTOTAL(9,P8:P2737)</f>
        <v>5279712691.7900019</v>
      </c>
      <c r="Q2739" s="177">
        <f>+SUBTOTAL(9,Q8:Q2737)</f>
        <v>1735931885.9600027</v>
      </c>
    </row>
    <row r="2740" spans="1:20">
      <c r="N2740" s="158"/>
      <c r="O2740" s="158"/>
      <c r="P2740" s="158"/>
      <c r="Q2740" s="158"/>
    </row>
    <row r="2741" spans="1:20">
      <c r="N2741" s="158"/>
      <c r="O2741" s="158"/>
      <c r="P2741" s="158"/>
      <c r="Q2741" s="158"/>
    </row>
    <row r="2742" spans="1:20">
      <c r="N2742" s="158"/>
      <c r="O2742" s="158"/>
      <c r="P2742" s="158"/>
      <c r="Q2742" s="158"/>
    </row>
    <row r="2743" spans="1:20">
      <c r="N2743" s="158"/>
      <c r="O2743" s="158"/>
      <c r="P2743" s="158"/>
      <c r="Q2743" s="158"/>
    </row>
    <row r="2744" spans="1:20">
      <c r="N2744" s="158"/>
      <c r="O2744" s="158"/>
      <c r="P2744" s="158"/>
      <c r="Q2744" s="158"/>
    </row>
    <row r="2745" spans="1:20">
      <c r="N2745" s="158"/>
      <c r="O2745" s="158"/>
      <c r="P2745" s="158"/>
      <c r="Q2745" s="158"/>
    </row>
    <row r="2746" spans="1:20">
      <c r="N2746" s="158"/>
      <c r="O2746" s="158"/>
      <c r="P2746" s="158"/>
      <c r="Q2746" s="158"/>
    </row>
    <row r="2747" spans="1:20">
      <c r="N2747" s="158"/>
      <c r="O2747" s="158"/>
      <c r="P2747" s="158"/>
      <c r="Q2747" s="158"/>
    </row>
    <row r="2748" spans="1:20">
      <c r="N2748" s="158"/>
      <c r="O2748" s="158"/>
      <c r="P2748" s="158"/>
      <c r="Q2748" s="158"/>
    </row>
    <row r="2749" spans="1:20">
      <c r="N2749" s="158"/>
      <c r="O2749" s="158"/>
      <c r="P2749" s="158"/>
      <c r="Q2749" s="158"/>
    </row>
    <row r="2750" spans="1:20">
      <c r="N2750" s="158"/>
      <c r="O2750" s="158"/>
      <c r="P2750" s="158"/>
      <c r="Q2750" s="158"/>
    </row>
    <row r="2751" spans="1:20">
      <c r="N2751" s="158"/>
      <c r="O2751" s="158"/>
      <c r="P2751" s="158"/>
      <c r="Q2751" s="158"/>
    </row>
    <row r="2752" spans="1:20">
      <c r="A2752" s="366" t="s">
        <v>1547</v>
      </c>
    </row>
    <row r="2753" spans="1:1">
      <c r="A2753" s="365" t="s">
        <v>1548</v>
      </c>
    </row>
    <row r="2754" spans="1:1">
      <c r="A2754" s="365" t="s">
        <v>1549</v>
      </c>
    </row>
    <row r="2755" spans="1:1">
      <c r="A2755" s="365"/>
    </row>
    <row r="2756" spans="1:1">
      <c r="A2756" s="365" t="s">
        <v>1550</v>
      </c>
    </row>
    <row r="2757" spans="1:1">
      <c r="A2757" s="365" t="s">
        <v>1551</v>
      </c>
    </row>
  </sheetData>
  <sheetProtection formatCells="0" formatColumns="0" formatRows="0" autoFilter="0"/>
  <protectedRanges>
    <protectedRange sqref="B8:B2738" name="Rango2"/>
    <protectedRange sqref="J8:M2738" name="Compr"/>
    <protectedRange sqref="H8:H2738" name="Rango3"/>
    <protectedRange sqref="T8:T2738" name="Rango4"/>
  </protectedRanges>
  <autoFilter ref="A7:T2737" xr:uid="{00000000-0001-0000-0400-000000000000}"/>
  <mergeCells count="6">
    <mergeCell ref="I2739:M2739"/>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11"/>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JULIO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4 de agosto de 2023 Hrs. 15:45</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6" t="s">
        <v>1540</v>
      </c>
      <c r="B6" s="467"/>
      <c r="C6" s="103"/>
      <c r="D6" s="122"/>
      <c r="E6" s="122"/>
      <c r="F6" s="67"/>
      <c r="G6" s="67"/>
      <c r="H6" s="67"/>
      <c r="I6" s="71"/>
      <c r="J6" s="466" t="s">
        <v>1542</v>
      </c>
      <c r="K6" s="467"/>
      <c r="L6" s="466" t="s">
        <v>1543</v>
      </c>
      <c r="M6" s="467"/>
      <c r="N6" s="464" t="s">
        <v>1544</v>
      </c>
      <c r="O6" s="465"/>
      <c r="P6" s="464" t="s">
        <v>1545</v>
      </c>
      <c r="Q6" s="465"/>
      <c r="R6" s="67"/>
      <c r="S6" s="67"/>
    </row>
    <row r="7" spans="1:20" s="66" customFormat="1" ht="44.25" customHeight="1">
      <c r="A7" s="351" t="s">
        <v>657</v>
      </c>
      <c r="B7" s="351" t="s">
        <v>658</v>
      </c>
      <c r="C7" s="352" t="s">
        <v>664</v>
      </c>
      <c r="D7" s="352" t="s">
        <v>1539</v>
      </c>
      <c r="E7" s="370" t="s">
        <v>652</v>
      </c>
      <c r="F7" s="352" t="s">
        <v>653</v>
      </c>
      <c r="G7" s="352" t="s">
        <v>655</v>
      </c>
      <c r="H7" s="354" t="s">
        <v>1541</v>
      </c>
      <c r="I7" s="352" t="s">
        <v>656</v>
      </c>
      <c r="J7" s="351" t="s">
        <v>659</v>
      </c>
      <c r="K7" s="351" t="s">
        <v>662</v>
      </c>
      <c r="L7" s="351" t="s">
        <v>660</v>
      </c>
      <c r="M7" s="351" t="s">
        <v>661</v>
      </c>
      <c r="N7" s="353" t="s">
        <v>1307</v>
      </c>
      <c r="O7" s="353" t="s">
        <v>1308</v>
      </c>
      <c r="P7" s="353" t="s">
        <v>1293</v>
      </c>
      <c r="Q7" s="353" t="s">
        <v>1294</v>
      </c>
      <c r="R7" s="352" t="s">
        <v>666</v>
      </c>
      <c r="S7" s="352" t="s">
        <v>1546</v>
      </c>
      <c r="T7" s="354" t="s">
        <v>1359</v>
      </c>
    </row>
    <row r="8" spans="1:20" ht="51">
      <c r="A8" s="68" t="s">
        <v>541</v>
      </c>
      <c r="B8" s="68"/>
      <c r="C8" s="69" t="s">
        <v>590</v>
      </c>
      <c r="D8" s="108">
        <v>44930</v>
      </c>
      <c r="E8" s="108" t="s">
        <v>1865</v>
      </c>
      <c r="F8" s="192" t="s">
        <v>22</v>
      </c>
      <c r="G8" s="192">
        <v>22850</v>
      </c>
      <c r="H8" s="68"/>
      <c r="I8" s="342" t="s">
        <v>1850</v>
      </c>
      <c r="J8" s="68"/>
      <c r="K8" s="68"/>
      <c r="L8" s="68"/>
      <c r="M8" s="68"/>
      <c r="N8" s="343">
        <v>0</v>
      </c>
      <c r="O8" s="343">
        <v>0</v>
      </c>
      <c r="P8" s="344">
        <v>0.01</v>
      </c>
      <c r="Q8" s="344">
        <v>0</v>
      </c>
      <c r="R8" s="345" t="s">
        <v>638</v>
      </c>
      <c r="S8" s="364"/>
      <c r="T8" s="277"/>
    </row>
    <row r="9" spans="1:20" ht="51">
      <c r="A9" s="68" t="s">
        <v>541</v>
      </c>
      <c r="B9" s="68"/>
      <c r="C9" s="69" t="s">
        <v>590</v>
      </c>
      <c r="D9" s="108">
        <v>44935</v>
      </c>
      <c r="E9" s="108" t="s">
        <v>1866</v>
      </c>
      <c r="F9" s="192" t="s">
        <v>22</v>
      </c>
      <c r="G9" s="192">
        <v>22866</v>
      </c>
      <c r="H9" s="68"/>
      <c r="I9" s="342" t="s">
        <v>1851</v>
      </c>
      <c r="J9" s="68"/>
      <c r="K9" s="68"/>
      <c r="L9" s="68"/>
      <c r="M9" s="68"/>
      <c r="N9" s="343">
        <v>0</v>
      </c>
      <c r="O9" s="343">
        <v>0</v>
      </c>
      <c r="P9" s="344">
        <v>0.01</v>
      </c>
      <c r="Q9" s="344">
        <v>0</v>
      </c>
      <c r="R9" s="345" t="s">
        <v>638</v>
      </c>
      <c r="S9" s="364"/>
      <c r="T9" s="277"/>
    </row>
    <row r="10" spans="1:20" ht="51">
      <c r="A10" s="68" t="s">
        <v>541</v>
      </c>
      <c r="B10" s="68"/>
      <c r="C10" s="69" t="s">
        <v>590</v>
      </c>
      <c r="D10" s="108">
        <v>44936</v>
      </c>
      <c r="E10" s="108" t="s">
        <v>1867</v>
      </c>
      <c r="F10" s="192" t="s">
        <v>22</v>
      </c>
      <c r="G10" s="192">
        <v>22870</v>
      </c>
      <c r="H10" s="68"/>
      <c r="I10" s="342" t="s">
        <v>1852</v>
      </c>
      <c r="J10" s="68"/>
      <c r="K10" s="68"/>
      <c r="L10" s="68"/>
      <c r="M10" s="68"/>
      <c r="N10" s="343">
        <v>0</v>
      </c>
      <c r="O10" s="343">
        <v>0</v>
      </c>
      <c r="P10" s="344">
        <v>0.01</v>
      </c>
      <c r="Q10" s="344">
        <v>0</v>
      </c>
      <c r="R10" s="345" t="s">
        <v>638</v>
      </c>
      <c r="S10" s="364"/>
      <c r="T10" s="277"/>
    </row>
    <row r="11" spans="1:20" ht="76.5">
      <c r="A11" s="68">
        <v>681</v>
      </c>
      <c r="B11" s="68"/>
      <c r="C11" s="69" t="s">
        <v>180</v>
      </c>
      <c r="D11" s="108">
        <v>44938</v>
      </c>
      <c r="E11" s="108" t="s">
        <v>1868</v>
      </c>
      <c r="F11" s="192" t="s">
        <v>6</v>
      </c>
      <c r="G11" s="192">
        <v>1051940</v>
      </c>
      <c r="H11" s="68"/>
      <c r="I11" s="342" t="s">
        <v>1853</v>
      </c>
      <c r="J11" s="68"/>
      <c r="K11" s="68"/>
      <c r="L11" s="68"/>
      <c r="M11" s="68"/>
      <c r="N11" s="343">
        <v>0</v>
      </c>
      <c r="O11" s="343">
        <v>943.11</v>
      </c>
      <c r="P11" s="344">
        <v>0</v>
      </c>
      <c r="Q11" s="344">
        <v>6469.73</v>
      </c>
      <c r="R11" s="345" t="s">
        <v>638</v>
      </c>
      <c r="S11" s="364"/>
      <c r="T11" s="277"/>
    </row>
    <row r="12" spans="1:20" ht="51">
      <c r="A12" s="68" t="s">
        <v>541</v>
      </c>
      <c r="B12" s="68"/>
      <c r="C12" s="69" t="s">
        <v>590</v>
      </c>
      <c r="D12" s="108">
        <v>44939</v>
      </c>
      <c r="E12" s="108" t="s">
        <v>1869</v>
      </c>
      <c r="F12" s="192" t="s">
        <v>22</v>
      </c>
      <c r="G12" s="192">
        <v>22883</v>
      </c>
      <c r="H12" s="68"/>
      <c r="I12" s="342" t="s">
        <v>1854</v>
      </c>
      <c r="J12" s="68"/>
      <c r="K12" s="68"/>
      <c r="L12" s="68"/>
      <c r="M12" s="68"/>
      <c r="N12" s="343">
        <v>0</v>
      </c>
      <c r="O12" s="343">
        <v>0</v>
      </c>
      <c r="P12" s="344">
        <v>0.01</v>
      </c>
      <c r="Q12" s="344">
        <v>0</v>
      </c>
      <c r="R12" s="345" t="s">
        <v>638</v>
      </c>
      <c r="S12" s="364"/>
      <c r="T12" s="277"/>
    </row>
    <row r="13" spans="1:20" ht="51">
      <c r="A13" s="68" t="s">
        <v>541</v>
      </c>
      <c r="B13" s="68"/>
      <c r="C13" s="69" t="s">
        <v>590</v>
      </c>
      <c r="D13" s="108">
        <v>44942</v>
      </c>
      <c r="E13" s="108" t="s">
        <v>1870</v>
      </c>
      <c r="F13" s="192" t="s">
        <v>22</v>
      </c>
      <c r="G13" s="192">
        <v>22887</v>
      </c>
      <c r="H13" s="68"/>
      <c r="I13" s="342" t="s">
        <v>1855</v>
      </c>
      <c r="J13" s="68"/>
      <c r="K13" s="68"/>
      <c r="L13" s="68"/>
      <c r="M13" s="68"/>
      <c r="N13" s="343">
        <v>0</v>
      </c>
      <c r="O13" s="343">
        <v>0</v>
      </c>
      <c r="P13" s="344">
        <v>0</v>
      </c>
      <c r="Q13" s="344">
        <v>0.01</v>
      </c>
      <c r="R13" s="345" t="s">
        <v>638</v>
      </c>
      <c r="S13" s="364"/>
      <c r="T13" s="277"/>
    </row>
    <row r="14" spans="1:20" ht="51">
      <c r="A14" s="68" t="s">
        <v>541</v>
      </c>
      <c r="B14" s="68"/>
      <c r="C14" s="69" t="s">
        <v>590</v>
      </c>
      <c r="D14" s="108">
        <v>44944</v>
      </c>
      <c r="E14" s="108" t="s">
        <v>1871</v>
      </c>
      <c r="F14" s="192" t="s">
        <v>22</v>
      </c>
      <c r="G14" s="192">
        <v>22895</v>
      </c>
      <c r="H14" s="68"/>
      <c r="I14" s="342" t="s">
        <v>1856</v>
      </c>
      <c r="J14" s="68"/>
      <c r="K14" s="68"/>
      <c r="L14" s="68"/>
      <c r="M14" s="68"/>
      <c r="N14" s="343">
        <v>0</v>
      </c>
      <c r="O14" s="343">
        <v>0</v>
      </c>
      <c r="P14" s="344">
        <v>0</v>
      </c>
      <c r="Q14" s="344">
        <v>0.01</v>
      </c>
      <c r="R14" s="345" t="s">
        <v>638</v>
      </c>
      <c r="S14" s="364"/>
      <c r="T14" s="277"/>
    </row>
    <row r="15" spans="1:20" ht="51">
      <c r="A15" s="68" t="s">
        <v>541</v>
      </c>
      <c r="B15" s="68"/>
      <c r="C15" s="69" t="s">
        <v>590</v>
      </c>
      <c r="D15" s="108">
        <v>44945</v>
      </c>
      <c r="E15" s="108" t="s">
        <v>1872</v>
      </c>
      <c r="F15" s="192" t="s">
        <v>22</v>
      </c>
      <c r="G15" s="192">
        <v>22899</v>
      </c>
      <c r="H15" s="68"/>
      <c r="I15" s="342" t="s">
        <v>1857</v>
      </c>
      <c r="J15" s="68"/>
      <c r="K15" s="68"/>
      <c r="L15" s="68"/>
      <c r="M15" s="68"/>
      <c r="N15" s="343">
        <v>0</v>
      </c>
      <c r="O15" s="343">
        <v>0</v>
      </c>
      <c r="P15" s="344">
        <v>0.01</v>
      </c>
      <c r="Q15" s="344">
        <v>0</v>
      </c>
      <c r="R15" s="345" t="s">
        <v>638</v>
      </c>
      <c r="S15" s="364"/>
      <c r="T15" s="277"/>
    </row>
    <row r="16" spans="1:20" ht="63.75">
      <c r="A16" s="68" t="s">
        <v>542</v>
      </c>
      <c r="B16" s="68"/>
      <c r="C16" s="69" t="s">
        <v>691</v>
      </c>
      <c r="D16" s="108">
        <v>44946</v>
      </c>
      <c r="E16" s="108" t="s">
        <v>1873</v>
      </c>
      <c r="F16" s="192" t="s">
        <v>19</v>
      </c>
      <c r="G16" s="192">
        <v>16976</v>
      </c>
      <c r="H16" s="68"/>
      <c r="I16" s="342" t="s">
        <v>1858</v>
      </c>
      <c r="J16" s="68"/>
      <c r="K16" s="68"/>
      <c r="L16" s="68"/>
      <c r="M16" s="68"/>
      <c r="N16" s="343">
        <v>5199004.6500000004</v>
      </c>
      <c r="O16" s="343">
        <v>0</v>
      </c>
      <c r="P16" s="344">
        <v>35665171.899999999</v>
      </c>
      <c r="Q16" s="344">
        <v>0</v>
      </c>
      <c r="R16" s="345" t="s">
        <v>638</v>
      </c>
      <c r="S16" s="364"/>
      <c r="T16" s="277"/>
    </row>
    <row r="17" spans="1:20" ht="51">
      <c r="A17" s="68" t="s">
        <v>541</v>
      </c>
      <c r="B17" s="68"/>
      <c r="C17" s="69" t="s">
        <v>590</v>
      </c>
      <c r="D17" s="108">
        <v>44946</v>
      </c>
      <c r="E17" s="108" t="s">
        <v>1874</v>
      </c>
      <c r="F17" s="192" t="s">
        <v>22</v>
      </c>
      <c r="G17" s="192">
        <v>22903</v>
      </c>
      <c r="H17" s="68"/>
      <c r="I17" s="342" t="s">
        <v>1859</v>
      </c>
      <c r="J17" s="68"/>
      <c r="K17" s="68"/>
      <c r="L17" s="68"/>
      <c r="M17" s="68"/>
      <c r="N17" s="343">
        <v>0</v>
      </c>
      <c r="O17" s="343">
        <v>0</v>
      </c>
      <c r="P17" s="344">
        <v>0</v>
      </c>
      <c r="Q17" s="344">
        <v>0.01</v>
      </c>
      <c r="R17" s="345" t="s">
        <v>638</v>
      </c>
      <c r="S17" s="364"/>
      <c r="T17" s="277"/>
    </row>
    <row r="18" spans="1:20" ht="51">
      <c r="A18" s="68" t="s">
        <v>541</v>
      </c>
      <c r="B18" s="68"/>
      <c r="C18" s="69" t="s">
        <v>590</v>
      </c>
      <c r="D18" s="108">
        <v>44950</v>
      </c>
      <c r="E18" s="108" t="s">
        <v>1875</v>
      </c>
      <c r="F18" s="192" t="s">
        <v>22</v>
      </c>
      <c r="G18" s="192">
        <v>22907</v>
      </c>
      <c r="H18" s="68"/>
      <c r="I18" s="342" t="s">
        <v>1860</v>
      </c>
      <c r="J18" s="68"/>
      <c r="K18" s="68"/>
      <c r="L18" s="68"/>
      <c r="M18" s="68"/>
      <c r="N18" s="343">
        <v>0</v>
      </c>
      <c r="O18" s="343">
        <v>0</v>
      </c>
      <c r="P18" s="344">
        <v>0.01</v>
      </c>
      <c r="Q18" s="344">
        <v>0</v>
      </c>
      <c r="R18" s="345" t="s">
        <v>638</v>
      </c>
      <c r="S18" s="364"/>
      <c r="T18" s="277"/>
    </row>
    <row r="19" spans="1:20" ht="51">
      <c r="A19" s="68" t="s">
        <v>541</v>
      </c>
      <c r="B19" s="68"/>
      <c r="C19" s="69" t="s">
        <v>590</v>
      </c>
      <c r="D19" s="108">
        <v>44951</v>
      </c>
      <c r="E19" s="108" t="s">
        <v>1876</v>
      </c>
      <c r="F19" s="192" t="s">
        <v>22</v>
      </c>
      <c r="G19" s="192">
        <v>22911</v>
      </c>
      <c r="H19" s="68"/>
      <c r="I19" s="342" t="s">
        <v>1861</v>
      </c>
      <c r="J19" s="68"/>
      <c r="K19" s="68"/>
      <c r="L19" s="68"/>
      <c r="M19" s="68"/>
      <c r="N19" s="343">
        <v>0</v>
      </c>
      <c r="O19" s="343">
        <v>0</v>
      </c>
      <c r="P19" s="344">
        <v>0</v>
      </c>
      <c r="Q19" s="344">
        <v>0.01</v>
      </c>
      <c r="R19" s="345" t="s">
        <v>638</v>
      </c>
      <c r="S19" s="364"/>
      <c r="T19" s="277"/>
    </row>
    <row r="20" spans="1:20" ht="51">
      <c r="A20" s="68" t="s">
        <v>541</v>
      </c>
      <c r="B20" s="68"/>
      <c r="C20" s="69" t="s">
        <v>590</v>
      </c>
      <c r="D20" s="108">
        <v>44952</v>
      </c>
      <c r="E20" s="108" t="s">
        <v>1877</v>
      </c>
      <c r="F20" s="192" t="s">
        <v>22</v>
      </c>
      <c r="G20" s="192">
        <v>22916</v>
      </c>
      <c r="H20" s="68"/>
      <c r="I20" s="342" t="s">
        <v>1862</v>
      </c>
      <c r="J20" s="68"/>
      <c r="K20" s="68"/>
      <c r="L20" s="68"/>
      <c r="M20" s="68"/>
      <c r="N20" s="343">
        <v>0</v>
      </c>
      <c r="O20" s="343">
        <v>0</v>
      </c>
      <c r="P20" s="344">
        <v>0</v>
      </c>
      <c r="Q20" s="344">
        <v>0.01</v>
      </c>
      <c r="R20" s="345" t="s">
        <v>638</v>
      </c>
      <c r="S20" s="364"/>
      <c r="T20" s="277"/>
    </row>
    <row r="21" spans="1:20" ht="51">
      <c r="A21" s="68" t="s">
        <v>541</v>
      </c>
      <c r="B21" s="68"/>
      <c r="C21" s="69" t="s">
        <v>590</v>
      </c>
      <c r="D21" s="108">
        <v>44953</v>
      </c>
      <c r="E21" s="108" t="s">
        <v>1878</v>
      </c>
      <c r="F21" s="192" t="s">
        <v>22</v>
      </c>
      <c r="G21" s="192">
        <v>22921</v>
      </c>
      <c r="H21" s="68"/>
      <c r="I21" s="342" t="s">
        <v>1863</v>
      </c>
      <c r="J21" s="68"/>
      <c r="K21" s="68"/>
      <c r="L21" s="68"/>
      <c r="M21" s="68"/>
      <c r="N21" s="343">
        <v>0</v>
      </c>
      <c r="O21" s="343">
        <v>0</v>
      </c>
      <c r="P21" s="344">
        <v>0.01</v>
      </c>
      <c r="Q21" s="344">
        <v>0</v>
      </c>
      <c r="R21" s="345" t="s">
        <v>638</v>
      </c>
      <c r="S21" s="364"/>
      <c r="T21" s="277"/>
    </row>
    <row r="22" spans="1:20" ht="51">
      <c r="A22" s="68" t="s">
        <v>541</v>
      </c>
      <c r="B22" s="68"/>
      <c r="C22" s="69" t="s">
        <v>590</v>
      </c>
      <c r="D22" s="108">
        <v>44957</v>
      </c>
      <c r="E22" s="108" t="s">
        <v>1879</v>
      </c>
      <c r="F22" s="192" t="s">
        <v>22</v>
      </c>
      <c r="G22" s="192">
        <v>22929</v>
      </c>
      <c r="H22" s="68"/>
      <c r="I22" s="342" t="s">
        <v>1864</v>
      </c>
      <c r="J22" s="68"/>
      <c r="K22" s="68"/>
      <c r="L22" s="68"/>
      <c r="M22" s="68"/>
      <c r="N22" s="343">
        <v>0</v>
      </c>
      <c r="O22" s="343">
        <v>0</v>
      </c>
      <c r="P22" s="344">
        <v>0.02</v>
      </c>
      <c r="Q22" s="344">
        <v>0</v>
      </c>
      <c r="R22" s="345" t="s">
        <v>638</v>
      </c>
      <c r="S22" s="364"/>
      <c r="T22" s="277"/>
    </row>
    <row r="23" spans="1:20" ht="51">
      <c r="A23" s="68" t="s">
        <v>541</v>
      </c>
      <c r="B23" s="68"/>
      <c r="C23" s="69" t="s">
        <v>590</v>
      </c>
      <c r="D23" s="108">
        <v>44960</v>
      </c>
      <c r="E23" s="108" t="s">
        <v>1880</v>
      </c>
      <c r="F23" s="192" t="s">
        <v>22</v>
      </c>
      <c r="G23" s="192">
        <v>22942</v>
      </c>
      <c r="H23" s="68"/>
      <c r="I23" s="342" t="s">
        <v>2528</v>
      </c>
      <c r="J23" s="68"/>
      <c r="K23" s="68"/>
      <c r="L23" s="68"/>
      <c r="M23" s="68"/>
      <c r="N23" s="343">
        <v>0</v>
      </c>
      <c r="O23" s="343">
        <v>0</v>
      </c>
      <c r="P23" s="344">
        <v>0</v>
      </c>
      <c r="Q23" s="344">
        <v>0.01</v>
      </c>
      <c r="R23" s="345" t="s">
        <v>638</v>
      </c>
      <c r="S23" s="364"/>
      <c r="T23" s="277"/>
    </row>
    <row r="24" spans="1:20" ht="51">
      <c r="A24" s="68" t="s">
        <v>541</v>
      </c>
      <c r="B24" s="68"/>
      <c r="C24" s="69" t="s">
        <v>590</v>
      </c>
      <c r="D24" s="108">
        <v>44963</v>
      </c>
      <c r="E24" s="108" t="s">
        <v>1881</v>
      </c>
      <c r="F24" s="192" t="s">
        <v>22</v>
      </c>
      <c r="G24" s="192">
        <v>22946</v>
      </c>
      <c r="H24" s="68"/>
      <c r="I24" s="342" t="s">
        <v>2529</v>
      </c>
      <c r="J24" s="68"/>
      <c r="K24" s="68"/>
      <c r="L24" s="68"/>
      <c r="M24" s="68"/>
      <c r="N24" s="343">
        <v>0</v>
      </c>
      <c r="O24" s="343">
        <v>0</v>
      </c>
      <c r="P24" s="344">
        <v>0.02</v>
      </c>
      <c r="Q24" s="344">
        <v>0</v>
      </c>
      <c r="R24" s="345" t="s">
        <v>638</v>
      </c>
      <c r="S24" s="364"/>
      <c r="T24" s="277"/>
    </row>
    <row r="25" spans="1:20" ht="51">
      <c r="A25" s="68" t="s">
        <v>541</v>
      </c>
      <c r="B25" s="68"/>
      <c r="C25" s="69" t="s">
        <v>590</v>
      </c>
      <c r="D25" s="108">
        <v>44964</v>
      </c>
      <c r="E25" s="108" t="s">
        <v>1882</v>
      </c>
      <c r="F25" s="192" t="s">
        <v>22</v>
      </c>
      <c r="G25" s="192">
        <v>22950</v>
      </c>
      <c r="H25" s="68"/>
      <c r="I25" s="342" t="s">
        <v>2530</v>
      </c>
      <c r="J25" s="68"/>
      <c r="K25" s="68"/>
      <c r="L25" s="68"/>
      <c r="M25" s="68"/>
      <c r="N25" s="343">
        <v>0</v>
      </c>
      <c r="O25" s="343">
        <v>0</v>
      </c>
      <c r="P25" s="344">
        <v>0.01</v>
      </c>
      <c r="Q25" s="344">
        <v>0</v>
      </c>
      <c r="R25" s="345" t="s">
        <v>638</v>
      </c>
      <c r="S25" s="364"/>
      <c r="T25" s="277"/>
    </row>
    <row r="26" spans="1:20" ht="51">
      <c r="A26" s="68" t="s">
        <v>541</v>
      </c>
      <c r="B26" s="68"/>
      <c r="C26" s="69" t="s">
        <v>590</v>
      </c>
      <c r="D26" s="108">
        <v>44965</v>
      </c>
      <c r="E26" s="108" t="s">
        <v>1883</v>
      </c>
      <c r="F26" s="192" t="s">
        <v>22</v>
      </c>
      <c r="G26" s="192">
        <v>22955</v>
      </c>
      <c r="H26" s="68"/>
      <c r="I26" s="342" t="s">
        <v>2531</v>
      </c>
      <c r="J26" s="68"/>
      <c r="K26" s="68"/>
      <c r="L26" s="68"/>
      <c r="M26" s="68"/>
      <c r="N26" s="343">
        <v>0</v>
      </c>
      <c r="O26" s="343">
        <v>0</v>
      </c>
      <c r="P26" s="344">
        <v>0.01</v>
      </c>
      <c r="Q26" s="344">
        <v>0</v>
      </c>
      <c r="R26" s="345" t="s">
        <v>638</v>
      </c>
      <c r="S26" s="364"/>
      <c r="T26" s="277"/>
    </row>
    <row r="27" spans="1:20" ht="51">
      <c r="A27" s="68" t="s">
        <v>541</v>
      </c>
      <c r="B27" s="68"/>
      <c r="C27" s="69" t="s">
        <v>590</v>
      </c>
      <c r="D27" s="108">
        <v>44966</v>
      </c>
      <c r="E27" s="108" t="s">
        <v>1884</v>
      </c>
      <c r="F27" s="192" t="s">
        <v>22</v>
      </c>
      <c r="G27" s="192">
        <v>22959</v>
      </c>
      <c r="H27" s="68"/>
      <c r="I27" s="342" t="s">
        <v>2532</v>
      </c>
      <c r="J27" s="68"/>
      <c r="K27" s="68"/>
      <c r="L27" s="68"/>
      <c r="M27" s="68"/>
      <c r="N27" s="343">
        <v>0</v>
      </c>
      <c r="O27" s="343">
        <v>0</v>
      </c>
      <c r="P27" s="344">
        <v>0.02</v>
      </c>
      <c r="Q27" s="344">
        <v>0</v>
      </c>
      <c r="R27" s="345" t="s">
        <v>638</v>
      </c>
      <c r="S27" s="364"/>
      <c r="T27" s="277"/>
    </row>
    <row r="28" spans="1:20" ht="51">
      <c r="A28" s="68" t="s">
        <v>541</v>
      </c>
      <c r="B28" s="68"/>
      <c r="C28" s="69" t="s">
        <v>590</v>
      </c>
      <c r="D28" s="108">
        <v>44967</v>
      </c>
      <c r="E28" s="108" t="s">
        <v>1885</v>
      </c>
      <c r="F28" s="192" t="s">
        <v>22</v>
      </c>
      <c r="G28" s="192">
        <v>22963</v>
      </c>
      <c r="H28" s="68"/>
      <c r="I28" s="342" t="s">
        <v>2533</v>
      </c>
      <c r="J28" s="68"/>
      <c r="K28" s="68"/>
      <c r="L28" s="68"/>
      <c r="M28" s="68"/>
      <c r="N28" s="343">
        <v>0</v>
      </c>
      <c r="O28" s="343">
        <v>0</v>
      </c>
      <c r="P28" s="344">
        <v>0</v>
      </c>
      <c r="Q28" s="344">
        <v>0.01</v>
      </c>
      <c r="R28" s="345" t="s">
        <v>638</v>
      </c>
      <c r="S28" s="364"/>
      <c r="T28" s="277"/>
    </row>
    <row r="29" spans="1:20" ht="51">
      <c r="A29" s="68" t="s">
        <v>541</v>
      </c>
      <c r="B29" s="68"/>
      <c r="C29" s="69" t="s">
        <v>590</v>
      </c>
      <c r="D29" s="108">
        <v>44970</v>
      </c>
      <c r="E29" s="108" t="s">
        <v>1886</v>
      </c>
      <c r="F29" s="192" t="s">
        <v>22</v>
      </c>
      <c r="G29" s="192">
        <v>22967</v>
      </c>
      <c r="H29" s="68"/>
      <c r="I29" s="342" t="s">
        <v>2534</v>
      </c>
      <c r="J29" s="68"/>
      <c r="K29" s="68"/>
      <c r="L29" s="68"/>
      <c r="M29" s="68"/>
      <c r="N29" s="343">
        <v>0</v>
      </c>
      <c r="O29" s="343">
        <v>0</v>
      </c>
      <c r="P29" s="344">
        <v>0.01</v>
      </c>
      <c r="Q29" s="344">
        <v>0</v>
      </c>
      <c r="R29" s="345" t="s">
        <v>638</v>
      </c>
      <c r="S29" s="364"/>
      <c r="T29" s="277"/>
    </row>
    <row r="30" spans="1:20" ht="51">
      <c r="A30" s="68" t="s">
        <v>541</v>
      </c>
      <c r="B30" s="68"/>
      <c r="C30" s="69" t="s">
        <v>590</v>
      </c>
      <c r="D30" s="108">
        <v>44971</v>
      </c>
      <c r="E30" s="108" t="s">
        <v>1887</v>
      </c>
      <c r="F30" s="192" t="s">
        <v>22</v>
      </c>
      <c r="G30" s="192">
        <v>22972</v>
      </c>
      <c r="H30" s="68"/>
      <c r="I30" s="342" t="s">
        <v>2535</v>
      </c>
      <c r="J30" s="68"/>
      <c r="K30" s="68"/>
      <c r="L30" s="68"/>
      <c r="M30" s="68"/>
      <c r="N30" s="343">
        <v>0</v>
      </c>
      <c r="O30" s="343">
        <v>0</v>
      </c>
      <c r="P30" s="344">
        <v>0</v>
      </c>
      <c r="Q30" s="344">
        <v>0.01</v>
      </c>
      <c r="R30" s="345" t="s">
        <v>638</v>
      </c>
      <c r="S30" s="364"/>
      <c r="T30" s="277"/>
    </row>
    <row r="31" spans="1:20" ht="51">
      <c r="A31" s="68" t="s">
        <v>541</v>
      </c>
      <c r="B31" s="68"/>
      <c r="C31" s="69" t="s">
        <v>590</v>
      </c>
      <c r="D31" s="108">
        <v>44972</v>
      </c>
      <c r="E31" s="108" t="s">
        <v>1888</v>
      </c>
      <c r="F31" s="192" t="s">
        <v>22</v>
      </c>
      <c r="G31" s="192">
        <v>22976</v>
      </c>
      <c r="H31" s="68"/>
      <c r="I31" s="342" t="s">
        <v>2536</v>
      </c>
      <c r="J31" s="68"/>
      <c r="K31" s="68"/>
      <c r="L31" s="68"/>
      <c r="M31" s="68"/>
      <c r="N31" s="343">
        <v>0</v>
      </c>
      <c r="O31" s="343">
        <v>0</v>
      </c>
      <c r="P31" s="344">
        <v>0.01</v>
      </c>
      <c r="Q31" s="344">
        <v>0</v>
      </c>
      <c r="R31" s="345" t="s">
        <v>638</v>
      </c>
      <c r="S31" s="364"/>
      <c r="T31" s="277"/>
    </row>
    <row r="32" spans="1:20" ht="51">
      <c r="A32" s="68" t="s">
        <v>541</v>
      </c>
      <c r="B32" s="68"/>
      <c r="C32" s="69" t="s">
        <v>590</v>
      </c>
      <c r="D32" s="108">
        <v>44973</v>
      </c>
      <c r="E32" s="108" t="s">
        <v>1889</v>
      </c>
      <c r="F32" s="192" t="s">
        <v>22</v>
      </c>
      <c r="G32" s="192">
        <v>22980</v>
      </c>
      <c r="H32" s="68"/>
      <c r="I32" s="342" t="s">
        <v>2537</v>
      </c>
      <c r="J32" s="68"/>
      <c r="K32" s="68"/>
      <c r="L32" s="68"/>
      <c r="M32" s="68"/>
      <c r="N32" s="343">
        <v>0</v>
      </c>
      <c r="O32" s="343">
        <v>0</v>
      </c>
      <c r="P32" s="344">
        <v>0</v>
      </c>
      <c r="Q32" s="344">
        <v>0.01</v>
      </c>
      <c r="R32" s="345" t="s">
        <v>638</v>
      </c>
      <c r="S32" s="364"/>
      <c r="T32" s="277"/>
    </row>
    <row r="33" spans="1:20" ht="51">
      <c r="A33" s="68" t="s">
        <v>541</v>
      </c>
      <c r="B33" s="68"/>
      <c r="C33" s="69" t="s">
        <v>590</v>
      </c>
      <c r="D33" s="108">
        <v>44974</v>
      </c>
      <c r="E33" s="108" t="s">
        <v>1890</v>
      </c>
      <c r="F33" s="192" t="s">
        <v>22</v>
      </c>
      <c r="G33" s="192">
        <v>22984</v>
      </c>
      <c r="H33" s="68"/>
      <c r="I33" s="342" t="s">
        <v>2538</v>
      </c>
      <c r="J33" s="68"/>
      <c r="K33" s="68"/>
      <c r="L33" s="68"/>
      <c r="M33" s="68"/>
      <c r="N33" s="343">
        <v>0</v>
      </c>
      <c r="O33" s="343">
        <v>0</v>
      </c>
      <c r="P33" s="344">
        <v>0</v>
      </c>
      <c r="Q33" s="344">
        <v>0.01</v>
      </c>
      <c r="R33" s="345" t="s">
        <v>638</v>
      </c>
      <c r="S33" s="364"/>
      <c r="T33" s="277"/>
    </row>
    <row r="34" spans="1:20" ht="51">
      <c r="A34" s="68" t="s">
        <v>541</v>
      </c>
      <c r="B34" s="68"/>
      <c r="C34" s="69" t="s">
        <v>590</v>
      </c>
      <c r="D34" s="108">
        <v>44979</v>
      </c>
      <c r="E34" s="108" t="s">
        <v>1891</v>
      </c>
      <c r="F34" s="192" t="s">
        <v>22</v>
      </c>
      <c r="G34" s="192">
        <v>22988</v>
      </c>
      <c r="H34" s="68"/>
      <c r="I34" s="342" t="s">
        <v>2539</v>
      </c>
      <c r="J34" s="68"/>
      <c r="K34" s="68"/>
      <c r="L34" s="68"/>
      <c r="M34" s="68"/>
      <c r="N34" s="343">
        <v>0</v>
      </c>
      <c r="O34" s="343">
        <v>0</v>
      </c>
      <c r="P34" s="344">
        <v>0.01</v>
      </c>
      <c r="Q34" s="344">
        <v>0</v>
      </c>
      <c r="R34" s="345" t="s">
        <v>638</v>
      </c>
      <c r="S34" s="364"/>
      <c r="T34" s="277"/>
    </row>
    <row r="35" spans="1:20" ht="51">
      <c r="A35" s="68" t="s">
        <v>541</v>
      </c>
      <c r="B35" s="68"/>
      <c r="C35" s="69" t="s">
        <v>590</v>
      </c>
      <c r="D35" s="108">
        <v>44980</v>
      </c>
      <c r="E35" s="108" t="s">
        <v>1892</v>
      </c>
      <c r="F35" s="192" t="s">
        <v>22</v>
      </c>
      <c r="G35" s="192">
        <v>22992</v>
      </c>
      <c r="H35" s="68"/>
      <c r="I35" s="342" t="s">
        <v>2540</v>
      </c>
      <c r="J35" s="68"/>
      <c r="K35" s="68"/>
      <c r="L35" s="68"/>
      <c r="M35" s="68"/>
      <c r="N35" s="343">
        <v>0</v>
      </c>
      <c r="O35" s="343">
        <v>0</v>
      </c>
      <c r="P35" s="344">
        <v>0</v>
      </c>
      <c r="Q35" s="344">
        <v>0.02</v>
      </c>
      <c r="R35" s="345" t="s">
        <v>638</v>
      </c>
      <c r="S35" s="364"/>
      <c r="T35" s="277"/>
    </row>
    <row r="36" spans="1:20" ht="51">
      <c r="A36" s="68" t="s">
        <v>541</v>
      </c>
      <c r="B36" s="68"/>
      <c r="C36" s="69" t="s">
        <v>590</v>
      </c>
      <c r="D36" s="108">
        <v>44984</v>
      </c>
      <c r="E36" s="108" t="s">
        <v>1893</v>
      </c>
      <c r="F36" s="192" t="s">
        <v>22</v>
      </c>
      <c r="G36" s="192">
        <v>23001</v>
      </c>
      <c r="H36" s="68"/>
      <c r="I36" s="342" t="s">
        <v>2541</v>
      </c>
      <c r="J36" s="68"/>
      <c r="K36" s="68"/>
      <c r="L36" s="68"/>
      <c r="M36" s="68"/>
      <c r="N36" s="343">
        <v>0</v>
      </c>
      <c r="O36" s="343">
        <v>0</v>
      </c>
      <c r="P36" s="344">
        <v>0.01</v>
      </c>
      <c r="Q36" s="344">
        <v>0</v>
      </c>
      <c r="R36" s="345" t="s">
        <v>638</v>
      </c>
      <c r="S36" s="364"/>
      <c r="T36" s="277"/>
    </row>
    <row r="37" spans="1:20" ht="51">
      <c r="A37" s="68" t="s">
        <v>541</v>
      </c>
      <c r="B37" s="68"/>
      <c r="C37" s="69" t="s">
        <v>590</v>
      </c>
      <c r="D37" s="108">
        <v>44986</v>
      </c>
      <c r="E37" s="108" t="s">
        <v>2578</v>
      </c>
      <c r="F37" s="192" t="s">
        <v>22</v>
      </c>
      <c r="G37" s="192">
        <v>23010</v>
      </c>
      <c r="H37" s="68"/>
      <c r="I37" s="342" t="s">
        <v>2542</v>
      </c>
      <c r="J37" s="68"/>
      <c r="K37" s="68"/>
      <c r="L37" s="68"/>
      <c r="M37" s="68"/>
      <c r="N37" s="343">
        <v>0</v>
      </c>
      <c r="O37" s="343">
        <v>0</v>
      </c>
      <c r="P37" s="344">
        <v>0.01</v>
      </c>
      <c r="Q37" s="344">
        <v>0</v>
      </c>
      <c r="R37" s="345" t="s">
        <v>638</v>
      </c>
      <c r="S37" s="364"/>
      <c r="T37" s="277"/>
    </row>
    <row r="38" spans="1:20" ht="51">
      <c r="A38" s="68" t="s">
        <v>541</v>
      </c>
      <c r="B38" s="68"/>
      <c r="C38" s="69" t="s">
        <v>590</v>
      </c>
      <c r="D38" s="108">
        <v>44988</v>
      </c>
      <c r="E38" s="108" t="s">
        <v>2579</v>
      </c>
      <c r="F38" s="192" t="s">
        <v>22</v>
      </c>
      <c r="G38" s="192">
        <v>23018</v>
      </c>
      <c r="H38" s="68"/>
      <c r="I38" s="342" t="s">
        <v>2543</v>
      </c>
      <c r="J38" s="68"/>
      <c r="K38" s="68"/>
      <c r="L38" s="68"/>
      <c r="M38" s="68"/>
      <c r="N38" s="343">
        <v>0</v>
      </c>
      <c r="O38" s="343">
        <v>0</v>
      </c>
      <c r="P38" s="344">
        <v>0.01</v>
      </c>
      <c r="Q38" s="344">
        <v>0</v>
      </c>
      <c r="R38" s="345" t="s">
        <v>638</v>
      </c>
      <c r="S38" s="364"/>
      <c r="T38" s="277"/>
    </row>
    <row r="39" spans="1:20" ht="51">
      <c r="A39" s="68" t="s">
        <v>541</v>
      </c>
      <c r="B39" s="68"/>
      <c r="C39" s="69" t="s">
        <v>590</v>
      </c>
      <c r="D39" s="108">
        <v>44991</v>
      </c>
      <c r="E39" s="108" t="s">
        <v>2580</v>
      </c>
      <c r="F39" s="192" t="s">
        <v>22</v>
      </c>
      <c r="G39" s="192">
        <v>23026</v>
      </c>
      <c r="H39" s="68"/>
      <c r="I39" s="342" t="s">
        <v>2544</v>
      </c>
      <c r="J39" s="68"/>
      <c r="K39" s="68"/>
      <c r="L39" s="68"/>
      <c r="M39" s="68"/>
      <c r="N39" s="343">
        <v>0</v>
      </c>
      <c r="O39" s="343">
        <v>0</v>
      </c>
      <c r="P39" s="344">
        <v>0</v>
      </c>
      <c r="Q39" s="344">
        <v>0.02</v>
      </c>
      <c r="R39" s="345" t="s">
        <v>638</v>
      </c>
      <c r="S39" s="364"/>
      <c r="T39" s="277"/>
    </row>
    <row r="40" spans="1:20" ht="51">
      <c r="A40" s="68" t="s">
        <v>541</v>
      </c>
      <c r="B40" s="68"/>
      <c r="C40" s="69" t="s">
        <v>590</v>
      </c>
      <c r="D40" s="108">
        <v>44992</v>
      </c>
      <c r="E40" s="108" t="s">
        <v>2581</v>
      </c>
      <c r="F40" s="192" t="s">
        <v>22</v>
      </c>
      <c r="G40" s="192">
        <v>23031</v>
      </c>
      <c r="H40" s="68"/>
      <c r="I40" s="342" t="s">
        <v>2545</v>
      </c>
      <c r="J40" s="68"/>
      <c r="K40" s="68"/>
      <c r="L40" s="68"/>
      <c r="M40" s="68"/>
      <c r="N40" s="343">
        <v>0</v>
      </c>
      <c r="O40" s="343">
        <v>0</v>
      </c>
      <c r="P40" s="344">
        <v>0.01</v>
      </c>
      <c r="Q40" s="344">
        <v>0</v>
      </c>
      <c r="R40" s="345" t="s">
        <v>638</v>
      </c>
      <c r="S40" s="364"/>
      <c r="T40" s="277"/>
    </row>
    <row r="41" spans="1:20" ht="51">
      <c r="A41" s="68" t="s">
        <v>541</v>
      </c>
      <c r="B41" s="68"/>
      <c r="C41" s="69" t="s">
        <v>590</v>
      </c>
      <c r="D41" s="108">
        <v>44993</v>
      </c>
      <c r="E41" s="108" t="s">
        <v>2582</v>
      </c>
      <c r="F41" s="192" t="s">
        <v>22</v>
      </c>
      <c r="G41" s="192">
        <v>23035</v>
      </c>
      <c r="H41" s="68"/>
      <c r="I41" s="342" t="s">
        <v>2546</v>
      </c>
      <c r="J41" s="68"/>
      <c r="K41" s="68"/>
      <c r="L41" s="68"/>
      <c r="M41" s="68"/>
      <c r="N41" s="343">
        <v>0</v>
      </c>
      <c r="O41" s="343">
        <v>0</v>
      </c>
      <c r="P41" s="344">
        <v>0</v>
      </c>
      <c r="Q41" s="344">
        <v>0.01</v>
      </c>
      <c r="R41" s="345" t="s">
        <v>638</v>
      </c>
      <c r="S41" s="364"/>
      <c r="T41" s="277"/>
    </row>
    <row r="42" spans="1:20" ht="51">
      <c r="A42" s="68" t="s">
        <v>541</v>
      </c>
      <c r="B42" s="68"/>
      <c r="C42" s="69" t="s">
        <v>590</v>
      </c>
      <c r="D42" s="108">
        <v>44995</v>
      </c>
      <c r="E42" s="108" t="s">
        <v>2583</v>
      </c>
      <c r="F42" s="192" t="s">
        <v>22</v>
      </c>
      <c r="G42" s="192">
        <v>23045</v>
      </c>
      <c r="H42" s="68"/>
      <c r="I42" s="342" t="s">
        <v>2547</v>
      </c>
      <c r="J42" s="68"/>
      <c r="K42" s="68"/>
      <c r="L42" s="68"/>
      <c r="M42" s="68"/>
      <c r="N42" s="343">
        <v>0</v>
      </c>
      <c r="O42" s="343">
        <v>0</v>
      </c>
      <c r="P42" s="344">
        <v>0</v>
      </c>
      <c r="Q42" s="344">
        <v>0.01</v>
      </c>
      <c r="R42" s="345" t="s">
        <v>638</v>
      </c>
      <c r="S42" s="364"/>
      <c r="T42" s="277"/>
    </row>
    <row r="43" spans="1:20" ht="51">
      <c r="A43" s="68" t="s">
        <v>541</v>
      </c>
      <c r="B43" s="68"/>
      <c r="C43" s="69" t="s">
        <v>590</v>
      </c>
      <c r="D43" s="108">
        <v>45000</v>
      </c>
      <c r="E43" s="108" t="s">
        <v>2584</v>
      </c>
      <c r="F43" s="192" t="s">
        <v>22</v>
      </c>
      <c r="G43" s="192">
        <v>23061</v>
      </c>
      <c r="H43" s="68"/>
      <c r="I43" s="342" t="s">
        <v>2548</v>
      </c>
      <c r="J43" s="68"/>
      <c r="K43" s="68"/>
      <c r="L43" s="68"/>
      <c r="M43" s="68"/>
      <c r="N43" s="343">
        <v>0</v>
      </c>
      <c r="O43" s="343">
        <v>0</v>
      </c>
      <c r="P43" s="344">
        <v>0.04</v>
      </c>
      <c r="Q43" s="344">
        <v>0</v>
      </c>
      <c r="R43" s="345" t="s">
        <v>638</v>
      </c>
      <c r="S43" s="364"/>
      <c r="T43" s="277"/>
    </row>
    <row r="44" spans="1:20" ht="51">
      <c r="A44" s="68" t="s">
        <v>541</v>
      </c>
      <c r="B44" s="68"/>
      <c r="C44" s="69" t="s">
        <v>590</v>
      </c>
      <c r="D44" s="108">
        <v>45001</v>
      </c>
      <c r="E44" s="108" t="s">
        <v>2585</v>
      </c>
      <c r="F44" s="192" t="s">
        <v>22</v>
      </c>
      <c r="G44" s="192">
        <v>23065</v>
      </c>
      <c r="H44" s="68"/>
      <c r="I44" s="342" t="s">
        <v>2549</v>
      </c>
      <c r="J44" s="68"/>
      <c r="K44" s="68"/>
      <c r="L44" s="68"/>
      <c r="M44" s="68"/>
      <c r="N44" s="343">
        <v>0</v>
      </c>
      <c r="O44" s="343">
        <v>0</v>
      </c>
      <c r="P44" s="344">
        <v>0.01</v>
      </c>
      <c r="Q44" s="344">
        <v>0</v>
      </c>
      <c r="R44" s="345" t="s">
        <v>638</v>
      </c>
      <c r="S44" s="364"/>
      <c r="T44" s="277"/>
    </row>
    <row r="45" spans="1:20" ht="51">
      <c r="A45" s="68" t="s">
        <v>541</v>
      </c>
      <c r="B45" s="68"/>
      <c r="C45" s="69" t="s">
        <v>590</v>
      </c>
      <c r="D45" s="108">
        <v>45002</v>
      </c>
      <c r="E45" s="108" t="s">
        <v>2586</v>
      </c>
      <c r="F45" s="192" t="s">
        <v>22</v>
      </c>
      <c r="G45" s="192">
        <v>23069</v>
      </c>
      <c r="H45" s="68"/>
      <c r="I45" s="342" t="s">
        <v>2550</v>
      </c>
      <c r="J45" s="68"/>
      <c r="K45" s="68"/>
      <c r="L45" s="68"/>
      <c r="M45" s="68"/>
      <c r="N45" s="343">
        <v>0</v>
      </c>
      <c r="O45" s="343">
        <v>0</v>
      </c>
      <c r="P45" s="344">
        <v>0.01</v>
      </c>
      <c r="Q45" s="344">
        <v>0</v>
      </c>
      <c r="R45" s="345" t="s">
        <v>638</v>
      </c>
      <c r="S45" s="364"/>
      <c r="T45" s="277"/>
    </row>
    <row r="46" spans="1:20" ht="51">
      <c r="A46" s="68" t="s">
        <v>541</v>
      </c>
      <c r="B46" s="68"/>
      <c r="C46" s="69" t="s">
        <v>590</v>
      </c>
      <c r="D46" s="108">
        <v>45009</v>
      </c>
      <c r="E46" s="108" t="s">
        <v>2587</v>
      </c>
      <c r="F46" s="192" t="s">
        <v>22</v>
      </c>
      <c r="G46" s="192">
        <v>23097</v>
      </c>
      <c r="H46" s="68"/>
      <c r="I46" s="342" t="s">
        <v>2551</v>
      </c>
      <c r="J46" s="68"/>
      <c r="K46" s="68"/>
      <c r="L46" s="68"/>
      <c r="M46" s="68"/>
      <c r="N46" s="343">
        <v>0</v>
      </c>
      <c r="O46" s="343">
        <v>0</v>
      </c>
      <c r="P46" s="344">
        <v>0</v>
      </c>
      <c r="Q46" s="344">
        <v>0.01</v>
      </c>
      <c r="R46" s="345" t="s">
        <v>638</v>
      </c>
      <c r="S46" s="364"/>
      <c r="T46" s="277"/>
    </row>
    <row r="47" spans="1:20" ht="51">
      <c r="A47" s="68" t="s">
        <v>541</v>
      </c>
      <c r="B47" s="68"/>
      <c r="C47" s="69" t="s">
        <v>590</v>
      </c>
      <c r="D47" s="108">
        <v>45012</v>
      </c>
      <c r="E47" s="108" t="s">
        <v>2588</v>
      </c>
      <c r="F47" s="192" t="s">
        <v>22</v>
      </c>
      <c r="G47" s="192">
        <v>23104</v>
      </c>
      <c r="H47" s="68"/>
      <c r="I47" s="342" t="s">
        <v>2552</v>
      </c>
      <c r="J47" s="68"/>
      <c r="K47" s="68"/>
      <c r="L47" s="68"/>
      <c r="M47" s="68"/>
      <c r="N47" s="343">
        <v>0</v>
      </c>
      <c r="O47" s="343">
        <v>0</v>
      </c>
      <c r="P47" s="344">
        <v>0</v>
      </c>
      <c r="Q47" s="344">
        <v>0.01</v>
      </c>
      <c r="R47" s="345" t="s">
        <v>638</v>
      </c>
      <c r="S47" s="364"/>
      <c r="T47" s="277"/>
    </row>
    <row r="48" spans="1:20" ht="51">
      <c r="A48" s="68" t="s">
        <v>541</v>
      </c>
      <c r="B48" s="68"/>
      <c r="C48" s="69" t="s">
        <v>590</v>
      </c>
      <c r="D48" s="108">
        <v>45013</v>
      </c>
      <c r="E48" s="108" t="s">
        <v>2589</v>
      </c>
      <c r="F48" s="192" t="s">
        <v>22</v>
      </c>
      <c r="G48" s="192">
        <v>23108</v>
      </c>
      <c r="H48" s="68"/>
      <c r="I48" s="342" t="s">
        <v>2553</v>
      </c>
      <c r="J48" s="68"/>
      <c r="K48" s="68"/>
      <c r="L48" s="68"/>
      <c r="M48" s="68"/>
      <c r="N48" s="343">
        <v>0</v>
      </c>
      <c r="O48" s="343">
        <v>0</v>
      </c>
      <c r="P48" s="344">
        <v>0.01</v>
      </c>
      <c r="Q48" s="344">
        <v>0</v>
      </c>
      <c r="R48" s="345" t="s">
        <v>638</v>
      </c>
      <c r="S48" s="364"/>
      <c r="T48" s="277"/>
    </row>
    <row r="49" spans="1:20" ht="51">
      <c r="A49" s="68" t="s">
        <v>541</v>
      </c>
      <c r="B49" s="68"/>
      <c r="C49" s="69" t="s">
        <v>590</v>
      </c>
      <c r="D49" s="108">
        <v>45015</v>
      </c>
      <c r="E49" s="108" t="s">
        <v>2590</v>
      </c>
      <c r="F49" s="192" t="s">
        <v>22</v>
      </c>
      <c r="G49" s="192">
        <v>23117</v>
      </c>
      <c r="H49" s="68"/>
      <c r="I49" s="342" t="s">
        <v>2554</v>
      </c>
      <c r="J49" s="68"/>
      <c r="K49" s="68"/>
      <c r="L49" s="68"/>
      <c r="M49" s="68"/>
      <c r="N49" s="343">
        <v>0</v>
      </c>
      <c r="O49" s="343">
        <v>0</v>
      </c>
      <c r="P49" s="344">
        <v>0.01</v>
      </c>
      <c r="Q49" s="344">
        <v>0</v>
      </c>
      <c r="R49" s="345" t="s">
        <v>638</v>
      </c>
      <c r="S49" s="364"/>
      <c r="T49" s="277"/>
    </row>
    <row r="50" spans="1:20" ht="76.5">
      <c r="A50" s="68">
        <v>376</v>
      </c>
      <c r="B50" s="68"/>
      <c r="C50" s="69" t="s">
        <v>609</v>
      </c>
      <c r="D50" s="108">
        <v>45016</v>
      </c>
      <c r="E50" s="108" t="s">
        <v>2591</v>
      </c>
      <c r="F50" s="192" t="s">
        <v>6</v>
      </c>
      <c r="G50" s="192">
        <v>1057667</v>
      </c>
      <c r="H50" s="68"/>
      <c r="I50" s="342" t="s">
        <v>2555</v>
      </c>
      <c r="J50" s="68"/>
      <c r="K50" s="68"/>
      <c r="L50" s="68"/>
      <c r="M50" s="68"/>
      <c r="N50" s="343">
        <v>0</v>
      </c>
      <c r="O50" s="343">
        <v>45873.95</v>
      </c>
      <c r="P50" s="344">
        <v>0</v>
      </c>
      <c r="Q50" s="344">
        <v>314695.3</v>
      </c>
      <c r="R50" s="345" t="s">
        <v>638</v>
      </c>
      <c r="S50" s="364"/>
      <c r="T50" s="277"/>
    </row>
    <row r="51" spans="1:20" ht="51">
      <c r="A51" s="68" t="s">
        <v>541</v>
      </c>
      <c r="B51" s="68"/>
      <c r="C51" s="69" t="s">
        <v>590</v>
      </c>
      <c r="D51" s="108">
        <v>45020</v>
      </c>
      <c r="E51" s="108" t="s">
        <v>2592</v>
      </c>
      <c r="F51" s="192" t="s">
        <v>22</v>
      </c>
      <c r="G51" s="192">
        <v>23135</v>
      </c>
      <c r="H51" s="68"/>
      <c r="I51" s="342" t="s">
        <v>3056</v>
      </c>
      <c r="J51" s="68"/>
      <c r="K51" s="68"/>
      <c r="L51" s="68"/>
      <c r="M51" s="68"/>
      <c r="N51" s="343">
        <v>0</v>
      </c>
      <c r="O51" s="343">
        <v>0</v>
      </c>
      <c r="P51" s="344">
        <v>0.01</v>
      </c>
      <c r="Q51" s="344">
        <v>0</v>
      </c>
      <c r="R51" s="345" t="s">
        <v>638</v>
      </c>
      <c r="S51" s="364"/>
      <c r="T51" s="277"/>
    </row>
    <row r="52" spans="1:20" ht="102">
      <c r="A52" s="68">
        <v>203</v>
      </c>
      <c r="B52" s="68"/>
      <c r="C52" s="69" t="s">
        <v>86</v>
      </c>
      <c r="D52" s="108">
        <v>45021</v>
      </c>
      <c r="E52" s="108" t="s">
        <v>2593</v>
      </c>
      <c r="F52" s="192" t="s">
        <v>601</v>
      </c>
      <c r="G52" s="192">
        <v>18010</v>
      </c>
      <c r="H52" s="68"/>
      <c r="I52" s="342" t="s">
        <v>3057</v>
      </c>
      <c r="J52" s="68"/>
      <c r="K52" s="68"/>
      <c r="L52" s="68"/>
      <c r="M52" s="68"/>
      <c r="N52" s="343">
        <v>219.14</v>
      </c>
      <c r="O52" s="343">
        <v>0</v>
      </c>
      <c r="P52" s="344">
        <v>1503.3</v>
      </c>
      <c r="Q52" s="344">
        <v>0</v>
      </c>
      <c r="R52" s="345" t="s">
        <v>638</v>
      </c>
      <c r="S52" s="364"/>
      <c r="T52" s="277"/>
    </row>
    <row r="53" spans="1:20" ht="51">
      <c r="A53" s="68" t="s">
        <v>541</v>
      </c>
      <c r="B53" s="68"/>
      <c r="C53" s="69" t="s">
        <v>590</v>
      </c>
      <c r="D53" s="108">
        <v>45022</v>
      </c>
      <c r="E53" s="108" t="s">
        <v>2594</v>
      </c>
      <c r="F53" s="192" t="s">
        <v>22</v>
      </c>
      <c r="G53" s="192">
        <v>23143</v>
      </c>
      <c r="H53" s="68"/>
      <c r="I53" s="342" t="s">
        <v>3058</v>
      </c>
      <c r="J53" s="68"/>
      <c r="K53" s="68"/>
      <c r="L53" s="68"/>
      <c r="M53" s="68"/>
      <c r="N53" s="343">
        <v>0</v>
      </c>
      <c r="O53" s="343">
        <v>0</v>
      </c>
      <c r="P53" s="344">
        <v>0.01</v>
      </c>
      <c r="Q53" s="344">
        <v>0</v>
      </c>
      <c r="R53" s="345" t="s">
        <v>638</v>
      </c>
      <c r="S53" s="364"/>
      <c r="T53" s="277"/>
    </row>
    <row r="54" spans="1:20" ht="51">
      <c r="A54" s="68" t="s">
        <v>541</v>
      </c>
      <c r="B54" s="68"/>
      <c r="C54" s="69" t="s">
        <v>590</v>
      </c>
      <c r="D54" s="108">
        <v>45026</v>
      </c>
      <c r="E54" s="108" t="s">
        <v>2595</v>
      </c>
      <c r="F54" s="192" t="s">
        <v>22</v>
      </c>
      <c r="G54" s="192">
        <v>23148</v>
      </c>
      <c r="H54" s="68"/>
      <c r="I54" s="342" t="s">
        <v>3059</v>
      </c>
      <c r="J54" s="68"/>
      <c r="K54" s="68"/>
      <c r="L54" s="68"/>
      <c r="M54" s="68"/>
      <c r="N54" s="343">
        <v>0</v>
      </c>
      <c r="O54" s="343">
        <v>0</v>
      </c>
      <c r="P54" s="344">
        <v>0.01</v>
      </c>
      <c r="Q54" s="344">
        <v>0</v>
      </c>
      <c r="R54" s="345" t="s">
        <v>638</v>
      </c>
      <c r="S54" s="364"/>
      <c r="T54" s="277"/>
    </row>
    <row r="55" spans="1:20" ht="51">
      <c r="A55" s="68" t="s">
        <v>541</v>
      </c>
      <c r="B55" s="68"/>
      <c r="C55" s="69" t="s">
        <v>590</v>
      </c>
      <c r="D55" s="108">
        <v>45027</v>
      </c>
      <c r="E55" s="108" t="s">
        <v>2596</v>
      </c>
      <c r="F55" s="192" t="s">
        <v>22</v>
      </c>
      <c r="G55" s="192">
        <v>23153</v>
      </c>
      <c r="H55" s="68"/>
      <c r="I55" s="342" t="s">
        <v>3060</v>
      </c>
      <c r="J55" s="68"/>
      <c r="K55" s="68"/>
      <c r="L55" s="68"/>
      <c r="M55" s="68"/>
      <c r="N55" s="343">
        <v>0</v>
      </c>
      <c r="O55" s="343">
        <v>0</v>
      </c>
      <c r="P55" s="344">
        <v>0</v>
      </c>
      <c r="Q55" s="344">
        <v>0.02</v>
      </c>
      <c r="R55" s="345" t="s">
        <v>638</v>
      </c>
      <c r="S55" s="364"/>
      <c r="T55" s="277"/>
    </row>
    <row r="56" spans="1:20" ht="51">
      <c r="A56" s="68" t="s">
        <v>541</v>
      </c>
      <c r="B56" s="68"/>
      <c r="C56" s="69" t="s">
        <v>590</v>
      </c>
      <c r="D56" s="108">
        <v>45028</v>
      </c>
      <c r="E56" s="108" t="s">
        <v>2597</v>
      </c>
      <c r="F56" s="192" t="s">
        <v>22</v>
      </c>
      <c r="G56" s="192">
        <v>23157</v>
      </c>
      <c r="H56" s="68"/>
      <c r="I56" s="342" t="s">
        <v>3061</v>
      </c>
      <c r="J56" s="68"/>
      <c r="K56" s="68"/>
      <c r="L56" s="68"/>
      <c r="M56" s="68"/>
      <c r="N56" s="343">
        <v>0</v>
      </c>
      <c r="O56" s="343">
        <v>0</v>
      </c>
      <c r="P56" s="344">
        <v>0.02</v>
      </c>
      <c r="Q56" s="344">
        <v>0</v>
      </c>
      <c r="R56" s="345" t="s">
        <v>638</v>
      </c>
      <c r="S56" s="364"/>
      <c r="T56" s="277"/>
    </row>
    <row r="57" spans="1:20" ht="51">
      <c r="A57" s="68" t="s">
        <v>541</v>
      </c>
      <c r="B57" s="68"/>
      <c r="C57" s="69" t="s">
        <v>590</v>
      </c>
      <c r="D57" s="108">
        <v>45029</v>
      </c>
      <c r="E57" s="108" t="s">
        <v>2598</v>
      </c>
      <c r="F57" s="192" t="s">
        <v>22</v>
      </c>
      <c r="G57" s="192">
        <v>23161</v>
      </c>
      <c r="H57" s="68"/>
      <c r="I57" s="342" t="s">
        <v>3062</v>
      </c>
      <c r="J57" s="68"/>
      <c r="K57" s="68"/>
      <c r="L57" s="68"/>
      <c r="M57" s="68"/>
      <c r="N57" s="343">
        <v>0</v>
      </c>
      <c r="O57" s="343">
        <v>0</v>
      </c>
      <c r="P57" s="344">
        <v>0.01</v>
      </c>
      <c r="Q57" s="344">
        <v>0</v>
      </c>
      <c r="R57" s="345" t="s">
        <v>638</v>
      </c>
      <c r="S57" s="364"/>
      <c r="T57" s="277"/>
    </row>
    <row r="58" spans="1:20" ht="51">
      <c r="A58" s="68" t="s">
        <v>541</v>
      </c>
      <c r="B58" s="68"/>
      <c r="C58" s="69" t="s">
        <v>590</v>
      </c>
      <c r="D58" s="108">
        <v>45030</v>
      </c>
      <c r="E58" s="108" t="s">
        <v>2599</v>
      </c>
      <c r="F58" s="192" t="s">
        <v>22</v>
      </c>
      <c r="G58" s="192">
        <v>23166</v>
      </c>
      <c r="H58" s="68"/>
      <c r="I58" s="342" t="s">
        <v>3063</v>
      </c>
      <c r="J58" s="68"/>
      <c r="K58" s="68"/>
      <c r="L58" s="68"/>
      <c r="M58" s="68"/>
      <c r="N58" s="343">
        <v>0</v>
      </c>
      <c r="O58" s="343">
        <v>0</v>
      </c>
      <c r="P58" s="344">
        <v>0</v>
      </c>
      <c r="Q58" s="344">
        <v>0.01</v>
      </c>
      <c r="R58" s="345" t="s">
        <v>638</v>
      </c>
      <c r="S58" s="364"/>
      <c r="T58" s="277"/>
    </row>
    <row r="59" spans="1:20" ht="51">
      <c r="A59" s="68" t="s">
        <v>542</v>
      </c>
      <c r="B59" s="68"/>
      <c r="C59" s="69" t="s">
        <v>691</v>
      </c>
      <c r="D59" s="108">
        <v>45033</v>
      </c>
      <c r="E59" s="108" t="s">
        <v>2600</v>
      </c>
      <c r="F59" s="192" t="s">
        <v>19</v>
      </c>
      <c r="G59" s="192">
        <v>17236</v>
      </c>
      <c r="H59" s="68"/>
      <c r="I59" s="342" t="s">
        <v>3064</v>
      </c>
      <c r="J59" s="68"/>
      <c r="K59" s="68"/>
      <c r="L59" s="68"/>
      <c r="M59" s="68"/>
      <c r="N59" s="343">
        <v>1181.0899999999999</v>
      </c>
      <c r="O59" s="343">
        <v>0</v>
      </c>
      <c r="P59" s="344">
        <v>8102.28</v>
      </c>
      <c r="Q59" s="344">
        <v>0</v>
      </c>
      <c r="R59" s="345" t="s">
        <v>638</v>
      </c>
      <c r="S59" s="364"/>
      <c r="T59" s="277"/>
    </row>
    <row r="60" spans="1:20" ht="51">
      <c r="A60" s="68" t="s">
        <v>541</v>
      </c>
      <c r="B60" s="68"/>
      <c r="C60" s="69" t="s">
        <v>590</v>
      </c>
      <c r="D60" s="108">
        <v>45033</v>
      </c>
      <c r="E60" s="108" t="s">
        <v>2601</v>
      </c>
      <c r="F60" s="192" t="s">
        <v>22</v>
      </c>
      <c r="G60" s="192">
        <v>23175</v>
      </c>
      <c r="H60" s="68"/>
      <c r="I60" s="342" t="s">
        <v>3065</v>
      </c>
      <c r="J60" s="68"/>
      <c r="K60" s="68"/>
      <c r="L60" s="68"/>
      <c r="M60" s="68"/>
      <c r="N60" s="343">
        <v>0</v>
      </c>
      <c r="O60" s="343">
        <v>0</v>
      </c>
      <c r="P60" s="344">
        <v>0.03</v>
      </c>
      <c r="Q60" s="344">
        <v>0</v>
      </c>
      <c r="R60" s="345" t="s">
        <v>638</v>
      </c>
      <c r="S60" s="364"/>
      <c r="T60" s="277"/>
    </row>
    <row r="61" spans="1:20" ht="51">
      <c r="A61" s="68" t="s">
        <v>541</v>
      </c>
      <c r="B61" s="68"/>
      <c r="C61" s="69" t="s">
        <v>590</v>
      </c>
      <c r="D61" s="108">
        <v>45034</v>
      </c>
      <c r="E61" s="108" t="s">
        <v>2602</v>
      </c>
      <c r="F61" s="192" t="s">
        <v>22</v>
      </c>
      <c r="G61" s="192">
        <v>23180</v>
      </c>
      <c r="H61" s="68"/>
      <c r="I61" s="342" t="s">
        <v>3066</v>
      </c>
      <c r="J61" s="68"/>
      <c r="K61" s="68"/>
      <c r="L61" s="68"/>
      <c r="M61" s="68"/>
      <c r="N61" s="343">
        <v>0</v>
      </c>
      <c r="O61" s="343">
        <v>0</v>
      </c>
      <c r="P61" s="344">
        <v>0.01</v>
      </c>
      <c r="Q61" s="344">
        <v>0</v>
      </c>
      <c r="R61" s="345" t="s">
        <v>638</v>
      </c>
      <c r="S61" s="364"/>
      <c r="T61" s="277"/>
    </row>
    <row r="62" spans="1:20" ht="51">
      <c r="A62" s="68" t="s">
        <v>541</v>
      </c>
      <c r="B62" s="68"/>
      <c r="C62" s="69" t="s">
        <v>590</v>
      </c>
      <c r="D62" s="108">
        <v>45035</v>
      </c>
      <c r="E62" s="108" t="s">
        <v>2603</v>
      </c>
      <c r="F62" s="192" t="s">
        <v>22</v>
      </c>
      <c r="G62" s="192">
        <v>23184</v>
      </c>
      <c r="H62" s="68"/>
      <c r="I62" s="342" t="s">
        <v>3067</v>
      </c>
      <c r="J62" s="68"/>
      <c r="K62" s="68"/>
      <c r="L62" s="68"/>
      <c r="M62" s="68"/>
      <c r="N62" s="343">
        <v>0</v>
      </c>
      <c r="O62" s="343">
        <v>0</v>
      </c>
      <c r="P62" s="344">
        <v>0</v>
      </c>
      <c r="Q62" s="344">
        <v>0.01</v>
      </c>
      <c r="R62" s="345" t="s">
        <v>638</v>
      </c>
      <c r="S62" s="364"/>
      <c r="T62" s="277"/>
    </row>
    <row r="63" spans="1:20" ht="51">
      <c r="A63" s="68" t="s">
        <v>541</v>
      </c>
      <c r="B63" s="68"/>
      <c r="C63" s="69" t="s">
        <v>590</v>
      </c>
      <c r="D63" s="108">
        <v>45036</v>
      </c>
      <c r="E63" s="108" t="s">
        <v>2604</v>
      </c>
      <c r="F63" s="192" t="s">
        <v>22</v>
      </c>
      <c r="G63" s="192">
        <v>23188</v>
      </c>
      <c r="H63" s="68"/>
      <c r="I63" s="342" t="s">
        <v>3068</v>
      </c>
      <c r="J63" s="68"/>
      <c r="K63" s="68"/>
      <c r="L63" s="68"/>
      <c r="M63" s="68"/>
      <c r="N63" s="343">
        <v>0</v>
      </c>
      <c r="O63" s="343">
        <v>0</v>
      </c>
      <c r="P63" s="344">
        <v>0</v>
      </c>
      <c r="Q63" s="344">
        <v>0.01</v>
      </c>
      <c r="R63" s="345" t="s">
        <v>638</v>
      </c>
      <c r="S63" s="364"/>
      <c r="T63" s="277"/>
    </row>
    <row r="64" spans="1:20" ht="51">
      <c r="A64" s="68" t="s">
        <v>541</v>
      </c>
      <c r="B64" s="68"/>
      <c r="C64" s="69" t="s">
        <v>590</v>
      </c>
      <c r="D64" s="108">
        <v>45037</v>
      </c>
      <c r="E64" s="108" t="s">
        <v>2605</v>
      </c>
      <c r="F64" s="192" t="s">
        <v>22</v>
      </c>
      <c r="G64" s="192">
        <v>23193</v>
      </c>
      <c r="H64" s="68"/>
      <c r="I64" s="342" t="s">
        <v>3069</v>
      </c>
      <c r="J64" s="68"/>
      <c r="K64" s="68"/>
      <c r="L64" s="68"/>
      <c r="M64" s="68"/>
      <c r="N64" s="343">
        <v>0</v>
      </c>
      <c r="O64" s="343">
        <v>0</v>
      </c>
      <c r="P64" s="344">
        <v>0.01</v>
      </c>
      <c r="Q64" s="344">
        <v>0</v>
      </c>
      <c r="R64" s="345" t="s">
        <v>638</v>
      </c>
      <c r="S64" s="364"/>
      <c r="T64" s="277"/>
    </row>
    <row r="65" spans="1:20" ht="51">
      <c r="A65" s="68" t="s">
        <v>541</v>
      </c>
      <c r="B65" s="68"/>
      <c r="C65" s="69" t="s">
        <v>590</v>
      </c>
      <c r="D65" s="108">
        <v>45040</v>
      </c>
      <c r="E65" s="108" t="s">
        <v>2606</v>
      </c>
      <c r="F65" s="192" t="s">
        <v>22</v>
      </c>
      <c r="G65" s="192">
        <v>23201</v>
      </c>
      <c r="H65" s="68"/>
      <c r="I65" s="342" t="s">
        <v>3070</v>
      </c>
      <c r="J65" s="68"/>
      <c r="K65" s="68"/>
      <c r="L65" s="68"/>
      <c r="M65" s="68"/>
      <c r="N65" s="343">
        <v>0</v>
      </c>
      <c r="O65" s="343">
        <v>0</v>
      </c>
      <c r="P65" s="344">
        <v>0.03</v>
      </c>
      <c r="Q65" s="344">
        <v>0</v>
      </c>
      <c r="R65" s="345" t="s">
        <v>638</v>
      </c>
      <c r="S65" s="364"/>
      <c r="T65" s="277"/>
    </row>
    <row r="66" spans="1:20" ht="51">
      <c r="A66" s="68" t="s">
        <v>541</v>
      </c>
      <c r="B66" s="68"/>
      <c r="C66" s="69" t="s">
        <v>590</v>
      </c>
      <c r="D66" s="108">
        <v>45041</v>
      </c>
      <c r="E66" s="108" t="s">
        <v>2607</v>
      </c>
      <c r="F66" s="192" t="s">
        <v>22</v>
      </c>
      <c r="G66" s="192">
        <v>23205</v>
      </c>
      <c r="H66" s="68"/>
      <c r="I66" s="342" t="s">
        <v>3071</v>
      </c>
      <c r="J66" s="68"/>
      <c r="K66" s="68"/>
      <c r="L66" s="68"/>
      <c r="M66" s="68"/>
      <c r="N66" s="343">
        <v>0</v>
      </c>
      <c r="O66" s="343">
        <v>0</v>
      </c>
      <c r="P66" s="344">
        <v>0.02</v>
      </c>
      <c r="Q66" s="344">
        <v>0</v>
      </c>
      <c r="R66" s="345" t="s">
        <v>638</v>
      </c>
      <c r="S66" s="364"/>
      <c r="T66" s="277"/>
    </row>
    <row r="67" spans="1:20" ht="51">
      <c r="A67" s="68" t="s">
        <v>541</v>
      </c>
      <c r="B67" s="68"/>
      <c r="C67" s="69" t="s">
        <v>590</v>
      </c>
      <c r="D67" s="108">
        <v>45043</v>
      </c>
      <c r="E67" s="108" t="s">
        <v>2608</v>
      </c>
      <c r="F67" s="192" t="s">
        <v>22</v>
      </c>
      <c r="G67" s="192">
        <v>23216</v>
      </c>
      <c r="H67" s="68"/>
      <c r="I67" s="342" t="s">
        <v>3072</v>
      </c>
      <c r="J67" s="68"/>
      <c r="K67" s="68"/>
      <c r="L67" s="68"/>
      <c r="M67" s="68"/>
      <c r="N67" s="343">
        <v>0</v>
      </c>
      <c r="O67" s="343">
        <v>0</v>
      </c>
      <c r="P67" s="344">
        <v>0.01</v>
      </c>
      <c r="Q67" s="344">
        <v>0</v>
      </c>
      <c r="R67" s="345" t="s">
        <v>638</v>
      </c>
      <c r="S67" s="364"/>
      <c r="T67" s="277"/>
    </row>
    <row r="68" spans="1:20" ht="51">
      <c r="A68" s="68" t="s">
        <v>541</v>
      </c>
      <c r="B68" s="68"/>
      <c r="C68" s="69" t="s">
        <v>590</v>
      </c>
      <c r="D68" s="108">
        <v>45044</v>
      </c>
      <c r="E68" s="108" t="s">
        <v>2609</v>
      </c>
      <c r="F68" s="192" t="s">
        <v>22</v>
      </c>
      <c r="G68" s="192">
        <v>23221</v>
      </c>
      <c r="H68" s="68"/>
      <c r="I68" s="342" t="s">
        <v>3073</v>
      </c>
      <c r="J68" s="68"/>
      <c r="K68" s="68"/>
      <c r="L68" s="68"/>
      <c r="M68" s="68"/>
      <c r="N68" s="343">
        <v>0</v>
      </c>
      <c r="O68" s="343">
        <v>0</v>
      </c>
      <c r="P68" s="344">
        <v>0.01</v>
      </c>
      <c r="Q68" s="344">
        <v>0</v>
      </c>
      <c r="R68" s="345" t="s">
        <v>638</v>
      </c>
      <c r="S68" s="364"/>
      <c r="T68" s="277"/>
    </row>
    <row r="69" spans="1:20" ht="63.75">
      <c r="A69" s="68">
        <v>513</v>
      </c>
      <c r="B69" s="68"/>
      <c r="C69" s="69" t="s">
        <v>160</v>
      </c>
      <c r="D69" s="108">
        <v>45048</v>
      </c>
      <c r="E69" s="108" t="s">
        <v>2610</v>
      </c>
      <c r="F69" s="192" t="s">
        <v>6</v>
      </c>
      <c r="G69" s="192">
        <v>2255647</v>
      </c>
      <c r="H69" s="68"/>
      <c r="I69" s="342" t="s">
        <v>3518</v>
      </c>
      <c r="J69" s="68"/>
      <c r="K69" s="68"/>
      <c r="L69" s="68"/>
      <c r="M69" s="68"/>
      <c r="N69" s="343">
        <v>0</v>
      </c>
      <c r="O69" s="343">
        <v>3154.28</v>
      </c>
      <c r="P69" s="344">
        <v>0</v>
      </c>
      <c r="Q69" s="344">
        <v>21638.36</v>
      </c>
      <c r="R69" s="345" t="s">
        <v>638</v>
      </c>
      <c r="S69" s="364"/>
      <c r="T69" s="277"/>
    </row>
    <row r="70" spans="1:20" ht="51">
      <c r="A70" s="68" t="s">
        <v>541</v>
      </c>
      <c r="B70" s="68"/>
      <c r="C70" s="69" t="s">
        <v>590</v>
      </c>
      <c r="D70" s="108">
        <v>45048</v>
      </c>
      <c r="E70" s="108" t="s">
        <v>2611</v>
      </c>
      <c r="F70" s="192" t="s">
        <v>22</v>
      </c>
      <c r="G70" s="192">
        <v>23228</v>
      </c>
      <c r="H70" s="68"/>
      <c r="I70" s="342" t="s">
        <v>3519</v>
      </c>
      <c r="J70" s="68"/>
      <c r="K70" s="68"/>
      <c r="L70" s="68"/>
      <c r="M70" s="68"/>
      <c r="N70" s="343">
        <v>0</v>
      </c>
      <c r="O70" s="343">
        <v>0</v>
      </c>
      <c r="P70" s="344">
        <v>0.01</v>
      </c>
      <c r="Q70" s="344">
        <v>0</v>
      </c>
      <c r="R70" s="345" t="s">
        <v>638</v>
      </c>
      <c r="S70" s="364"/>
      <c r="T70" s="277"/>
    </row>
    <row r="71" spans="1:20" ht="51">
      <c r="A71" s="68" t="s">
        <v>541</v>
      </c>
      <c r="B71" s="68"/>
      <c r="C71" s="69" t="s">
        <v>590</v>
      </c>
      <c r="D71" s="108">
        <v>45049</v>
      </c>
      <c r="E71" s="108" t="s">
        <v>2612</v>
      </c>
      <c r="F71" s="192" t="s">
        <v>22</v>
      </c>
      <c r="G71" s="192">
        <v>23233</v>
      </c>
      <c r="H71" s="68"/>
      <c r="I71" s="342" t="s">
        <v>3520</v>
      </c>
      <c r="J71" s="68"/>
      <c r="K71" s="68"/>
      <c r="L71" s="68"/>
      <c r="M71" s="68"/>
      <c r="N71" s="343">
        <v>0</v>
      </c>
      <c r="O71" s="343">
        <v>0</v>
      </c>
      <c r="P71" s="344">
        <v>0.02</v>
      </c>
      <c r="Q71" s="344">
        <v>0</v>
      </c>
      <c r="R71" s="345" t="s">
        <v>638</v>
      </c>
      <c r="S71" s="364"/>
      <c r="T71" s="277"/>
    </row>
    <row r="72" spans="1:20" ht="51">
      <c r="A72" s="68" t="s">
        <v>541</v>
      </c>
      <c r="B72" s="68"/>
      <c r="C72" s="69" t="s">
        <v>590</v>
      </c>
      <c r="D72" s="108">
        <v>45050</v>
      </c>
      <c r="E72" s="108" t="s">
        <v>2613</v>
      </c>
      <c r="F72" s="192" t="s">
        <v>22</v>
      </c>
      <c r="G72" s="192">
        <v>23237</v>
      </c>
      <c r="H72" s="68"/>
      <c r="I72" s="342" t="s">
        <v>3521</v>
      </c>
      <c r="J72" s="68"/>
      <c r="K72" s="68"/>
      <c r="L72" s="68"/>
      <c r="M72" s="68"/>
      <c r="N72" s="343">
        <v>0</v>
      </c>
      <c r="O72" s="343">
        <v>0</v>
      </c>
      <c r="P72" s="344">
        <v>0.01</v>
      </c>
      <c r="Q72" s="344">
        <v>0</v>
      </c>
      <c r="R72" s="345" t="s">
        <v>638</v>
      </c>
      <c r="S72" s="364"/>
      <c r="T72" s="277"/>
    </row>
    <row r="73" spans="1:20" ht="51">
      <c r="A73" s="68" t="s">
        <v>541</v>
      </c>
      <c r="B73" s="68"/>
      <c r="C73" s="69" t="s">
        <v>590</v>
      </c>
      <c r="D73" s="108">
        <v>45051</v>
      </c>
      <c r="E73" s="108" t="s">
        <v>2614</v>
      </c>
      <c r="F73" s="192" t="s">
        <v>22</v>
      </c>
      <c r="G73" s="192">
        <v>23241</v>
      </c>
      <c r="H73" s="68"/>
      <c r="I73" s="342" t="s">
        <v>3522</v>
      </c>
      <c r="J73" s="68"/>
      <c r="K73" s="68"/>
      <c r="L73" s="68"/>
      <c r="M73" s="68"/>
      <c r="N73" s="343">
        <v>0</v>
      </c>
      <c r="O73" s="343">
        <v>0</v>
      </c>
      <c r="P73" s="344">
        <v>0.01</v>
      </c>
      <c r="Q73" s="344">
        <v>0</v>
      </c>
      <c r="R73" s="345" t="s">
        <v>638</v>
      </c>
      <c r="S73" s="364"/>
      <c r="T73" s="277"/>
    </row>
    <row r="74" spans="1:20" ht="51">
      <c r="A74" s="68" t="s">
        <v>541</v>
      </c>
      <c r="B74" s="68"/>
      <c r="C74" s="69" t="s">
        <v>590</v>
      </c>
      <c r="D74" s="108">
        <v>45055</v>
      </c>
      <c r="E74" s="108" t="s">
        <v>2615</v>
      </c>
      <c r="F74" s="192" t="s">
        <v>22</v>
      </c>
      <c r="G74" s="192">
        <v>23255</v>
      </c>
      <c r="H74" s="68"/>
      <c r="I74" s="342" t="s">
        <v>3523</v>
      </c>
      <c r="J74" s="68"/>
      <c r="K74" s="68"/>
      <c r="L74" s="68"/>
      <c r="M74" s="68"/>
      <c r="N74" s="343">
        <v>0</v>
      </c>
      <c r="O74" s="343">
        <v>0</v>
      </c>
      <c r="P74" s="344">
        <v>0.01</v>
      </c>
      <c r="Q74" s="344">
        <v>0</v>
      </c>
      <c r="R74" s="345" t="s">
        <v>638</v>
      </c>
      <c r="S74" s="364"/>
      <c r="T74" s="277"/>
    </row>
    <row r="75" spans="1:20" ht="51">
      <c r="A75" s="68" t="s">
        <v>541</v>
      </c>
      <c r="B75" s="68"/>
      <c r="C75" s="69" t="s">
        <v>590</v>
      </c>
      <c r="D75" s="108">
        <v>45056</v>
      </c>
      <c r="E75" s="108" t="s">
        <v>2616</v>
      </c>
      <c r="F75" s="192" t="s">
        <v>22</v>
      </c>
      <c r="G75" s="192">
        <v>23259</v>
      </c>
      <c r="H75" s="68"/>
      <c r="I75" s="342" t="s">
        <v>3524</v>
      </c>
      <c r="J75" s="68"/>
      <c r="K75" s="68"/>
      <c r="L75" s="68"/>
      <c r="M75" s="68"/>
      <c r="N75" s="343">
        <v>0</v>
      </c>
      <c r="O75" s="343">
        <v>0</v>
      </c>
      <c r="P75" s="344">
        <v>0</v>
      </c>
      <c r="Q75" s="344">
        <v>0.01</v>
      </c>
      <c r="R75" s="345" t="s">
        <v>638</v>
      </c>
      <c r="S75" s="364"/>
      <c r="T75" s="277"/>
    </row>
    <row r="76" spans="1:20" ht="51">
      <c r="A76" s="68" t="s">
        <v>541</v>
      </c>
      <c r="B76" s="68"/>
      <c r="C76" s="69" t="s">
        <v>590</v>
      </c>
      <c r="D76" s="108">
        <v>45057</v>
      </c>
      <c r="E76" s="108" t="s">
        <v>2617</v>
      </c>
      <c r="F76" s="192" t="s">
        <v>22</v>
      </c>
      <c r="G76" s="192">
        <v>23263</v>
      </c>
      <c r="H76" s="68"/>
      <c r="I76" s="342" t="s">
        <v>3525</v>
      </c>
      <c r="J76" s="68"/>
      <c r="K76" s="68"/>
      <c r="L76" s="68"/>
      <c r="M76" s="68"/>
      <c r="N76" s="343">
        <v>0</v>
      </c>
      <c r="O76" s="343">
        <v>0</v>
      </c>
      <c r="P76" s="344">
        <v>0.01</v>
      </c>
      <c r="Q76" s="344">
        <v>0</v>
      </c>
      <c r="R76" s="345" t="s">
        <v>638</v>
      </c>
      <c r="S76" s="364"/>
      <c r="T76" s="277"/>
    </row>
    <row r="77" spans="1:20" ht="51">
      <c r="A77" s="68" t="s">
        <v>541</v>
      </c>
      <c r="B77" s="68"/>
      <c r="C77" s="69" t="s">
        <v>590</v>
      </c>
      <c r="D77" s="108">
        <v>45058</v>
      </c>
      <c r="E77" s="108" t="s">
        <v>2618</v>
      </c>
      <c r="F77" s="192" t="s">
        <v>22</v>
      </c>
      <c r="G77" s="192">
        <v>23268</v>
      </c>
      <c r="H77" s="68"/>
      <c r="I77" s="342" t="s">
        <v>3526</v>
      </c>
      <c r="J77" s="68"/>
      <c r="K77" s="68"/>
      <c r="L77" s="68"/>
      <c r="M77" s="68"/>
      <c r="N77" s="343">
        <v>0</v>
      </c>
      <c r="O77" s="343">
        <v>0</v>
      </c>
      <c r="P77" s="344">
        <v>0</v>
      </c>
      <c r="Q77" s="344">
        <v>0.02</v>
      </c>
      <c r="R77" s="345" t="s">
        <v>638</v>
      </c>
      <c r="S77" s="364"/>
      <c r="T77" s="277"/>
    </row>
    <row r="78" spans="1:20" ht="51">
      <c r="A78" s="68" t="s">
        <v>542</v>
      </c>
      <c r="B78" s="68"/>
      <c r="C78" s="69" t="s">
        <v>691</v>
      </c>
      <c r="D78" s="108">
        <v>45061</v>
      </c>
      <c r="E78" s="108" t="s">
        <v>2619</v>
      </c>
      <c r="F78" s="192" t="s">
        <v>19</v>
      </c>
      <c r="G78" s="192">
        <v>17338</v>
      </c>
      <c r="H78" s="68"/>
      <c r="I78" s="342" t="s">
        <v>3527</v>
      </c>
      <c r="J78" s="68"/>
      <c r="K78" s="68"/>
      <c r="L78" s="68"/>
      <c r="M78" s="68"/>
      <c r="N78" s="343">
        <v>795278.84</v>
      </c>
      <c r="O78" s="343">
        <v>0</v>
      </c>
      <c r="P78" s="344">
        <v>5455612.8399999999</v>
      </c>
      <c r="Q78" s="344">
        <v>0</v>
      </c>
      <c r="R78" s="345" t="s">
        <v>638</v>
      </c>
      <c r="S78" s="364"/>
      <c r="T78" s="277"/>
    </row>
    <row r="79" spans="1:20" ht="51">
      <c r="A79" s="68" t="s">
        <v>542</v>
      </c>
      <c r="B79" s="68"/>
      <c r="C79" s="69" t="s">
        <v>691</v>
      </c>
      <c r="D79" s="108">
        <v>45061</v>
      </c>
      <c r="E79" s="108" t="s">
        <v>2620</v>
      </c>
      <c r="F79" s="192" t="s">
        <v>19</v>
      </c>
      <c r="G79" s="192">
        <v>17345</v>
      </c>
      <c r="H79" s="68"/>
      <c r="I79" s="342" t="s">
        <v>3528</v>
      </c>
      <c r="J79" s="68"/>
      <c r="K79" s="68"/>
      <c r="L79" s="68"/>
      <c r="M79" s="68"/>
      <c r="N79" s="343">
        <v>164387.67000000001</v>
      </c>
      <c r="O79" s="343">
        <v>0</v>
      </c>
      <c r="P79" s="344">
        <v>1127699.42</v>
      </c>
      <c r="Q79" s="344">
        <v>0</v>
      </c>
      <c r="R79" s="345" t="s">
        <v>638</v>
      </c>
      <c r="S79" s="364"/>
      <c r="T79" s="277"/>
    </row>
    <row r="80" spans="1:20" ht="51">
      <c r="A80" s="68" t="s">
        <v>541</v>
      </c>
      <c r="B80" s="68"/>
      <c r="C80" s="69" t="s">
        <v>590</v>
      </c>
      <c r="D80" s="108">
        <v>45061</v>
      </c>
      <c r="E80" s="108" t="s">
        <v>2621</v>
      </c>
      <c r="F80" s="192" t="s">
        <v>22</v>
      </c>
      <c r="G80" s="192">
        <v>23275</v>
      </c>
      <c r="H80" s="68"/>
      <c r="I80" s="342" t="s">
        <v>3529</v>
      </c>
      <c r="J80" s="68"/>
      <c r="K80" s="68"/>
      <c r="L80" s="68"/>
      <c r="M80" s="68"/>
      <c r="N80" s="343">
        <v>0</v>
      </c>
      <c r="O80" s="343">
        <v>0</v>
      </c>
      <c r="P80" s="344">
        <v>0</v>
      </c>
      <c r="Q80" s="344">
        <v>0.02</v>
      </c>
      <c r="R80" s="345" t="s">
        <v>638</v>
      </c>
      <c r="S80" s="364"/>
      <c r="T80" s="277"/>
    </row>
    <row r="81" spans="1:20" ht="51">
      <c r="A81" s="68" t="s">
        <v>542</v>
      </c>
      <c r="B81" s="68"/>
      <c r="C81" s="69" t="s">
        <v>691</v>
      </c>
      <c r="D81" s="108">
        <v>45062</v>
      </c>
      <c r="E81" s="108" t="s">
        <v>2622</v>
      </c>
      <c r="F81" s="192" t="s">
        <v>19</v>
      </c>
      <c r="G81" s="192">
        <v>17361</v>
      </c>
      <c r="H81" s="68"/>
      <c r="I81" s="342" t="s">
        <v>3530</v>
      </c>
      <c r="J81" s="68"/>
      <c r="K81" s="68"/>
      <c r="L81" s="68"/>
      <c r="M81" s="68"/>
      <c r="N81" s="343">
        <v>481799.61</v>
      </c>
      <c r="O81" s="343">
        <v>0</v>
      </c>
      <c r="P81" s="344">
        <v>3305145.32</v>
      </c>
      <c r="Q81" s="344">
        <v>0</v>
      </c>
      <c r="R81" s="345" t="s">
        <v>638</v>
      </c>
      <c r="S81" s="364"/>
      <c r="T81" s="277"/>
    </row>
    <row r="82" spans="1:20" ht="51">
      <c r="A82" s="68" t="s">
        <v>541</v>
      </c>
      <c r="B82" s="68"/>
      <c r="C82" s="69" t="s">
        <v>590</v>
      </c>
      <c r="D82" s="108">
        <v>45062</v>
      </c>
      <c r="E82" s="108" t="s">
        <v>2623</v>
      </c>
      <c r="F82" s="192" t="s">
        <v>22</v>
      </c>
      <c r="G82" s="192">
        <v>23280</v>
      </c>
      <c r="H82" s="68"/>
      <c r="I82" s="342" t="s">
        <v>3531</v>
      </c>
      <c r="J82" s="68"/>
      <c r="K82" s="68"/>
      <c r="L82" s="68"/>
      <c r="M82" s="68"/>
      <c r="N82" s="343">
        <v>0</v>
      </c>
      <c r="O82" s="343">
        <v>0</v>
      </c>
      <c r="P82" s="344">
        <v>0.02</v>
      </c>
      <c r="Q82" s="344">
        <v>0</v>
      </c>
      <c r="R82" s="345" t="s">
        <v>638</v>
      </c>
      <c r="S82" s="364"/>
      <c r="T82" s="277"/>
    </row>
    <row r="83" spans="1:20" ht="51">
      <c r="A83" s="68" t="s">
        <v>541</v>
      </c>
      <c r="B83" s="68"/>
      <c r="C83" s="69" t="s">
        <v>590</v>
      </c>
      <c r="D83" s="108">
        <v>45064</v>
      </c>
      <c r="E83" s="108" t="s">
        <v>2624</v>
      </c>
      <c r="F83" s="192" t="s">
        <v>22</v>
      </c>
      <c r="G83" s="192">
        <v>23290</v>
      </c>
      <c r="H83" s="68"/>
      <c r="I83" s="342" t="s">
        <v>3532</v>
      </c>
      <c r="J83" s="68"/>
      <c r="K83" s="68"/>
      <c r="L83" s="68"/>
      <c r="M83" s="68"/>
      <c r="N83" s="343">
        <v>0</v>
      </c>
      <c r="O83" s="343">
        <v>0</v>
      </c>
      <c r="P83" s="344">
        <v>0.01</v>
      </c>
      <c r="Q83" s="344">
        <v>0</v>
      </c>
      <c r="R83" s="345" t="s">
        <v>638</v>
      </c>
      <c r="S83" s="364"/>
      <c r="T83" s="277"/>
    </row>
    <row r="84" spans="1:20" ht="51">
      <c r="A84" s="68" t="s">
        <v>541</v>
      </c>
      <c r="B84" s="68"/>
      <c r="C84" s="69" t="s">
        <v>590</v>
      </c>
      <c r="D84" s="108">
        <v>45069</v>
      </c>
      <c r="E84" s="108" t="s">
        <v>2625</v>
      </c>
      <c r="F84" s="192" t="s">
        <v>22</v>
      </c>
      <c r="G84" s="192">
        <v>23307</v>
      </c>
      <c r="H84" s="68"/>
      <c r="I84" s="342" t="s">
        <v>3533</v>
      </c>
      <c r="J84" s="68"/>
      <c r="K84" s="68"/>
      <c r="L84" s="68"/>
      <c r="M84" s="68"/>
      <c r="N84" s="343">
        <v>0</v>
      </c>
      <c r="O84" s="343">
        <v>0</v>
      </c>
      <c r="P84" s="344">
        <v>0</v>
      </c>
      <c r="Q84" s="344">
        <v>0.01</v>
      </c>
      <c r="R84" s="345" t="s">
        <v>638</v>
      </c>
      <c r="S84" s="364"/>
      <c r="T84" s="277"/>
    </row>
    <row r="85" spans="1:20" ht="51">
      <c r="A85" s="68" t="s">
        <v>542</v>
      </c>
      <c r="B85" s="68"/>
      <c r="C85" s="69" t="s">
        <v>691</v>
      </c>
      <c r="D85" s="108">
        <v>45071</v>
      </c>
      <c r="E85" s="108" t="s">
        <v>2626</v>
      </c>
      <c r="F85" s="192" t="s">
        <v>19</v>
      </c>
      <c r="G85" s="192">
        <v>17412</v>
      </c>
      <c r="H85" s="68"/>
      <c r="I85" s="342" t="s">
        <v>3534</v>
      </c>
      <c r="J85" s="68"/>
      <c r="K85" s="68"/>
      <c r="L85" s="68"/>
      <c r="M85" s="68"/>
      <c r="N85" s="343">
        <v>921.24</v>
      </c>
      <c r="O85" s="343">
        <v>0</v>
      </c>
      <c r="P85" s="344">
        <v>6319.71</v>
      </c>
      <c r="Q85" s="344">
        <v>0</v>
      </c>
      <c r="R85" s="345" t="s">
        <v>638</v>
      </c>
      <c r="S85" s="364"/>
      <c r="T85" s="277"/>
    </row>
    <row r="86" spans="1:20" ht="51">
      <c r="A86" s="68" t="s">
        <v>541</v>
      </c>
      <c r="B86" s="68"/>
      <c r="C86" s="69" t="s">
        <v>590</v>
      </c>
      <c r="D86" s="108">
        <v>45071</v>
      </c>
      <c r="E86" s="108" t="s">
        <v>2627</v>
      </c>
      <c r="F86" s="192" t="s">
        <v>22</v>
      </c>
      <c r="G86" s="192">
        <v>23316</v>
      </c>
      <c r="H86" s="68"/>
      <c r="I86" s="342" t="s">
        <v>3535</v>
      </c>
      <c r="J86" s="68"/>
      <c r="K86" s="68"/>
      <c r="L86" s="68"/>
      <c r="M86" s="68"/>
      <c r="N86" s="343">
        <v>0</v>
      </c>
      <c r="O86" s="343">
        <v>0</v>
      </c>
      <c r="P86" s="344">
        <v>0.01</v>
      </c>
      <c r="Q86" s="344">
        <v>0</v>
      </c>
      <c r="R86" s="345" t="s">
        <v>638</v>
      </c>
      <c r="S86" s="364"/>
      <c r="T86" s="277"/>
    </row>
    <row r="87" spans="1:20" ht="51">
      <c r="A87" s="68" t="s">
        <v>541</v>
      </c>
      <c r="B87" s="68"/>
      <c r="C87" s="69" t="s">
        <v>590</v>
      </c>
      <c r="D87" s="108">
        <v>45072</v>
      </c>
      <c r="E87" s="108" t="s">
        <v>2628</v>
      </c>
      <c r="F87" s="192" t="s">
        <v>22</v>
      </c>
      <c r="G87" s="192">
        <v>23320</v>
      </c>
      <c r="H87" s="68"/>
      <c r="I87" s="342" t="s">
        <v>3536</v>
      </c>
      <c r="J87" s="68"/>
      <c r="K87" s="68"/>
      <c r="L87" s="68"/>
      <c r="M87" s="68"/>
      <c r="N87" s="343">
        <v>0</v>
      </c>
      <c r="O87" s="343">
        <v>0</v>
      </c>
      <c r="P87" s="344">
        <v>0.01</v>
      </c>
      <c r="Q87" s="344">
        <v>0</v>
      </c>
      <c r="R87" s="345" t="s">
        <v>638</v>
      </c>
      <c r="S87" s="364"/>
      <c r="T87" s="277"/>
    </row>
    <row r="88" spans="1:20" ht="51">
      <c r="A88" s="68" t="s">
        <v>542</v>
      </c>
      <c r="B88" s="68"/>
      <c r="C88" s="69" t="s">
        <v>691</v>
      </c>
      <c r="D88" s="108">
        <v>45076</v>
      </c>
      <c r="E88" s="108" t="s">
        <v>2629</v>
      </c>
      <c r="F88" s="192" t="s">
        <v>19</v>
      </c>
      <c r="G88" s="192">
        <v>17515</v>
      </c>
      <c r="H88" s="68"/>
      <c r="I88" s="342" t="s">
        <v>3537</v>
      </c>
      <c r="J88" s="68"/>
      <c r="K88" s="68"/>
      <c r="L88" s="68"/>
      <c r="M88" s="68"/>
      <c r="N88" s="343">
        <v>717497.06</v>
      </c>
      <c r="O88" s="343">
        <v>0</v>
      </c>
      <c r="P88" s="344">
        <v>4922029.83</v>
      </c>
      <c r="Q88" s="344">
        <v>0</v>
      </c>
      <c r="R88" s="345" t="s">
        <v>638</v>
      </c>
      <c r="S88" s="364"/>
      <c r="T88" s="277"/>
    </row>
    <row r="89" spans="1:20" ht="51">
      <c r="A89" s="68" t="s">
        <v>541</v>
      </c>
      <c r="B89" s="68"/>
      <c r="C89" s="69" t="s">
        <v>590</v>
      </c>
      <c r="D89" s="108">
        <v>45076</v>
      </c>
      <c r="E89" s="108" t="s">
        <v>2630</v>
      </c>
      <c r="F89" s="192" t="s">
        <v>22</v>
      </c>
      <c r="G89" s="192">
        <v>23332</v>
      </c>
      <c r="H89" s="68"/>
      <c r="I89" s="342" t="s">
        <v>3538</v>
      </c>
      <c r="J89" s="68"/>
      <c r="K89" s="68"/>
      <c r="L89" s="68"/>
      <c r="M89" s="68"/>
      <c r="N89" s="343">
        <v>0</v>
      </c>
      <c r="O89" s="343">
        <v>0</v>
      </c>
      <c r="P89" s="344">
        <v>0</v>
      </c>
      <c r="Q89" s="344">
        <v>0.01</v>
      </c>
      <c r="R89" s="345" t="s">
        <v>638</v>
      </c>
      <c r="S89" s="364"/>
      <c r="T89" s="277"/>
    </row>
    <row r="90" spans="1:20" ht="51">
      <c r="A90" s="68" t="s">
        <v>541</v>
      </c>
      <c r="B90" s="68"/>
      <c r="C90" s="69" t="s">
        <v>590</v>
      </c>
      <c r="D90" s="108">
        <v>45077</v>
      </c>
      <c r="E90" s="108"/>
      <c r="F90" s="192" t="s">
        <v>22</v>
      </c>
      <c r="G90" s="192">
        <v>23337</v>
      </c>
      <c r="H90" s="68"/>
      <c r="I90" s="342" t="s">
        <v>3539</v>
      </c>
      <c r="J90" s="68"/>
      <c r="K90" s="68"/>
      <c r="L90" s="68"/>
      <c r="M90" s="68"/>
      <c r="N90" s="343">
        <v>0</v>
      </c>
      <c r="O90" s="343">
        <v>0</v>
      </c>
      <c r="P90" s="344">
        <v>0.02</v>
      </c>
      <c r="Q90" s="344">
        <v>0</v>
      </c>
      <c r="R90" s="345" t="s">
        <v>638</v>
      </c>
      <c r="S90" s="364"/>
      <c r="T90" s="277"/>
    </row>
    <row r="91" spans="1:20" ht="51">
      <c r="A91" s="68" t="s">
        <v>541</v>
      </c>
      <c r="B91" s="68"/>
      <c r="C91" s="69" t="s">
        <v>590</v>
      </c>
      <c r="D91" s="108">
        <v>45078</v>
      </c>
      <c r="E91" s="108"/>
      <c r="F91" s="192" t="s">
        <v>22</v>
      </c>
      <c r="G91" s="192">
        <v>23342</v>
      </c>
      <c r="H91" s="68"/>
      <c r="I91" s="342" t="s">
        <v>4242</v>
      </c>
      <c r="J91" s="68"/>
      <c r="K91" s="68"/>
      <c r="L91" s="68"/>
      <c r="M91" s="68"/>
      <c r="N91" s="343">
        <v>0</v>
      </c>
      <c r="O91" s="343">
        <v>0</v>
      </c>
      <c r="P91" s="344">
        <v>0.01</v>
      </c>
      <c r="Q91" s="344">
        <v>0</v>
      </c>
      <c r="R91" s="345" t="s">
        <v>638</v>
      </c>
      <c r="S91" s="364"/>
      <c r="T91" s="277"/>
    </row>
    <row r="92" spans="1:20" ht="51">
      <c r="A92" s="68" t="s">
        <v>541</v>
      </c>
      <c r="B92" s="68"/>
      <c r="C92" s="69" t="s">
        <v>590</v>
      </c>
      <c r="D92" s="108">
        <v>45082</v>
      </c>
      <c r="E92" s="108"/>
      <c r="F92" s="192" t="s">
        <v>22</v>
      </c>
      <c r="G92" s="192">
        <v>23355</v>
      </c>
      <c r="H92" s="68"/>
      <c r="I92" s="342" t="s">
        <v>4243</v>
      </c>
      <c r="J92" s="68"/>
      <c r="K92" s="68"/>
      <c r="L92" s="68"/>
      <c r="M92" s="68"/>
      <c r="N92" s="343">
        <v>0</v>
      </c>
      <c r="O92" s="343">
        <v>0</v>
      </c>
      <c r="P92" s="344">
        <v>0.01</v>
      </c>
      <c r="Q92" s="344">
        <v>0</v>
      </c>
      <c r="R92" s="345" t="s">
        <v>638</v>
      </c>
      <c r="S92" s="364"/>
      <c r="T92" s="277"/>
    </row>
    <row r="93" spans="1:20" ht="63.75">
      <c r="A93" s="68" t="s">
        <v>542</v>
      </c>
      <c r="B93" s="68"/>
      <c r="C93" s="69" t="s">
        <v>691</v>
      </c>
      <c r="D93" s="108">
        <v>45083</v>
      </c>
      <c r="E93" s="108"/>
      <c r="F93" s="192" t="s">
        <v>19</v>
      </c>
      <c r="G93" s="192">
        <v>17476</v>
      </c>
      <c r="H93" s="68"/>
      <c r="I93" s="342" t="s">
        <v>4244</v>
      </c>
      <c r="J93" s="68"/>
      <c r="K93" s="68"/>
      <c r="L93" s="68"/>
      <c r="M93" s="68"/>
      <c r="N93" s="343">
        <v>1641385</v>
      </c>
      <c r="O93" s="343">
        <v>0</v>
      </c>
      <c r="P93" s="344">
        <v>11259901.1</v>
      </c>
      <c r="Q93" s="344">
        <v>0</v>
      </c>
      <c r="R93" s="345" t="s">
        <v>638</v>
      </c>
      <c r="S93" s="364"/>
      <c r="T93" s="277"/>
    </row>
    <row r="94" spans="1:20" ht="102">
      <c r="A94" s="68">
        <v>16</v>
      </c>
      <c r="B94" s="68"/>
      <c r="C94" s="69" t="s">
        <v>40</v>
      </c>
      <c r="D94" s="108">
        <v>45084</v>
      </c>
      <c r="E94" s="108"/>
      <c r="F94" s="192" t="s">
        <v>6</v>
      </c>
      <c r="G94" s="192">
        <v>18435</v>
      </c>
      <c r="H94" s="68"/>
      <c r="I94" s="342" t="s">
        <v>4245</v>
      </c>
      <c r="J94" s="68"/>
      <c r="K94" s="68"/>
      <c r="L94" s="68"/>
      <c r="M94" s="68"/>
      <c r="N94" s="343">
        <v>0</v>
      </c>
      <c r="O94" s="343">
        <v>2.67</v>
      </c>
      <c r="P94" s="344">
        <v>0</v>
      </c>
      <c r="Q94" s="344">
        <v>18.32</v>
      </c>
      <c r="R94" s="345" t="s">
        <v>638</v>
      </c>
      <c r="S94" s="364"/>
      <c r="T94" s="277"/>
    </row>
    <row r="95" spans="1:20" ht="51">
      <c r="A95" s="68" t="s">
        <v>541</v>
      </c>
      <c r="B95" s="68"/>
      <c r="C95" s="69" t="s">
        <v>590</v>
      </c>
      <c r="D95" s="108">
        <v>45084</v>
      </c>
      <c r="E95" s="108"/>
      <c r="F95" s="192" t="s">
        <v>22</v>
      </c>
      <c r="G95" s="192">
        <v>23365</v>
      </c>
      <c r="H95" s="68"/>
      <c r="I95" s="342" t="s">
        <v>4246</v>
      </c>
      <c r="J95" s="68"/>
      <c r="K95" s="68"/>
      <c r="L95" s="68"/>
      <c r="M95" s="68"/>
      <c r="N95" s="343">
        <v>0</v>
      </c>
      <c r="O95" s="343">
        <v>0</v>
      </c>
      <c r="P95" s="344">
        <v>0.02</v>
      </c>
      <c r="Q95" s="344">
        <v>0</v>
      </c>
      <c r="R95" s="345" t="s">
        <v>638</v>
      </c>
      <c r="S95" s="364"/>
      <c r="T95" s="277"/>
    </row>
    <row r="96" spans="1:20" ht="76.5">
      <c r="A96" s="68">
        <v>585</v>
      </c>
      <c r="B96" s="68"/>
      <c r="C96" s="69" t="s">
        <v>171</v>
      </c>
      <c r="D96" s="108">
        <v>45086</v>
      </c>
      <c r="E96" s="108"/>
      <c r="F96" s="192" t="s">
        <v>6</v>
      </c>
      <c r="G96" s="192">
        <v>1062022</v>
      </c>
      <c r="H96" s="68"/>
      <c r="I96" s="342" t="s">
        <v>4247</v>
      </c>
      <c r="J96" s="68"/>
      <c r="K96" s="68"/>
      <c r="L96" s="68"/>
      <c r="M96" s="68"/>
      <c r="N96" s="343">
        <v>0</v>
      </c>
      <c r="O96" s="343">
        <v>3760</v>
      </c>
      <c r="P96" s="344">
        <v>0</v>
      </c>
      <c r="Q96" s="344">
        <v>25793.599999999999</v>
      </c>
      <c r="R96" s="345" t="s">
        <v>638</v>
      </c>
      <c r="S96" s="364"/>
      <c r="T96" s="277"/>
    </row>
    <row r="97" spans="1:20" ht="51">
      <c r="A97" s="68" t="s">
        <v>541</v>
      </c>
      <c r="B97" s="68"/>
      <c r="C97" s="69" t="s">
        <v>590</v>
      </c>
      <c r="D97" s="108">
        <v>45086</v>
      </c>
      <c r="E97" s="108"/>
      <c r="F97" s="192" t="s">
        <v>22</v>
      </c>
      <c r="G97" s="192">
        <v>23369</v>
      </c>
      <c r="H97" s="68"/>
      <c r="I97" s="342" t="s">
        <v>4248</v>
      </c>
      <c r="J97" s="68"/>
      <c r="K97" s="68"/>
      <c r="L97" s="68"/>
      <c r="M97" s="68"/>
      <c r="N97" s="343">
        <v>0</v>
      </c>
      <c r="O97" s="343">
        <v>0</v>
      </c>
      <c r="P97" s="344">
        <v>0</v>
      </c>
      <c r="Q97" s="344">
        <v>0.01</v>
      </c>
      <c r="R97" s="345" t="s">
        <v>638</v>
      </c>
      <c r="S97" s="364"/>
      <c r="T97" s="277"/>
    </row>
    <row r="98" spans="1:20" ht="51">
      <c r="A98" s="68" t="s">
        <v>541</v>
      </c>
      <c r="B98" s="68"/>
      <c r="C98" s="69" t="s">
        <v>590</v>
      </c>
      <c r="D98" s="108">
        <v>45090</v>
      </c>
      <c r="E98" s="108"/>
      <c r="F98" s="192" t="s">
        <v>22</v>
      </c>
      <c r="G98" s="192">
        <v>23378</v>
      </c>
      <c r="H98" s="68"/>
      <c r="I98" s="342" t="s">
        <v>4249</v>
      </c>
      <c r="J98" s="68"/>
      <c r="K98" s="68"/>
      <c r="L98" s="68"/>
      <c r="M98" s="68"/>
      <c r="N98" s="343">
        <v>0</v>
      </c>
      <c r="O98" s="343">
        <v>0</v>
      </c>
      <c r="P98" s="344">
        <v>0.01</v>
      </c>
      <c r="Q98" s="344">
        <v>0</v>
      </c>
      <c r="R98" s="345" t="s">
        <v>638</v>
      </c>
      <c r="S98" s="364"/>
      <c r="T98" s="277"/>
    </row>
    <row r="99" spans="1:20" ht="63.75">
      <c r="A99" s="68">
        <v>670</v>
      </c>
      <c r="B99" s="68"/>
      <c r="C99" s="69" t="s">
        <v>178</v>
      </c>
      <c r="D99" s="108">
        <v>45092</v>
      </c>
      <c r="E99" s="108"/>
      <c r="F99" s="192" t="s">
        <v>6</v>
      </c>
      <c r="G99" s="192">
        <v>2306371</v>
      </c>
      <c r="H99" s="68"/>
      <c r="I99" s="342" t="s">
        <v>4250</v>
      </c>
      <c r="J99" s="68"/>
      <c r="K99" s="68"/>
      <c r="L99" s="68"/>
      <c r="M99" s="68"/>
      <c r="N99" s="343">
        <v>0</v>
      </c>
      <c r="O99" s="343">
        <v>61386.5</v>
      </c>
      <c r="P99" s="344">
        <v>0</v>
      </c>
      <c r="Q99" s="344">
        <v>421111.39</v>
      </c>
      <c r="R99" s="345" t="s">
        <v>638</v>
      </c>
      <c r="S99" s="364"/>
      <c r="T99" s="277"/>
    </row>
    <row r="100" spans="1:20" ht="51">
      <c r="A100" s="68" t="s">
        <v>541</v>
      </c>
      <c r="B100" s="68"/>
      <c r="C100" s="69" t="s">
        <v>590</v>
      </c>
      <c r="D100" s="108">
        <v>45092</v>
      </c>
      <c r="E100" s="108"/>
      <c r="F100" s="192" t="s">
        <v>22</v>
      </c>
      <c r="G100" s="192">
        <v>23387</v>
      </c>
      <c r="H100" s="68"/>
      <c r="I100" s="342" t="s">
        <v>4251</v>
      </c>
      <c r="J100" s="68"/>
      <c r="K100" s="68"/>
      <c r="L100" s="68"/>
      <c r="M100" s="68"/>
      <c r="N100" s="343">
        <v>0</v>
      </c>
      <c r="O100" s="343">
        <v>0</v>
      </c>
      <c r="P100" s="344">
        <v>0</v>
      </c>
      <c r="Q100" s="344">
        <v>0.03</v>
      </c>
      <c r="R100" s="345" t="s">
        <v>638</v>
      </c>
      <c r="S100" s="364"/>
      <c r="T100" s="277"/>
    </row>
    <row r="101" spans="1:20" ht="76.5">
      <c r="A101" s="68">
        <v>670</v>
      </c>
      <c r="B101" s="68"/>
      <c r="C101" s="69" t="s">
        <v>178</v>
      </c>
      <c r="D101" s="108">
        <v>45093</v>
      </c>
      <c r="E101" s="108"/>
      <c r="F101" s="192" t="s">
        <v>6</v>
      </c>
      <c r="G101" s="192">
        <v>2307984</v>
      </c>
      <c r="H101" s="68"/>
      <c r="I101" s="342" t="s">
        <v>4252</v>
      </c>
      <c r="J101" s="68"/>
      <c r="K101" s="68"/>
      <c r="L101" s="68"/>
      <c r="M101" s="68"/>
      <c r="N101" s="343">
        <v>0</v>
      </c>
      <c r="O101" s="343">
        <v>46039.12</v>
      </c>
      <c r="P101" s="344">
        <v>0</v>
      </c>
      <c r="Q101" s="344">
        <v>315828.36</v>
      </c>
      <c r="R101" s="345" t="s">
        <v>638</v>
      </c>
      <c r="S101" s="364"/>
      <c r="T101" s="277"/>
    </row>
    <row r="102" spans="1:20" ht="51">
      <c r="A102" s="68" t="s">
        <v>541</v>
      </c>
      <c r="B102" s="68"/>
      <c r="C102" s="69" t="s">
        <v>590</v>
      </c>
      <c r="D102" s="108">
        <v>45093</v>
      </c>
      <c r="E102" s="108"/>
      <c r="F102" s="192" t="s">
        <v>22</v>
      </c>
      <c r="G102" s="192">
        <v>23391</v>
      </c>
      <c r="H102" s="68"/>
      <c r="I102" s="342" t="s">
        <v>4253</v>
      </c>
      <c r="J102" s="68"/>
      <c r="K102" s="68"/>
      <c r="L102" s="68"/>
      <c r="M102" s="68"/>
      <c r="N102" s="343">
        <v>0</v>
      </c>
      <c r="O102" s="343">
        <v>0</v>
      </c>
      <c r="P102" s="344">
        <v>0</v>
      </c>
      <c r="Q102" s="344">
        <v>0.01</v>
      </c>
      <c r="R102" s="345" t="s">
        <v>638</v>
      </c>
      <c r="S102" s="364"/>
      <c r="T102" s="277"/>
    </row>
    <row r="103" spans="1:20" ht="51">
      <c r="A103" s="68" t="s">
        <v>541</v>
      </c>
      <c r="B103" s="68"/>
      <c r="C103" s="69" t="s">
        <v>590</v>
      </c>
      <c r="D103" s="108">
        <v>45096</v>
      </c>
      <c r="E103" s="108"/>
      <c r="F103" s="192" t="s">
        <v>22</v>
      </c>
      <c r="G103" s="192">
        <v>23395</v>
      </c>
      <c r="H103" s="68"/>
      <c r="I103" s="342" t="s">
        <v>4254</v>
      </c>
      <c r="J103" s="68"/>
      <c r="K103" s="68"/>
      <c r="L103" s="68"/>
      <c r="M103" s="68"/>
      <c r="N103" s="343">
        <v>0</v>
      </c>
      <c r="O103" s="343">
        <v>0</v>
      </c>
      <c r="P103" s="344">
        <v>0</v>
      </c>
      <c r="Q103" s="344">
        <v>0.01</v>
      </c>
      <c r="R103" s="345" t="s">
        <v>638</v>
      </c>
      <c r="S103" s="364"/>
      <c r="T103" s="277"/>
    </row>
    <row r="104" spans="1:20" ht="51">
      <c r="A104" s="68" t="s">
        <v>541</v>
      </c>
      <c r="B104" s="68"/>
      <c r="C104" s="69" t="s">
        <v>590</v>
      </c>
      <c r="D104" s="108">
        <v>45097</v>
      </c>
      <c r="E104" s="108"/>
      <c r="F104" s="192" t="s">
        <v>22</v>
      </c>
      <c r="G104" s="192">
        <v>23399</v>
      </c>
      <c r="H104" s="68"/>
      <c r="I104" s="342" t="s">
        <v>4255</v>
      </c>
      <c r="J104" s="68"/>
      <c r="K104" s="68"/>
      <c r="L104" s="68"/>
      <c r="M104" s="68"/>
      <c r="N104" s="343">
        <v>0</v>
      </c>
      <c r="O104" s="343">
        <v>0</v>
      </c>
      <c r="P104" s="344">
        <v>0.01</v>
      </c>
      <c r="Q104" s="344">
        <v>0</v>
      </c>
      <c r="R104" s="345" t="s">
        <v>638</v>
      </c>
      <c r="S104" s="364"/>
      <c r="T104" s="277"/>
    </row>
    <row r="105" spans="1:20" ht="51">
      <c r="A105" s="68" t="s">
        <v>542</v>
      </c>
      <c r="B105" s="68"/>
      <c r="C105" s="69" t="s">
        <v>691</v>
      </c>
      <c r="D105" s="108">
        <v>45099</v>
      </c>
      <c r="E105" s="108"/>
      <c r="F105" s="192" t="s">
        <v>19</v>
      </c>
      <c r="G105" s="192">
        <v>17455</v>
      </c>
      <c r="H105" s="68"/>
      <c r="I105" s="342" t="s">
        <v>4256</v>
      </c>
      <c r="J105" s="68"/>
      <c r="K105" s="68"/>
      <c r="L105" s="68"/>
      <c r="M105" s="68"/>
      <c r="N105" s="343">
        <v>61930.559999999998</v>
      </c>
      <c r="O105" s="343">
        <v>0</v>
      </c>
      <c r="P105" s="344">
        <v>424843.64</v>
      </c>
      <c r="Q105" s="344">
        <v>0</v>
      </c>
      <c r="R105" s="345" t="s">
        <v>638</v>
      </c>
      <c r="S105" s="364"/>
      <c r="T105" s="277"/>
    </row>
    <row r="106" spans="1:20" ht="76.5">
      <c r="A106" s="68" t="s">
        <v>542</v>
      </c>
      <c r="B106" s="68"/>
      <c r="C106" s="69" t="s">
        <v>691</v>
      </c>
      <c r="D106" s="108">
        <v>45099</v>
      </c>
      <c r="E106" s="108"/>
      <c r="F106" s="192" t="s">
        <v>12</v>
      </c>
      <c r="G106" s="192">
        <v>1062947</v>
      </c>
      <c r="H106" s="68"/>
      <c r="I106" s="342" t="s">
        <v>4257</v>
      </c>
      <c r="J106" s="68"/>
      <c r="K106" s="68"/>
      <c r="L106" s="68"/>
      <c r="M106" s="68"/>
      <c r="N106" s="343">
        <v>109.1</v>
      </c>
      <c r="O106" s="343">
        <v>0</v>
      </c>
      <c r="P106" s="344">
        <v>748.43</v>
      </c>
      <c r="Q106" s="344">
        <v>0</v>
      </c>
      <c r="R106" s="345" t="s">
        <v>638</v>
      </c>
      <c r="S106" s="364"/>
      <c r="T106" s="277"/>
    </row>
    <row r="107" spans="1:20" ht="51">
      <c r="A107" s="68" t="s">
        <v>541</v>
      </c>
      <c r="B107" s="68"/>
      <c r="C107" s="69" t="s">
        <v>590</v>
      </c>
      <c r="D107" s="108">
        <v>45099</v>
      </c>
      <c r="E107" s="108"/>
      <c r="F107" s="192" t="s">
        <v>22</v>
      </c>
      <c r="G107" s="192">
        <v>23403</v>
      </c>
      <c r="H107" s="68"/>
      <c r="I107" s="342" t="s">
        <v>4258</v>
      </c>
      <c r="J107" s="68"/>
      <c r="K107" s="68"/>
      <c r="L107" s="68"/>
      <c r="M107" s="68"/>
      <c r="N107" s="343">
        <v>0</v>
      </c>
      <c r="O107" s="343">
        <v>0</v>
      </c>
      <c r="P107" s="344">
        <v>0</v>
      </c>
      <c r="Q107" s="344">
        <v>0.02</v>
      </c>
      <c r="R107" s="345" t="s">
        <v>638</v>
      </c>
      <c r="S107" s="364"/>
      <c r="T107" s="277"/>
    </row>
    <row r="108" spans="1:20" ht="51">
      <c r="A108" s="68" t="s">
        <v>541</v>
      </c>
      <c r="B108" s="68"/>
      <c r="C108" s="69" t="s">
        <v>590</v>
      </c>
      <c r="D108" s="108">
        <v>45100</v>
      </c>
      <c r="E108" s="108"/>
      <c r="F108" s="192" t="s">
        <v>22</v>
      </c>
      <c r="G108" s="192">
        <v>23407</v>
      </c>
      <c r="H108" s="68"/>
      <c r="I108" s="342" t="s">
        <v>4259</v>
      </c>
      <c r="J108" s="68"/>
      <c r="K108" s="68"/>
      <c r="L108" s="68"/>
      <c r="M108" s="68"/>
      <c r="N108" s="343">
        <v>0</v>
      </c>
      <c r="O108" s="343">
        <v>0</v>
      </c>
      <c r="P108" s="344">
        <v>0.02</v>
      </c>
      <c r="Q108" s="344">
        <v>0</v>
      </c>
      <c r="R108" s="345" t="s">
        <v>638</v>
      </c>
      <c r="S108" s="364"/>
      <c r="T108" s="277"/>
    </row>
    <row r="109" spans="1:20" ht="102">
      <c r="A109" s="68" t="s">
        <v>541</v>
      </c>
      <c r="B109" s="68"/>
      <c r="C109" s="69" t="s">
        <v>590</v>
      </c>
      <c r="D109" s="108">
        <v>45104</v>
      </c>
      <c r="E109" s="108"/>
      <c r="F109" s="192" t="s">
        <v>6</v>
      </c>
      <c r="G109" s="192">
        <v>18566</v>
      </c>
      <c r="H109" s="68"/>
      <c r="I109" s="342" t="s">
        <v>4260</v>
      </c>
      <c r="J109" s="68"/>
      <c r="K109" s="68"/>
      <c r="L109" s="68"/>
      <c r="M109" s="68"/>
      <c r="N109" s="343">
        <v>0</v>
      </c>
      <c r="O109" s="343">
        <v>3.76</v>
      </c>
      <c r="P109" s="344">
        <v>0</v>
      </c>
      <c r="Q109" s="344">
        <v>25.79</v>
      </c>
      <c r="R109" s="345" t="s">
        <v>638</v>
      </c>
      <c r="S109" s="364"/>
      <c r="T109" s="277"/>
    </row>
    <row r="110" spans="1:20" ht="51">
      <c r="A110" s="68" t="s">
        <v>541</v>
      </c>
      <c r="B110" s="68"/>
      <c r="C110" s="69" t="s">
        <v>590</v>
      </c>
      <c r="D110" s="108">
        <v>45104</v>
      </c>
      <c r="E110" s="108"/>
      <c r="F110" s="192" t="s">
        <v>22</v>
      </c>
      <c r="G110" s="192">
        <v>23415</v>
      </c>
      <c r="H110" s="68"/>
      <c r="I110" s="342" t="s">
        <v>4261</v>
      </c>
      <c r="J110" s="68"/>
      <c r="K110" s="68"/>
      <c r="L110" s="68"/>
      <c r="M110" s="68"/>
      <c r="N110" s="343">
        <v>0</v>
      </c>
      <c r="O110" s="343">
        <v>0</v>
      </c>
      <c r="P110" s="344">
        <v>0.01</v>
      </c>
      <c r="Q110" s="344">
        <v>0</v>
      </c>
      <c r="R110" s="345" t="s">
        <v>638</v>
      </c>
      <c r="S110" s="364"/>
      <c r="T110" s="277"/>
    </row>
    <row r="111" spans="1:20" ht="63.75">
      <c r="A111" s="68">
        <v>513</v>
      </c>
      <c r="B111" s="68"/>
      <c r="C111" s="69" t="s">
        <v>160</v>
      </c>
      <c r="D111" s="108">
        <v>45105</v>
      </c>
      <c r="E111" s="108"/>
      <c r="F111" s="192" t="s">
        <v>6</v>
      </c>
      <c r="G111" s="192">
        <v>1063323</v>
      </c>
      <c r="H111" s="68"/>
      <c r="I111" s="342" t="s">
        <v>4262</v>
      </c>
      <c r="J111" s="68"/>
      <c r="K111" s="68"/>
      <c r="L111" s="68"/>
      <c r="M111" s="68"/>
      <c r="N111" s="343">
        <v>0</v>
      </c>
      <c r="O111" s="343">
        <v>70476484</v>
      </c>
      <c r="P111" s="344">
        <v>0</v>
      </c>
      <c r="Q111" s="344">
        <v>483468680.24000001</v>
      </c>
      <c r="R111" s="345" t="s">
        <v>638</v>
      </c>
      <c r="S111" s="364"/>
      <c r="T111" s="277"/>
    </row>
    <row r="112" spans="1:20" ht="51">
      <c r="A112" s="68" t="s">
        <v>541</v>
      </c>
      <c r="B112" s="68"/>
      <c r="C112" s="69" t="s">
        <v>590</v>
      </c>
      <c r="D112" s="108">
        <v>45105</v>
      </c>
      <c r="E112" s="108"/>
      <c r="F112" s="192" t="s">
        <v>22</v>
      </c>
      <c r="G112" s="192">
        <v>23421</v>
      </c>
      <c r="H112" s="68"/>
      <c r="I112" s="342" t="s">
        <v>4263</v>
      </c>
      <c r="J112" s="68"/>
      <c r="K112" s="68"/>
      <c r="L112" s="68"/>
      <c r="M112" s="68"/>
      <c r="N112" s="343">
        <v>0</v>
      </c>
      <c r="O112" s="343">
        <v>0</v>
      </c>
      <c r="P112" s="344">
        <v>0</v>
      </c>
      <c r="Q112" s="344">
        <v>0.01</v>
      </c>
      <c r="R112" s="345" t="s">
        <v>638</v>
      </c>
      <c r="S112" s="364"/>
      <c r="T112" s="277"/>
    </row>
    <row r="113" spans="1:20" ht="102">
      <c r="A113" s="68">
        <v>163</v>
      </c>
      <c r="B113" s="68"/>
      <c r="C113" s="69" t="s">
        <v>78</v>
      </c>
      <c r="D113" s="108">
        <v>45107</v>
      </c>
      <c r="E113" s="108"/>
      <c r="F113" s="192" t="s">
        <v>601</v>
      </c>
      <c r="G113" s="192">
        <v>18596</v>
      </c>
      <c r="H113" s="68"/>
      <c r="I113" s="342" t="s">
        <v>4264</v>
      </c>
      <c r="J113" s="68"/>
      <c r="K113" s="68"/>
      <c r="L113" s="68"/>
      <c r="M113" s="68"/>
      <c r="N113" s="343">
        <v>13.9</v>
      </c>
      <c r="O113" s="343">
        <v>0</v>
      </c>
      <c r="P113" s="344">
        <v>95.35</v>
      </c>
      <c r="Q113" s="344">
        <v>0</v>
      </c>
      <c r="R113" s="345" t="s">
        <v>638</v>
      </c>
      <c r="S113" s="364"/>
      <c r="T113" s="277"/>
    </row>
    <row r="114" spans="1:20" ht="76.5">
      <c r="A114" s="68" t="s">
        <v>542</v>
      </c>
      <c r="B114" s="68"/>
      <c r="C114" s="69" t="s">
        <v>691</v>
      </c>
      <c r="D114" s="108">
        <v>45107</v>
      </c>
      <c r="E114" s="108"/>
      <c r="F114" s="192" t="s">
        <v>19</v>
      </c>
      <c r="G114" s="192">
        <v>1063672</v>
      </c>
      <c r="H114" s="68"/>
      <c r="I114" s="342" t="s">
        <v>4265</v>
      </c>
      <c r="J114" s="68"/>
      <c r="K114" s="68"/>
      <c r="L114" s="68"/>
      <c r="M114" s="68"/>
      <c r="N114" s="343">
        <v>39411.15</v>
      </c>
      <c r="O114" s="343">
        <v>0</v>
      </c>
      <c r="P114" s="344">
        <v>270360.49</v>
      </c>
      <c r="Q114" s="344">
        <v>0</v>
      </c>
      <c r="R114" s="345" t="s">
        <v>638</v>
      </c>
      <c r="S114" s="364"/>
      <c r="T114" s="277"/>
    </row>
    <row r="115" spans="1:20" ht="76.5">
      <c r="A115" s="68">
        <v>10</v>
      </c>
      <c r="B115" s="68"/>
      <c r="C115" s="69" t="s">
        <v>38</v>
      </c>
      <c r="D115" s="108">
        <v>45111</v>
      </c>
      <c r="E115" s="108"/>
      <c r="F115" s="192" t="s">
        <v>6</v>
      </c>
      <c r="G115" s="192">
        <v>2327144</v>
      </c>
      <c r="H115" s="68"/>
      <c r="I115" s="342" t="s">
        <v>6416</v>
      </c>
      <c r="J115" s="68"/>
      <c r="K115" s="68"/>
      <c r="L115" s="68"/>
      <c r="M115" s="68"/>
      <c r="N115" s="343">
        <v>0</v>
      </c>
      <c r="O115" s="343">
        <v>1370</v>
      </c>
      <c r="P115" s="344">
        <v>0</v>
      </c>
      <c r="Q115" s="344">
        <v>9398.2000000000007</v>
      </c>
      <c r="R115" s="345" t="s">
        <v>638</v>
      </c>
      <c r="S115" s="364"/>
      <c r="T115" s="277"/>
    </row>
    <row r="116" spans="1:20" ht="63.75">
      <c r="A116" s="68">
        <v>70</v>
      </c>
      <c r="B116" s="68"/>
      <c r="C116" s="69" t="s">
        <v>47</v>
      </c>
      <c r="D116" s="108">
        <v>45112</v>
      </c>
      <c r="E116" s="108"/>
      <c r="F116" s="192" t="s">
        <v>6</v>
      </c>
      <c r="G116" s="192">
        <v>2328660</v>
      </c>
      <c r="H116" s="68"/>
      <c r="I116" s="342" t="s">
        <v>6417</v>
      </c>
      <c r="J116" s="68"/>
      <c r="K116" s="68"/>
      <c r="L116" s="68"/>
      <c r="M116" s="68"/>
      <c r="N116" s="343">
        <v>0</v>
      </c>
      <c r="O116" s="343">
        <v>1035188</v>
      </c>
      <c r="P116" s="344">
        <v>0</v>
      </c>
      <c r="Q116" s="344">
        <v>7101389.6799999997</v>
      </c>
      <c r="R116" s="345" t="s">
        <v>638</v>
      </c>
      <c r="S116" s="364"/>
      <c r="T116" s="277"/>
    </row>
    <row r="117" spans="1:20" ht="76.5">
      <c r="A117" s="68">
        <v>10</v>
      </c>
      <c r="B117" s="68"/>
      <c r="C117" s="69" t="s">
        <v>38</v>
      </c>
      <c r="D117" s="108">
        <v>45112</v>
      </c>
      <c r="E117" s="108"/>
      <c r="F117" s="192" t="s">
        <v>6</v>
      </c>
      <c r="G117" s="192">
        <v>2328673</v>
      </c>
      <c r="H117" s="68"/>
      <c r="I117" s="342" t="s">
        <v>6418</v>
      </c>
      <c r="J117" s="68"/>
      <c r="K117" s="68"/>
      <c r="L117" s="68"/>
      <c r="M117" s="68"/>
      <c r="N117" s="343">
        <v>0</v>
      </c>
      <c r="O117" s="343">
        <v>5702.97</v>
      </c>
      <c r="P117" s="344">
        <v>0</v>
      </c>
      <c r="Q117" s="344">
        <v>39122.370000000003</v>
      </c>
      <c r="R117" s="345" t="s">
        <v>638</v>
      </c>
      <c r="S117" s="364"/>
      <c r="T117" s="277"/>
    </row>
    <row r="118" spans="1:20" ht="63.75">
      <c r="A118" s="68">
        <v>291</v>
      </c>
      <c r="B118" s="68"/>
      <c r="C118" s="69" t="s">
        <v>119</v>
      </c>
      <c r="D118" s="108">
        <v>45112</v>
      </c>
      <c r="E118" s="108"/>
      <c r="F118" s="192" t="s">
        <v>6</v>
      </c>
      <c r="G118" s="192">
        <v>2328998</v>
      </c>
      <c r="H118" s="68"/>
      <c r="I118" s="342" t="s">
        <v>6419</v>
      </c>
      <c r="J118" s="68"/>
      <c r="K118" s="68"/>
      <c r="L118" s="68"/>
      <c r="M118" s="68"/>
      <c r="N118" s="343">
        <v>0</v>
      </c>
      <c r="O118" s="343">
        <v>3500000</v>
      </c>
      <c r="P118" s="344">
        <v>0</v>
      </c>
      <c r="Q118" s="344">
        <v>24010000</v>
      </c>
      <c r="R118" s="345" t="s">
        <v>638</v>
      </c>
      <c r="S118" s="364"/>
      <c r="T118" s="277"/>
    </row>
    <row r="119" spans="1:20" ht="63.75">
      <c r="A119" s="68">
        <v>291</v>
      </c>
      <c r="B119" s="68"/>
      <c r="C119" s="69" t="s">
        <v>119</v>
      </c>
      <c r="D119" s="108">
        <v>45112</v>
      </c>
      <c r="E119" s="108"/>
      <c r="F119" s="192" t="s">
        <v>6</v>
      </c>
      <c r="G119" s="192">
        <v>2329041</v>
      </c>
      <c r="H119" s="68"/>
      <c r="I119" s="342" t="s">
        <v>6420</v>
      </c>
      <c r="J119" s="68"/>
      <c r="K119" s="68"/>
      <c r="L119" s="68"/>
      <c r="M119" s="68"/>
      <c r="N119" s="343">
        <v>0</v>
      </c>
      <c r="O119" s="343">
        <v>1500000</v>
      </c>
      <c r="P119" s="344">
        <v>0</v>
      </c>
      <c r="Q119" s="344">
        <v>10290000</v>
      </c>
      <c r="R119" s="345" t="s">
        <v>638</v>
      </c>
      <c r="S119" s="364"/>
      <c r="T119" s="277"/>
    </row>
    <row r="120" spans="1:20" ht="63.75">
      <c r="A120" s="68">
        <v>291</v>
      </c>
      <c r="B120" s="68"/>
      <c r="C120" s="69" t="s">
        <v>119</v>
      </c>
      <c r="D120" s="108">
        <v>45113</v>
      </c>
      <c r="E120" s="108"/>
      <c r="F120" s="192" t="s">
        <v>6</v>
      </c>
      <c r="G120" s="192">
        <v>2330328</v>
      </c>
      <c r="H120" s="68"/>
      <c r="I120" s="342" t="s">
        <v>6421</v>
      </c>
      <c r="J120" s="68"/>
      <c r="K120" s="68"/>
      <c r="L120" s="68"/>
      <c r="M120" s="68"/>
      <c r="N120" s="343">
        <v>0</v>
      </c>
      <c r="O120" s="343">
        <v>4393033.57</v>
      </c>
      <c r="P120" s="344">
        <v>0</v>
      </c>
      <c r="Q120" s="344">
        <v>30136210.289999999</v>
      </c>
      <c r="R120" s="345" t="s">
        <v>638</v>
      </c>
      <c r="S120" s="364"/>
      <c r="T120" s="277"/>
    </row>
    <row r="121" spans="1:20" ht="63.75">
      <c r="A121" s="68">
        <v>291</v>
      </c>
      <c r="B121" s="68"/>
      <c r="C121" s="69" t="s">
        <v>119</v>
      </c>
      <c r="D121" s="108">
        <v>45113</v>
      </c>
      <c r="E121" s="108"/>
      <c r="F121" s="192" t="s">
        <v>6</v>
      </c>
      <c r="G121" s="192">
        <v>2330329</v>
      </c>
      <c r="H121" s="68"/>
      <c r="I121" s="342" t="s">
        <v>6422</v>
      </c>
      <c r="J121" s="68"/>
      <c r="K121" s="68"/>
      <c r="L121" s="68"/>
      <c r="M121" s="68"/>
      <c r="N121" s="343">
        <v>0</v>
      </c>
      <c r="O121" s="343">
        <v>2618000</v>
      </c>
      <c r="P121" s="344">
        <v>0</v>
      </c>
      <c r="Q121" s="344">
        <v>17959480</v>
      </c>
      <c r="R121" s="345" t="s">
        <v>638</v>
      </c>
      <c r="S121" s="364"/>
      <c r="T121" s="277"/>
    </row>
    <row r="122" spans="1:20" ht="102">
      <c r="A122" s="68">
        <v>16</v>
      </c>
      <c r="B122" s="68"/>
      <c r="C122" s="69" t="s">
        <v>40</v>
      </c>
      <c r="D122" s="108">
        <v>45113</v>
      </c>
      <c r="E122" s="108"/>
      <c r="F122" s="192" t="s">
        <v>601</v>
      </c>
      <c r="G122" s="192">
        <v>18624</v>
      </c>
      <c r="H122" s="68"/>
      <c r="I122" s="342" t="s">
        <v>6423</v>
      </c>
      <c r="J122" s="68"/>
      <c r="K122" s="68"/>
      <c r="L122" s="68"/>
      <c r="M122" s="68"/>
      <c r="N122" s="343">
        <v>281.20999999999998</v>
      </c>
      <c r="O122" s="343">
        <v>0</v>
      </c>
      <c r="P122" s="344">
        <v>1929.1</v>
      </c>
      <c r="Q122" s="344">
        <v>0</v>
      </c>
      <c r="R122" s="345" t="s">
        <v>638</v>
      </c>
      <c r="S122" s="364"/>
      <c r="T122" s="277"/>
    </row>
    <row r="123" spans="1:20" ht="76.5">
      <c r="A123" s="68">
        <v>10</v>
      </c>
      <c r="B123" s="68"/>
      <c r="C123" s="69" t="s">
        <v>38</v>
      </c>
      <c r="D123" s="108">
        <v>45114</v>
      </c>
      <c r="E123" s="108"/>
      <c r="F123" s="192" t="s">
        <v>6</v>
      </c>
      <c r="G123" s="192">
        <v>2332203</v>
      </c>
      <c r="H123" s="68"/>
      <c r="I123" s="342" t="s">
        <v>6424</v>
      </c>
      <c r="J123" s="68"/>
      <c r="K123" s="68"/>
      <c r="L123" s="68"/>
      <c r="M123" s="68"/>
      <c r="N123" s="343">
        <v>0</v>
      </c>
      <c r="O123" s="343">
        <v>10449.73</v>
      </c>
      <c r="P123" s="344">
        <v>0</v>
      </c>
      <c r="Q123" s="344">
        <v>71685.149999999994</v>
      </c>
      <c r="R123" s="345" t="s">
        <v>638</v>
      </c>
      <c r="S123" s="364"/>
      <c r="T123" s="277"/>
    </row>
    <row r="124" spans="1:20" ht="76.5">
      <c r="A124" s="68">
        <v>10</v>
      </c>
      <c r="B124" s="68"/>
      <c r="C124" s="69" t="s">
        <v>38</v>
      </c>
      <c r="D124" s="108">
        <v>45118</v>
      </c>
      <c r="E124" s="108"/>
      <c r="F124" s="192" t="s">
        <v>6</v>
      </c>
      <c r="G124" s="192">
        <v>2335542</v>
      </c>
      <c r="H124" s="68"/>
      <c r="I124" s="342" t="s">
        <v>6425</v>
      </c>
      <c r="J124" s="68"/>
      <c r="K124" s="68"/>
      <c r="L124" s="68"/>
      <c r="M124" s="68"/>
      <c r="N124" s="343">
        <v>0</v>
      </c>
      <c r="O124" s="343">
        <v>1406.93</v>
      </c>
      <c r="P124" s="344">
        <v>0</v>
      </c>
      <c r="Q124" s="344">
        <v>9651.5400000000009</v>
      </c>
      <c r="R124" s="345" t="s">
        <v>638</v>
      </c>
      <c r="S124" s="364"/>
      <c r="T124" s="277"/>
    </row>
    <row r="125" spans="1:20" ht="76.5">
      <c r="A125" s="68">
        <v>10</v>
      </c>
      <c r="B125" s="68"/>
      <c r="C125" s="69" t="s">
        <v>38</v>
      </c>
      <c r="D125" s="108">
        <v>45118</v>
      </c>
      <c r="E125" s="108"/>
      <c r="F125" s="192" t="s">
        <v>6</v>
      </c>
      <c r="G125" s="192">
        <v>2335544</v>
      </c>
      <c r="H125" s="68"/>
      <c r="I125" s="342" t="s">
        <v>6426</v>
      </c>
      <c r="J125" s="68"/>
      <c r="K125" s="68"/>
      <c r="L125" s="68"/>
      <c r="M125" s="68"/>
      <c r="N125" s="343">
        <v>0</v>
      </c>
      <c r="O125" s="343">
        <v>3246.48</v>
      </c>
      <c r="P125" s="344">
        <v>0</v>
      </c>
      <c r="Q125" s="344">
        <v>22270.85</v>
      </c>
      <c r="R125" s="345" t="s">
        <v>638</v>
      </c>
      <c r="S125" s="364"/>
      <c r="T125" s="277"/>
    </row>
    <row r="126" spans="1:20" ht="76.5">
      <c r="A126" s="68">
        <v>10</v>
      </c>
      <c r="B126" s="68"/>
      <c r="C126" s="69" t="s">
        <v>38</v>
      </c>
      <c r="D126" s="108">
        <v>45118</v>
      </c>
      <c r="E126" s="108"/>
      <c r="F126" s="192" t="s">
        <v>6</v>
      </c>
      <c r="G126" s="192">
        <v>2335546</v>
      </c>
      <c r="H126" s="68"/>
      <c r="I126" s="342" t="s">
        <v>6427</v>
      </c>
      <c r="J126" s="68"/>
      <c r="K126" s="68"/>
      <c r="L126" s="68"/>
      <c r="M126" s="68"/>
      <c r="N126" s="343">
        <v>0</v>
      </c>
      <c r="O126" s="343">
        <v>1472.63</v>
      </c>
      <c r="P126" s="344">
        <v>0</v>
      </c>
      <c r="Q126" s="344">
        <v>10102.24</v>
      </c>
      <c r="R126" s="345" t="s">
        <v>638</v>
      </c>
      <c r="S126" s="364"/>
      <c r="T126" s="277"/>
    </row>
    <row r="127" spans="1:20" ht="63.75">
      <c r="A127" s="68">
        <v>10</v>
      </c>
      <c r="B127" s="68"/>
      <c r="C127" s="69" t="s">
        <v>38</v>
      </c>
      <c r="D127" s="108">
        <v>45118</v>
      </c>
      <c r="E127" s="108"/>
      <c r="F127" s="192" t="s">
        <v>6</v>
      </c>
      <c r="G127" s="192">
        <v>2335710</v>
      </c>
      <c r="H127" s="68"/>
      <c r="I127" s="342" t="s">
        <v>6428</v>
      </c>
      <c r="J127" s="68"/>
      <c r="K127" s="68"/>
      <c r="L127" s="68"/>
      <c r="M127" s="68"/>
      <c r="N127" s="343">
        <v>0</v>
      </c>
      <c r="O127" s="343">
        <v>57209</v>
      </c>
      <c r="P127" s="344">
        <v>0</v>
      </c>
      <c r="Q127" s="344">
        <v>392453.74</v>
      </c>
      <c r="R127" s="345" t="s">
        <v>638</v>
      </c>
      <c r="S127" s="364"/>
      <c r="T127" s="277"/>
    </row>
    <row r="128" spans="1:20" ht="63.75">
      <c r="A128" s="68">
        <v>10</v>
      </c>
      <c r="B128" s="68"/>
      <c r="C128" s="69" t="s">
        <v>38</v>
      </c>
      <c r="D128" s="108">
        <v>45119</v>
      </c>
      <c r="E128" s="108"/>
      <c r="F128" s="192" t="s">
        <v>6</v>
      </c>
      <c r="G128" s="192">
        <v>2337490</v>
      </c>
      <c r="H128" s="68"/>
      <c r="I128" s="342" t="s">
        <v>6429</v>
      </c>
      <c r="J128" s="68"/>
      <c r="K128" s="68"/>
      <c r="L128" s="68"/>
      <c r="M128" s="68"/>
      <c r="N128" s="343">
        <v>0</v>
      </c>
      <c r="O128" s="343">
        <v>1321.29</v>
      </c>
      <c r="P128" s="344">
        <v>0</v>
      </c>
      <c r="Q128" s="344">
        <v>9064.0499999999993</v>
      </c>
      <c r="R128" s="345" t="s">
        <v>638</v>
      </c>
      <c r="S128" s="364"/>
      <c r="T128" s="277"/>
    </row>
    <row r="129" spans="1:20" ht="76.5">
      <c r="A129" s="68">
        <v>10</v>
      </c>
      <c r="B129" s="68"/>
      <c r="C129" s="69" t="s">
        <v>38</v>
      </c>
      <c r="D129" s="108">
        <v>45120</v>
      </c>
      <c r="E129" s="108"/>
      <c r="F129" s="192" t="s">
        <v>6</v>
      </c>
      <c r="G129" s="192">
        <v>2339247</v>
      </c>
      <c r="H129" s="68"/>
      <c r="I129" s="342" t="s">
        <v>6430</v>
      </c>
      <c r="J129" s="68"/>
      <c r="K129" s="68"/>
      <c r="L129" s="68"/>
      <c r="M129" s="68"/>
      <c r="N129" s="343">
        <v>0</v>
      </c>
      <c r="O129" s="343">
        <v>1640.68</v>
      </c>
      <c r="P129" s="344">
        <v>0</v>
      </c>
      <c r="Q129" s="344">
        <v>11255.06</v>
      </c>
      <c r="R129" s="345" t="s">
        <v>638</v>
      </c>
      <c r="S129" s="364"/>
      <c r="T129" s="277"/>
    </row>
    <row r="130" spans="1:20" ht="76.5">
      <c r="A130" s="68">
        <v>10</v>
      </c>
      <c r="B130" s="68"/>
      <c r="C130" s="69" t="s">
        <v>38</v>
      </c>
      <c r="D130" s="108">
        <v>45120</v>
      </c>
      <c r="E130" s="108"/>
      <c r="F130" s="192" t="s">
        <v>6</v>
      </c>
      <c r="G130" s="192">
        <v>2339249</v>
      </c>
      <c r="H130" s="68"/>
      <c r="I130" s="342" t="s">
        <v>6431</v>
      </c>
      <c r="J130" s="68"/>
      <c r="K130" s="68"/>
      <c r="L130" s="68"/>
      <c r="M130" s="68"/>
      <c r="N130" s="343">
        <v>0</v>
      </c>
      <c r="O130" s="343">
        <v>72775</v>
      </c>
      <c r="P130" s="344">
        <v>0</v>
      </c>
      <c r="Q130" s="344">
        <v>499236.5</v>
      </c>
      <c r="R130" s="345" t="s">
        <v>638</v>
      </c>
      <c r="S130" s="364"/>
      <c r="T130" s="277"/>
    </row>
    <row r="131" spans="1:20" ht="76.5">
      <c r="A131" s="68">
        <v>10</v>
      </c>
      <c r="B131" s="68"/>
      <c r="C131" s="69" t="s">
        <v>38</v>
      </c>
      <c r="D131" s="108">
        <v>45120</v>
      </c>
      <c r="E131" s="108"/>
      <c r="F131" s="192" t="s">
        <v>6</v>
      </c>
      <c r="G131" s="192">
        <v>2339251</v>
      </c>
      <c r="H131" s="68"/>
      <c r="I131" s="342" t="s">
        <v>6432</v>
      </c>
      <c r="J131" s="68"/>
      <c r="K131" s="68"/>
      <c r="L131" s="68"/>
      <c r="M131" s="68"/>
      <c r="N131" s="343">
        <v>0</v>
      </c>
      <c r="O131" s="343">
        <v>3086.17</v>
      </c>
      <c r="P131" s="344">
        <v>0</v>
      </c>
      <c r="Q131" s="344">
        <v>21171.13</v>
      </c>
      <c r="R131" s="345" t="s">
        <v>638</v>
      </c>
      <c r="S131" s="364"/>
      <c r="T131" s="277"/>
    </row>
    <row r="132" spans="1:20" ht="76.5">
      <c r="A132" s="68">
        <v>10</v>
      </c>
      <c r="B132" s="68"/>
      <c r="C132" s="69" t="s">
        <v>38</v>
      </c>
      <c r="D132" s="108">
        <v>45120</v>
      </c>
      <c r="E132" s="108"/>
      <c r="F132" s="192" t="s">
        <v>6</v>
      </c>
      <c r="G132" s="192">
        <v>2339253</v>
      </c>
      <c r="H132" s="68"/>
      <c r="I132" s="342" t="s">
        <v>6433</v>
      </c>
      <c r="J132" s="68"/>
      <c r="K132" s="68"/>
      <c r="L132" s="68"/>
      <c r="M132" s="68"/>
      <c r="N132" s="343">
        <v>0</v>
      </c>
      <c r="O132" s="343">
        <v>2169.9699999999998</v>
      </c>
      <c r="P132" s="344">
        <v>0</v>
      </c>
      <c r="Q132" s="344">
        <v>14885.99</v>
      </c>
      <c r="R132" s="345" t="s">
        <v>638</v>
      </c>
      <c r="S132" s="364"/>
      <c r="T132" s="277"/>
    </row>
    <row r="133" spans="1:20" ht="76.5">
      <c r="A133" s="68">
        <v>10</v>
      </c>
      <c r="B133" s="68"/>
      <c r="C133" s="69" t="s">
        <v>38</v>
      </c>
      <c r="D133" s="108">
        <v>45120</v>
      </c>
      <c r="E133" s="108"/>
      <c r="F133" s="192" t="s">
        <v>6</v>
      </c>
      <c r="G133" s="192">
        <v>2339255</v>
      </c>
      <c r="H133" s="68"/>
      <c r="I133" s="342" t="s">
        <v>6434</v>
      </c>
      <c r="J133" s="68"/>
      <c r="K133" s="68"/>
      <c r="L133" s="68"/>
      <c r="M133" s="68"/>
      <c r="N133" s="343">
        <v>0</v>
      </c>
      <c r="O133" s="343">
        <v>8120.89</v>
      </c>
      <c r="P133" s="344">
        <v>0</v>
      </c>
      <c r="Q133" s="344">
        <v>55709.31</v>
      </c>
      <c r="R133" s="345" t="s">
        <v>638</v>
      </c>
      <c r="S133" s="364"/>
      <c r="T133" s="277"/>
    </row>
    <row r="134" spans="1:20" ht="63.75">
      <c r="A134" s="68">
        <v>10</v>
      </c>
      <c r="B134" s="68"/>
      <c r="C134" s="69" t="s">
        <v>38</v>
      </c>
      <c r="D134" s="108">
        <v>45120</v>
      </c>
      <c r="E134" s="108"/>
      <c r="F134" s="192" t="s">
        <v>6</v>
      </c>
      <c r="G134" s="192">
        <v>2339257</v>
      </c>
      <c r="H134" s="68"/>
      <c r="I134" s="342" t="s">
        <v>6435</v>
      </c>
      <c r="J134" s="68"/>
      <c r="K134" s="68"/>
      <c r="L134" s="68"/>
      <c r="M134" s="68"/>
      <c r="N134" s="343">
        <v>0</v>
      </c>
      <c r="O134" s="343">
        <v>1422.88</v>
      </c>
      <c r="P134" s="344">
        <v>0</v>
      </c>
      <c r="Q134" s="344">
        <v>9760.9599999999991</v>
      </c>
      <c r="R134" s="345" t="s">
        <v>638</v>
      </c>
      <c r="S134" s="364"/>
      <c r="T134" s="277"/>
    </row>
    <row r="135" spans="1:20" ht="63.75">
      <c r="A135" s="68">
        <v>35</v>
      </c>
      <c r="B135" s="68"/>
      <c r="C135" s="69" t="s">
        <v>43</v>
      </c>
      <c r="D135" s="108">
        <v>45121</v>
      </c>
      <c r="E135" s="108"/>
      <c r="F135" s="192" t="s">
        <v>6</v>
      </c>
      <c r="G135" s="192">
        <v>1064217</v>
      </c>
      <c r="H135" s="68"/>
      <c r="I135" s="342" t="s">
        <v>6436</v>
      </c>
      <c r="J135" s="68"/>
      <c r="K135" s="68"/>
      <c r="L135" s="68"/>
      <c r="M135" s="68"/>
      <c r="N135" s="343">
        <v>0</v>
      </c>
      <c r="O135" s="343">
        <v>250000000</v>
      </c>
      <c r="P135" s="344">
        <v>0</v>
      </c>
      <c r="Q135" s="344">
        <v>1715000000</v>
      </c>
      <c r="R135" s="345" t="s">
        <v>638</v>
      </c>
      <c r="S135" s="364"/>
      <c r="T135" s="277"/>
    </row>
    <row r="136" spans="1:20" ht="76.5">
      <c r="A136" s="68">
        <v>10</v>
      </c>
      <c r="B136" s="68"/>
      <c r="C136" s="69" t="s">
        <v>38</v>
      </c>
      <c r="D136" s="108">
        <v>45121</v>
      </c>
      <c r="E136" s="108"/>
      <c r="F136" s="192" t="s">
        <v>6</v>
      </c>
      <c r="G136" s="192">
        <v>2340556</v>
      </c>
      <c r="H136" s="68"/>
      <c r="I136" s="342" t="s">
        <v>6437</v>
      </c>
      <c r="J136" s="68"/>
      <c r="K136" s="68"/>
      <c r="L136" s="68"/>
      <c r="M136" s="68"/>
      <c r="N136" s="343">
        <v>0</v>
      </c>
      <c r="O136" s="343">
        <v>21254.89</v>
      </c>
      <c r="P136" s="344">
        <v>0</v>
      </c>
      <c r="Q136" s="344">
        <v>145808.54999999999</v>
      </c>
      <c r="R136" s="345" t="s">
        <v>638</v>
      </c>
      <c r="S136" s="364"/>
      <c r="T136" s="277"/>
    </row>
    <row r="137" spans="1:20" ht="76.5">
      <c r="A137" s="68">
        <v>10</v>
      </c>
      <c r="B137" s="68"/>
      <c r="C137" s="69" t="s">
        <v>38</v>
      </c>
      <c r="D137" s="108">
        <v>45121</v>
      </c>
      <c r="E137" s="108"/>
      <c r="F137" s="192" t="s">
        <v>6</v>
      </c>
      <c r="G137" s="192">
        <v>2340554</v>
      </c>
      <c r="H137" s="68"/>
      <c r="I137" s="342" t="s">
        <v>6438</v>
      </c>
      <c r="J137" s="68"/>
      <c r="K137" s="68"/>
      <c r="L137" s="68"/>
      <c r="M137" s="68"/>
      <c r="N137" s="343">
        <v>0</v>
      </c>
      <c r="O137" s="343">
        <v>8214.67</v>
      </c>
      <c r="P137" s="344">
        <v>0</v>
      </c>
      <c r="Q137" s="344">
        <v>56352.639999999999</v>
      </c>
      <c r="R137" s="345" t="s">
        <v>638</v>
      </c>
      <c r="S137" s="364"/>
      <c r="T137" s="277"/>
    </row>
    <row r="138" spans="1:20" ht="63.75">
      <c r="A138" s="68">
        <v>10</v>
      </c>
      <c r="B138" s="68"/>
      <c r="C138" s="69" t="s">
        <v>38</v>
      </c>
      <c r="D138" s="108">
        <v>45121</v>
      </c>
      <c r="E138" s="108"/>
      <c r="F138" s="192" t="s">
        <v>6</v>
      </c>
      <c r="G138" s="192">
        <v>2340552</v>
      </c>
      <c r="H138" s="68"/>
      <c r="I138" s="342" t="s">
        <v>6439</v>
      </c>
      <c r="J138" s="68"/>
      <c r="K138" s="68"/>
      <c r="L138" s="68"/>
      <c r="M138" s="68"/>
      <c r="N138" s="343">
        <v>0</v>
      </c>
      <c r="O138" s="343">
        <v>3822.8</v>
      </c>
      <c r="P138" s="344">
        <v>0</v>
      </c>
      <c r="Q138" s="344">
        <v>26224.41</v>
      </c>
      <c r="R138" s="345" t="s">
        <v>638</v>
      </c>
      <c r="S138" s="364"/>
      <c r="T138" s="277"/>
    </row>
    <row r="139" spans="1:20" ht="76.5">
      <c r="A139" s="68">
        <v>10</v>
      </c>
      <c r="B139" s="68"/>
      <c r="C139" s="69" t="s">
        <v>38</v>
      </c>
      <c r="D139" s="108">
        <v>45121</v>
      </c>
      <c r="E139" s="108"/>
      <c r="F139" s="192" t="s">
        <v>6</v>
      </c>
      <c r="G139" s="192">
        <v>2340550</v>
      </c>
      <c r="H139" s="68"/>
      <c r="I139" s="342" t="s">
        <v>6440</v>
      </c>
      <c r="J139" s="68"/>
      <c r="K139" s="68"/>
      <c r="L139" s="68"/>
      <c r="M139" s="68"/>
      <c r="N139" s="343">
        <v>0</v>
      </c>
      <c r="O139" s="343">
        <v>6050.27</v>
      </c>
      <c r="P139" s="344">
        <v>0</v>
      </c>
      <c r="Q139" s="344">
        <v>41504.85</v>
      </c>
      <c r="R139" s="345" t="s">
        <v>638</v>
      </c>
      <c r="S139" s="364"/>
      <c r="T139" s="277"/>
    </row>
    <row r="140" spans="1:20" ht="76.5">
      <c r="A140" s="68">
        <v>291</v>
      </c>
      <c r="B140" s="68"/>
      <c r="C140" s="69" t="s">
        <v>119</v>
      </c>
      <c r="D140" s="108">
        <v>45121</v>
      </c>
      <c r="E140" s="108"/>
      <c r="F140" s="192" t="s">
        <v>6</v>
      </c>
      <c r="G140" s="192">
        <v>2340786</v>
      </c>
      <c r="H140" s="68"/>
      <c r="I140" s="342" t="s">
        <v>6441</v>
      </c>
      <c r="J140" s="68"/>
      <c r="K140" s="68"/>
      <c r="L140" s="68"/>
      <c r="M140" s="68"/>
      <c r="N140" s="343">
        <v>0</v>
      </c>
      <c r="O140" s="343">
        <v>12614038.970000001</v>
      </c>
      <c r="P140" s="344">
        <v>0</v>
      </c>
      <c r="Q140" s="344">
        <v>86532307.329999998</v>
      </c>
      <c r="R140" s="345" t="s">
        <v>638</v>
      </c>
      <c r="S140" s="364"/>
      <c r="T140" s="277"/>
    </row>
    <row r="141" spans="1:20" ht="76.5">
      <c r="A141" s="68">
        <v>291</v>
      </c>
      <c r="B141" s="68"/>
      <c r="C141" s="69" t="s">
        <v>119</v>
      </c>
      <c r="D141" s="108">
        <v>45121</v>
      </c>
      <c r="E141" s="108"/>
      <c r="F141" s="192" t="s">
        <v>6</v>
      </c>
      <c r="G141" s="192">
        <v>2340785</v>
      </c>
      <c r="H141" s="68"/>
      <c r="I141" s="342" t="s">
        <v>6442</v>
      </c>
      <c r="J141" s="68"/>
      <c r="K141" s="68"/>
      <c r="L141" s="68"/>
      <c r="M141" s="68"/>
      <c r="N141" s="343">
        <v>0</v>
      </c>
      <c r="O141" s="343">
        <v>2597806.7200000002</v>
      </c>
      <c r="P141" s="344">
        <v>0</v>
      </c>
      <c r="Q141" s="344">
        <v>17820954.100000001</v>
      </c>
      <c r="R141" s="345" t="s">
        <v>638</v>
      </c>
      <c r="S141" s="364"/>
      <c r="T141" s="277"/>
    </row>
    <row r="142" spans="1:20" ht="102">
      <c r="A142" s="68" t="s">
        <v>542</v>
      </c>
      <c r="B142" s="68"/>
      <c r="C142" s="69" t="s">
        <v>691</v>
      </c>
      <c r="D142" s="108">
        <v>45121</v>
      </c>
      <c r="E142" s="108"/>
      <c r="F142" s="192" t="s">
        <v>10</v>
      </c>
      <c r="G142" s="192">
        <v>1064261</v>
      </c>
      <c r="H142" s="68"/>
      <c r="I142" s="342" t="s">
        <v>6443</v>
      </c>
      <c r="J142" s="68"/>
      <c r="K142" s="68"/>
      <c r="L142" s="68"/>
      <c r="M142" s="68"/>
      <c r="N142" s="343">
        <v>0</v>
      </c>
      <c r="O142" s="343">
        <v>36399.870000000003</v>
      </c>
      <c r="P142" s="344">
        <v>0</v>
      </c>
      <c r="Q142" s="344">
        <v>249703.11</v>
      </c>
      <c r="R142" s="345" t="s">
        <v>638</v>
      </c>
      <c r="S142" s="364"/>
      <c r="T142" s="277"/>
    </row>
    <row r="143" spans="1:20" ht="102">
      <c r="A143" s="68" t="s">
        <v>542</v>
      </c>
      <c r="B143" s="68"/>
      <c r="C143" s="69" t="s">
        <v>691</v>
      </c>
      <c r="D143" s="108">
        <v>45121</v>
      </c>
      <c r="E143" s="108"/>
      <c r="F143" s="192" t="s">
        <v>6</v>
      </c>
      <c r="G143" s="192">
        <v>1064262</v>
      </c>
      <c r="H143" s="68"/>
      <c r="I143" s="342" t="s">
        <v>6443</v>
      </c>
      <c r="J143" s="68"/>
      <c r="K143" s="68"/>
      <c r="L143" s="68"/>
      <c r="M143" s="68"/>
      <c r="N143" s="343">
        <v>0</v>
      </c>
      <c r="O143" s="343">
        <v>13176.75</v>
      </c>
      <c r="P143" s="344">
        <v>0</v>
      </c>
      <c r="Q143" s="344">
        <v>90392.51</v>
      </c>
      <c r="R143" s="345" t="s">
        <v>638</v>
      </c>
      <c r="S143" s="364"/>
      <c r="T143" s="277"/>
    </row>
    <row r="144" spans="1:20" ht="63.75">
      <c r="A144" s="68" t="s">
        <v>542</v>
      </c>
      <c r="B144" s="68"/>
      <c r="C144" s="69" t="s">
        <v>691</v>
      </c>
      <c r="D144" s="108">
        <v>45125</v>
      </c>
      <c r="E144" s="108"/>
      <c r="F144" s="192" t="s">
        <v>19</v>
      </c>
      <c r="G144" s="192">
        <v>17554</v>
      </c>
      <c r="H144" s="68"/>
      <c r="I144" s="342" t="s">
        <v>6444</v>
      </c>
      <c r="J144" s="68"/>
      <c r="K144" s="68"/>
      <c r="L144" s="68"/>
      <c r="M144" s="68"/>
      <c r="N144" s="343">
        <v>1809186.87</v>
      </c>
      <c r="O144" s="343">
        <v>0</v>
      </c>
      <c r="P144" s="344">
        <v>12411021.93</v>
      </c>
      <c r="Q144" s="344">
        <v>0</v>
      </c>
      <c r="R144" s="345" t="s">
        <v>638</v>
      </c>
      <c r="S144" s="364"/>
      <c r="T144" s="277"/>
    </row>
    <row r="145" spans="1:20" ht="76.5">
      <c r="A145" s="68">
        <v>10</v>
      </c>
      <c r="B145" s="68"/>
      <c r="C145" s="69" t="s">
        <v>38</v>
      </c>
      <c r="D145" s="108">
        <v>45125</v>
      </c>
      <c r="E145" s="108"/>
      <c r="F145" s="192" t="s">
        <v>6</v>
      </c>
      <c r="G145" s="192">
        <v>2342585</v>
      </c>
      <c r="H145" s="68"/>
      <c r="I145" s="342" t="s">
        <v>6445</v>
      </c>
      <c r="J145" s="68"/>
      <c r="K145" s="68"/>
      <c r="L145" s="68"/>
      <c r="M145" s="68"/>
      <c r="N145" s="343">
        <v>0</v>
      </c>
      <c r="O145" s="343">
        <v>5448.34</v>
      </c>
      <c r="P145" s="344">
        <v>0</v>
      </c>
      <c r="Q145" s="344">
        <v>37375.61</v>
      </c>
      <c r="R145" s="345" t="s">
        <v>638</v>
      </c>
      <c r="S145" s="364"/>
      <c r="T145" s="277"/>
    </row>
    <row r="146" spans="1:20" ht="76.5">
      <c r="A146" s="68">
        <v>10</v>
      </c>
      <c r="B146" s="68"/>
      <c r="C146" s="69" t="s">
        <v>38</v>
      </c>
      <c r="D146" s="108">
        <v>45125</v>
      </c>
      <c r="E146" s="108"/>
      <c r="F146" s="192" t="s">
        <v>6</v>
      </c>
      <c r="G146" s="192">
        <v>2342587</v>
      </c>
      <c r="H146" s="68"/>
      <c r="I146" s="342" t="s">
        <v>6446</v>
      </c>
      <c r="J146" s="68"/>
      <c r="K146" s="68"/>
      <c r="L146" s="68"/>
      <c r="M146" s="68"/>
      <c r="N146" s="343">
        <v>0</v>
      </c>
      <c r="O146" s="343">
        <v>15738</v>
      </c>
      <c r="P146" s="344">
        <v>0</v>
      </c>
      <c r="Q146" s="344">
        <v>107962.68</v>
      </c>
      <c r="R146" s="345" t="s">
        <v>638</v>
      </c>
      <c r="S146" s="364"/>
      <c r="T146" s="277"/>
    </row>
    <row r="147" spans="1:20" ht="76.5">
      <c r="A147" s="68">
        <v>10</v>
      </c>
      <c r="B147" s="68"/>
      <c r="C147" s="69" t="s">
        <v>38</v>
      </c>
      <c r="D147" s="108">
        <v>45125</v>
      </c>
      <c r="E147" s="108"/>
      <c r="F147" s="192" t="s">
        <v>6</v>
      </c>
      <c r="G147" s="192">
        <v>2342589</v>
      </c>
      <c r="H147" s="68"/>
      <c r="I147" s="342" t="s">
        <v>6447</v>
      </c>
      <c r="J147" s="68"/>
      <c r="K147" s="68"/>
      <c r="L147" s="68"/>
      <c r="M147" s="68"/>
      <c r="N147" s="343">
        <v>0</v>
      </c>
      <c r="O147" s="343">
        <v>42303</v>
      </c>
      <c r="P147" s="344">
        <v>0</v>
      </c>
      <c r="Q147" s="344">
        <v>290198.58</v>
      </c>
      <c r="R147" s="345" t="s">
        <v>638</v>
      </c>
      <c r="S147" s="364"/>
      <c r="T147" s="277"/>
    </row>
    <row r="148" spans="1:20" ht="63.75">
      <c r="A148" s="68">
        <v>253</v>
      </c>
      <c r="B148" s="68"/>
      <c r="C148" s="69" t="s">
        <v>104</v>
      </c>
      <c r="D148" s="108">
        <v>45125</v>
      </c>
      <c r="E148" s="108"/>
      <c r="F148" s="192" t="s">
        <v>6</v>
      </c>
      <c r="G148" s="192">
        <v>2343045</v>
      </c>
      <c r="H148" s="68"/>
      <c r="I148" s="342" t="s">
        <v>6448</v>
      </c>
      <c r="J148" s="68"/>
      <c r="K148" s="68"/>
      <c r="L148" s="68"/>
      <c r="M148" s="68"/>
      <c r="N148" s="343">
        <v>0</v>
      </c>
      <c r="O148" s="343">
        <v>9169279.4299999997</v>
      </c>
      <c r="P148" s="344">
        <v>0</v>
      </c>
      <c r="Q148" s="344">
        <v>62901256.890000001</v>
      </c>
      <c r="R148" s="345" t="s">
        <v>638</v>
      </c>
      <c r="S148" s="364"/>
      <c r="T148" s="277"/>
    </row>
    <row r="149" spans="1:20" ht="63.75">
      <c r="A149" s="68">
        <v>81</v>
      </c>
      <c r="B149" s="68"/>
      <c r="C149" s="69" t="s">
        <v>49</v>
      </c>
      <c r="D149" s="108">
        <v>45125</v>
      </c>
      <c r="E149" s="108"/>
      <c r="F149" s="192" t="s">
        <v>6</v>
      </c>
      <c r="G149" s="192">
        <v>2343046</v>
      </c>
      <c r="H149" s="68"/>
      <c r="I149" s="342" t="s">
        <v>6449</v>
      </c>
      <c r="J149" s="68"/>
      <c r="K149" s="68"/>
      <c r="L149" s="68"/>
      <c r="M149" s="68"/>
      <c r="N149" s="343">
        <v>0</v>
      </c>
      <c r="O149" s="343">
        <v>230000</v>
      </c>
      <c r="P149" s="344">
        <v>0</v>
      </c>
      <c r="Q149" s="344">
        <v>1577800</v>
      </c>
      <c r="R149" s="345" t="s">
        <v>638</v>
      </c>
      <c r="S149" s="364"/>
      <c r="T149" s="277"/>
    </row>
    <row r="150" spans="1:20" ht="76.5">
      <c r="A150" s="68">
        <v>81</v>
      </c>
      <c r="B150" s="68"/>
      <c r="C150" s="69" t="s">
        <v>49</v>
      </c>
      <c r="D150" s="108">
        <v>45125</v>
      </c>
      <c r="E150" s="108"/>
      <c r="F150" s="192" t="s">
        <v>10</v>
      </c>
      <c r="G150" s="192">
        <v>2343046</v>
      </c>
      <c r="H150" s="68"/>
      <c r="I150" s="342" t="s">
        <v>6450</v>
      </c>
      <c r="J150" s="68"/>
      <c r="K150" s="68"/>
      <c r="L150" s="68"/>
      <c r="M150" s="68"/>
      <c r="N150" s="343">
        <v>7.29</v>
      </c>
      <c r="O150" s="343">
        <v>0</v>
      </c>
      <c r="P150" s="344">
        <v>50.01</v>
      </c>
      <c r="Q150" s="344">
        <v>0</v>
      </c>
      <c r="R150" s="345" t="s">
        <v>638</v>
      </c>
      <c r="S150" s="364"/>
      <c r="T150" s="277"/>
    </row>
    <row r="151" spans="1:20" ht="63.75">
      <c r="A151" s="68">
        <v>253</v>
      </c>
      <c r="B151" s="68"/>
      <c r="C151" s="69" t="s">
        <v>104</v>
      </c>
      <c r="D151" s="108">
        <v>45125</v>
      </c>
      <c r="E151" s="108"/>
      <c r="F151" s="192" t="s">
        <v>10</v>
      </c>
      <c r="G151" s="192">
        <v>2343045</v>
      </c>
      <c r="H151" s="68"/>
      <c r="I151" s="342" t="s">
        <v>6451</v>
      </c>
      <c r="J151" s="68"/>
      <c r="K151" s="68"/>
      <c r="L151" s="68"/>
      <c r="M151" s="68"/>
      <c r="N151" s="343">
        <v>7.29</v>
      </c>
      <c r="O151" s="343">
        <v>0</v>
      </c>
      <c r="P151" s="344">
        <v>50.01</v>
      </c>
      <c r="Q151" s="344">
        <v>0</v>
      </c>
      <c r="R151" s="345" t="s">
        <v>638</v>
      </c>
      <c r="S151" s="364"/>
      <c r="T151" s="277"/>
    </row>
    <row r="152" spans="1:20" ht="63.75">
      <c r="A152" s="68">
        <v>10</v>
      </c>
      <c r="B152" s="68"/>
      <c r="C152" s="69" t="s">
        <v>38</v>
      </c>
      <c r="D152" s="108">
        <v>45125</v>
      </c>
      <c r="E152" s="108"/>
      <c r="F152" s="192" t="s">
        <v>6</v>
      </c>
      <c r="G152" s="192">
        <v>2343059</v>
      </c>
      <c r="H152" s="68"/>
      <c r="I152" s="342" t="s">
        <v>6452</v>
      </c>
      <c r="J152" s="68"/>
      <c r="K152" s="68"/>
      <c r="L152" s="68"/>
      <c r="M152" s="68"/>
      <c r="N152" s="343">
        <v>0</v>
      </c>
      <c r="O152" s="343">
        <v>4031.3</v>
      </c>
      <c r="P152" s="344">
        <v>0</v>
      </c>
      <c r="Q152" s="344">
        <v>27654.720000000001</v>
      </c>
      <c r="R152" s="345" t="s">
        <v>638</v>
      </c>
      <c r="S152" s="364"/>
      <c r="T152" s="277"/>
    </row>
    <row r="153" spans="1:20" ht="76.5">
      <c r="A153" s="68">
        <v>10</v>
      </c>
      <c r="B153" s="68"/>
      <c r="C153" s="69" t="s">
        <v>38</v>
      </c>
      <c r="D153" s="108">
        <v>45126</v>
      </c>
      <c r="E153" s="108"/>
      <c r="F153" s="192" t="s">
        <v>6</v>
      </c>
      <c r="G153" s="192">
        <v>2344680</v>
      </c>
      <c r="H153" s="68"/>
      <c r="I153" s="342" t="s">
        <v>6453</v>
      </c>
      <c r="J153" s="68"/>
      <c r="K153" s="68"/>
      <c r="L153" s="68"/>
      <c r="M153" s="68"/>
      <c r="N153" s="343">
        <v>0</v>
      </c>
      <c r="O153" s="343">
        <v>1237.27</v>
      </c>
      <c r="P153" s="344">
        <v>0</v>
      </c>
      <c r="Q153" s="344">
        <v>8487.67</v>
      </c>
      <c r="R153" s="345" t="s">
        <v>638</v>
      </c>
      <c r="S153" s="364"/>
      <c r="T153" s="277"/>
    </row>
    <row r="154" spans="1:20" ht="76.5">
      <c r="A154" s="68">
        <v>10</v>
      </c>
      <c r="B154" s="68"/>
      <c r="C154" s="69" t="s">
        <v>38</v>
      </c>
      <c r="D154" s="108">
        <v>45126</v>
      </c>
      <c r="E154" s="108"/>
      <c r="F154" s="192" t="s">
        <v>6</v>
      </c>
      <c r="G154" s="192">
        <v>2344682</v>
      </c>
      <c r="H154" s="68"/>
      <c r="I154" s="342" t="s">
        <v>6454</v>
      </c>
      <c r="J154" s="68"/>
      <c r="K154" s="68"/>
      <c r="L154" s="68"/>
      <c r="M154" s="68"/>
      <c r="N154" s="343">
        <v>0</v>
      </c>
      <c r="O154" s="343">
        <v>62941.37</v>
      </c>
      <c r="P154" s="344">
        <v>0</v>
      </c>
      <c r="Q154" s="344">
        <v>431777.8</v>
      </c>
      <c r="R154" s="345" t="s">
        <v>638</v>
      </c>
      <c r="S154" s="364"/>
      <c r="T154" s="277"/>
    </row>
    <row r="155" spans="1:20" ht="76.5">
      <c r="A155" s="68">
        <v>10</v>
      </c>
      <c r="B155" s="68"/>
      <c r="C155" s="69" t="s">
        <v>38</v>
      </c>
      <c r="D155" s="108">
        <v>45126</v>
      </c>
      <c r="E155" s="108"/>
      <c r="F155" s="192" t="s">
        <v>6</v>
      </c>
      <c r="G155" s="192">
        <v>2344684</v>
      </c>
      <c r="H155" s="68"/>
      <c r="I155" s="342" t="s">
        <v>6455</v>
      </c>
      <c r="J155" s="68"/>
      <c r="K155" s="68"/>
      <c r="L155" s="68"/>
      <c r="M155" s="68"/>
      <c r="N155" s="343">
        <v>0</v>
      </c>
      <c r="O155" s="343">
        <v>11549.73</v>
      </c>
      <c r="P155" s="344">
        <v>0</v>
      </c>
      <c r="Q155" s="344">
        <v>79231.149999999994</v>
      </c>
      <c r="R155" s="345" t="s">
        <v>638</v>
      </c>
      <c r="S155" s="364"/>
      <c r="T155" s="277"/>
    </row>
    <row r="156" spans="1:20" ht="76.5">
      <c r="A156" s="68">
        <v>10</v>
      </c>
      <c r="B156" s="68"/>
      <c r="C156" s="69" t="s">
        <v>38</v>
      </c>
      <c r="D156" s="108">
        <v>45126</v>
      </c>
      <c r="E156" s="108"/>
      <c r="F156" s="192" t="s">
        <v>6</v>
      </c>
      <c r="G156" s="192">
        <v>2344692</v>
      </c>
      <c r="H156" s="68"/>
      <c r="I156" s="342" t="s">
        <v>6456</v>
      </c>
      <c r="J156" s="68"/>
      <c r="K156" s="68"/>
      <c r="L156" s="68"/>
      <c r="M156" s="68"/>
      <c r="N156" s="343">
        <v>0</v>
      </c>
      <c r="O156" s="343">
        <v>1946.3</v>
      </c>
      <c r="P156" s="344">
        <v>0</v>
      </c>
      <c r="Q156" s="344">
        <v>13351.62</v>
      </c>
      <c r="R156" s="345" t="s">
        <v>638</v>
      </c>
      <c r="S156" s="364"/>
      <c r="T156" s="277"/>
    </row>
    <row r="157" spans="1:20" ht="76.5">
      <c r="A157" s="68">
        <v>10</v>
      </c>
      <c r="B157" s="68"/>
      <c r="C157" s="69" t="s">
        <v>38</v>
      </c>
      <c r="D157" s="108">
        <v>45126</v>
      </c>
      <c r="E157" s="108"/>
      <c r="F157" s="192" t="s">
        <v>6</v>
      </c>
      <c r="G157" s="192">
        <v>2344688</v>
      </c>
      <c r="H157" s="68"/>
      <c r="I157" s="342" t="s">
        <v>6457</v>
      </c>
      <c r="J157" s="68"/>
      <c r="K157" s="68"/>
      <c r="L157" s="68"/>
      <c r="M157" s="68"/>
      <c r="N157" s="343">
        <v>0</v>
      </c>
      <c r="O157" s="343">
        <v>2377.6999999999998</v>
      </c>
      <c r="P157" s="344">
        <v>0</v>
      </c>
      <c r="Q157" s="344">
        <v>16311.02</v>
      </c>
      <c r="R157" s="345" t="s">
        <v>638</v>
      </c>
      <c r="S157" s="364"/>
      <c r="T157" s="277"/>
    </row>
    <row r="158" spans="1:20" ht="76.5">
      <c r="A158" s="68">
        <v>10</v>
      </c>
      <c r="B158" s="68"/>
      <c r="C158" s="69" t="s">
        <v>38</v>
      </c>
      <c r="D158" s="108">
        <v>45126</v>
      </c>
      <c r="E158" s="108"/>
      <c r="F158" s="192" t="s">
        <v>6</v>
      </c>
      <c r="G158" s="192">
        <v>2344690</v>
      </c>
      <c r="H158" s="68"/>
      <c r="I158" s="342" t="s">
        <v>6458</v>
      </c>
      <c r="J158" s="68"/>
      <c r="K158" s="68"/>
      <c r="L158" s="68"/>
      <c r="M158" s="68"/>
      <c r="N158" s="343">
        <v>0</v>
      </c>
      <c r="O158" s="343">
        <v>72063.41</v>
      </c>
      <c r="P158" s="344">
        <v>0</v>
      </c>
      <c r="Q158" s="344">
        <v>494354.99</v>
      </c>
      <c r="R158" s="345" t="s">
        <v>638</v>
      </c>
      <c r="S158" s="364"/>
      <c r="T158" s="277"/>
    </row>
    <row r="159" spans="1:20" ht="76.5">
      <c r="A159" s="68">
        <v>10</v>
      </c>
      <c r="B159" s="68"/>
      <c r="C159" s="69" t="s">
        <v>38</v>
      </c>
      <c r="D159" s="108">
        <v>45126</v>
      </c>
      <c r="E159" s="108"/>
      <c r="F159" s="192" t="s">
        <v>6</v>
      </c>
      <c r="G159" s="192">
        <v>2344694</v>
      </c>
      <c r="H159" s="68"/>
      <c r="I159" s="342" t="s">
        <v>6459</v>
      </c>
      <c r="J159" s="68"/>
      <c r="K159" s="68"/>
      <c r="L159" s="68"/>
      <c r="M159" s="68"/>
      <c r="N159" s="343">
        <v>0</v>
      </c>
      <c r="O159" s="343">
        <v>885.79</v>
      </c>
      <c r="P159" s="344">
        <v>0</v>
      </c>
      <c r="Q159" s="344">
        <v>6076.52</v>
      </c>
      <c r="R159" s="345" t="s">
        <v>638</v>
      </c>
      <c r="S159" s="364"/>
      <c r="T159" s="277"/>
    </row>
    <row r="160" spans="1:20" ht="76.5">
      <c r="A160" s="68">
        <v>10</v>
      </c>
      <c r="B160" s="68"/>
      <c r="C160" s="69" t="s">
        <v>38</v>
      </c>
      <c r="D160" s="108">
        <v>45126</v>
      </c>
      <c r="E160" s="108"/>
      <c r="F160" s="192" t="s">
        <v>6</v>
      </c>
      <c r="G160" s="192">
        <v>2344686</v>
      </c>
      <c r="H160" s="68"/>
      <c r="I160" s="342" t="s">
        <v>6460</v>
      </c>
      <c r="J160" s="68"/>
      <c r="K160" s="68"/>
      <c r="L160" s="68"/>
      <c r="M160" s="68"/>
      <c r="N160" s="343">
        <v>0</v>
      </c>
      <c r="O160" s="343">
        <v>38388.6</v>
      </c>
      <c r="P160" s="344">
        <v>0</v>
      </c>
      <c r="Q160" s="344">
        <v>263345.8</v>
      </c>
      <c r="R160" s="345" t="s">
        <v>638</v>
      </c>
      <c r="S160" s="364"/>
      <c r="T160" s="277"/>
    </row>
    <row r="161" spans="1:20" ht="76.5">
      <c r="A161" s="68">
        <v>514</v>
      </c>
      <c r="B161" s="68"/>
      <c r="C161" s="69" t="s">
        <v>161</v>
      </c>
      <c r="D161" s="108">
        <v>45127</v>
      </c>
      <c r="E161" s="108"/>
      <c r="F161" s="192" t="s">
        <v>6</v>
      </c>
      <c r="G161" s="192">
        <v>1847017</v>
      </c>
      <c r="H161" s="68"/>
      <c r="I161" s="342" t="s">
        <v>6461</v>
      </c>
      <c r="J161" s="68"/>
      <c r="K161" s="68"/>
      <c r="L161" s="68"/>
      <c r="M161" s="68"/>
      <c r="N161" s="343">
        <v>0</v>
      </c>
      <c r="O161" s="343">
        <v>463032.54</v>
      </c>
      <c r="P161" s="344">
        <v>0</v>
      </c>
      <c r="Q161" s="344">
        <v>3176403.22</v>
      </c>
      <c r="R161" s="345" t="s">
        <v>638</v>
      </c>
      <c r="S161" s="364"/>
      <c r="T161" s="277"/>
    </row>
    <row r="162" spans="1:20" ht="76.5">
      <c r="A162" s="68">
        <v>514</v>
      </c>
      <c r="B162" s="68"/>
      <c r="C162" s="69" t="s">
        <v>161</v>
      </c>
      <c r="D162" s="108">
        <v>45127</v>
      </c>
      <c r="E162" s="108"/>
      <c r="F162" s="192" t="s">
        <v>6</v>
      </c>
      <c r="G162" s="192">
        <v>1847024</v>
      </c>
      <c r="H162" s="68"/>
      <c r="I162" s="342" t="s">
        <v>6462</v>
      </c>
      <c r="J162" s="68"/>
      <c r="K162" s="68"/>
      <c r="L162" s="68"/>
      <c r="M162" s="68"/>
      <c r="N162" s="343">
        <v>0</v>
      </c>
      <c r="O162" s="343">
        <v>57228.74</v>
      </c>
      <c r="P162" s="344">
        <v>0</v>
      </c>
      <c r="Q162" s="344">
        <v>392589.16</v>
      </c>
      <c r="R162" s="345" t="s">
        <v>638</v>
      </c>
      <c r="S162" s="364"/>
      <c r="T162" s="277"/>
    </row>
    <row r="163" spans="1:20" ht="76.5">
      <c r="A163" s="68" t="s">
        <v>542</v>
      </c>
      <c r="B163" s="68"/>
      <c r="C163" s="69" t="s">
        <v>691</v>
      </c>
      <c r="D163" s="108">
        <v>45128</v>
      </c>
      <c r="E163" s="108"/>
      <c r="F163" s="192" t="s">
        <v>12</v>
      </c>
      <c r="G163" s="192">
        <v>17630</v>
      </c>
      <c r="H163" s="68"/>
      <c r="I163" s="342" t="s">
        <v>6463</v>
      </c>
      <c r="J163" s="68"/>
      <c r="K163" s="68"/>
      <c r="L163" s="68"/>
      <c r="M163" s="68"/>
      <c r="N163" s="343">
        <v>10</v>
      </c>
      <c r="O163" s="343">
        <v>0</v>
      </c>
      <c r="P163" s="344">
        <v>68.599999999999994</v>
      </c>
      <c r="Q163" s="344">
        <v>0</v>
      </c>
      <c r="R163" s="345" t="s">
        <v>638</v>
      </c>
      <c r="S163" s="364"/>
      <c r="T163" s="277"/>
    </row>
    <row r="164" spans="1:20" ht="76.5">
      <c r="A164" s="68" t="s">
        <v>542</v>
      </c>
      <c r="B164" s="68"/>
      <c r="C164" s="69" t="s">
        <v>691</v>
      </c>
      <c r="D164" s="108">
        <v>45128</v>
      </c>
      <c r="E164" s="108"/>
      <c r="F164" s="192" t="s">
        <v>12</v>
      </c>
      <c r="G164" s="192">
        <v>17591</v>
      </c>
      <c r="H164" s="68"/>
      <c r="I164" s="342" t="s">
        <v>6464</v>
      </c>
      <c r="J164" s="68"/>
      <c r="K164" s="68"/>
      <c r="L164" s="68"/>
      <c r="M164" s="68"/>
      <c r="N164" s="343">
        <v>10</v>
      </c>
      <c r="O164" s="343">
        <v>0</v>
      </c>
      <c r="P164" s="344">
        <v>68.599999999999994</v>
      </c>
      <c r="Q164" s="344">
        <v>0</v>
      </c>
      <c r="R164" s="345" t="s">
        <v>638</v>
      </c>
      <c r="S164" s="364"/>
      <c r="T164" s="277"/>
    </row>
    <row r="165" spans="1:20" ht="76.5">
      <c r="A165" s="68" t="s">
        <v>542</v>
      </c>
      <c r="B165" s="68"/>
      <c r="C165" s="69" t="s">
        <v>691</v>
      </c>
      <c r="D165" s="108">
        <v>45128</v>
      </c>
      <c r="E165" s="108"/>
      <c r="F165" s="192" t="s">
        <v>12</v>
      </c>
      <c r="G165" s="192">
        <v>17629</v>
      </c>
      <c r="H165" s="68"/>
      <c r="I165" s="342" t="s">
        <v>6465</v>
      </c>
      <c r="J165" s="68"/>
      <c r="K165" s="68"/>
      <c r="L165" s="68"/>
      <c r="M165" s="68"/>
      <c r="N165" s="343">
        <v>10</v>
      </c>
      <c r="O165" s="343">
        <v>0</v>
      </c>
      <c r="P165" s="344">
        <v>68.599999999999994</v>
      </c>
      <c r="Q165" s="344">
        <v>0</v>
      </c>
      <c r="R165" s="345" t="s">
        <v>638</v>
      </c>
      <c r="S165" s="364"/>
      <c r="T165" s="277"/>
    </row>
    <row r="166" spans="1:20" ht="63.75">
      <c r="A166" s="68">
        <v>291</v>
      </c>
      <c r="B166" s="68"/>
      <c r="C166" s="69" t="s">
        <v>119</v>
      </c>
      <c r="D166" s="108">
        <v>45128</v>
      </c>
      <c r="E166" s="108"/>
      <c r="F166" s="192" t="s">
        <v>6</v>
      </c>
      <c r="G166" s="192">
        <v>2347512</v>
      </c>
      <c r="H166" s="68"/>
      <c r="I166" s="342" t="s">
        <v>6466</v>
      </c>
      <c r="J166" s="68"/>
      <c r="K166" s="68"/>
      <c r="L166" s="68"/>
      <c r="M166" s="68"/>
      <c r="N166" s="343">
        <v>0</v>
      </c>
      <c r="O166" s="343">
        <v>328812.48</v>
      </c>
      <c r="P166" s="344">
        <v>0</v>
      </c>
      <c r="Q166" s="344">
        <v>2255653.61</v>
      </c>
      <c r="R166" s="345" t="s">
        <v>638</v>
      </c>
      <c r="S166" s="364"/>
      <c r="T166" s="277"/>
    </row>
    <row r="167" spans="1:20" ht="76.5">
      <c r="A167" s="68">
        <v>10</v>
      </c>
      <c r="B167" s="68"/>
      <c r="C167" s="69" t="s">
        <v>38</v>
      </c>
      <c r="D167" s="108">
        <v>45128</v>
      </c>
      <c r="E167" s="108"/>
      <c r="F167" s="192" t="s">
        <v>6</v>
      </c>
      <c r="G167" s="192">
        <v>2347513</v>
      </c>
      <c r="H167" s="68"/>
      <c r="I167" s="342" t="s">
        <v>6467</v>
      </c>
      <c r="J167" s="68"/>
      <c r="K167" s="68"/>
      <c r="L167" s="68"/>
      <c r="M167" s="68"/>
      <c r="N167" s="343">
        <v>0</v>
      </c>
      <c r="O167" s="343">
        <v>29339.49</v>
      </c>
      <c r="P167" s="344">
        <v>0</v>
      </c>
      <c r="Q167" s="344">
        <v>201268.9</v>
      </c>
      <c r="R167" s="345" t="s">
        <v>638</v>
      </c>
      <c r="S167" s="364"/>
      <c r="T167" s="277"/>
    </row>
    <row r="168" spans="1:20" ht="76.5">
      <c r="A168" s="68">
        <v>10</v>
      </c>
      <c r="B168" s="68"/>
      <c r="C168" s="69" t="s">
        <v>38</v>
      </c>
      <c r="D168" s="108">
        <v>45128</v>
      </c>
      <c r="E168" s="108"/>
      <c r="F168" s="192" t="s">
        <v>6</v>
      </c>
      <c r="G168" s="192">
        <v>2347515</v>
      </c>
      <c r="H168" s="68"/>
      <c r="I168" s="342" t="s">
        <v>6468</v>
      </c>
      <c r="J168" s="68"/>
      <c r="K168" s="68"/>
      <c r="L168" s="68"/>
      <c r="M168" s="68"/>
      <c r="N168" s="343">
        <v>0</v>
      </c>
      <c r="O168" s="343">
        <v>57465</v>
      </c>
      <c r="P168" s="344">
        <v>0</v>
      </c>
      <c r="Q168" s="344">
        <v>394209.9</v>
      </c>
      <c r="R168" s="345" t="s">
        <v>638</v>
      </c>
      <c r="S168" s="364"/>
      <c r="T168" s="277"/>
    </row>
    <row r="169" spans="1:20" ht="76.5">
      <c r="A169" s="68">
        <v>10</v>
      </c>
      <c r="B169" s="68"/>
      <c r="C169" s="69" t="s">
        <v>38</v>
      </c>
      <c r="D169" s="108">
        <v>45128</v>
      </c>
      <c r="E169" s="108"/>
      <c r="F169" s="192" t="s">
        <v>6</v>
      </c>
      <c r="G169" s="192">
        <v>2347517</v>
      </c>
      <c r="H169" s="68"/>
      <c r="I169" s="342" t="s">
        <v>6469</v>
      </c>
      <c r="J169" s="68"/>
      <c r="K169" s="68"/>
      <c r="L169" s="68"/>
      <c r="M169" s="68"/>
      <c r="N169" s="343">
        <v>0</v>
      </c>
      <c r="O169" s="343">
        <v>18663.55</v>
      </c>
      <c r="P169" s="344">
        <v>0</v>
      </c>
      <c r="Q169" s="344">
        <v>128031.95</v>
      </c>
      <c r="R169" s="345" t="s">
        <v>638</v>
      </c>
      <c r="S169" s="364"/>
      <c r="T169" s="277"/>
    </row>
    <row r="170" spans="1:20" ht="76.5">
      <c r="A170" s="68">
        <v>10</v>
      </c>
      <c r="B170" s="68"/>
      <c r="C170" s="69" t="s">
        <v>38</v>
      </c>
      <c r="D170" s="108">
        <v>45128</v>
      </c>
      <c r="E170" s="108"/>
      <c r="F170" s="192" t="s">
        <v>6</v>
      </c>
      <c r="G170" s="192">
        <v>2347519</v>
      </c>
      <c r="H170" s="68"/>
      <c r="I170" s="342" t="s">
        <v>6470</v>
      </c>
      <c r="J170" s="68"/>
      <c r="K170" s="68"/>
      <c r="L170" s="68"/>
      <c r="M170" s="68"/>
      <c r="N170" s="343">
        <v>0</v>
      </c>
      <c r="O170" s="343">
        <v>3926.02</v>
      </c>
      <c r="P170" s="344">
        <v>0</v>
      </c>
      <c r="Q170" s="344">
        <v>26932.5</v>
      </c>
      <c r="R170" s="345" t="s">
        <v>638</v>
      </c>
      <c r="S170" s="364"/>
      <c r="T170" s="277"/>
    </row>
    <row r="171" spans="1:20" ht="76.5">
      <c r="A171" s="68">
        <v>10</v>
      </c>
      <c r="B171" s="68"/>
      <c r="C171" s="69" t="s">
        <v>38</v>
      </c>
      <c r="D171" s="108">
        <v>45128</v>
      </c>
      <c r="E171" s="108"/>
      <c r="F171" s="192" t="s">
        <v>6</v>
      </c>
      <c r="G171" s="192">
        <v>2347521</v>
      </c>
      <c r="H171" s="68"/>
      <c r="I171" s="342" t="s">
        <v>6471</v>
      </c>
      <c r="J171" s="68"/>
      <c r="K171" s="68"/>
      <c r="L171" s="68"/>
      <c r="M171" s="68"/>
      <c r="N171" s="343">
        <v>0</v>
      </c>
      <c r="O171" s="343">
        <v>1790</v>
      </c>
      <c r="P171" s="344">
        <v>0</v>
      </c>
      <c r="Q171" s="344">
        <v>12279.4</v>
      </c>
      <c r="R171" s="345" t="s">
        <v>638</v>
      </c>
      <c r="S171" s="364"/>
      <c r="T171" s="277"/>
    </row>
    <row r="172" spans="1:20" ht="51">
      <c r="A172" s="68" t="s">
        <v>542</v>
      </c>
      <c r="B172" s="68"/>
      <c r="C172" s="69" t="s">
        <v>691</v>
      </c>
      <c r="D172" s="108">
        <v>45131</v>
      </c>
      <c r="E172" s="108"/>
      <c r="F172" s="192" t="s">
        <v>19</v>
      </c>
      <c r="G172" s="192">
        <v>17609</v>
      </c>
      <c r="H172" s="68"/>
      <c r="I172" s="342" t="s">
        <v>6472</v>
      </c>
      <c r="J172" s="68"/>
      <c r="K172" s="68"/>
      <c r="L172" s="68"/>
      <c r="M172" s="68"/>
      <c r="N172" s="343">
        <v>3250898.03</v>
      </c>
      <c r="O172" s="343">
        <v>0</v>
      </c>
      <c r="P172" s="344">
        <v>22301160.489999998</v>
      </c>
      <c r="Q172" s="344">
        <v>0</v>
      </c>
      <c r="R172" s="345" t="s">
        <v>638</v>
      </c>
      <c r="S172" s="364"/>
      <c r="T172" s="277"/>
    </row>
    <row r="173" spans="1:20" ht="51">
      <c r="A173" s="68" t="s">
        <v>542</v>
      </c>
      <c r="B173" s="68"/>
      <c r="C173" s="69" t="s">
        <v>691</v>
      </c>
      <c r="D173" s="108">
        <v>45131</v>
      </c>
      <c r="E173" s="108"/>
      <c r="F173" s="192" t="s">
        <v>19</v>
      </c>
      <c r="G173" s="192">
        <v>17590</v>
      </c>
      <c r="H173" s="68"/>
      <c r="I173" s="342" t="s">
        <v>6473</v>
      </c>
      <c r="J173" s="68"/>
      <c r="K173" s="68"/>
      <c r="L173" s="68"/>
      <c r="M173" s="68"/>
      <c r="N173" s="343">
        <v>26282.19</v>
      </c>
      <c r="O173" s="343">
        <v>0</v>
      </c>
      <c r="P173" s="344">
        <v>180295.82</v>
      </c>
      <c r="Q173" s="344">
        <v>0</v>
      </c>
      <c r="R173" s="345" t="s">
        <v>638</v>
      </c>
      <c r="S173" s="364"/>
      <c r="T173" s="277"/>
    </row>
    <row r="174" spans="1:20" ht="102">
      <c r="A174" s="68">
        <v>197</v>
      </c>
      <c r="B174" s="68"/>
      <c r="C174" s="69" t="s">
        <v>746</v>
      </c>
      <c r="D174" s="108">
        <v>45131</v>
      </c>
      <c r="E174" s="108"/>
      <c r="F174" s="192" t="s">
        <v>6</v>
      </c>
      <c r="G174" s="192">
        <v>18797</v>
      </c>
      <c r="H174" s="68"/>
      <c r="I174" s="342" t="s">
        <v>6474</v>
      </c>
      <c r="J174" s="68"/>
      <c r="K174" s="68"/>
      <c r="L174" s="68"/>
      <c r="M174" s="68"/>
      <c r="N174" s="343">
        <v>0</v>
      </c>
      <c r="O174" s="343">
        <v>26.57</v>
      </c>
      <c r="P174" s="344">
        <v>0</v>
      </c>
      <c r="Q174" s="344">
        <v>182.27</v>
      </c>
      <c r="R174" s="345" t="s">
        <v>638</v>
      </c>
      <c r="S174" s="364"/>
      <c r="T174" s="277"/>
    </row>
    <row r="175" spans="1:20" ht="63.75">
      <c r="A175" s="68">
        <v>10</v>
      </c>
      <c r="B175" s="68"/>
      <c r="C175" s="69" t="s">
        <v>38</v>
      </c>
      <c r="D175" s="108">
        <v>45131</v>
      </c>
      <c r="E175" s="108"/>
      <c r="F175" s="192" t="s">
        <v>6</v>
      </c>
      <c r="G175" s="192">
        <v>2349635</v>
      </c>
      <c r="H175" s="68"/>
      <c r="I175" s="342" t="s">
        <v>6475</v>
      </c>
      <c r="J175" s="68"/>
      <c r="K175" s="68"/>
      <c r="L175" s="68"/>
      <c r="M175" s="68"/>
      <c r="N175" s="343">
        <v>0</v>
      </c>
      <c r="O175" s="343">
        <v>20050.05</v>
      </c>
      <c r="P175" s="344">
        <v>0</v>
      </c>
      <c r="Q175" s="344">
        <v>137543.34</v>
      </c>
      <c r="R175" s="345" t="s">
        <v>638</v>
      </c>
      <c r="S175" s="364"/>
      <c r="T175" s="277"/>
    </row>
    <row r="176" spans="1:20" ht="63.75">
      <c r="A176" s="68">
        <v>10</v>
      </c>
      <c r="B176" s="68"/>
      <c r="C176" s="69" t="s">
        <v>38</v>
      </c>
      <c r="D176" s="108">
        <v>45131</v>
      </c>
      <c r="E176" s="108"/>
      <c r="F176" s="192" t="s">
        <v>6</v>
      </c>
      <c r="G176" s="192">
        <v>2349637</v>
      </c>
      <c r="H176" s="68"/>
      <c r="I176" s="342" t="s">
        <v>6476</v>
      </c>
      <c r="J176" s="68"/>
      <c r="K176" s="68"/>
      <c r="L176" s="68"/>
      <c r="M176" s="68"/>
      <c r="N176" s="343">
        <v>0</v>
      </c>
      <c r="O176" s="343">
        <v>23042.57</v>
      </c>
      <c r="P176" s="344">
        <v>0</v>
      </c>
      <c r="Q176" s="344">
        <v>158072.03</v>
      </c>
      <c r="R176" s="345" t="s">
        <v>638</v>
      </c>
      <c r="S176" s="364"/>
      <c r="T176" s="277"/>
    </row>
    <row r="177" spans="1:20" ht="63.75">
      <c r="A177" s="68">
        <v>10</v>
      </c>
      <c r="B177" s="68"/>
      <c r="C177" s="69" t="s">
        <v>38</v>
      </c>
      <c r="D177" s="108">
        <v>45131</v>
      </c>
      <c r="E177" s="108"/>
      <c r="F177" s="192" t="s">
        <v>6</v>
      </c>
      <c r="G177" s="192">
        <v>2349639</v>
      </c>
      <c r="H177" s="68"/>
      <c r="I177" s="342" t="s">
        <v>6477</v>
      </c>
      <c r="J177" s="68"/>
      <c r="K177" s="68"/>
      <c r="L177" s="68"/>
      <c r="M177" s="68"/>
      <c r="N177" s="343">
        <v>0</v>
      </c>
      <c r="O177" s="343">
        <v>2087.2199999999998</v>
      </c>
      <c r="P177" s="344">
        <v>0</v>
      </c>
      <c r="Q177" s="344">
        <v>14318.33</v>
      </c>
      <c r="R177" s="345" t="s">
        <v>638</v>
      </c>
      <c r="S177" s="364"/>
      <c r="T177" s="277"/>
    </row>
    <row r="178" spans="1:20" ht="51">
      <c r="A178" s="68" t="s">
        <v>542</v>
      </c>
      <c r="B178" s="68"/>
      <c r="C178" s="69" t="s">
        <v>691</v>
      </c>
      <c r="D178" s="108">
        <v>45132</v>
      </c>
      <c r="E178" s="108"/>
      <c r="F178" s="192" t="s">
        <v>19</v>
      </c>
      <c r="G178" s="192">
        <v>17575</v>
      </c>
      <c r="H178" s="68"/>
      <c r="I178" s="342" t="s">
        <v>6478</v>
      </c>
      <c r="J178" s="68"/>
      <c r="K178" s="68"/>
      <c r="L178" s="68"/>
      <c r="M178" s="68"/>
      <c r="N178" s="343">
        <v>170665.74</v>
      </c>
      <c r="O178" s="343">
        <v>0</v>
      </c>
      <c r="P178" s="344">
        <v>1170766.98</v>
      </c>
      <c r="Q178" s="344">
        <v>0</v>
      </c>
      <c r="R178" s="345" t="s">
        <v>638</v>
      </c>
      <c r="S178" s="364"/>
      <c r="T178" s="277"/>
    </row>
    <row r="179" spans="1:20" ht="63.75">
      <c r="A179" s="68">
        <v>513</v>
      </c>
      <c r="B179" s="68"/>
      <c r="C179" s="69" t="s">
        <v>160</v>
      </c>
      <c r="D179" s="108">
        <v>45132</v>
      </c>
      <c r="E179" s="108"/>
      <c r="F179" s="192" t="s">
        <v>6</v>
      </c>
      <c r="G179" s="192">
        <v>1065065</v>
      </c>
      <c r="H179" s="68"/>
      <c r="I179" s="342" t="s">
        <v>6479</v>
      </c>
      <c r="J179" s="68"/>
      <c r="K179" s="68"/>
      <c r="L179" s="68"/>
      <c r="M179" s="68"/>
      <c r="N179" s="343">
        <v>0</v>
      </c>
      <c r="O179" s="343">
        <v>62730871</v>
      </c>
      <c r="P179" s="344">
        <v>0</v>
      </c>
      <c r="Q179" s="344">
        <v>430333775.06</v>
      </c>
      <c r="R179" s="345" t="s">
        <v>638</v>
      </c>
      <c r="S179" s="364"/>
      <c r="T179" s="277"/>
    </row>
    <row r="180" spans="1:20" ht="63.75">
      <c r="A180" s="68">
        <v>20</v>
      </c>
      <c r="B180" s="68"/>
      <c r="C180" s="69" t="s">
        <v>41</v>
      </c>
      <c r="D180" s="108">
        <v>45132</v>
      </c>
      <c r="E180" s="108"/>
      <c r="F180" s="192" t="s">
        <v>10</v>
      </c>
      <c r="G180" s="192">
        <v>1065083</v>
      </c>
      <c r="H180" s="68"/>
      <c r="I180" s="342" t="s">
        <v>6480</v>
      </c>
      <c r="J180" s="68"/>
      <c r="K180" s="68"/>
      <c r="L180" s="68"/>
      <c r="M180" s="68"/>
      <c r="N180" s="343">
        <v>7.29</v>
      </c>
      <c r="O180" s="343">
        <v>0</v>
      </c>
      <c r="P180" s="344">
        <v>50.01</v>
      </c>
      <c r="Q180" s="344">
        <v>0</v>
      </c>
      <c r="R180" s="345" t="s">
        <v>638</v>
      </c>
      <c r="S180" s="364"/>
      <c r="T180" s="277"/>
    </row>
    <row r="181" spans="1:20" ht="51">
      <c r="A181" s="68" t="s">
        <v>542</v>
      </c>
      <c r="B181" s="68"/>
      <c r="C181" s="69" t="s">
        <v>691</v>
      </c>
      <c r="D181" s="108">
        <v>45133</v>
      </c>
      <c r="E181" s="108"/>
      <c r="F181" s="192" t="s">
        <v>19</v>
      </c>
      <c r="G181" s="192">
        <v>17549</v>
      </c>
      <c r="H181" s="68"/>
      <c r="I181" s="342" t="s">
        <v>6481</v>
      </c>
      <c r="J181" s="68"/>
      <c r="K181" s="68"/>
      <c r="L181" s="68"/>
      <c r="M181" s="68"/>
      <c r="N181" s="343">
        <v>3479724.16</v>
      </c>
      <c r="O181" s="343">
        <v>0</v>
      </c>
      <c r="P181" s="344">
        <v>23870907.739999998</v>
      </c>
      <c r="Q181" s="344">
        <v>0</v>
      </c>
      <c r="R181" s="345" t="s">
        <v>638</v>
      </c>
      <c r="S181" s="364"/>
      <c r="T181" s="277"/>
    </row>
    <row r="182" spans="1:20" ht="51">
      <c r="A182" s="68" t="s">
        <v>542</v>
      </c>
      <c r="B182" s="68"/>
      <c r="C182" s="69" t="s">
        <v>691</v>
      </c>
      <c r="D182" s="108">
        <v>45133</v>
      </c>
      <c r="E182" s="108"/>
      <c r="F182" s="192" t="s">
        <v>19</v>
      </c>
      <c r="G182" s="192">
        <v>17548</v>
      </c>
      <c r="H182" s="68"/>
      <c r="I182" s="342" t="s">
        <v>6482</v>
      </c>
      <c r="J182" s="68"/>
      <c r="K182" s="68"/>
      <c r="L182" s="68"/>
      <c r="M182" s="68"/>
      <c r="N182" s="343">
        <v>1120335.7</v>
      </c>
      <c r="O182" s="343">
        <v>0</v>
      </c>
      <c r="P182" s="344">
        <v>7685502.9000000004</v>
      </c>
      <c r="Q182" s="344">
        <v>0</v>
      </c>
      <c r="R182" s="345" t="s">
        <v>638</v>
      </c>
      <c r="S182" s="364"/>
      <c r="T182" s="277"/>
    </row>
    <row r="183" spans="1:20" ht="51">
      <c r="A183" s="68" t="s">
        <v>542</v>
      </c>
      <c r="B183" s="68"/>
      <c r="C183" s="69" t="s">
        <v>691</v>
      </c>
      <c r="D183" s="108">
        <v>45133</v>
      </c>
      <c r="E183" s="108"/>
      <c r="F183" s="192" t="s">
        <v>19</v>
      </c>
      <c r="G183" s="192">
        <v>17546</v>
      </c>
      <c r="H183" s="68"/>
      <c r="I183" s="342" t="s">
        <v>6483</v>
      </c>
      <c r="J183" s="68"/>
      <c r="K183" s="68"/>
      <c r="L183" s="68"/>
      <c r="M183" s="68"/>
      <c r="N183" s="343">
        <v>1491118.66</v>
      </c>
      <c r="O183" s="343">
        <v>0</v>
      </c>
      <c r="P183" s="344">
        <v>10229074.01</v>
      </c>
      <c r="Q183" s="344">
        <v>0</v>
      </c>
      <c r="R183" s="345" t="s">
        <v>638</v>
      </c>
      <c r="S183" s="364"/>
      <c r="T183" s="277"/>
    </row>
    <row r="184" spans="1:20" ht="51">
      <c r="A184" s="68" t="s">
        <v>542</v>
      </c>
      <c r="B184" s="68"/>
      <c r="C184" s="69" t="s">
        <v>691</v>
      </c>
      <c r="D184" s="108">
        <v>45134</v>
      </c>
      <c r="E184" s="108"/>
      <c r="F184" s="192" t="s">
        <v>19</v>
      </c>
      <c r="G184" s="192">
        <v>17601</v>
      </c>
      <c r="H184" s="68"/>
      <c r="I184" s="342" t="s">
        <v>6484</v>
      </c>
      <c r="J184" s="68"/>
      <c r="K184" s="68"/>
      <c r="L184" s="68"/>
      <c r="M184" s="68"/>
      <c r="N184" s="343">
        <v>12273.58</v>
      </c>
      <c r="O184" s="343">
        <v>0</v>
      </c>
      <c r="P184" s="344">
        <v>84196.76</v>
      </c>
      <c r="Q184" s="344">
        <v>0</v>
      </c>
      <c r="R184" s="345" t="s">
        <v>638</v>
      </c>
      <c r="S184" s="364"/>
      <c r="T184" s="277"/>
    </row>
    <row r="185" spans="1:20" ht="51">
      <c r="A185" s="68" t="s">
        <v>542</v>
      </c>
      <c r="B185" s="68"/>
      <c r="C185" s="69" t="s">
        <v>691</v>
      </c>
      <c r="D185" s="108">
        <v>45135</v>
      </c>
      <c r="E185" s="108"/>
      <c r="F185" s="192" t="s">
        <v>19</v>
      </c>
      <c r="G185" s="192">
        <v>17596</v>
      </c>
      <c r="H185" s="68"/>
      <c r="I185" s="342" t="s">
        <v>6485</v>
      </c>
      <c r="J185" s="68"/>
      <c r="K185" s="68"/>
      <c r="L185" s="68"/>
      <c r="M185" s="68"/>
      <c r="N185" s="343">
        <v>1487215.26</v>
      </c>
      <c r="O185" s="343">
        <v>0</v>
      </c>
      <c r="P185" s="344">
        <v>10202296.68</v>
      </c>
      <c r="Q185" s="344">
        <v>0</v>
      </c>
      <c r="R185" s="345" t="s">
        <v>638</v>
      </c>
      <c r="S185" s="364"/>
      <c r="T185" s="277"/>
    </row>
    <row r="186" spans="1:20" ht="51">
      <c r="A186" s="68" t="s">
        <v>542</v>
      </c>
      <c r="B186" s="68"/>
      <c r="C186" s="69" t="s">
        <v>691</v>
      </c>
      <c r="D186" s="108">
        <v>45135</v>
      </c>
      <c r="E186" s="108"/>
      <c r="F186" s="192" t="s">
        <v>19</v>
      </c>
      <c r="G186" s="192">
        <v>17610</v>
      </c>
      <c r="H186" s="68"/>
      <c r="I186" s="342" t="s">
        <v>6486</v>
      </c>
      <c r="J186" s="68"/>
      <c r="K186" s="68"/>
      <c r="L186" s="68"/>
      <c r="M186" s="68"/>
      <c r="N186" s="343">
        <v>13141.14</v>
      </c>
      <c r="O186" s="343">
        <v>0</v>
      </c>
      <c r="P186" s="344">
        <v>90148.22</v>
      </c>
      <c r="Q186" s="344">
        <v>0</v>
      </c>
      <c r="R186" s="345" t="s">
        <v>638</v>
      </c>
      <c r="S186" s="364"/>
      <c r="T186" s="277"/>
    </row>
    <row r="187" spans="1:20" ht="51">
      <c r="A187" s="68" t="s">
        <v>542</v>
      </c>
      <c r="B187" s="68"/>
      <c r="C187" s="69" t="s">
        <v>691</v>
      </c>
      <c r="D187" s="108">
        <v>45135</v>
      </c>
      <c r="E187" s="108"/>
      <c r="F187" s="192" t="s">
        <v>19</v>
      </c>
      <c r="G187" s="192">
        <v>17604</v>
      </c>
      <c r="H187" s="68"/>
      <c r="I187" s="342" t="s">
        <v>6487</v>
      </c>
      <c r="J187" s="68"/>
      <c r="K187" s="68"/>
      <c r="L187" s="68"/>
      <c r="M187" s="68"/>
      <c r="N187" s="343">
        <v>466112.37</v>
      </c>
      <c r="O187" s="343">
        <v>0</v>
      </c>
      <c r="P187" s="344">
        <v>3197530.86</v>
      </c>
      <c r="Q187" s="344">
        <v>0</v>
      </c>
      <c r="R187" s="345" t="s">
        <v>638</v>
      </c>
      <c r="S187" s="364"/>
      <c r="T187" s="277"/>
    </row>
    <row r="188" spans="1:20" ht="51">
      <c r="A188" s="68" t="s">
        <v>542</v>
      </c>
      <c r="B188" s="68"/>
      <c r="C188" s="69" t="s">
        <v>691</v>
      </c>
      <c r="D188" s="108">
        <v>45135</v>
      </c>
      <c r="E188" s="108"/>
      <c r="F188" s="192" t="s">
        <v>19</v>
      </c>
      <c r="G188" s="192">
        <v>17608</v>
      </c>
      <c r="H188" s="68"/>
      <c r="I188" s="342" t="s">
        <v>6488</v>
      </c>
      <c r="J188" s="68"/>
      <c r="K188" s="68"/>
      <c r="L188" s="68"/>
      <c r="M188" s="68"/>
      <c r="N188" s="343">
        <v>7129.95</v>
      </c>
      <c r="O188" s="343">
        <v>0</v>
      </c>
      <c r="P188" s="344">
        <v>48911.46</v>
      </c>
      <c r="Q188" s="344">
        <v>0</v>
      </c>
      <c r="R188" s="345" t="s">
        <v>638</v>
      </c>
      <c r="S188" s="364"/>
      <c r="T188" s="277"/>
    </row>
    <row r="189" spans="1:20" ht="51">
      <c r="A189" s="68" t="s">
        <v>542</v>
      </c>
      <c r="B189" s="68"/>
      <c r="C189" s="69" t="s">
        <v>691</v>
      </c>
      <c r="D189" s="108">
        <v>45138</v>
      </c>
      <c r="E189" s="108"/>
      <c r="F189" s="192" t="s">
        <v>19</v>
      </c>
      <c r="G189" s="192">
        <v>17663</v>
      </c>
      <c r="H189" s="68"/>
      <c r="I189" s="342" t="s">
        <v>6489</v>
      </c>
      <c r="J189" s="68"/>
      <c r="K189" s="68"/>
      <c r="L189" s="68"/>
      <c r="M189" s="68"/>
      <c r="N189" s="343">
        <v>2337998.17</v>
      </c>
      <c r="O189" s="343">
        <v>0</v>
      </c>
      <c r="P189" s="344">
        <v>16038667.449999999</v>
      </c>
      <c r="Q189" s="344">
        <v>0</v>
      </c>
      <c r="R189" s="345" t="s">
        <v>638</v>
      </c>
      <c r="S189" s="364"/>
      <c r="T189" s="277"/>
    </row>
    <row r="190" spans="1:20" ht="51">
      <c r="A190" s="68" t="s">
        <v>542</v>
      </c>
      <c r="B190" s="68"/>
      <c r="C190" s="69" t="s">
        <v>691</v>
      </c>
      <c r="D190" s="108">
        <v>45138</v>
      </c>
      <c r="E190" s="108"/>
      <c r="F190" s="192" t="s">
        <v>19</v>
      </c>
      <c r="G190" s="192">
        <v>17668</v>
      </c>
      <c r="H190" s="68"/>
      <c r="I190" s="342" t="s">
        <v>6490</v>
      </c>
      <c r="J190" s="68"/>
      <c r="K190" s="68"/>
      <c r="L190" s="68"/>
      <c r="M190" s="68"/>
      <c r="N190" s="343">
        <v>1874776.4</v>
      </c>
      <c r="O190" s="343">
        <v>0</v>
      </c>
      <c r="P190" s="344">
        <v>12860966.1</v>
      </c>
      <c r="Q190" s="344">
        <v>0</v>
      </c>
      <c r="R190" s="345" t="s">
        <v>638</v>
      </c>
      <c r="S190" s="364"/>
      <c r="T190" s="277"/>
    </row>
    <row r="191" spans="1:20" ht="63.75">
      <c r="A191" s="68" t="s">
        <v>542</v>
      </c>
      <c r="B191" s="68"/>
      <c r="C191" s="69" t="s">
        <v>691</v>
      </c>
      <c r="D191" s="108">
        <v>45138</v>
      </c>
      <c r="E191" s="108"/>
      <c r="F191" s="192" t="s">
        <v>19</v>
      </c>
      <c r="G191" s="192">
        <v>17585</v>
      </c>
      <c r="H191" s="68"/>
      <c r="I191" s="342" t="s">
        <v>6491</v>
      </c>
      <c r="J191" s="68"/>
      <c r="K191" s="68"/>
      <c r="L191" s="68"/>
      <c r="M191" s="68"/>
      <c r="N191" s="343">
        <v>328810.74</v>
      </c>
      <c r="O191" s="343">
        <v>0</v>
      </c>
      <c r="P191" s="344">
        <v>2255641.6800000002</v>
      </c>
      <c r="Q191" s="344">
        <v>0</v>
      </c>
      <c r="R191" s="345" t="s">
        <v>638</v>
      </c>
      <c r="S191" s="364"/>
      <c r="T191" s="277"/>
    </row>
    <row r="192" spans="1:20" ht="76.5">
      <c r="A192" s="68">
        <v>20</v>
      </c>
      <c r="B192" s="68"/>
      <c r="C192" s="69" t="s">
        <v>41</v>
      </c>
      <c r="D192" s="108">
        <v>45138</v>
      </c>
      <c r="E192" s="108"/>
      <c r="F192" s="192" t="s">
        <v>10</v>
      </c>
      <c r="G192" s="192">
        <v>1065554</v>
      </c>
      <c r="H192" s="68"/>
      <c r="I192" s="342" t="s">
        <v>6492</v>
      </c>
      <c r="J192" s="68"/>
      <c r="K192" s="68"/>
      <c r="L192" s="68"/>
      <c r="M192" s="68"/>
      <c r="N192" s="343">
        <v>7.29</v>
      </c>
      <c r="O192" s="343">
        <v>0</v>
      </c>
      <c r="P192" s="344">
        <v>50.01</v>
      </c>
      <c r="Q192" s="344">
        <v>0</v>
      </c>
      <c r="R192" s="345" t="s">
        <v>638</v>
      </c>
      <c r="S192" s="364"/>
      <c r="T192" s="277"/>
    </row>
    <row r="193" spans="1:19">
      <c r="F193" s="381"/>
      <c r="G193" s="381"/>
      <c r="N193" s="348"/>
      <c r="O193" s="348"/>
      <c r="P193" s="349"/>
      <c r="Q193" s="349"/>
      <c r="R193" s="88"/>
      <c r="S193" s="384"/>
    </row>
    <row r="194" spans="1:19">
      <c r="I194" s="470" t="s">
        <v>554</v>
      </c>
      <c r="J194" s="471"/>
      <c r="K194" s="471"/>
      <c r="L194" s="471"/>
      <c r="M194" s="472"/>
      <c r="N194" s="113">
        <f>+SUBTOTAL(9,N8:N192)</f>
        <v>26979148.339999992</v>
      </c>
      <c r="O194" s="113">
        <f>+SUBTOTAL(9,O8:O192)</f>
        <v>422550553.99000025</v>
      </c>
      <c r="P194" s="113">
        <f>+SUBTOTAL(9,P8:P192)</f>
        <v>185076958.33999994</v>
      </c>
      <c r="Q194" s="113">
        <f>+SUBTOTAL(9,Q8:Q192)</f>
        <v>2898696800.7599998</v>
      </c>
    </row>
    <row r="196" spans="1:19">
      <c r="D196" s="66"/>
      <c r="E196" s="66"/>
      <c r="I196" s="66"/>
      <c r="L196" s="72"/>
      <c r="N196" s="66"/>
      <c r="O196" s="158"/>
      <c r="P196" s="158"/>
      <c r="Q196" s="66"/>
      <c r="R196" s="64"/>
      <c r="S196" s="64"/>
    </row>
    <row r="197" spans="1:19">
      <c r="D197" s="66"/>
      <c r="E197" s="66"/>
      <c r="I197" s="66"/>
      <c r="L197" s="72"/>
      <c r="N197" s="66"/>
      <c r="O197" s="158"/>
      <c r="P197" s="158"/>
      <c r="Q197" s="66"/>
      <c r="R197" s="64"/>
      <c r="S197" s="64"/>
    </row>
    <row r="198" spans="1:19">
      <c r="D198" s="66"/>
      <c r="E198" s="66"/>
      <c r="I198" s="66"/>
      <c r="L198" s="72"/>
      <c r="N198" s="66"/>
      <c r="O198" s="158"/>
      <c r="P198" s="158"/>
      <c r="Q198" s="66"/>
      <c r="R198" s="64"/>
      <c r="S198" s="64"/>
    </row>
    <row r="199" spans="1:19">
      <c r="D199" s="66"/>
      <c r="E199" s="66"/>
      <c r="I199" s="66"/>
      <c r="L199" s="72"/>
      <c r="N199" s="66"/>
      <c r="O199" s="158"/>
      <c r="P199" s="158"/>
      <c r="Q199" s="66"/>
      <c r="R199" s="64"/>
      <c r="S199" s="64"/>
    </row>
    <row r="200" spans="1:19">
      <c r="D200" s="66"/>
      <c r="E200" s="66"/>
      <c r="I200" s="66"/>
      <c r="L200" s="72"/>
      <c r="N200" s="66"/>
      <c r="O200" s="158"/>
      <c r="P200" s="158"/>
      <c r="Q200" s="66"/>
      <c r="R200" s="64"/>
      <c r="S200" s="64"/>
    </row>
    <row r="201" spans="1:19">
      <c r="D201" s="66"/>
      <c r="E201" s="66"/>
      <c r="I201" s="66"/>
      <c r="L201" s="72"/>
      <c r="N201" s="66"/>
      <c r="O201" s="158"/>
      <c r="P201" s="158"/>
      <c r="Q201" s="66"/>
      <c r="R201" s="64"/>
      <c r="S201" s="64"/>
    </row>
    <row r="202" spans="1:19">
      <c r="D202" s="66"/>
      <c r="E202" s="66"/>
      <c r="I202" s="66"/>
      <c r="L202" s="72"/>
      <c r="N202" s="158"/>
      <c r="O202" s="158"/>
      <c r="P202" s="66"/>
      <c r="Q202" s="64"/>
      <c r="R202" s="64"/>
      <c r="S202" s="64"/>
    </row>
    <row r="203" spans="1:19">
      <c r="C203" s="468"/>
      <c r="D203" s="468"/>
      <c r="E203" s="468"/>
      <c r="F203" s="468"/>
      <c r="G203" s="178"/>
      <c r="H203" s="178"/>
      <c r="I203" s="181"/>
      <c r="J203" s="178"/>
      <c r="K203" s="178"/>
      <c r="L203" s="64"/>
      <c r="M203" s="178"/>
      <c r="N203" s="469"/>
      <c r="O203" s="469"/>
      <c r="P203" s="469"/>
      <c r="Q203" s="64"/>
      <c r="R203" s="64"/>
      <c r="S203" s="64"/>
    </row>
    <row r="204" spans="1:19">
      <c r="N204" s="158"/>
      <c r="O204" s="158"/>
      <c r="P204" s="158"/>
      <c r="Q204" s="158"/>
    </row>
    <row r="206" spans="1:19">
      <c r="A206" s="366" t="s">
        <v>1547</v>
      </c>
    </row>
    <row r="207" spans="1:19">
      <c r="A207" s="365" t="s">
        <v>1548</v>
      </c>
    </row>
    <row r="208" spans="1:19">
      <c r="A208" s="365" t="s">
        <v>1549</v>
      </c>
    </row>
    <row r="209" spans="1:1">
      <c r="A209" s="365"/>
    </row>
    <row r="210" spans="1:1">
      <c r="A210" s="365" t="s">
        <v>1550</v>
      </c>
    </row>
    <row r="211" spans="1:1">
      <c r="A211" s="365" t="s">
        <v>1551</v>
      </c>
    </row>
    <row r="818" spans="20:20">
      <c r="T818" s="278"/>
    </row>
    <row r="819" spans="20:20">
      <c r="T819" s="277"/>
    </row>
    <row r="820" spans="20:20">
      <c r="T820" s="277"/>
    </row>
    <row r="821" spans="20:20">
      <c r="T821" s="277"/>
    </row>
    <row r="822" spans="20:20">
      <c r="T822" s="277"/>
    </row>
    <row r="823" spans="20:20">
      <c r="T823" s="277"/>
    </row>
    <row r="824" spans="20:20">
      <c r="T824" s="277"/>
    </row>
    <row r="825" spans="20:20">
      <c r="T825" s="277"/>
    </row>
    <row r="826" spans="20:20">
      <c r="T826" s="277"/>
    </row>
    <row r="827" spans="20:20">
      <c r="T827" s="277"/>
    </row>
    <row r="828" spans="20:20">
      <c r="T828" s="277"/>
    </row>
    <row r="829" spans="20:20">
      <c r="T829" s="277"/>
    </row>
    <row r="830" spans="20:20">
      <c r="T830" s="277"/>
    </row>
    <row r="831" spans="20:20">
      <c r="T831" s="277"/>
    </row>
    <row r="832" spans="20:20">
      <c r="T832" s="277"/>
    </row>
    <row r="833" spans="20:20">
      <c r="T833" s="277"/>
    </row>
    <row r="834" spans="20:20">
      <c r="T834" s="277"/>
    </row>
    <row r="835" spans="20:20">
      <c r="T835" s="277"/>
    </row>
    <row r="836" spans="20:20">
      <c r="T836" s="277"/>
    </row>
    <row r="837" spans="20:20">
      <c r="T837" s="277"/>
    </row>
    <row r="838" spans="20:20">
      <c r="T838" s="277"/>
    </row>
    <row r="839" spans="20:20">
      <c r="T839" s="277"/>
    </row>
    <row r="840" spans="20:20">
      <c r="T840" s="277"/>
    </row>
    <row r="841" spans="20:20">
      <c r="T841" s="277"/>
    </row>
    <row r="842" spans="20:20">
      <c r="T842" s="277"/>
    </row>
    <row r="843" spans="20:20">
      <c r="T843" s="277"/>
    </row>
    <row r="844" spans="20:20">
      <c r="T844" s="277"/>
    </row>
    <row r="845" spans="20:20">
      <c r="T845" s="277"/>
    </row>
    <row r="846" spans="20:20">
      <c r="T846" s="277"/>
    </row>
    <row r="847" spans="20:20">
      <c r="T847" s="277"/>
    </row>
    <row r="848" spans="20:20">
      <c r="T848" s="277"/>
    </row>
    <row r="849" spans="20:20">
      <c r="T849" s="277"/>
    </row>
    <row r="850" spans="20:20">
      <c r="T850" s="277"/>
    </row>
    <row r="851" spans="20:20">
      <c r="T851" s="277"/>
    </row>
    <row r="852" spans="20:20">
      <c r="T852" s="277"/>
    </row>
    <row r="853" spans="20:20">
      <c r="T853" s="277"/>
    </row>
    <row r="854" spans="20:20">
      <c r="T854" s="277"/>
    </row>
    <row r="855" spans="20:20">
      <c r="T855" s="277"/>
    </row>
    <row r="856" spans="20:20">
      <c r="T856" s="277"/>
    </row>
    <row r="857" spans="20:20">
      <c r="T857" s="277"/>
    </row>
    <row r="858" spans="20:20">
      <c r="T858" s="277"/>
    </row>
    <row r="859" spans="20:20">
      <c r="T859" s="277"/>
    </row>
    <row r="860" spans="20:20">
      <c r="T860" s="277"/>
    </row>
    <row r="861" spans="20:20">
      <c r="T861" s="277"/>
    </row>
    <row r="862" spans="20:20">
      <c r="T862" s="277"/>
    </row>
    <row r="863" spans="20:20">
      <c r="T863" s="277"/>
    </row>
    <row r="864" spans="20:20">
      <c r="T864" s="277"/>
    </row>
    <row r="865" spans="20:20">
      <c r="T865" s="277"/>
    </row>
    <row r="866" spans="20:20">
      <c r="T866" s="277"/>
    </row>
    <row r="867" spans="20:20">
      <c r="T867" s="277"/>
    </row>
    <row r="868" spans="20:20">
      <c r="T868" s="277"/>
    </row>
    <row r="869" spans="20:20">
      <c r="T869" s="277"/>
    </row>
    <row r="870" spans="20:20">
      <c r="T870" s="277"/>
    </row>
    <row r="871" spans="20:20">
      <c r="T871" s="277"/>
    </row>
    <row r="872" spans="20:20">
      <c r="T872" s="277"/>
    </row>
    <row r="873" spans="20:20">
      <c r="T873" s="277"/>
    </row>
    <row r="874" spans="20:20">
      <c r="T874" s="277"/>
    </row>
    <row r="875" spans="20:20">
      <c r="T875" s="277"/>
    </row>
    <row r="876" spans="20:20">
      <c r="T876" s="277"/>
    </row>
    <row r="877" spans="20:20">
      <c r="T877" s="277"/>
    </row>
    <row r="878" spans="20:20">
      <c r="T878" s="277"/>
    </row>
    <row r="879" spans="20:20">
      <c r="T879" s="277"/>
    </row>
    <row r="880" spans="20:20">
      <c r="T880" s="277"/>
    </row>
    <row r="881" spans="20:20">
      <c r="T881" s="277"/>
    </row>
    <row r="882" spans="20:20">
      <c r="T882" s="277"/>
    </row>
    <row r="883" spans="20:20">
      <c r="T883" s="277"/>
    </row>
    <row r="884" spans="20:20">
      <c r="T884" s="277"/>
    </row>
    <row r="885" spans="20:20">
      <c r="T885" s="277"/>
    </row>
    <row r="886" spans="20:20">
      <c r="T886" s="277"/>
    </row>
    <row r="887" spans="20:20">
      <c r="T887" s="277"/>
    </row>
    <row r="888" spans="20:20">
      <c r="T888" s="277"/>
    </row>
    <row r="889" spans="20:20">
      <c r="T889" s="277"/>
    </row>
    <row r="890" spans="20:20">
      <c r="T890" s="277"/>
    </row>
    <row r="891" spans="20:20">
      <c r="T891" s="277"/>
    </row>
    <row r="892" spans="20:20">
      <c r="T892" s="277"/>
    </row>
    <row r="893" spans="20:20">
      <c r="T893" s="277"/>
    </row>
    <row r="894" spans="20:20">
      <c r="T894" s="277"/>
    </row>
    <row r="895" spans="20:20">
      <c r="T895" s="277"/>
    </row>
    <row r="896" spans="20:20">
      <c r="T896" s="277"/>
    </row>
    <row r="897" spans="20:20">
      <c r="T897" s="277"/>
    </row>
    <row r="898" spans="20:20">
      <c r="T898" s="277"/>
    </row>
    <row r="899" spans="20:20">
      <c r="T899" s="277"/>
    </row>
    <row r="900" spans="20:20">
      <c r="T900" s="277"/>
    </row>
    <row r="901" spans="20:20">
      <c r="T901" s="277"/>
    </row>
    <row r="902" spans="20:20">
      <c r="T902" s="277"/>
    </row>
    <row r="903" spans="20:20">
      <c r="T903" s="277"/>
    </row>
    <row r="904" spans="20:20">
      <c r="T904" s="277"/>
    </row>
    <row r="905" spans="20:20">
      <c r="T905" s="277"/>
    </row>
    <row r="906" spans="20:20">
      <c r="T906" s="277"/>
    </row>
    <row r="907" spans="20:20">
      <c r="T907" s="277"/>
    </row>
    <row r="908" spans="20:20">
      <c r="T908" s="277"/>
    </row>
    <row r="909" spans="20:20">
      <c r="T909" s="277"/>
    </row>
    <row r="910" spans="20:20">
      <c r="T910" s="277"/>
    </row>
    <row r="911" spans="20:20">
      <c r="T911" s="277"/>
    </row>
    <row r="912" spans="20:20">
      <c r="T912" s="277"/>
    </row>
    <row r="913" spans="20:20">
      <c r="T913" s="277"/>
    </row>
    <row r="914" spans="20:20">
      <c r="T914" s="277"/>
    </row>
    <row r="915" spans="20:20">
      <c r="T915" s="277"/>
    </row>
    <row r="916" spans="20:20">
      <c r="T916" s="277"/>
    </row>
    <row r="917" spans="20:20">
      <c r="T917" s="277"/>
    </row>
    <row r="918" spans="20:20">
      <c r="T918" s="277"/>
    </row>
    <row r="919" spans="20:20">
      <c r="T919" s="277"/>
    </row>
    <row r="920" spans="20:20">
      <c r="T920" s="277"/>
    </row>
    <row r="921" spans="20:20">
      <c r="T921" s="277"/>
    </row>
    <row r="922" spans="20:20">
      <c r="T922" s="277"/>
    </row>
    <row r="923" spans="20:20">
      <c r="T923" s="277"/>
    </row>
    <row r="924" spans="20:20">
      <c r="T924" s="277"/>
    </row>
    <row r="925" spans="20:20">
      <c r="T925" s="277"/>
    </row>
    <row r="926" spans="20:20">
      <c r="T926" s="277"/>
    </row>
    <row r="927" spans="20:20">
      <c r="T927" s="277"/>
    </row>
    <row r="928" spans="20:20">
      <c r="T928" s="277"/>
    </row>
    <row r="929" spans="20:20">
      <c r="T929" s="277"/>
    </row>
    <row r="930" spans="20:20">
      <c r="T930" s="277"/>
    </row>
    <row r="931" spans="20:20">
      <c r="T931" s="277"/>
    </row>
    <row r="932" spans="20:20">
      <c r="T932" s="277"/>
    </row>
    <row r="933" spans="20:20">
      <c r="T933" s="277"/>
    </row>
    <row r="934" spans="20:20">
      <c r="T934" s="277"/>
    </row>
    <row r="935" spans="20:20">
      <c r="T935" s="277"/>
    </row>
    <row r="936" spans="20:20">
      <c r="T936" s="277"/>
    </row>
    <row r="937" spans="20:20">
      <c r="T937" s="277"/>
    </row>
    <row r="938" spans="20:20">
      <c r="T938" s="277"/>
    </row>
    <row r="939" spans="20:20">
      <c r="T939" s="277"/>
    </row>
    <row r="940" spans="20:20">
      <c r="T940" s="277"/>
    </row>
    <row r="941" spans="20:20">
      <c r="T941" s="277"/>
    </row>
    <row r="942" spans="20:20">
      <c r="T942" s="277"/>
    </row>
    <row r="943" spans="20:20">
      <c r="T943" s="277"/>
    </row>
    <row r="944" spans="20:20">
      <c r="T944" s="277"/>
    </row>
    <row r="945" spans="20:20">
      <c r="T945" s="277"/>
    </row>
    <row r="946" spans="20:20">
      <c r="T946" s="277"/>
    </row>
    <row r="947" spans="20:20">
      <c r="T947" s="277"/>
    </row>
    <row r="948" spans="20:20">
      <c r="T948" s="277"/>
    </row>
    <row r="949" spans="20:20">
      <c r="T949" s="277"/>
    </row>
    <row r="950" spans="20:20">
      <c r="T950" s="277"/>
    </row>
    <row r="951" spans="20:20">
      <c r="T951" s="277"/>
    </row>
    <row r="952" spans="20:20">
      <c r="T952" s="277"/>
    </row>
    <row r="953" spans="20:20">
      <c r="T953" s="277"/>
    </row>
    <row r="954" spans="20:20">
      <c r="T954" s="277"/>
    </row>
    <row r="955" spans="20:20">
      <c r="T955" s="277"/>
    </row>
    <row r="956" spans="20:20">
      <c r="T956" s="277"/>
    </row>
    <row r="957" spans="20:20">
      <c r="T957" s="277"/>
    </row>
    <row r="958" spans="20:20">
      <c r="T958" s="277"/>
    </row>
    <row r="959" spans="20:20">
      <c r="T959" s="277"/>
    </row>
    <row r="960" spans="20:20">
      <c r="T960" s="277"/>
    </row>
    <row r="961" spans="20:20">
      <c r="T961" s="277"/>
    </row>
    <row r="962" spans="20:20">
      <c r="T962" s="277"/>
    </row>
    <row r="963" spans="20:20">
      <c r="T963" s="277"/>
    </row>
    <row r="964" spans="20:20">
      <c r="T964" s="277"/>
    </row>
    <row r="965" spans="20:20">
      <c r="T965" s="277"/>
    </row>
    <row r="966" spans="20:20">
      <c r="T966" s="277"/>
    </row>
    <row r="967" spans="20:20">
      <c r="T967" s="277"/>
    </row>
    <row r="968" spans="20:20">
      <c r="T968" s="277"/>
    </row>
    <row r="969" spans="20:20">
      <c r="T969" s="277"/>
    </row>
    <row r="970" spans="20:20">
      <c r="T970" s="277"/>
    </row>
    <row r="971" spans="20:20">
      <c r="T971" s="277"/>
    </row>
    <row r="972" spans="20:20">
      <c r="T972" s="277"/>
    </row>
    <row r="973" spans="20:20">
      <c r="T973" s="277"/>
    </row>
    <row r="974" spans="20:20">
      <c r="T974" s="277"/>
    </row>
    <row r="975" spans="20:20">
      <c r="T975" s="277"/>
    </row>
    <row r="976" spans="20:20">
      <c r="T976" s="277"/>
    </row>
    <row r="977" spans="20:20">
      <c r="T977" s="277"/>
    </row>
    <row r="978" spans="20:20">
      <c r="T978" s="277"/>
    </row>
    <row r="979" spans="20:20">
      <c r="T979" s="277"/>
    </row>
    <row r="980" spans="20:20">
      <c r="T980" s="277"/>
    </row>
    <row r="981" spans="20:20">
      <c r="T981" s="277"/>
    </row>
    <row r="982" spans="20:20">
      <c r="T982" s="277"/>
    </row>
    <row r="983" spans="20:20">
      <c r="T983" s="277"/>
    </row>
    <row r="984" spans="20:20">
      <c r="T984" s="277"/>
    </row>
    <row r="985" spans="20:20">
      <c r="T985" s="277"/>
    </row>
    <row r="986" spans="20:20">
      <c r="T986" s="277"/>
    </row>
    <row r="987" spans="20:20">
      <c r="T987" s="277"/>
    </row>
    <row r="988" spans="20:20">
      <c r="T988" s="277"/>
    </row>
    <row r="989" spans="20:20">
      <c r="T989" s="277"/>
    </row>
    <row r="990" spans="20:20">
      <c r="T990" s="277"/>
    </row>
    <row r="991" spans="20:20">
      <c r="T991" s="277"/>
    </row>
    <row r="992" spans="20:20">
      <c r="T992" s="277"/>
    </row>
    <row r="993" spans="20:20">
      <c r="T993" s="277"/>
    </row>
    <row r="994" spans="20:20">
      <c r="T994" s="277"/>
    </row>
    <row r="995" spans="20:20">
      <c r="T995" s="277"/>
    </row>
    <row r="996" spans="20:20">
      <c r="T996" s="277"/>
    </row>
    <row r="997" spans="20:20">
      <c r="T997" s="277"/>
    </row>
    <row r="998" spans="20:20">
      <c r="T998" s="277"/>
    </row>
    <row r="999" spans="20:20">
      <c r="T999" s="277"/>
    </row>
    <row r="1000" spans="20:20">
      <c r="T1000" s="277"/>
    </row>
    <row r="1001" spans="20:20">
      <c r="T1001" s="277"/>
    </row>
    <row r="1002" spans="20:20">
      <c r="T1002" s="277"/>
    </row>
    <row r="1003" spans="20:20">
      <c r="T1003" s="277"/>
    </row>
    <row r="1004" spans="20:20">
      <c r="T1004" s="277"/>
    </row>
    <row r="1005" spans="20:20">
      <c r="T1005" s="277"/>
    </row>
    <row r="1006" spans="20:20">
      <c r="T1006" s="277"/>
    </row>
    <row r="1007" spans="20:20">
      <c r="T1007" s="277"/>
    </row>
    <row r="1008" spans="20:20">
      <c r="T1008" s="277"/>
    </row>
    <row r="1009" spans="20:20">
      <c r="T1009" s="277"/>
    </row>
    <row r="1010" spans="20:20">
      <c r="T1010" s="277"/>
    </row>
    <row r="1011" spans="20:20">
      <c r="T1011" s="277"/>
    </row>
    <row r="1012" spans="20:20">
      <c r="T1012" s="277"/>
    </row>
    <row r="1013" spans="20:20">
      <c r="T1013" s="277"/>
    </row>
    <row r="1014" spans="20:20">
      <c r="T1014" s="277"/>
    </row>
    <row r="1015" spans="20:20">
      <c r="T1015" s="277"/>
    </row>
    <row r="1016" spans="20:20">
      <c r="T1016" s="277"/>
    </row>
    <row r="1017" spans="20:20">
      <c r="T1017" s="277"/>
    </row>
    <row r="1018" spans="20:20">
      <c r="T1018" s="277"/>
    </row>
    <row r="1019" spans="20:20">
      <c r="T1019" s="277"/>
    </row>
    <row r="1020" spans="20:20">
      <c r="T1020" s="277"/>
    </row>
    <row r="1021" spans="20:20">
      <c r="T1021" s="277"/>
    </row>
    <row r="1022" spans="20:20">
      <c r="T1022" s="277"/>
    </row>
    <row r="1023" spans="20:20">
      <c r="T1023" s="277"/>
    </row>
    <row r="1024" spans="20:20">
      <c r="T1024" s="277"/>
    </row>
    <row r="1025" spans="20:20">
      <c r="T1025" s="277"/>
    </row>
    <row r="1026" spans="20:20">
      <c r="T1026" s="277"/>
    </row>
    <row r="1027" spans="20:20">
      <c r="T1027" s="277"/>
    </row>
    <row r="1028" spans="20:20">
      <c r="T1028" s="277"/>
    </row>
    <row r="1029" spans="20:20">
      <c r="T1029" s="277"/>
    </row>
    <row r="1030" spans="20:20">
      <c r="T1030" s="277"/>
    </row>
    <row r="1031" spans="20:20">
      <c r="T1031" s="277"/>
    </row>
    <row r="1032" spans="20:20">
      <c r="T1032" s="277"/>
    </row>
    <row r="1033" spans="20:20">
      <c r="T1033" s="277"/>
    </row>
    <row r="1034" spans="20:20">
      <c r="T1034" s="277"/>
    </row>
    <row r="1035" spans="20:20">
      <c r="T1035" s="277"/>
    </row>
    <row r="1036" spans="20:20">
      <c r="T1036" s="277"/>
    </row>
    <row r="1037" spans="20:20">
      <c r="T1037" s="277"/>
    </row>
    <row r="1038" spans="20:20">
      <c r="T1038" s="277"/>
    </row>
    <row r="1039" spans="20:20">
      <c r="T1039" s="277"/>
    </row>
    <row r="1040" spans="20:20">
      <c r="T1040" s="277"/>
    </row>
    <row r="1041" spans="20:20">
      <c r="T1041" s="277"/>
    </row>
    <row r="1042" spans="20:20">
      <c r="T1042" s="277"/>
    </row>
    <row r="1043" spans="20:20">
      <c r="T1043" s="277"/>
    </row>
    <row r="1044" spans="20:20">
      <c r="T1044" s="277"/>
    </row>
    <row r="1045" spans="20:20">
      <c r="T1045" s="277"/>
    </row>
    <row r="1046" spans="20:20">
      <c r="T1046" s="277"/>
    </row>
    <row r="1047" spans="20:20">
      <c r="T1047" s="277"/>
    </row>
    <row r="1048" spans="20:20">
      <c r="T1048" s="277"/>
    </row>
    <row r="1049" spans="20:20">
      <c r="T1049" s="277"/>
    </row>
    <row r="1050" spans="20:20">
      <c r="T1050" s="277"/>
    </row>
    <row r="1051" spans="20:20">
      <c r="T1051" s="277"/>
    </row>
    <row r="1052" spans="20:20">
      <c r="T1052" s="277"/>
    </row>
    <row r="1053" spans="20:20">
      <c r="T1053" s="277"/>
    </row>
    <row r="1054" spans="20:20">
      <c r="T1054" s="277"/>
    </row>
    <row r="1055" spans="20:20">
      <c r="T1055" s="277"/>
    </row>
    <row r="1056" spans="20:20">
      <c r="T1056" s="277"/>
    </row>
    <row r="1057" spans="20:20">
      <c r="T1057" s="277"/>
    </row>
    <row r="1058" spans="20:20">
      <c r="T1058" s="277"/>
    </row>
    <row r="1059" spans="20:20">
      <c r="T1059" s="277"/>
    </row>
    <row r="1060" spans="20:20">
      <c r="T1060" s="277"/>
    </row>
    <row r="1061" spans="20:20">
      <c r="T1061" s="277"/>
    </row>
    <row r="1062" spans="20:20">
      <c r="T1062" s="277"/>
    </row>
    <row r="1063" spans="20:20">
      <c r="T1063" s="277"/>
    </row>
    <row r="1064" spans="20:20">
      <c r="T1064" s="277"/>
    </row>
    <row r="1065" spans="20:20">
      <c r="T1065" s="277"/>
    </row>
    <row r="1066" spans="20:20">
      <c r="T1066" s="277"/>
    </row>
    <row r="1067" spans="20:20">
      <c r="T1067" s="277"/>
    </row>
    <row r="1068" spans="20:20">
      <c r="T1068" s="277"/>
    </row>
    <row r="1069" spans="20:20">
      <c r="T1069" s="277"/>
    </row>
    <row r="1070" spans="20:20">
      <c r="T1070" s="277"/>
    </row>
    <row r="1071" spans="20:20">
      <c r="T1071" s="277"/>
    </row>
    <row r="1072" spans="20:20">
      <c r="T1072" s="277"/>
    </row>
    <row r="1073" spans="20:20">
      <c r="T1073" s="277"/>
    </row>
    <row r="1074" spans="20:20">
      <c r="T1074" s="277"/>
    </row>
    <row r="1075" spans="20:20">
      <c r="T1075" s="277"/>
    </row>
    <row r="1076" spans="20:20">
      <c r="T1076" s="277"/>
    </row>
    <row r="1077" spans="20:20">
      <c r="T1077" s="277"/>
    </row>
    <row r="1078" spans="20:20">
      <c r="T1078" s="277"/>
    </row>
    <row r="1079" spans="20:20">
      <c r="T1079" s="277"/>
    </row>
    <row r="1080" spans="20:20">
      <c r="T1080" s="277"/>
    </row>
    <row r="1081" spans="20:20">
      <c r="T1081" s="277"/>
    </row>
    <row r="1082" spans="20:20">
      <c r="T1082" s="277"/>
    </row>
    <row r="1083" spans="20:20">
      <c r="T1083" s="277"/>
    </row>
    <row r="1084" spans="20:20">
      <c r="T1084" s="277"/>
    </row>
    <row r="1085" spans="20:20">
      <c r="T1085" s="277"/>
    </row>
    <row r="1086" spans="20:20">
      <c r="T1086" s="277"/>
    </row>
    <row r="1087" spans="20:20">
      <c r="T1087" s="277"/>
    </row>
    <row r="1088" spans="20:20">
      <c r="T1088" s="277"/>
    </row>
    <row r="1089" spans="20:20">
      <c r="T1089" s="277"/>
    </row>
    <row r="1090" spans="20:20">
      <c r="T1090" s="277"/>
    </row>
    <row r="1091" spans="20:20">
      <c r="T1091" s="277"/>
    </row>
    <row r="1092" spans="20:20">
      <c r="T1092" s="277"/>
    </row>
    <row r="1093" spans="20:20">
      <c r="T1093" s="277"/>
    </row>
    <row r="1094" spans="20:20">
      <c r="T1094" s="277"/>
    </row>
    <row r="1095" spans="20:20">
      <c r="T1095" s="277"/>
    </row>
    <row r="1096" spans="20:20">
      <c r="T1096" s="277"/>
    </row>
    <row r="1097" spans="20:20">
      <c r="T1097" s="277"/>
    </row>
    <row r="1098" spans="20:20">
      <c r="T1098" s="277"/>
    </row>
    <row r="1099" spans="20:20">
      <c r="T1099" s="277"/>
    </row>
    <row r="1100" spans="20:20">
      <c r="T1100" s="277"/>
    </row>
    <row r="1101" spans="20:20">
      <c r="T1101" s="277"/>
    </row>
    <row r="1102" spans="20:20">
      <c r="T1102" s="277"/>
    </row>
    <row r="1103" spans="20:20">
      <c r="T1103" s="277"/>
    </row>
    <row r="1104" spans="20:20">
      <c r="T1104" s="277"/>
    </row>
    <row r="1105" spans="20:20">
      <c r="T1105" s="277"/>
    </row>
    <row r="1106" spans="20:20">
      <c r="T1106" s="277"/>
    </row>
    <row r="1107" spans="20:20">
      <c r="T1107" s="277"/>
    </row>
    <row r="1108" spans="20:20">
      <c r="T1108" s="277"/>
    </row>
    <row r="1109" spans="20:20">
      <c r="T1109" s="277"/>
    </row>
    <row r="1110" spans="20:20">
      <c r="T1110" s="277"/>
    </row>
    <row r="1111" spans="20:20">
      <c r="T1111" s="277"/>
    </row>
    <row r="1112" spans="20:20">
      <c r="T1112" s="277"/>
    </row>
    <row r="1113" spans="20:20">
      <c r="T1113" s="277"/>
    </row>
    <row r="1114" spans="20:20">
      <c r="T1114" s="277"/>
    </row>
    <row r="1115" spans="20:20">
      <c r="T1115" s="277"/>
    </row>
    <row r="1116" spans="20:20">
      <c r="T1116" s="277"/>
    </row>
    <row r="1117" spans="20:20">
      <c r="T1117" s="277"/>
    </row>
    <row r="1118" spans="20:20">
      <c r="T1118" s="277"/>
    </row>
    <row r="1119" spans="20:20">
      <c r="T1119" s="277"/>
    </row>
    <row r="1120" spans="20:20">
      <c r="T1120" s="277"/>
    </row>
    <row r="1121" spans="20:20">
      <c r="T1121" s="277"/>
    </row>
    <row r="1122" spans="20:20">
      <c r="T1122" s="277"/>
    </row>
    <row r="1123" spans="20:20">
      <c r="T1123" s="277"/>
    </row>
    <row r="1124" spans="20:20">
      <c r="T1124" s="277"/>
    </row>
    <row r="1125" spans="20:20">
      <c r="T1125" s="277"/>
    </row>
    <row r="1126" spans="20:20">
      <c r="T1126" s="277"/>
    </row>
    <row r="1127" spans="20:20">
      <c r="T1127" s="277"/>
    </row>
    <row r="1128" spans="20:20">
      <c r="T1128" s="277"/>
    </row>
    <row r="1129" spans="20:20">
      <c r="T1129" s="277"/>
    </row>
    <row r="1130" spans="20:20">
      <c r="T1130" s="277"/>
    </row>
    <row r="1131" spans="20:20">
      <c r="T1131" s="277"/>
    </row>
    <row r="1132" spans="20:20">
      <c r="T1132" s="277"/>
    </row>
    <row r="1133" spans="20:20">
      <c r="T1133" s="277"/>
    </row>
    <row r="1134" spans="20:20">
      <c r="T1134" s="277"/>
    </row>
    <row r="1135" spans="20:20">
      <c r="T1135" s="277"/>
    </row>
    <row r="1136" spans="20:20">
      <c r="T1136" s="277"/>
    </row>
    <row r="1137" spans="20:20">
      <c r="T1137" s="277"/>
    </row>
    <row r="1138" spans="20:20">
      <c r="T1138" s="277"/>
    </row>
    <row r="1139" spans="20:20">
      <c r="T1139" s="277"/>
    </row>
    <row r="1140" spans="20:20">
      <c r="T1140" s="277"/>
    </row>
    <row r="1141" spans="20:20">
      <c r="T1141" s="277"/>
    </row>
    <row r="1142" spans="20:20">
      <c r="T1142" s="277"/>
    </row>
    <row r="1143" spans="20:20">
      <c r="T1143" s="277"/>
    </row>
    <row r="1144" spans="20:20">
      <c r="T1144" s="277"/>
    </row>
    <row r="1145" spans="20:20">
      <c r="T1145" s="277"/>
    </row>
    <row r="1146" spans="20:20">
      <c r="T1146" s="277"/>
    </row>
    <row r="1147" spans="20:20">
      <c r="T1147" s="277"/>
    </row>
    <row r="1148" spans="20:20">
      <c r="T1148" s="277"/>
    </row>
    <row r="1149" spans="20:20">
      <c r="T1149" s="277"/>
    </row>
    <row r="1150" spans="20:20">
      <c r="T1150" s="277"/>
    </row>
    <row r="1151" spans="20:20">
      <c r="T1151" s="277"/>
    </row>
    <row r="1152" spans="20:20">
      <c r="T1152" s="277"/>
    </row>
    <row r="1153" spans="20:20">
      <c r="T1153" s="277"/>
    </row>
    <row r="1154" spans="20:20">
      <c r="T1154" s="277"/>
    </row>
    <row r="1155" spans="20:20">
      <c r="T1155" s="277"/>
    </row>
    <row r="1156" spans="20:20">
      <c r="T1156" s="277"/>
    </row>
    <row r="1157" spans="20:20">
      <c r="T1157" s="277"/>
    </row>
    <row r="1158" spans="20:20">
      <c r="T1158" s="277"/>
    </row>
    <row r="1159" spans="20:20">
      <c r="T1159" s="277"/>
    </row>
    <row r="1160" spans="20:20">
      <c r="T1160" s="277"/>
    </row>
    <row r="1161" spans="20:20">
      <c r="T1161" s="277"/>
    </row>
    <row r="1162" spans="20:20">
      <c r="T1162" s="277"/>
    </row>
    <row r="1163" spans="20:20">
      <c r="T1163" s="277"/>
    </row>
    <row r="1164" spans="20:20">
      <c r="T1164" s="277"/>
    </row>
    <row r="1165" spans="20:20">
      <c r="T1165" s="277"/>
    </row>
    <row r="1166" spans="20:20">
      <c r="T1166" s="277"/>
    </row>
    <row r="1167" spans="20:20">
      <c r="T1167" s="277"/>
    </row>
    <row r="1168" spans="20:20">
      <c r="T1168" s="277"/>
    </row>
    <row r="1169" spans="20:20">
      <c r="T1169" s="277"/>
    </row>
    <row r="1170" spans="20:20">
      <c r="T1170" s="277"/>
    </row>
    <row r="1171" spans="20:20">
      <c r="T1171" s="277"/>
    </row>
    <row r="1172" spans="20:20">
      <c r="T1172" s="277"/>
    </row>
    <row r="1173" spans="20:20">
      <c r="T1173" s="277"/>
    </row>
    <row r="1174" spans="20:20">
      <c r="T1174" s="277"/>
    </row>
    <row r="1175" spans="20:20">
      <c r="T1175" s="277"/>
    </row>
    <row r="1176" spans="20:20">
      <c r="T1176" s="277"/>
    </row>
    <row r="1177" spans="20:20">
      <c r="T1177" s="277"/>
    </row>
    <row r="1178" spans="20:20">
      <c r="T1178" s="277"/>
    </row>
    <row r="1179" spans="20:20">
      <c r="T1179" s="277"/>
    </row>
    <row r="1180" spans="20:20">
      <c r="T1180" s="277"/>
    </row>
    <row r="1181" spans="20:20">
      <c r="T1181" s="277"/>
    </row>
    <row r="1182" spans="20:20">
      <c r="T1182" s="277"/>
    </row>
    <row r="1183" spans="20:20">
      <c r="T1183" s="277"/>
    </row>
    <row r="1184" spans="20:20">
      <c r="T1184" s="277"/>
    </row>
    <row r="1185" spans="20:20">
      <c r="T1185" s="277"/>
    </row>
    <row r="1186" spans="20:20">
      <c r="T1186" s="277"/>
    </row>
    <row r="1187" spans="20:20">
      <c r="T1187" s="277"/>
    </row>
    <row r="1188" spans="20:20">
      <c r="T1188" s="277"/>
    </row>
    <row r="1189" spans="20:20">
      <c r="T1189" s="277"/>
    </row>
    <row r="1190" spans="20:20">
      <c r="T1190" s="277"/>
    </row>
    <row r="1191" spans="20:20">
      <c r="T1191" s="277"/>
    </row>
    <row r="1192" spans="20:20">
      <c r="T1192" s="277"/>
    </row>
    <row r="1193" spans="20:20">
      <c r="T1193" s="277"/>
    </row>
    <row r="1194" spans="20:20">
      <c r="T1194" s="277"/>
    </row>
    <row r="1195" spans="20:20">
      <c r="T1195" s="277"/>
    </row>
    <row r="1196" spans="20:20">
      <c r="T1196" s="277"/>
    </row>
    <row r="1197" spans="20:20">
      <c r="T1197" s="277"/>
    </row>
    <row r="1198" spans="20:20">
      <c r="T1198" s="277"/>
    </row>
    <row r="1199" spans="20:20">
      <c r="T1199" s="277"/>
    </row>
    <row r="1200" spans="20:20">
      <c r="T1200" s="277"/>
    </row>
    <row r="1201" spans="20:20">
      <c r="T1201" s="277"/>
    </row>
    <row r="1202" spans="20:20">
      <c r="T1202" s="277"/>
    </row>
    <row r="1203" spans="20:20">
      <c r="T1203" s="277"/>
    </row>
    <row r="1204" spans="20:20">
      <c r="T1204" s="277"/>
    </row>
    <row r="1205" spans="20:20">
      <c r="T1205" s="277"/>
    </row>
    <row r="1206" spans="20:20">
      <c r="T1206" s="277"/>
    </row>
    <row r="1207" spans="20:20">
      <c r="T1207" s="277"/>
    </row>
    <row r="1208" spans="20:20">
      <c r="T1208" s="277"/>
    </row>
    <row r="1209" spans="20:20">
      <c r="T1209" s="277"/>
    </row>
    <row r="1210" spans="20:20">
      <c r="T1210" s="277"/>
    </row>
    <row r="1211" spans="20:20">
      <c r="T1211" s="277"/>
    </row>
    <row r="1212" spans="20:20">
      <c r="T1212" s="277"/>
    </row>
    <row r="1213" spans="20:20">
      <c r="T1213" s="277"/>
    </row>
    <row r="1214" spans="20:20">
      <c r="T1214" s="277"/>
    </row>
    <row r="1215" spans="20:20">
      <c r="T1215" s="277"/>
    </row>
    <row r="1216" spans="20:20">
      <c r="T1216" s="277"/>
    </row>
    <row r="1217" spans="20:20">
      <c r="T1217" s="277"/>
    </row>
    <row r="1218" spans="20:20">
      <c r="T1218" s="277"/>
    </row>
    <row r="1219" spans="20:20">
      <c r="T1219" s="277"/>
    </row>
    <row r="1220" spans="20:20">
      <c r="T1220" s="277"/>
    </row>
    <row r="1221" spans="20:20">
      <c r="T1221" s="277"/>
    </row>
    <row r="1222" spans="20:20">
      <c r="T1222" s="277"/>
    </row>
    <row r="1223" spans="20:20">
      <c r="T1223" s="277"/>
    </row>
    <row r="1224" spans="20:20">
      <c r="T1224" s="277"/>
    </row>
    <row r="1225" spans="20:20">
      <c r="T1225" s="277"/>
    </row>
    <row r="1226" spans="20:20">
      <c r="T1226" s="277"/>
    </row>
    <row r="1227" spans="20:20">
      <c r="T1227" s="277"/>
    </row>
    <row r="1228" spans="20:20">
      <c r="T1228" s="277"/>
    </row>
    <row r="1229" spans="20:20">
      <c r="T1229" s="277"/>
    </row>
    <row r="1230" spans="20:20">
      <c r="T1230" s="277"/>
    </row>
    <row r="1231" spans="20:20">
      <c r="T1231" s="277"/>
    </row>
    <row r="1232" spans="20:20">
      <c r="T1232" s="277"/>
    </row>
    <row r="1233" spans="20:20">
      <c r="T1233" s="277"/>
    </row>
    <row r="1234" spans="20:20">
      <c r="T1234" s="277"/>
    </row>
    <row r="1235" spans="20:20">
      <c r="T1235" s="277"/>
    </row>
    <row r="1236" spans="20:20">
      <c r="T1236" s="277"/>
    </row>
    <row r="1237" spans="20:20">
      <c r="T1237" s="277"/>
    </row>
    <row r="1238" spans="20:20">
      <c r="T1238" s="277"/>
    </row>
    <row r="1239" spans="20:20">
      <c r="T1239" s="277"/>
    </row>
    <row r="1240" spans="20:20">
      <c r="T1240" s="277"/>
    </row>
    <row r="1241" spans="20:20">
      <c r="T1241" s="277"/>
    </row>
    <row r="1242" spans="20:20">
      <c r="T1242" s="277"/>
    </row>
    <row r="1243" spans="20:20">
      <c r="T1243" s="277"/>
    </row>
    <row r="1244" spans="20:20">
      <c r="T1244" s="277"/>
    </row>
    <row r="1245" spans="20:20">
      <c r="T1245" s="277"/>
    </row>
    <row r="1246" spans="20:20">
      <c r="T1246" s="277"/>
    </row>
    <row r="1247" spans="20:20">
      <c r="T1247" s="277"/>
    </row>
    <row r="1248" spans="20:20">
      <c r="T1248" s="277"/>
    </row>
    <row r="1249" spans="20:20">
      <c r="T1249" s="277"/>
    </row>
    <row r="1250" spans="20:20">
      <c r="T1250" s="277"/>
    </row>
    <row r="1251" spans="20:20">
      <c r="T1251" s="277"/>
    </row>
    <row r="1252" spans="20:20">
      <c r="T1252" s="277"/>
    </row>
    <row r="1253" spans="20:20">
      <c r="T1253" s="277"/>
    </row>
    <row r="1254" spans="20:20">
      <c r="T1254" s="277"/>
    </row>
    <row r="1255" spans="20:20">
      <c r="T1255" s="277"/>
    </row>
    <row r="1256" spans="20:20">
      <c r="T1256" s="277"/>
    </row>
    <row r="1257" spans="20:20">
      <c r="T1257" s="277"/>
    </row>
    <row r="1258" spans="20:20">
      <c r="T1258" s="277"/>
    </row>
    <row r="1259" spans="20:20">
      <c r="T1259" s="277"/>
    </row>
    <row r="1260" spans="20:20">
      <c r="T1260" s="277"/>
    </row>
    <row r="1261" spans="20:20">
      <c r="T1261" s="277"/>
    </row>
    <row r="1262" spans="20:20">
      <c r="T1262" s="277"/>
    </row>
    <row r="1263" spans="20:20">
      <c r="T1263" s="277"/>
    </row>
    <row r="1264" spans="20:20">
      <c r="T1264" s="277"/>
    </row>
    <row r="1265" spans="20:20">
      <c r="T1265" s="277"/>
    </row>
    <row r="1266" spans="20:20">
      <c r="T1266" s="277"/>
    </row>
    <row r="1267" spans="20:20">
      <c r="T1267" s="277"/>
    </row>
    <row r="1268" spans="20:20">
      <c r="T1268" s="277"/>
    </row>
    <row r="1269" spans="20:20">
      <c r="T1269" s="277"/>
    </row>
    <row r="1270" spans="20:20">
      <c r="T1270" s="277"/>
    </row>
    <row r="1271" spans="20:20">
      <c r="T1271" s="277"/>
    </row>
    <row r="1272" spans="20:20">
      <c r="T1272" s="277"/>
    </row>
    <row r="1273" spans="20:20">
      <c r="T1273" s="277"/>
    </row>
    <row r="1274" spans="20:20">
      <c r="T1274" s="277"/>
    </row>
    <row r="1275" spans="20:20">
      <c r="T1275" s="277"/>
    </row>
    <row r="1276" spans="20:20">
      <c r="T1276" s="277"/>
    </row>
    <row r="1277" spans="20:20">
      <c r="T1277" s="277"/>
    </row>
    <row r="1278" spans="20:20">
      <c r="T1278" s="277"/>
    </row>
    <row r="1279" spans="20:20">
      <c r="T1279" s="277"/>
    </row>
    <row r="1280" spans="20:20">
      <c r="T1280" s="277"/>
    </row>
    <row r="1281" spans="20:20">
      <c r="T1281" s="277"/>
    </row>
    <row r="1282" spans="20:20">
      <c r="T1282" s="277"/>
    </row>
    <row r="1283" spans="20:20">
      <c r="T1283" s="277"/>
    </row>
    <row r="1284" spans="20:20">
      <c r="T1284" s="277"/>
    </row>
    <row r="1285" spans="20:20">
      <c r="T1285" s="277"/>
    </row>
    <row r="1286" spans="20:20">
      <c r="T1286" s="277"/>
    </row>
    <row r="1287" spans="20:20">
      <c r="T1287" s="277"/>
    </row>
    <row r="1288" spans="20:20">
      <c r="T1288" s="277"/>
    </row>
    <row r="1289" spans="20:20">
      <c r="T1289" s="277"/>
    </row>
    <row r="1290" spans="20:20">
      <c r="T1290" s="277"/>
    </row>
    <row r="1291" spans="20:20">
      <c r="T1291" s="277"/>
    </row>
    <row r="1292" spans="20:20">
      <c r="T1292" s="277"/>
    </row>
    <row r="1293" spans="20:20">
      <c r="T1293" s="277"/>
    </row>
    <row r="1294" spans="20:20">
      <c r="T1294" s="277"/>
    </row>
    <row r="1295" spans="20:20">
      <c r="T1295" s="277"/>
    </row>
    <row r="1296" spans="20:20">
      <c r="T1296" s="277"/>
    </row>
    <row r="1297" spans="20:20">
      <c r="T1297" s="277"/>
    </row>
    <row r="1298" spans="20:20">
      <c r="T1298" s="277"/>
    </row>
    <row r="1299" spans="20:20">
      <c r="T1299" s="277"/>
    </row>
    <row r="1300" spans="20:20">
      <c r="T1300" s="277"/>
    </row>
    <row r="1301" spans="20:20">
      <c r="T1301" s="277"/>
    </row>
    <row r="1302" spans="20:20">
      <c r="T1302" s="277"/>
    </row>
    <row r="1303" spans="20:20">
      <c r="T1303" s="277"/>
    </row>
    <row r="1304" spans="20:20">
      <c r="T1304" s="277"/>
    </row>
    <row r="1305" spans="20:20">
      <c r="T1305" s="277"/>
    </row>
    <row r="1306" spans="20:20">
      <c r="T1306" s="277"/>
    </row>
    <row r="1307" spans="20:20">
      <c r="T1307" s="277"/>
    </row>
    <row r="1308" spans="20:20">
      <c r="T1308" s="277"/>
    </row>
    <row r="1309" spans="20:20">
      <c r="T1309" s="277"/>
    </row>
    <row r="1310" spans="20:20">
      <c r="T1310" s="277"/>
    </row>
    <row r="1311" spans="20:20">
      <c r="T1311" s="277"/>
    </row>
    <row r="1312" spans="20:20">
      <c r="T1312" s="277"/>
    </row>
    <row r="1313" spans="20:20">
      <c r="T1313" s="277"/>
    </row>
    <row r="1314" spans="20:20">
      <c r="T1314" s="277"/>
    </row>
    <row r="1315" spans="20:20">
      <c r="T1315" s="277"/>
    </row>
    <row r="1316" spans="20:20">
      <c r="T1316" s="277"/>
    </row>
    <row r="1317" spans="20:20">
      <c r="T1317" s="277"/>
    </row>
    <row r="1318" spans="20:20">
      <c r="T1318" s="277"/>
    </row>
    <row r="1319" spans="20:20">
      <c r="T1319" s="277"/>
    </row>
    <row r="1320" spans="20:20">
      <c r="T1320" s="277"/>
    </row>
    <row r="1321" spans="20:20">
      <c r="T1321" s="277"/>
    </row>
    <row r="1322" spans="20:20">
      <c r="T1322" s="277"/>
    </row>
    <row r="1323" spans="20:20">
      <c r="T1323" s="277"/>
    </row>
    <row r="1324" spans="20:20">
      <c r="T1324" s="277"/>
    </row>
    <row r="1325" spans="20:20">
      <c r="T1325" s="277"/>
    </row>
    <row r="1326" spans="20:20">
      <c r="T1326" s="277"/>
    </row>
    <row r="1327" spans="20:20">
      <c r="T1327" s="277"/>
    </row>
    <row r="1328" spans="20:20">
      <c r="T1328" s="277"/>
    </row>
    <row r="1329" spans="20:20">
      <c r="T1329" s="277"/>
    </row>
    <row r="1330" spans="20:20">
      <c r="T1330" s="277"/>
    </row>
    <row r="1331" spans="20:20">
      <c r="T1331" s="277"/>
    </row>
    <row r="1332" spans="20:20">
      <c r="T1332" s="277"/>
    </row>
    <row r="1333" spans="20:20">
      <c r="T1333" s="277"/>
    </row>
    <row r="1334" spans="20:20">
      <c r="T1334" s="277"/>
    </row>
    <row r="1335" spans="20:20">
      <c r="T1335" s="277"/>
    </row>
    <row r="1336" spans="20:20">
      <c r="T1336" s="277"/>
    </row>
    <row r="1337" spans="20:20">
      <c r="T1337" s="277"/>
    </row>
    <row r="1338" spans="20:20">
      <c r="T1338" s="277"/>
    </row>
    <row r="1339" spans="20:20">
      <c r="T1339" s="277"/>
    </row>
    <row r="1340" spans="20:20">
      <c r="T1340" s="277"/>
    </row>
    <row r="1341" spans="20:20">
      <c r="T1341" s="277"/>
    </row>
    <row r="1342" spans="20:20">
      <c r="T1342" s="277"/>
    </row>
    <row r="1343" spans="20:20">
      <c r="T1343" s="277"/>
    </row>
    <row r="1344" spans="20:20">
      <c r="T1344" s="277"/>
    </row>
    <row r="1345" spans="20:20">
      <c r="T1345" s="277"/>
    </row>
    <row r="1346" spans="20:20">
      <c r="T1346" s="277"/>
    </row>
    <row r="1347" spans="20:20">
      <c r="T1347" s="277"/>
    </row>
    <row r="1348" spans="20:20">
      <c r="T1348" s="277"/>
    </row>
    <row r="1349" spans="20:20">
      <c r="T1349" s="277"/>
    </row>
    <row r="1350" spans="20:20">
      <c r="T1350" s="277"/>
    </row>
    <row r="1351" spans="20:20">
      <c r="T1351" s="277"/>
    </row>
    <row r="1352" spans="20:20">
      <c r="T1352" s="277"/>
    </row>
    <row r="1353" spans="20:20">
      <c r="T1353" s="277"/>
    </row>
    <row r="1354" spans="20:20">
      <c r="T1354" s="277"/>
    </row>
    <row r="1355" spans="20:20">
      <c r="T1355" s="277"/>
    </row>
    <row r="1356" spans="20:20">
      <c r="T1356" s="277"/>
    </row>
    <row r="1357" spans="20:20">
      <c r="T1357" s="277"/>
    </row>
    <row r="1358" spans="20:20">
      <c r="T1358" s="277"/>
    </row>
    <row r="1359" spans="20:20">
      <c r="T1359" s="277"/>
    </row>
    <row r="1360" spans="20:20">
      <c r="T1360" s="277"/>
    </row>
    <row r="1361" spans="20:20">
      <c r="T1361" s="277"/>
    </row>
    <row r="1362" spans="20:20">
      <c r="T1362" s="277"/>
    </row>
    <row r="1363" spans="20:20">
      <c r="T1363" s="277"/>
    </row>
    <row r="1364" spans="20:20">
      <c r="T1364" s="277"/>
    </row>
    <row r="1365" spans="20:20">
      <c r="T1365" s="277"/>
    </row>
    <row r="1366" spans="20:20">
      <c r="T1366" s="277"/>
    </row>
    <row r="1367" spans="20:20">
      <c r="T1367" s="277"/>
    </row>
    <row r="1368" spans="20:20">
      <c r="T1368" s="277"/>
    </row>
    <row r="1369" spans="20:20">
      <c r="T1369" s="277"/>
    </row>
    <row r="1370" spans="20:20">
      <c r="T1370" s="277"/>
    </row>
    <row r="1371" spans="20:20">
      <c r="T1371" s="277"/>
    </row>
    <row r="1372" spans="20:20">
      <c r="T1372" s="277"/>
    </row>
    <row r="1373" spans="20:20">
      <c r="T1373" s="277"/>
    </row>
    <row r="1374" spans="20:20">
      <c r="T1374" s="277"/>
    </row>
    <row r="1375" spans="20:20">
      <c r="T1375" s="277"/>
    </row>
    <row r="1376" spans="20:20">
      <c r="T1376" s="277"/>
    </row>
    <row r="1377" spans="20:20">
      <c r="T1377" s="277"/>
    </row>
    <row r="1378" spans="20:20">
      <c r="T1378" s="277"/>
    </row>
    <row r="1379" spans="20:20">
      <c r="T1379" s="277"/>
    </row>
    <row r="1380" spans="20:20">
      <c r="T1380" s="277"/>
    </row>
    <row r="1381" spans="20:20">
      <c r="T1381" s="277"/>
    </row>
    <row r="1382" spans="20:20">
      <c r="T1382" s="277"/>
    </row>
    <row r="1383" spans="20:20">
      <c r="T1383" s="277"/>
    </row>
    <row r="1384" spans="20:20">
      <c r="T1384" s="277"/>
    </row>
    <row r="1385" spans="20:20">
      <c r="T1385" s="277"/>
    </row>
    <row r="1386" spans="20:20">
      <c r="T1386" s="277"/>
    </row>
    <row r="1387" spans="20:20">
      <c r="T1387" s="277"/>
    </row>
    <row r="1388" spans="20:20">
      <c r="T1388" s="277"/>
    </row>
    <row r="1389" spans="20:20">
      <c r="T1389" s="277"/>
    </row>
    <row r="1390" spans="20:20">
      <c r="T1390" s="277"/>
    </row>
    <row r="1391" spans="20:20">
      <c r="T1391" s="277"/>
    </row>
    <row r="1392" spans="20:20">
      <c r="T1392" s="277"/>
    </row>
    <row r="1393" spans="20:20">
      <c r="T1393" s="277"/>
    </row>
    <row r="1394" spans="20:20">
      <c r="T1394" s="277"/>
    </row>
    <row r="1395" spans="20:20">
      <c r="T1395" s="277"/>
    </row>
    <row r="1396" spans="20:20">
      <c r="T1396" s="277"/>
    </row>
    <row r="1397" spans="20:20">
      <c r="T1397" s="277"/>
    </row>
    <row r="1398" spans="20:20">
      <c r="T1398" s="277"/>
    </row>
    <row r="1399" spans="20:20">
      <c r="T1399" s="277"/>
    </row>
    <row r="1400" spans="20:20">
      <c r="T1400" s="277"/>
    </row>
    <row r="1401" spans="20:20">
      <c r="T1401" s="277"/>
    </row>
    <row r="1402" spans="20:20">
      <c r="T1402" s="277"/>
    </row>
    <row r="1403" spans="20:20">
      <c r="T1403" s="277"/>
    </row>
    <row r="1404" spans="20:20">
      <c r="T1404" s="277"/>
    </row>
    <row r="1405" spans="20:20">
      <c r="T1405" s="277"/>
    </row>
    <row r="1406" spans="20:20">
      <c r="T1406" s="277"/>
    </row>
    <row r="1407" spans="20:20">
      <c r="T1407" s="277"/>
    </row>
    <row r="1408" spans="20:20">
      <c r="T1408" s="277"/>
    </row>
    <row r="1409" spans="20:20">
      <c r="T1409" s="277"/>
    </row>
    <row r="1410" spans="20:20">
      <c r="T1410" s="277"/>
    </row>
    <row r="1411" spans="20:20">
      <c r="T1411" s="277"/>
    </row>
    <row r="1412" spans="20:20">
      <c r="T1412" s="277"/>
    </row>
    <row r="1413" spans="20:20">
      <c r="T1413" s="277"/>
    </row>
    <row r="1414" spans="20:20">
      <c r="T1414" s="277"/>
    </row>
    <row r="1415" spans="20:20">
      <c r="T1415" s="277"/>
    </row>
    <row r="1416" spans="20:20">
      <c r="T1416" s="277"/>
    </row>
    <row r="1417" spans="20:20">
      <c r="T1417" s="277"/>
    </row>
    <row r="1418" spans="20:20">
      <c r="T1418" s="277"/>
    </row>
    <row r="1419" spans="20:20">
      <c r="T1419" s="277"/>
    </row>
    <row r="1420" spans="20:20">
      <c r="T1420" s="277"/>
    </row>
    <row r="1421" spans="20:20">
      <c r="T1421" s="277"/>
    </row>
    <row r="1422" spans="20:20">
      <c r="T1422" s="277"/>
    </row>
    <row r="1423" spans="20:20">
      <c r="T1423" s="277"/>
    </row>
    <row r="1424" spans="20:20">
      <c r="T1424" s="277"/>
    </row>
    <row r="1425" spans="20:20">
      <c r="T1425" s="277"/>
    </row>
    <row r="1426" spans="20:20">
      <c r="T1426" s="277"/>
    </row>
    <row r="1427" spans="20:20">
      <c r="T1427" s="277"/>
    </row>
    <row r="1428" spans="20:20">
      <c r="T1428" s="277"/>
    </row>
    <row r="1429" spans="20:20">
      <c r="T1429" s="277"/>
    </row>
    <row r="1430" spans="20:20">
      <c r="T1430" s="277"/>
    </row>
    <row r="1431" spans="20:20">
      <c r="T1431" s="277"/>
    </row>
    <row r="1432" spans="20:20">
      <c r="T1432" s="277"/>
    </row>
    <row r="1433" spans="20:20">
      <c r="T1433" s="277"/>
    </row>
    <row r="1434" spans="20:20">
      <c r="T1434" s="277"/>
    </row>
    <row r="1435" spans="20:20">
      <c r="T1435" s="277"/>
    </row>
    <row r="1436" spans="20:20">
      <c r="T1436" s="277"/>
    </row>
    <row r="1437" spans="20:20">
      <c r="T1437" s="277"/>
    </row>
    <row r="1438" spans="20:20">
      <c r="T1438" s="277"/>
    </row>
    <row r="1439" spans="20:20">
      <c r="T1439" s="277"/>
    </row>
    <row r="1440" spans="20:20">
      <c r="T1440" s="277"/>
    </row>
    <row r="1441" spans="20:20">
      <c r="T1441" s="277"/>
    </row>
    <row r="1442" spans="20:20">
      <c r="T1442" s="277"/>
    </row>
    <row r="1443" spans="20:20">
      <c r="T1443" s="277"/>
    </row>
    <row r="1444" spans="20:20">
      <c r="T1444" s="277"/>
    </row>
    <row r="1445" spans="20:20">
      <c r="T1445" s="277"/>
    </row>
    <row r="1446" spans="20:20">
      <c r="T1446" s="277"/>
    </row>
    <row r="1447" spans="20:20">
      <c r="T1447" s="277"/>
    </row>
    <row r="1448" spans="20:20">
      <c r="T1448" s="277"/>
    </row>
    <row r="1449" spans="20:20">
      <c r="T1449" s="277"/>
    </row>
    <row r="1450" spans="20:20">
      <c r="T1450" s="277"/>
    </row>
    <row r="1451" spans="20:20">
      <c r="T1451" s="277"/>
    </row>
    <row r="1452" spans="20:20">
      <c r="T1452" s="277"/>
    </row>
    <row r="1453" spans="20:20">
      <c r="T1453" s="277"/>
    </row>
    <row r="1454" spans="20:20">
      <c r="T1454" s="277"/>
    </row>
    <row r="1455" spans="20:20">
      <c r="T1455" s="277"/>
    </row>
    <row r="1456" spans="20:20">
      <c r="T1456" s="277"/>
    </row>
    <row r="1457" spans="20:20">
      <c r="T1457" s="277"/>
    </row>
    <row r="1458" spans="20:20">
      <c r="T1458" s="277"/>
    </row>
    <row r="1459" spans="20:20">
      <c r="T1459" s="277"/>
    </row>
    <row r="1460" spans="20:20">
      <c r="T1460" s="277"/>
    </row>
    <row r="1461" spans="20:20">
      <c r="T1461" s="277"/>
    </row>
    <row r="1462" spans="20:20">
      <c r="T1462" s="277"/>
    </row>
    <row r="1463" spans="20:20">
      <c r="T1463" s="277"/>
    </row>
    <row r="1464" spans="20:20">
      <c r="T1464" s="277"/>
    </row>
    <row r="1465" spans="20:20">
      <c r="T1465" s="277"/>
    </row>
    <row r="1466" spans="20:20">
      <c r="T1466" s="277"/>
    </row>
    <row r="1467" spans="20:20">
      <c r="T1467" s="277"/>
    </row>
    <row r="1468" spans="20:20">
      <c r="T1468" s="277"/>
    </row>
    <row r="1469" spans="20:20">
      <c r="T1469" s="277"/>
    </row>
    <row r="1470" spans="20:20">
      <c r="T1470" s="277"/>
    </row>
    <row r="1471" spans="20:20">
      <c r="T1471" s="277"/>
    </row>
    <row r="1472" spans="20:20">
      <c r="T1472" s="277"/>
    </row>
    <row r="1473" spans="20:20">
      <c r="T1473" s="277"/>
    </row>
    <row r="1474" spans="20:20">
      <c r="T1474" s="277"/>
    </row>
    <row r="1475" spans="20:20">
      <c r="T1475" s="277"/>
    </row>
    <row r="1476" spans="20:20">
      <c r="T1476" s="277"/>
    </row>
    <row r="1477" spans="20:20">
      <c r="T1477" s="277"/>
    </row>
    <row r="1478" spans="20:20">
      <c r="T1478" s="277"/>
    </row>
    <row r="1479" spans="20:20">
      <c r="T1479" s="277"/>
    </row>
    <row r="1480" spans="20:20">
      <c r="T1480" s="277"/>
    </row>
    <row r="1481" spans="20:20">
      <c r="T1481" s="277"/>
    </row>
    <row r="1482" spans="20:20">
      <c r="T1482" s="277"/>
    </row>
    <row r="1483" spans="20:20">
      <c r="T1483" s="277"/>
    </row>
    <row r="1484" spans="20:20">
      <c r="T1484" s="277"/>
    </row>
    <row r="1485" spans="20:20">
      <c r="T1485" s="277"/>
    </row>
    <row r="1486" spans="20:20">
      <c r="T1486" s="277"/>
    </row>
    <row r="1487" spans="20:20">
      <c r="T1487" s="277"/>
    </row>
    <row r="1488" spans="20:20">
      <c r="T1488" s="277"/>
    </row>
    <row r="1489" spans="20:20">
      <c r="T1489" s="277"/>
    </row>
    <row r="1490" spans="20:20">
      <c r="T1490" s="277"/>
    </row>
    <row r="1491" spans="20:20">
      <c r="T1491" s="277"/>
    </row>
    <row r="1492" spans="20:20">
      <c r="T1492" s="277"/>
    </row>
    <row r="1493" spans="20:20">
      <c r="T1493" s="277"/>
    </row>
    <row r="1494" spans="20:20">
      <c r="T1494" s="277"/>
    </row>
    <row r="1495" spans="20:20">
      <c r="T1495" s="277"/>
    </row>
    <row r="1496" spans="20:20">
      <c r="T1496" s="277"/>
    </row>
    <row r="1497" spans="20:20">
      <c r="T1497" s="277"/>
    </row>
    <row r="1498" spans="20:20">
      <c r="T1498" s="277"/>
    </row>
    <row r="1499" spans="20:20">
      <c r="T1499" s="277"/>
    </row>
    <row r="1500" spans="20:20">
      <c r="T1500" s="277"/>
    </row>
    <row r="1501" spans="20:20">
      <c r="T1501" s="277"/>
    </row>
    <row r="1502" spans="20:20">
      <c r="T1502" s="277"/>
    </row>
    <row r="1503" spans="20:20">
      <c r="T1503" s="277"/>
    </row>
    <row r="1504" spans="20:20">
      <c r="T1504" s="277"/>
    </row>
    <row r="1505" spans="20:20">
      <c r="T1505" s="277"/>
    </row>
    <row r="1506" spans="20:20">
      <c r="T1506" s="277"/>
    </row>
    <row r="1507" spans="20:20">
      <c r="T1507" s="277"/>
    </row>
    <row r="1508" spans="20:20">
      <c r="T1508" s="277"/>
    </row>
    <row r="1509" spans="20:20">
      <c r="T1509" s="277"/>
    </row>
    <row r="1510" spans="20:20">
      <c r="T1510" s="277"/>
    </row>
    <row r="1511" spans="20:20">
      <c r="T1511" s="277"/>
    </row>
    <row r="1512" spans="20:20">
      <c r="T1512" s="277"/>
    </row>
    <row r="1513" spans="20:20">
      <c r="T1513" s="277"/>
    </row>
    <row r="1514" spans="20:20">
      <c r="T1514" s="277"/>
    </row>
    <row r="1515" spans="20:20">
      <c r="T1515" s="277"/>
    </row>
    <row r="1516" spans="20:20">
      <c r="T1516" s="277"/>
    </row>
    <row r="1517" spans="20:20">
      <c r="T1517" s="277"/>
    </row>
    <row r="1518" spans="20:20">
      <c r="T1518" s="277"/>
    </row>
    <row r="1519" spans="20:20">
      <c r="T1519" s="277"/>
    </row>
    <row r="1520" spans="20:20">
      <c r="T1520" s="277"/>
    </row>
    <row r="1521" spans="20:20">
      <c r="T1521" s="277"/>
    </row>
    <row r="1522" spans="20:20">
      <c r="T1522" s="277"/>
    </row>
    <row r="1523" spans="20:20">
      <c r="T1523" s="277"/>
    </row>
    <row r="1524" spans="20:20">
      <c r="T1524" s="277"/>
    </row>
    <row r="1525" spans="20:20">
      <c r="T1525" s="277"/>
    </row>
    <row r="1526" spans="20:20">
      <c r="T1526" s="277"/>
    </row>
    <row r="1527" spans="20:20">
      <c r="T1527" s="277"/>
    </row>
    <row r="1528" spans="20:20">
      <c r="T1528" s="277"/>
    </row>
    <row r="1529" spans="20:20">
      <c r="T1529" s="277"/>
    </row>
    <row r="1530" spans="20:20">
      <c r="T1530" s="277"/>
    </row>
    <row r="1531" spans="20:20">
      <c r="T1531" s="277"/>
    </row>
    <row r="1532" spans="20:20">
      <c r="T1532" s="277"/>
    </row>
    <row r="1533" spans="20:20">
      <c r="T1533" s="277"/>
    </row>
    <row r="1534" spans="20:20">
      <c r="T1534" s="277"/>
    </row>
    <row r="1535" spans="20:20">
      <c r="T1535" s="277"/>
    </row>
    <row r="1536" spans="20:20">
      <c r="T1536" s="277"/>
    </row>
    <row r="1537" spans="20:20">
      <c r="T1537" s="277"/>
    </row>
    <row r="1538" spans="20:20">
      <c r="T1538" s="277"/>
    </row>
    <row r="1539" spans="20:20">
      <c r="T1539" s="277"/>
    </row>
    <row r="1540" spans="20:20">
      <c r="T1540" s="277"/>
    </row>
    <row r="1541" spans="20:20">
      <c r="T1541" s="277"/>
    </row>
    <row r="1542" spans="20:20">
      <c r="T1542" s="277"/>
    </row>
    <row r="1543" spans="20:20">
      <c r="T1543" s="277"/>
    </row>
    <row r="1544" spans="20:20">
      <c r="T1544" s="277"/>
    </row>
    <row r="1545" spans="20:20">
      <c r="T1545" s="277"/>
    </row>
    <row r="1546" spans="20:20">
      <c r="T1546" s="277"/>
    </row>
    <row r="1547" spans="20:20">
      <c r="T1547" s="277"/>
    </row>
    <row r="1548" spans="20:20">
      <c r="T1548" s="277"/>
    </row>
    <row r="1549" spans="20:20">
      <c r="T1549" s="277"/>
    </row>
    <row r="1550" spans="20:20">
      <c r="T1550" s="277"/>
    </row>
    <row r="1551" spans="20:20">
      <c r="T1551" s="277"/>
    </row>
    <row r="1552" spans="20:20">
      <c r="T1552" s="277"/>
    </row>
    <row r="1553" spans="20:20">
      <c r="T1553" s="277"/>
    </row>
    <row r="1554" spans="20:20">
      <c r="T1554" s="277"/>
    </row>
    <row r="1555" spans="20:20">
      <c r="T1555" s="277"/>
    </row>
    <row r="1556" spans="20:20">
      <c r="T1556" s="277"/>
    </row>
    <row r="1557" spans="20:20">
      <c r="T1557" s="277"/>
    </row>
    <row r="1558" spans="20:20">
      <c r="T1558" s="277"/>
    </row>
    <row r="1559" spans="20:20">
      <c r="T1559" s="277"/>
    </row>
    <row r="1560" spans="20:20">
      <c r="T1560" s="277"/>
    </row>
    <row r="1561" spans="20:20">
      <c r="T1561" s="277"/>
    </row>
    <row r="1562" spans="20:20">
      <c r="T1562" s="277"/>
    </row>
    <row r="1563" spans="20:20">
      <c r="T1563" s="277"/>
    </row>
    <row r="1564" spans="20:20">
      <c r="T1564" s="277"/>
    </row>
    <row r="1565" spans="20:20">
      <c r="T1565" s="277"/>
    </row>
    <row r="1566" spans="20:20">
      <c r="T1566" s="277"/>
    </row>
    <row r="1567" spans="20:20">
      <c r="T1567" s="277"/>
    </row>
    <row r="1568" spans="20:20">
      <c r="T1568" s="277"/>
    </row>
    <row r="1569" spans="20:20">
      <c r="T1569" s="277"/>
    </row>
    <row r="1570" spans="20:20">
      <c r="T1570" s="277"/>
    </row>
    <row r="1571" spans="20:20">
      <c r="T1571" s="277"/>
    </row>
    <row r="1572" spans="20:20">
      <c r="T1572" s="277"/>
    </row>
    <row r="1573" spans="20:20">
      <c r="T1573" s="277"/>
    </row>
    <row r="1574" spans="20:20">
      <c r="T1574" s="277"/>
    </row>
    <row r="1575" spans="20:20">
      <c r="T1575" s="277"/>
    </row>
    <row r="1576" spans="20:20">
      <c r="T1576" s="277"/>
    </row>
    <row r="1577" spans="20:20">
      <c r="T1577" s="277"/>
    </row>
    <row r="1578" spans="20:20">
      <c r="T1578" s="277"/>
    </row>
    <row r="1579" spans="20:20">
      <c r="T1579" s="277"/>
    </row>
    <row r="1580" spans="20:20">
      <c r="T1580" s="277"/>
    </row>
    <row r="1581" spans="20:20">
      <c r="T1581" s="277"/>
    </row>
    <row r="1582" spans="20:20">
      <c r="T1582" s="277"/>
    </row>
    <row r="1583" spans="20:20">
      <c r="T1583" s="277"/>
    </row>
    <row r="1584" spans="20:20">
      <c r="T1584" s="277"/>
    </row>
    <row r="1585" spans="20:20">
      <c r="T1585" s="277"/>
    </row>
    <row r="1586" spans="20:20">
      <c r="T1586" s="277"/>
    </row>
    <row r="1587" spans="20:20">
      <c r="T1587" s="277"/>
    </row>
    <row r="1588" spans="20:20">
      <c r="T1588" s="277"/>
    </row>
    <row r="1589" spans="20:20">
      <c r="T1589" s="277"/>
    </row>
    <row r="1590" spans="20:20">
      <c r="T1590" s="277"/>
    </row>
    <row r="1591" spans="20:20">
      <c r="T1591" s="277"/>
    </row>
    <row r="1592" spans="20:20">
      <c r="T1592" s="277"/>
    </row>
    <row r="1593" spans="20:20">
      <c r="T1593" s="277"/>
    </row>
    <row r="1594" spans="20:20">
      <c r="T1594" s="277"/>
    </row>
    <row r="1595" spans="20:20">
      <c r="T1595" s="277"/>
    </row>
    <row r="1596" spans="20:20">
      <c r="T1596" s="277"/>
    </row>
    <row r="1597" spans="20:20">
      <c r="T1597" s="277"/>
    </row>
    <row r="1598" spans="20:20">
      <c r="T1598" s="277"/>
    </row>
    <row r="1599" spans="20:20">
      <c r="T1599" s="277"/>
    </row>
    <row r="1600" spans="20:20">
      <c r="T1600" s="277"/>
    </row>
    <row r="1601" spans="20:20">
      <c r="T1601" s="277"/>
    </row>
    <row r="1602" spans="20:20">
      <c r="T1602" s="277"/>
    </row>
    <row r="1603" spans="20:20">
      <c r="T1603" s="277"/>
    </row>
    <row r="1604" spans="20:20">
      <c r="T1604" s="277"/>
    </row>
    <row r="1605" spans="20:20">
      <c r="T1605" s="277"/>
    </row>
    <row r="1606" spans="20:20">
      <c r="T1606" s="277"/>
    </row>
    <row r="1607" spans="20:20">
      <c r="T1607" s="277"/>
    </row>
    <row r="1608" spans="20:20">
      <c r="T1608" s="277"/>
    </row>
    <row r="1609" spans="20:20">
      <c r="T1609" s="277"/>
    </row>
    <row r="1610" spans="20:20">
      <c r="T1610" s="277"/>
    </row>
    <row r="1611" spans="20:20">
      <c r="T1611" s="277"/>
    </row>
    <row r="1612" spans="20:20">
      <c r="T1612" s="277"/>
    </row>
    <row r="1613" spans="20:20">
      <c r="T1613" s="277"/>
    </row>
    <row r="1614" spans="20:20">
      <c r="T1614" s="277"/>
    </row>
    <row r="1615" spans="20:20">
      <c r="T1615" s="277"/>
    </row>
    <row r="1616" spans="20:20">
      <c r="T1616" s="277"/>
    </row>
    <row r="1617" spans="20:20">
      <c r="T1617" s="277"/>
    </row>
    <row r="1618" spans="20:20">
      <c r="T1618" s="277"/>
    </row>
    <row r="1619" spans="20:20">
      <c r="T1619" s="277"/>
    </row>
    <row r="1620" spans="20:20">
      <c r="T1620" s="277"/>
    </row>
    <row r="1621" spans="20:20">
      <c r="T1621" s="277"/>
    </row>
    <row r="1622" spans="20:20">
      <c r="T1622" s="277"/>
    </row>
    <row r="1623" spans="20:20">
      <c r="T1623" s="277"/>
    </row>
    <row r="1624" spans="20:20">
      <c r="T1624" s="277"/>
    </row>
    <row r="1625" spans="20:20">
      <c r="T1625" s="277"/>
    </row>
    <row r="1626" spans="20:20">
      <c r="T1626" s="277"/>
    </row>
    <row r="1627" spans="20:20">
      <c r="T1627" s="277"/>
    </row>
    <row r="1628" spans="20:20">
      <c r="T1628" s="277"/>
    </row>
    <row r="1629" spans="20:20">
      <c r="T1629" s="277"/>
    </row>
    <row r="1630" spans="20:20">
      <c r="T1630" s="277"/>
    </row>
    <row r="1631" spans="20:20">
      <c r="T1631" s="277"/>
    </row>
    <row r="1632" spans="20:20">
      <c r="T1632" s="277"/>
    </row>
    <row r="1633" spans="20:20">
      <c r="T1633" s="277"/>
    </row>
    <row r="1634" spans="20:20">
      <c r="T1634" s="277"/>
    </row>
    <row r="1635" spans="20:20">
      <c r="T1635" s="277"/>
    </row>
    <row r="1636" spans="20:20">
      <c r="T1636" s="277"/>
    </row>
    <row r="1637" spans="20:20">
      <c r="T1637" s="277"/>
    </row>
    <row r="1638" spans="20:20">
      <c r="T1638" s="277"/>
    </row>
    <row r="1639" spans="20:20">
      <c r="T1639" s="277"/>
    </row>
    <row r="1640" spans="20:20">
      <c r="T1640" s="277"/>
    </row>
    <row r="1641" spans="20:20">
      <c r="T1641" s="277"/>
    </row>
    <row r="1642" spans="20:20">
      <c r="T1642" s="277"/>
    </row>
    <row r="1643" spans="20:20">
      <c r="T1643" s="277"/>
    </row>
    <row r="1644" spans="20:20">
      <c r="T1644" s="277"/>
    </row>
    <row r="1645" spans="20:20">
      <c r="T1645" s="277"/>
    </row>
    <row r="1646" spans="20:20">
      <c r="T1646" s="277"/>
    </row>
    <row r="1647" spans="20:20">
      <c r="T1647" s="277"/>
    </row>
    <row r="1648" spans="20:20">
      <c r="T1648" s="277"/>
    </row>
    <row r="1649" spans="20:20">
      <c r="T1649" s="277"/>
    </row>
    <row r="1650" spans="20:20">
      <c r="T1650" s="277"/>
    </row>
    <row r="1651" spans="20:20">
      <c r="T1651" s="277"/>
    </row>
    <row r="1652" spans="20:20">
      <c r="T1652" s="277"/>
    </row>
    <row r="1653" spans="20:20">
      <c r="T1653" s="277"/>
    </row>
    <row r="1654" spans="20:20">
      <c r="T1654" s="277"/>
    </row>
    <row r="1655" spans="20:20">
      <c r="T1655" s="277"/>
    </row>
    <row r="1656" spans="20:20">
      <c r="T1656" s="277"/>
    </row>
    <row r="1657" spans="20:20">
      <c r="T1657" s="277"/>
    </row>
    <row r="1658" spans="20:20">
      <c r="T1658" s="277"/>
    </row>
    <row r="1659" spans="20:20">
      <c r="T1659" s="277"/>
    </row>
    <row r="1660" spans="20:20">
      <c r="T1660" s="277"/>
    </row>
    <row r="1661" spans="20:20">
      <c r="T1661" s="277"/>
    </row>
    <row r="1662" spans="20:20">
      <c r="T1662" s="277"/>
    </row>
    <row r="1663" spans="20:20">
      <c r="T1663" s="277"/>
    </row>
    <row r="1664" spans="20:20">
      <c r="T1664" s="277"/>
    </row>
    <row r="1665" spans="20:20">
      <c r="T1665" s="277"/>
    </row>
    <row r="1666" spans="20:20">
      <c r="T1666" s="277"/>
    </row>
    <row r="1667" spans="20:20">
      <c r="T1667" s="277"/>
    </row>
    <row r="1668" spans="20:20">
      <c r="T1668" s="277"/>
    </row>
    <row r="1669" spans="20:20">
      <c r="T1669" s="277"/>
    </row>
    <row r="1670" spans="20:20">
      <c r="T1670" s="277"/>
    </row>
    <row r="1671" spans="20:20">
      <c r="T1671" s="277"/>
    </row>
    <row r="1672" spans="20:20">
      <c r="T1672" s="277"/>
    </row>
    <row r="1673" spans="20:20">
      <c r="T1673" s="277"/>
    </row>
    <row r="1674" spans="20:20">
      <c r="T1674" s="277"/>
    </row>
    <row r="1675" spans="20:20">
      <c r="T1675" s="277"/>
    </row>
    <row r="1676" spans="20:20">
      <c r="T1676" s="277"/>
    </row>
    <row r="1677" spans="20:20">
      <c r="T1677" s="277"/>
    </row>
    <row r="1678" spans="20:20">
      <c r="T1678" s="277"/>
    </row>
    <row r="1679" spans="20:20">
      <c r="T1679" s="277"/>
    </row>
    <row r="1680" spans="20:20">
      <c r="T1680" s="277"/>
    </row>
    <row r="1681" spans="20:20">
      <c r="T1681" s="277"/>
    </row>
    <row r="1682" spans="20:20">
      <c r="T1682" s="277"/>
    </row>
    <row r="1683" spans="20:20">
      <c r="T1683" s="277"/>
    </row>
    <row r="1684" spans="20:20">
      <c r="T1684" s="277"/>
    </row>
    <row r="1685" spans="20:20">
      <c r="T1685" s="277"/>
    </row>
    <row r="1686" spans="20:20">
      <c r="T1686" s="277"/>
    </row>
    <row r="1687" spans="20:20">
      <c r="T1687" s="277"/>
    </row>
    <row r="1688" spans="20:20">
      <c r="T1688" s="277"/>
    </row>
    <row r="1689" spans="20:20">
      <c r="T1689" s="277"/>
    </row>
    <row r="1690" spans="20:20">
      <c r="T1690" s="277"/>
    </row>
    <row r="1691" spans="20:20">
      <c r="T1691" s="277"/>
    </row>
    <row r="1692" spans="20:20">
      <c r="T1692" s="277"/>
    </row>
    <row r="1693" spans="20:20">
      <c r="T1693" s="277"/>
    </row>
    <row r="1694" spans="20:20">
      <c r="T1694" s="277"/>
    </row>
    <row r="1695" spans="20:20">
      <c r="T1695" s="277"/>
    </row>
    <row r="1696" spans="20:20">
      <c r="T1696" s="277"/>
    </row>
    <row r="1697" spans="20:20">
      <c r="T1697" s="277"/>
    </row>
    <row r="1698" spans="20:20">
      <c r="T1698" s="277"/>
    </row>
    <row r="1699" spans="20:20">
      <c r="T1699" s="277"/>
    </row>
    <row r="1700" spans="20:20">
      <c r="T1700" s="277"/>
    </row>
    <row r="1701" spans="20:20">
      <c r="T1701" s="277"/>
    </row>
    <row r="1702" spans="20:20">
      <c r="T1702" s="277"/>
    </row>
    <row r="1703" spans="20:20">
      <c r="T1703" s="277"/>
    </row>
    <row r="1704" spans="20:20">
      <c r="T1704" s="277"/>
    </row>
    <row r="1705" spans="20:20">
      <c r="T1705" s="277"/>
    </row>
    <row r="1706" spans="20:20">
      <c r="T1706" s="277"/>
    </row>
    <row r="1707" spans="20:20">
      <c r="T1707" s="277"/>
    </row>
    <row r="1708" spans="20:20">
      <c r="T1708" s="277"/>
    </row>
    <row r="1709" spans="20:20">
      <c r="T1709" s="277"/>
    </row>
    <row r="1710" spans="20:20">
      <c r="T1710" s="277"/>
    </row>
    <row r="1711" spans="20:20">
      <c r="T1711" s="277"/>
    </row>
    <row r="1712" spans="20:20">
      <c r="T1712" s="277"/>
    </row>
    <row r="1713" spans="20:20">
      <c r="T1713" s="277"/>
    </row>
    <row r="1714" spans="20:20">
      <c r="T1714" s="277"/>
    </row>
    <row r="1715" spans="20:20">
      <c r="T1715" s="277"/>
    </row>
    <row r="1716" spans="20:20">
      <c r="T1716" s="277"/>
    </row>
    <row r="1717" spans="20:20">
      <c r="T1717" s="277"/>
    </row>
    <row r="1718" spans="20:20">
      <c r="T1718" s="277"/>
    </row>
    <row r="1719" spans="20:20">
      <c r="T1719" s="277"/>
    </row>
    <row r="1720" spans="20:20">
      <c r="T1720" s="277"/>
    </row>
    <row r="1721" spans="20:20">
      <c r="T1721" s="277"/>
    </row>
    <row r="1722" spans="20:20">
      <c r="T1722" s="277"/>
    </row>
    <row r="1723" spans="20:20">
      <c r="T1723" s="277"/>
    </row>
    <row r="1724" spans="20:20">
      <c r="T1724" s="277"/>
    </row>
    <row r="1725" spans="20:20">
      <c r="T1725" s="277"/>
    </row>
    <row r="1726" spans="20:20">
      <c r="T1726" s="277"/>
    </row>
    <row r="1727" spans="20:20">
      <c r="T1727" s="277"/>
    </row>
    <row r="1728" spans="20:20">
      <c r="T1728" s="277"/>
    </row>
    <row r="1729" spans="20:20">
      <c r="T1729" s="277"/>
    </row>
    <row r="1730" spans="20:20">
      <c r="T1730" s="277"/>
    </row>
    <row r="1731" spans="20:20">
      <c r="T1731" s="277"/>
    </row>
    <row r="1732" spans="20:20">
      <c r="T1732" s="277"/>
    </row>
    <row r="1733" spans="20:20">
      <c r="T1733" s="277"/>
    </row>
    <row r="1734" spans="20:20">
      <c r="T1734" s="277"/>
    </row>
    <row r="1735" spans="20:20">
      <c r="T1735" s="277"/>
    </row>
    <row r="1736" spans="20:20">
      <c r="T1736" s="277"/>
    </row>
    <row r="1737" spans="20:20">
      <c r="T1737" s="277"/>
    </row>
    <row r="1738" spans="20:20">
      <c r="T1738" s="277"/>
    </row>
    <row r="1739" spans="20:20">
      <c r="T1739" s="277"/>
    </row>
    <row r="1740" spans="20:20">
      <c r="T1740" s="277"/>
    </row>
    <row r="1741" spans="20:20">
      <c r="T1741" s="277"/>
    </row>
    <row r="1742" spans="20:20">
      <c r="T1742" s="277"/>
    </row>
    <row r="1743" spans="20:20">
      <c r="T1743" s="277"/>
    </row>
    <row r="1744" spans="20:20">
      <c r="T1744" s="277"/>
    </row>
    <row r="1745" spans="20:20">
      <c r="T1745" s="277"/>
    </row>
    <row r="1746" spans="20:20">
      <c r="T1746" s="277"/>
    </row>
    <row r="1747" spans="20:20">
      <c r="T1747" s="277"/>
    </row>
    <row r="1748" spans="20:20">
      <c r="T1748" s="277"/>
    </row>
    <row r="1749" spans="20:20">
      <c r="T1749" s="277"/>
    </row>
    <row r="1750" spans="20:20">
      <c r="T1750" s="277"/>
    </row>
    <row r="1751" spans="20:20">
      <c r="T1751" s="277"/>
    </row>
    <row r="1752" spans="20:20">
      <c r="T1752" s="277"/>
    </row>
    <row r="1753" spans="20:20">
      <c r="T1753" s="277"/>
    </row>
    <row r="1754" spans="20:20">
      <c r="T1754" s="277"/>
    </row>
    <row r="1755" spans="20:20">
      <c r="T1755" s="277"/>
    </row>
    <row r="1756" spans="20:20">
      <c r="T1756" s="277"/>
    </row>
    <row r="1757" spans="20:20">
      <c r="T1757" s="277"/>
    </row>
    <row r="1758" spans="20:20">
      <c r="T1758" s="277"/>
    </row>
    <row r="1759" spans="20:20">
      <c r="T1759" s="277"/>
    </row>
    <row r="1760" spans="20:20">
      <c r="T1760" s="277"/>
    </row>
    <row r="1761" spans="20:20">
      <c r="T1761" s="277"/>
    </row>
    <row r="1762" spans="20:20">
      <c r="T1762" s="277"/>
    </row>
    <row r="1763" spans="20:20">
      <c r="T1763" s="277"/>
    </row>
    <row r="1764" spans="20:20">
      <c r="T1764" s="277"/>
    </row>
    <row r="1765" spans="20:20">
      <c r="T1765" s="277"/>
    </row>
    <row r="1766" spans="20:20">
      <c r="T1766" s="277"/>
    </row>
    <row r="1767" spans="20:20">
      <c r="T1767" s="277"/>
    </row>
    <row r="1768" spans="20:20">
      <c r="T1768" s="277"/>
    </row>
    <row r="1769" spans="20:20">
      <c r="T1769" s="277"/>
    </row>
    <row r="1770" spans="20:20">
      <c r="T1770" s="277"/>
    </row>
    <row r="1771" spans="20:20">
      <c r="T1771" s="277"/>
    </row>
    <row r="1772" spans="20:20">
      <c r="T1772" s="277"/>
    </row>
    <row r="1773" spans="20:20">
      <c r="T1773" s="277"/>
    </row>
    <row r="1774" spans="20:20">
      <c r="T1774" s="277"/>
    </row>
    <row r="1775" spans="20:20">
      <c r="T1775" s="277"/>
    </row>
    <row r="1776" spans="20:20">
      <c r="T1776" s="277"/>
    </row>
    <row r="1777" spans="20:20">
      <c r="T1777" s="277"/>
    </row>
    <row r="1778" spans="20:20">
      <c r="T1778" s="277"/>
    </row>
    <row r="1779" spans="20:20">
      <c r="T1779" s="277"/>
    </row>
    <row r="1780" spans="20:20">
      <c r="T1780" s="277"/>
    </row>
    <row r="1781" spans="20:20">
      <c r="T1781" s="277"/>
    </row>
    <row r="1782" spans="20:20">
      <c r="T1782" s="277"/>
    </row>
    <row r="1783" spans="20:20">
      <c r="T1783" s="277"/>
    </row>
    <row r="1784" spans="20:20">
      <c r="T1784" s="277"/>
    </row>
    <row r="1785" spans="20:20">
      <c r="T1785" s="277"/>
    </row>
    <row r="1786" spans="20:20">
      <c r="T1786" s="277"/>
    </row>
    <row r="1787" spans="20:20">
      <c r="T1787" s="277"/>
    </row>
    <row r="1788" spans="20:20">
      <c r="T1788" s="277"/>
    </row>
    <row r="1789" spans="20:20">
      <c r="T1789" s="277"/>
    </row>
    <row r="1790" spans="20:20">
      <c r="T1790" s="277"/>
    </row>
    <row r="1791" spans="20:20">
      <c r="T1791" s="277"/>
    </row>
    <row r="1792" spans="20:20">
      <c r="T1792" s="277"/>
    </row>
    <row r="1793" spans="20:20">
      <c r="T1793" s="277"/>
    </row>
    <row r="1794" spans="20:20">
      <c r="T1794" s="277"/>
    </row>
    <row r="1795" spans="20:20">
      <c r="T1795" s="277"/>
    </row>
    <row r="1796" spans="20:20">
      <c r="T1796" s="277"/>
    </row>
    <row r="1797" spans="20:20">
      <c r="T1797" s="277"/>
    </row>
    <row r="1798" spans="20:20">
      <c r="T1798" s="277"/>
    </row>
    <row r="1799" spans="20:20">
      <c r="T1799" s="277"/>
    </row>
    <row r="1800" spans="20:20">
      <c r="T1800" s="277"/>
    </row>
    <row r="1801" spans="20:20">
      <c r="T1801" s="277"/>
    </row>
    <row r="1802" spans="20:20">
      <c r="T1802" s="277"/>
    </row>
    <row r="1803" spans="20:20">
      <c r="T1803" s="277"/>
    </row>
    <row r="1804" spans="20:20">
      <c r="T1804" s="277"/>
    </row>
    <row r="1805" spans="20:20">
      <c r="T1805" s="277"/>
    </row>
    <row r="1806" spans="20:20">
      <c r="T1806" s="277"/>
    </row>
    <row r="1807" spans="20:20">
      <c r="T1807" s="277"/>
    </row>
    <row r="1808" spans="20:20">
      <c r="T1808" s="277"/>
    </row>
    <row r="1809" spans="20:20">
      <c r="T1809" s="277"/>
    </row>
    <row r="1810" spans="20:20">
      <c r="T1810" s="277"/>
    </row>
    <row r="1811" spans="20:20">
      <c r="T1811" s="277"/>
    </row>
    <row r="1812" spans="20:20">
      <c r="T1812" s="277"/>
    </row>
    <row r="1813" spans="20:20">
      <c r="T1813" s="277"/>
    </row>
    <row r="1814" spans="20:20">
      <c r="T1814" s="277"/>
    </row>
    <row r="1815" spans="20:20">
      <c r="T1815" s="277"/>
    </row>
    <row r="1816" spans="20:20">
      <c r="T1816" s="277"/>
    </row>
    <row r="1817" spans="20:20">
      <c r="T1817" s="277"/>
    </row>
    <row r="1818" spans="20:20">
      <c r="T1818" s="277"/>
    </row>
    <row r="1819" spans="20:20">
      <c r="T1819" s="277"/>
    </row>
    <row r="1820" spans="20:20">
      <c r="T1820" s="277"/>
    </row>
    <row r="1821" spans="20:20">
      <c r="T1821" s="277"/>
    </row>
    <row r="1822" spans="20:20">
      <c r="T1822" s="277"/>
    </row>
    <row r="1823" spans="20:20">
      <c r="T1823" s="277"/>
    </row>
    <row r="1824" spans="20:20">
      <c r="T1824" s="277"/>
    </row>
    <row r="1825" spans="20:20">
      <c r="T1825" s="277"/>
    </row>
    <row r="1826" spans="20:20">
      <c r="T1826" s="277"/>
    </row>
    <row r="1827" spans="20:20">
      <c r="T1827" s="277"/>
    </row>
    <row r="1828" spans="20:20">
      <c r="T1828" s="277"/>
    </row>
    <row r="1829" spans="20:20">
      <c r="T1829" s="277"/>
    </row>
    <row r="1830" spans="20:20">
      <c r="T1830" s="277"/>
    </row>
    <row r="1831" spans="20:20">
      <c r="T1831" s="277"/>
    </row>
    <row r="1832" spans="20:20">
      <c r="T1832" s="277"/>
    </row>
    <row r="1833" spans="20:20">
      <c r="T1833" s="277"/>
    </row>
    <row r="1834" spans="20:20">
      <c r="T1834" s="277"/>
    </row>
    <row r="1835" spans="20:20">
      <c r="T1835" s="277"/>
    </row>
    <row r="1836" spans="20:20">
      <c r="T1836" s="277"/>
    </row>
    <row r="1837" spans="20:20">
      <c r="T1837" s="277"/>
    </row>
    <row r="1838" spans="20:20">
      <c r="T1838" s="277"/>
    </row>
    <row r="1839" spans="20:20">
      <c r="T1839" s="277"/>
    </row>
    <row r="1840" spans="20:20">
      <c r="T1840" s="277"/>
    </row>
    <row r="1841" spans="20:20">
      <c r="T1841" s="277"/>
    </row>
    <row r="1842" spans="20:20">
      <c r="T1842" s="277"/>
    </row>
    <row r="1843" spans="20:20">
      <c r="T1843" s="277"/>
    </row>
    <row r="1844" spans="20:20">
      <c r="T1844" s="277"/>
    </row>
    <row r="1845" spans="20:20">
      <c r="T1845" s="277"/>
    </row>
    <row r="1846" spans="20:20">
      <c r="T1846" s="277"/>
    </row>
    <row r="1847" spans="20:20">
      <c r="T1847" s="277"/>
    </row>
    <row r="1848" spans="20:20">
      <c r="T1848" s="277"/>
    </row>
    <row r="1849" spans="20:20">
      <c r="T1849" s="277"/>
    </row>
    <row r="1850" spans="20:20">
      <c r="T1850" s="277"/>
    </row>
    <row r="1851" spans="20:20">
      <c r="T1851" s="277"/>
    </row>
    <row r="1852" spans="20:20">
      <c r="T1852" s="277"/>
    </row>
    <row r="1853" spans="20:20">
      <c r="T1853" s="277"/>
    </row>
    <row r="1854" spans="20:20">
      <c r="T1854" s="277"/>
    </row>
    <row r="1855" spans="20:20">
      <c r="T1855" s="277"/>
    </row>
    <row r="1856" spans="20:20">
      <c r="T1856" s="277"/>
    </row>
    <row r="1857" spans="20:20">
      <c r="T1857" s="277"/>
    </row>
    <row r="1858" spans="20:20">
      <c r="T1858" s="277"/>
    </row>
    <row r="1859" spans="20:20">
      <c r="T1859" s="277"/>
    </row>
    <row r="1860" spans="20:20">
      <c r="T1860" s="277"/>
    </row>
    <row r="1861" spans="20:20">
      <c r="T1861" s="277"/>
    </row>
    <row r="1862" spans="20:20">
      <c r="T1862" s="277"/>
    </row>
    <row r="1863" spans="20:20">
      <c r="T1863" s="277"/>
    </row>
    <row r="1864" spans="20:20">
      <c r="T1864" s="277"/>
    </row>
    <row r="1865" spans="20:20">
      <c r="T1865" s="277"/>
    </row>
    <row r="1866" spans="20:20">
      <c r="T1866" s="277"/>
    </row>
    <row r="1867" spans="20:20">
      <c r="T1867" s="277"/>
    </row>
    <row r="1868" spans="20:20">
      <c r="T1868" s="277"/>
    </row>
    <row r="1869" spans="20:20">
      <c r="T1869" s="277"/>
    </row>
    <row r="1870" spans="20:20">
      <c r="T1870" s="277"/>
    </row>
    <row r="1871" spans="20:20">
      <c r="T1871" s="277"/>
    </row>
    <row r="1872" spans="20:20">
      <c r="T1872" s="277"/>
    </row>
    <row r="1873" spans="20:20">
      <c r="T1873" s="277"/>
    </row>
    <row r="1874" spans="20:20">
      <c r="T1874" s="277"/>
    </row>
    <row r="1875" spans="20:20">
      <c r="T1875" s="277"/>
    </row>
    <row r="1876" spans="20:20">
      <c r="T1876" s="277"/>
    </row>
    <row r="1877" spans="20:20">
      <c r="T1877" s="277"/>
    </row>
    <row r="1878" spans="20:20">
      <c r="T1878" s="277"/>
    </row>
    <row r="1879" spans="20:20">
      <c r="T1879" s="277"/>
    </row>
    <row r="1880" spans="20:20">
      <c r="T1880" s="277"/>
    </row>
    <row r="1881" spans="20:20">
      <c r="T1881" s="277"/>
    </row>
    <row r="1882" spans="20:20">
      <c r="T1882" s="277"/>
    </row>
    <row r="1883" spans="20:20">
      <c r="T1883" s="277"/>
    </row>
    <row r="1884" spans="20:20">
      <c r="T1884" s="277"/>
    </row>
    <row r="1885" spans="20:20">
      <c r="T1885" s="277"/>
    </row>
    <row r="1886" spans="20:20">
      <c r="T1886" s="277"/>
    </row>
    <row r="1887" spans="20:20">
      <c r="T1887" s="277"/>
    </row>
    <row r="1888" spans="20:20">
      <c r="T1888" s="277"/>
    </row>
    <row r="1889" spans="20:20">
      <c r="T1889" s="277"/>
    </row>
    <row r="1890" spans="20:20">
      <c r="T1890" s="277"/>
    </row>
    <row r="1891" spans="20:20">
      <c r="T1891" s="277"/>
    </row>
    <row r="1892" spans="20:20">
      <c r="T1892" s="277"/>
    </row>
    <row r="1893" spans="20:20">
      <c r="T1893" s="277"/>
    </row>
    <row r="1894" spans="20:20">
      <c r="T1894" s="277"/>
    </row>
    <row r="1895" spans="20:20">
      <c r="T1895" s="277"/>
    </row>
    <row r="1896" spans="20:20">
      <c r="T1896" s="277"/>
    </row>
    <row r="1897" spans="20:20">
      <c r="T1897" s="277"/>
    </row>
    <row r="1898" spans="20:20">
      <c r="T1898" s="277"/>
    </row>
    <row r="1899" spans="20:20">
      <c r="T1899" s="277"/>
    </row>
    <row r="1900" spans="20:20">
      <c r="T1900" s="277"/>
    </row>
    <row r="1901" spans="20:20">
      <c r="T1901" s="277"/>
    </row>
    <row r="1902" spans="20:20">
      <c r="T1902" s="277"/>
    </row>
    <row r="1903" spans="20:20">
      <c r="T1903" s="277"/>
    </row>
    <row r="1904" spans="20:20">
      <c r="T1904" s="277"/>
    </row>
    <row r="1905" spans="20:20">
      <c r="T1905" s="277"/>
    </row>
    <row r="1906" spans="20:20">
      <c r="T1906" s="277"/>
    </row>
    <row r="1907" spans="20:20">
      <c r="T1907" s="277"/>
    </row>
    <row r="1908" spans="20:20">
      <c r="T1908" s="277"/>
    </row>
    <row r="1909" spans="20:20">
      <c r="T1909" s="277"/>
    </row>
    <row r="1910" spans="20:20">
      <c r="T1910" s="277"/>
    </row>
    <row r="1911" spans="20:20">
      <c r="T1911" s="277"/>
    </row>
    <row r="1912" spans="20:20">
      <c r="T1912" s="277"/>
    </row>
    <row r="1913" spans="20:20">
      <c r="T1913" s="277"/>
    </row>
    <row r="1914" spans="20:20">
      <c r="T1914" s="277"/>
    </row>
    <row r="1915" spans="20:20">
      <c r="T1915" s="277"/>
    </row>
    <row r="1916" spans="20:20">
      <c r="T1916" s="277"/>
    </row>
    <row r="1917" spans="20:20">
      <c r="T1917" s="277"/>
    </row>
    <row r="1918" spans="20:20">
      <c r="T1918" s="277"/>
    </row>
    <row r="1919" spans="20:20">
      <c r="T1919" s="277"/>
    </row>
    <row r="1920" spans="20:20">
      <c r="T1920" s="277"/>
    </row>
    <row r="1921" spans="20:20">
      <c r="T1921" s="277"/>
    </row>
    <row r="1922" spans="20:20">
      <c r="T1922" s="277"/>
    </row>
    <row r="1923" spans="20:20">
      <c r="T1923" s="277"/>
    </row>
    <row r="1924" spans="20:20">
      <c r="T1924" s="277"/>
    </row>
    <row r="1925" spans="20:20">
      <c r="T1925" s="277"/>
    </row>
    <row r="1926" spans="20:20">
      <c r="T1926" s="277"/>
    </row>
    <row r="1927" spans="20:20">
      <c r="T1927" s="277"/>
    </row>
    <row r="1928" spans="20:20">
      <c r="T1928" s="277"/>
    </row>
    <row r="1929" spans="20:20">
      <c r="T1929" s="277"/>
    </row>
    <row r="1930" spans="20:20">
      <c r="T1930" s="277"/>
    </row>
    <row r="1931" spans="20:20">
      <c r="T1931" s="277"/>
    </row>
    <row r="1932" spans="20:20">
      <c r="T1932" s="277"/>
    </row>
    <row r="1933" spans="20:20">
      <c r="T1933" s="277"/>
    </row>
    <row r="1934" spans="20:20">
      <c r="T1934" s="277"/>
    </row>
    <row r="1935" spans="20:20">
      <c r="T1935" s="277"/>
    </row>
    <row r="1936" spans="20:20">
      <c r="T1936" s="277"/>
    </row>
    <row r="1937" spans="20:20">
      <c r="T1937" s="277"/>
    </row>
    <row r="1938" spans="20:20">
      <c r="T1938" s="277"/>
    </row>
    <row r="1939" spans="20:20">
      <c r="T1939" s="277"/>
    </row>
    <row r="1940" spans="20:20">
      <c r="T1940" s="277"/>
    </row>
    <row r="1941" spans="20:20">
      <c r="T1941" s="277"/>
    </row>
    <row r="1942" spans="20:20">
      <c r="T1942" s="277"/>
    </row>
    <row r="1943" spans="20:20">
      <c r="T1943" s="277"/>
    </row>
    <row r="1944" spans="20:20">
      <c r="T1944" s="277"/>
    </row>
    <row r="1945" spans="20:20">
      <c r="T1945" s="277"/>
    </row>
    <row r="1946" spans="20:20">
      <c r="T1946" s="277"/>
    </row>
    <row r="1947" spans="20:20">
      <c r="T1947" s="277"/>
    </row>
    <row r="1948" spans="20:20">
      <c r="T1948" s="277"/>
    </row>
    <row r="1949" spans="20:20">
      <c r="T1949" s="277"/>
    </row>
    <row r="1950" spans="20:20">
      <c r="T1950" s="277"/>
    </row>
    <row r="1951" spans="20:20">
      <c r="T1951" s="277"/>
    </row>
    <row r="1952" spans="20:20">
      <c r="T1952" s="277"/>
    </row>
    <row r="1953" spans="20:20">
      <c r="T1953" s="277"/>
    </row>
    <row r="1954" spans="20:20">
      <c r="T1954" s="277"/>
    </row>
    <row r="1955" spans="20:20">
      <c r="T1955" s="277"/>
    </row>
    <row r="1956" spans="20:20">
      <c r="T1956" s="277"/>
    </row>
    <row r="1957" spans="20:20">
      <c r="T1957" s="277"/>
    </row>
    <row r="1958" spans="20:20">
      <c r="T1958" s="277"/>
    </row>
    <row r="1959" spans="20:20">
      <c r="T1959" s="277"/>
    </row>
    <row r="1960" spans="20:20">
      <c r="T1960" s="277"/>
    </row>
    <row r="1961" spans="20:20">
      <c r="T1961" s="277"/>
    </row>
    <row r="1962" spans="20:20">
      <c r="T1962" s="277"/>
    </row>
    <row r="1963" spans="20:20">
      <c r="T1963" s="277"/>
    </row>
    <row r="1964" spans="20:20">
      <c r="T1964" s="277"/>
    </row>
    <row r="1965" spans="20:20">
      <c r="T1965" s="277"/>
    </row>
    <row r="1966" spans="20:20">
      <c r="T1966" s="277"/>
    </row>
    <row r="1967" spans="20:20">
      <c r="T1967" s="277"/>
    </row>
    <row r="1968" spans="20:20">
      <c r="T1968" s="277"/>
    </row>
    <row r="1969" spans="20:20">
      <c r="T1969" s="277"/>
    </row>
    <row r="1970" spans="20:20">
      <c r="T1970" s="277"/>
    </row>
    <row r="1971" spans="20:20">
      <c r="T1971" s="277"/>
    </row>
    <row r="1972" spans="20:20">
      <c r="T1972" s="277"/>
    </row>
    <row r="1973" spans="20:20">
      <c r="T1973" s="277"/>
    </row>
    <row r="1974" spans="20:20">
      <c r="T1974" s="277"/>
    </row>
    <row r="1975" spans="20:20">
      <c r="T1975" s="277"/>
    </row>
    <row r="1976" spans="20:20">
      <c r="T1976" s="277"/>
    </row>
    <row r="1977" spans="20:20">
      <c r="T1977" s="277"/>
    </row>
    <row r="1978" spans="20:20">
      <c r="T1978" s="277"/>
    </row>
    <row r="1979" spans="20:20">
      <c r="T1979" s="277"/>
    </row>
    <row r="1980" spans="20:20">
      <c r="T1980" s="277"/>
    </row>
    <row r="1981" spans="20:20">
      <c r="T1981" s="277"/>
    </row>
    <row r="1982" spans="20:20">
      <c r="T1982" s="277"/>
    </row>
    <row r="1983" spans="20:20">
      <c r="T1983" s="277"/>
    </row>
    <row r="1984" spans="20:20">
      <c r="T1984" s="277"/>
    </row>
    <row r="1985" spans="20:20">
      <c r="T1985" s="277"/>
    </row>
    <row r="1986" spans="20:20">
      <c r="T1986" s="277"/>
    </row>
    <row r="1987" spans="20:20">
      <c r="T1987" s="277"/>
    </row>
    <row r="1988" spans="20:20">
      <c r="T1988" s="277"/>
    </row>
    <row r="1989" spans="20:20">
      <c r="T1989" s="277"/>
    </row>
    <row r="1990" spans="20:20">
      <c r="T1990" s="277"/>
    </row>
    <row r="1991" spans="20:20">
      <c r="T1991" s="277"/>
    </row>
    <row r="1992" spans="20:20">
      <c r="T1992" s="277"/>
    </row>
    <row r="1993" spans="20:20">
      <c r="T1993" s="277"/>
    </row>
    <row r="1994" spans="20:20">
      <c r="T1994" s="277"/>
    </row>
    <row r="1995" spans="20:20">
      <c r="T1995" s="277"/>
    </row>
    <row r="1996" spans="20:20">
      <c r="T1996" s="277"/>
    </row>
    <row r="1997" spans="20:20">
      <c r="T1997" s="277"/>
    </row>
    <row r="1998" spans="20:20">
      <c r="T1998" s="277"/>
    </row>
    <row r="1999" spans="20:20">
      <c r="T1999" s="277"/>
    </row>
    <row r="2000" spans="20:20">
      <c r="T2000" s="277"/>
    </row>
    <row r="2001" spans="20:20">
      <c r="T2001" s="277"/>
    </row>
    <row r="2002" spans="20:20">
      <c r="T2002" s="277"/>
    </row>
    <row r="2003" spans="20:20">
      <c r="T2003" s="277"/>
    </row>
    <row r="2004" spans="20:20">
      <c r="T2004" s="277"/>
    </row>
    <row r="2005" spans="20:20">
      <c r="T2005" s="277"/>
    </row>
    <row r="2006" spans="20:20">
      <c r="T2006" s="277"/>
    </row>
    <row r="2007" spans="20:20">
      <c r="T2007" s="277"/>
    </row>
    <row r="2008" spans="20:20">
      <c r="T2008" s="277"/>
    </row>
    <row r="2009" spans="20:20">
      <c r="T2009" s="277"/>
    </row>
    <row r="2010" spans="20:20">
      <c r="T2010" s="277"/>
    </row>
    <row r="2011" spans="20:20">
      <c r="T2011" s="277"/>
    </row>
    <row r="2012" spans="20:20">
      <c r="T2012" s="277"/>
    </row>
    <row r="2013" spans="20:20">
      <c r="T2013" s="277"/>
    </row>
    <row r="2014" spans="20:20">
      <c r="T2014" s="277"/>
    </row>
    <row r="2015" spans="20:20">
      <c r="T2015" s="277"/>
    </row>
    <row r="2016" spans="20:20">
      <c r="T2016" s="277"/>
    </row>
    <row r="2017" spans="20:20">
      <c r="T2017" s="277"/>
    </row>
    <row r="2018" spans="20:20">
      <c r="T2018" s="277"/>
    </row>
    <row r="2019" spans="20:20">
      <c r="T2019" s="277"/>
    </row>
    <row r="2020" spans="20:20">
      <c r="T2020" s="277"/>
    </row>
    <row r="2021" spans="20:20">
      <c r="T2021" s="277"/>
    </row>
    <row r="2022" spans="20:20">
      <c r="T2022" s="277"/>
    </row>
    <row r="2023" spans="20:20">
      <c r="T2023" s="277"/>
    </row>
    <row r="2024" spans="20:20">
      <c r="T2024" s="277"/>
    </row>
    <row r="2025" spans="20:20">
      <c r="T2025" s="277"/>
    </row>
    <row r="2026" spans="20:20">
      <c r="T2026" s="277"/>
    </row>
    <row r="2027" spans="20:20">
      <c r="T2027" s="277"/>
    </row>
    <row r="2028" spans="20:20">
      <c r="T2028" s="277"/>
    </row>
    <row r="2029" spans="20:20">
      <c r="T2029" s="277"/>
    </row>
    <row r="2030" spans="20:20">
      <c r="T2030" s="277"/>
    </row>
    <row r="2031" spans="20:20">
      <c r="T2031" s="277"/>
    </row>
    <row r="2032" spans="20:20">
      <c r="T2032" s="277"/>
    </row>
    <row r="2033" spans="20:20">
      <c r="T2033" s="277"/>
    </row>
    <row r="2034" spans="20:20">
      <c r="T2034" s="277"/>
    </row>
    <row r="2035" spans="20:20">
      <c r="T2035" s="277"/>
    </row>
    <row r="2036" spans="20:20">
      <c r="T2036" s="277"/>
    </row>
    <row r="2037" spans="20:20">
      <c r="T2037" s="277"/>
    </row>
    <row r="2038" spans="20:20">
      <c r="T2038" s="277"/>
    </row>
    <row r="2039" spans="20:20">
      <c r="T2039" s="277"/>
    </row>
    <row r="2040" spans="20:20">
      <c r="T2040" s="277"/>
    </row>
    <row r="2041" spans="20:20">
      <c r="T2041" s="277"/>
    </row>
    <row r="2042" spans="20:20">
      <c r="T2042" s="277"/>
    </row>
    <row r="2043" spans="20:20">
      <c r="T2043" s="277"/>
    </row>
    <row r="2044" spans="20:20">
      <c r="T2044" s="277"/>
    </row>
    <row r="2045" spans="20:20">
      <c r="T2045" s="277"/>
    </row>
    <row r="2046" spans="20:20">
      <c r="T2046" s="277"/>
    </row>
    <row r="2047" spans="20:20">
      <c r="T2047" s="277"/>
    </row>
    <row r="2048" spans="20:20">
      <c r="T2048" s="277"/>
    </row>
    <row r="2049" spans="20:20">
      <c r="T2049" s="277"/>
    </row>
    <row r="2050" spans="20:20">
      <c r="T2050" s="277"/>
    </row>
    <row r="2051" spans="20:20">
      <c r="T2051" s="277"/>
    </row>
    <row r="2052" spans="20:20">
      <c r="T2052" s="277"/>
    </row>
    <row r="2053" spans="20:20">
      <c r="T2053" s="277"/>
    </row>
    <row r="2054" spans="20:20">
      <c r="T2054" s="277"/>
    </row>
    <row r="2055" spans="20:20">
      <c r="T2055" s="277"/>
    </row>
    <row r="2056" spans="20:20">
      <c r="T2056" s="277"/>
    </row>
    <row r="2057" spans="20:20">
      <c r="T2057" s="277"/>
    </row>
    <row r="2058" spans="20:20">
      <c r="T2058" s="277"/>
    </row>
    <row r="2059" spans="20:20">
      <c r="T2059" s="277"/>
    </row>
    <row r="2060" spans="20:20">
      <c r="T2060" s="277"/>
    </row>
    <row r="2061" spans="20:20">
      <c r="T2061" s="277"/>
    </row>
    <row r="2062" spans="20:20">
      <c r="T2062" s="277"/>
    </row>
    <row r="2063" spans="20:20">
      <c r="T2063" s="277"/>
    </row>
    <row r="2064" spans="20:20">
      <c r="T2064" s="277"/>
    </row>
    <row r="2065" spans="20:20">
      <c r="T2065" s="277"/>
    </row>
    <row r="2066" spans="20:20">
      <c r="T2066" s="277"/>
    </row>
    <row r="2067" spans="20:20">
      <c r="T2067" s="277"/>
    </row>
    <row r="2068" spans="20:20">
      <c r="T2068" s="277"/>
    </row>
    <row r="2069" spans="20:20">
      <c r="T2069" s="277"/>
    </row>
    <row r="2070" spans="20:20">
      <c r="T2070" s="277"/>
    </row>
    <row r="2071" spans="20:20">
      <c r="T2071" s="277"/>
    </row>
    <row r="2072" spans="20:20">
      <c r="T2072" s="277"/>
    </row>
    <row r="2073" spans="20:20">
      <c r="T2073" s="277"/>
    </row>
    <row r="2074" spans="20:20">
      <c r="T2074" s="277"/>
    </row>
    <row r="2075" spans="20:20">
      <c r="T2075" s="277"/>
    </row>
    <row r="2076" spans="20:20">
      <c r="T2076" s="277"/>
    </row>
    <row r="2077" spans="20:20">
      <c r="T2077" s="277"/>
    </row>
    <row r="2078" spans="20:20">
      <c r="T2078" s="277"/>
    </row>
    <row r="2079" spans="20:20">
      <c r="T2079" s="277"/>
    </row>
    <row r="2080" spans="20:20">
      <c r="T2080" s="277"/>
    </row>
    <row r="2081" spans="20:20">
      <c r="T2081" s="277"/>
    </row>
    <row r="2082" spans="20:20">
      <c r="T2082" s="277"/>
    </row>
    <row r="2083" spans="20:20">
      <c r="T2083" s="277"/>
    </row>
    <row r="2084" spans="20:20">
      <c r="T2084" s="277"/>
    </row>
    <row r="2085" spans="20:20">
      <c r="T2085" s="277"/>
    </row>
    <row r="2086" spans="20:20">
      <c r="T2086" s="277"/>
    </row>
    <row r="2087" spans="20:20">
      <c r="T2087" s="277"/>
    </row>
    <row r="2088" spans="20:20">
      <c r="T2088" s="277"/>
    </row>
    <row r="2089" spans="20:20">
      <c r="T2089" s="277"/>
    </row>
    <row r="2090" spans="20:20">
      <c r="T2090" s="277"/>
    </row>
    <row r="2091" spans="20:20">
      <c r="T2091" s="277"/>
    </row>
    <row r="2092" spans="20:20">
      <c r="T2092" s="277"/>
    </row>
    <row r="2093" spans="20:20">
      <c r="T2093" s="277"/>
    </row>
    <row r="2094" spans="20:20">
      <c r="T2094" s="277"/>
    </row>
    <row r="2095" spans="20:20">
      <c r="T2095" s="277"/>
    </row>
    <row r="2096" spans="20:20">
      <c r="T2096" s="277"/>
    </row>
    <row r="2097" spans="20:20">
      <c r="T2097" s="277"/>
    </row>
    <row r="2098" spans="20:20">
      <c r="T2098" s="277"/>
    </row>
    <row r="2099" spans="20:20">
      <c r="T2099" s="277"/>
    </row>
    <row r="2100" spans="20:20">
      <c r="T2100" s="277"/>
    </row>
    <row r="2101" spans="20:20">
      <c r="T2101" s="277"/>
    </row>
    <row r="2102" spans="20:20">
      <c r="T2102" s="277"/>
    </row>
    <row r="2103" spans="20:20">
      <c r="T2103" s="277"/>
    </row>
    <row r="2104" spans="20:20">
      <c r="T2104" s="277"/>
    </row>
    <row r="2105" spans="20:20">
      <c r="T2105" s="277"/>
    </row>
    <row r="2106" spans="20:20">
      <c r="T2106" s="277"/>
    </row>
    <row r="2107" spans="20:20">
      <c r="T2107" s="277"/>
    </row>
    <row r="2108" spans="20:20">
      <c r="T2108" s="277"/>
    </row>
    <row r="2109" spans="20:20">
      <c r="T2109" s="277"/>
    </row>
    <row r="2110" spans="20:20">
      <c r="T2110" s="277"/>
    </row>
    <row r="2111" spans="20:20">
      <c r="T2111" s="277"/>
    </row>
    <row r="2112" spans="20:20">
      <c r="T2112" s="277"/>
    </row>
    <row r="2113" spans="20:20">
      <c r="T2113" s="277"/>
    </row>
    <row r="2114" spans="20:20">
      <c r="T2114" s="277"/>
    </row>
    <row r="2115" spans="20:20">
      <c r="T2115" s="277"/>
    </row>
    <row r="2116" spans="20:20">
      <c r="T2116" s="277"/>
    </row>
    <row r="2117" spans="20:20">
      <c r="T2117" s="277"/>
    </row>
    <row r="2118" spans="20:20">
      <c r="T2118" s="277"/>
    </row>
    <row r="2119" spans="20:20">
      <c r="T2119" s="277"/>
    </row>
    <row r="2120" spans="20:20">
      <c r="T2120" s="277"/>
    </row>
    <row r="2121" spans="20:20">
      <c r="T2121" s="277"/>
    </row>
    <row r="2122" spans="20:20">
      <c r="T2122" s="277"/>
    </row>
    <row r="2123" spans="20:20">
      <c r="T2123" s="277"/>
    </row>
    <row r="2124" spans="20:20">
      <c r="T2124" s="277"/>
    </row>
    <row r="2125" spans="20:20">
      <c r="T2125" s="277"/>
    </row>
    <row r="2126" spans="20:20">
      <c r="T2126" s="277"/>
    </row>
    <row r="2127" spans="20:20">
      <c r="T2127" s="277"/>
    </row>
    <row r="2128" spans="20:20">
      <c r="T2128" s="277"/>
    </row>
    <row r="2129" spans="20:20">
      <c r="T2129" s="277"/>
    </row>
    <row r="2130" spans="20:20">
      <c r="T2130" s="277"/>
    </row>
    <row r="2131" spans="20:20">
      <c r="T2131" s="277"/>
    </row>
    <row r="2132" spans="20:20">
      <c r="T2132" s="277"/>
    </row>
    <row r="2133" spans="20:20">
      <c r="T2133" s="277"/>
    </row>
    <row r="2134" spans="20:20">
      <c r="T2134" s="277"/>
    </row>
    <row r="2135" spans="20:20">
      <c r="T2135" s="277"/>
    </row>
    <row r="2136" spans="20:20">
      <c r="T2136" s="277"/>
    </row>
    <row r="2137" spans="20:20">
      <c r="T2137" s="277"/>
    </row>
    <row r="2138" spans="20:20">
      <c r="T2138" s="277"/>
    </row>
    <row r="2139" spans="20:20">
      <c r="T2139" s="277"/>
    </row>
    <row r="2140" spans="20:20">
      <c r="T2140" s="277"/>
    </row>
    <row r="2141" spans="20:20">
      <c r="T2141" s="277"/>
    </row>
    <row r="2142" spans="20:20">
      <c r="T2142" s="277"/>
    </row>
    <row r="2143" spans="20:20">
      <c r="T2143" s="277"/>
    </row>
    <row r="2144" spans="20:20">
      <c r="T2144" s="277"/>
    </row>
    <row r="2145" spans="20:20">
      <c r="T2145" s="277"/>
    </row>
    <row r="2146" spans="20:20">
      <c r="T2146" s="277"/>
    </row>
    <row r="2147" spans="20:20">
      <c r="T2147" s="277"/>
    </row>
    <row r="2148" spans="20:20">
      <c r="T2148" s="277"/>
    </row>
    <row r="2149" spans="20:20">
      <c r="T2149" s="277"/>
    </row>
    <row r="2150" spans="20:20">
      <c r="T2150" s="277"/>
    </row>
    <row r="2151" spans="20:20">
      <c r="T2151" s="277"/>
    </row>
    <row r="2152" spans="20:20">
      <c r="T2152" s="277"/>
    </row>
    <row r="2153" spans="20:20">
      <c r="T2153" s="277"/>
    </row>
    <row r="2154" spans="20:20">
      <c r="T2154" s="277"/>
    </row>
    <row r="2155" spans="20:20">
      <c r="T2155" s="277"/>
    </row>
    <row r="2156" spans="20:20">
      <c r="T2156" s="277"/>
    </row>
    <row r="2157" spans="20:20">
      <c r="T2157" s="277"/>
    </row>
    <row r="2158" spans="20:20">
      <c r="T2158" s="277"/>
    </row>
    <row r="2159" spans="20:20">
      <c r="T2159" s="277"/>
    </row>
    <row r="2160" spans="20:20">
      <c r="T2160" s="277"/>
    </row>
    <row r="2161" spans="20:20">
      <c r="T2161" s="277"/>
    </row>
    <row r="2162" spans="20:20">
      <c r="T2162" s="277"/>
    </row>
    <row r="2163" spans="20:20">
      <c r="T2163" s="277"/>
    </row>
    <row r="2164" spans="20:20">
      <c r="T2164" s="277"/>
    </row>
    <row r="2165" spans="20:20">
      <c r="T2165" s="277"/>
    </row>
    <row r="2166" spans="20:20">
      <c r="T2166" s="277"/>
    </row>
    <row r="2167" spans="20:20">
      <c r="T2167" s="277"/>
    </row>
    <row r="2168" spans="20:20">
      <c r="T2168" s="277"/>
    </row>
    <row r="2169" spans="20:20">
      <c r="T2169" s="277"/>
    </row>
    <row r="2170" spans="20:20">
      <c r="T2170" s="277"/>
    </row>
    <row r="2171" spans="20:20">
      <c r="T2171" s="277"/>
    </row>
    <row r="2172" spans="20:20">
      <c r="T2172" s="277"/>
    </row>
    <row r="2173" spans="20:20">
      <c r="T2173" s="277"/>
    </row>
    <row r="2174" spans="20:20">
      <c r="T2174" s="277"/>
    </row>
    <row r="2175" spans="20:20">
      <c r="T2175" s="277"/>
    </row>
    <row r="2176" spans="20:20">
      <c r="T2176" s="277"/>
    </row>
    <row r="2177" spans="20:20">
      <c r="T2177" s="277"/>
    </row>
    <row r="2178" spans="20:20">
      <c r="T2178" s="277"/>
    </row>
    <row r="2179" spans="20:20">
      <c r="T2179" s="277"/>
    </row>
    <row r="2180" spans="20:20">
      <c r="T2180" s="277"/>
    </row>
    <row r="2181" spans="20:20">
      <c r="T2181" s="277"/>
    </row>
    <row r="2182" spans="20:20">
      <c r="T2182" s="277"/>
    </row>
    <row r="2183" spans="20:20">
      <c r="T2183" s="277"/>
    </row>
    <row r="2184" spans="20:20">
      <c r="T2184" s="277"/>
    </row>
    <row r="2185" spans="20:20">
      <c r="T2185" s="277"/>
    </row>
    <row r="2186" spans="20:20">
      <c r="T2186" s="277"/>
    </row>
    <row r="2187" spans="20:20">
      <c r="T2187" s="277"/>
    </row>
    <row r="2188" spans="20:20">
      <c r="T2188" s="277"/>
    </row>
    <row r="2189" spans="20:20">
      <c r="T2189" s="277"/>
    </row>
    <row r="2190" spans="20:20">
      <c r="T2190" s="277"/>
    </row>
    <row r="2191" spans="20:20">
      <c r="T2191" s="277"/>
    </row>
    <row r="2192" spans="20:20">
      <c r="T2192" s="277"/>
    </row>
    <row r="2193" spans="20:20">
      <c r="T2193" s="277"/>
    </row>
    <row r="2194" spans="20:20">
      <c r="T2194" s="277"/>
    </row>
    <row r="2195" spans="20:20">
      <c r="T2195" s="277"/>
    </row>
    <row r="2196" spans="20:20">
      <c r="T2196" s="277"/>
    </row>
    <row r="2197" spans="20:20">
      <c r="T2197" s="277"/>
    </row>
    <row r="2198" spans="20:20">
      <c r="T2198" s="277"/>
    </row>
    <row r="2199" spans="20:20">
      <c r="T2199" s="277"/>
    </row>
    <row r="2200" spans="20:20">
      <c r="T2200" s="277"/>
    </row>
    <row r="2201" spans="20:20">
      <c r="T2201" s="277"/>
    </row>
    <row r="2202" spans="20:20">
      <c r="T2202" s="277"/>
    </row>
    <row r="2203" spans="20:20">
      <c r="T2203" s="277"/>
    </row>
    <row r="2204" spans="20:20">
      <c r="T2204" s="277"/>
    </row>
    <row r="2205" spans="20:20">
      <c r="T2205" s="277"/>
    </row>
    <row r="2206" spans="20:20">
      <c r="T2206" s="277"/>
    </row>
    <row r="2207" spans="20:20">
      <c r="T2207" s="277"/>
    </row>
    <row r="2208" spans="20:20">
      <c r="T2208" s="277"/>
    </row>
    <row r="2209" spans="20:20">
      <c r="T2209" s="277"/>
    </row>
    <row r="2210" spans="20:20">
      <c r="T2210" s="277"/>
    </row>
    <row r="2211" spans="20:20">
      <c r="T2211" s="277"/>
    </row>
    <row r="2212" spans="20:20">
      <c r="T2212" s="277"/>
    </row>
    <row r="2213" spans="20:20">
      <c r="T2213" s="277"/>
    </row>
    <row r="2214" spans="20:20">
      <c r="T2214" s="277"/>
    </row>
    <row r="2215" spans="20:20">
      <c r="T2215" s="277"/>
    </row>
    <row r="2216" spans="20:20">
      <c r="T2216" s="277"/>
    </row>
    <row r="2217" spans="20:20">
      <c r="T2217" s="277"/>
    </row>
    <row r="2218" spans="20:20">
      <c r="T2218" s="277"/>
    </row>
    <row r="2219" spans="20:20">
      <c r="T2219" s="277"/>
    </row>
    <row r="2220" spans="20:20">
      <c r="T2220" s="277"/>
    </row>
    <row r="2221" spans="20:20">
      <c r="T2221" s="277"/>
    </row>
    <row r="2222" spans="20:20">
      <c r="T2222" s="277"/>
    </row>
    <row r="2223" spans="20:20">
      <c r="T2223" s="277"/>
    </row>
    <row r="2224" spans="20:20">
      <c r="T2224" s="277"/>
    </row>
    <row r="2225" spans="20:20">
      <c r="T2225" s="277"/>
    </row>
    <row r="2226" spans="20:20">
      <c r="T2226" s="277"/>
    </row>
    <row r="2227" spans="20:20">
      <c r="T2227" s="277"/>
    </row>
    <row r="2228" spans="20:20">
      <c r="T2228" s="277"/>
    </row>
    <row r="2229" spans="20:20">
      <c r="T2229" s="277"/>
    </row>
    <row r="2230" spans="20:20">
      <c r="T2230" s="277"/>
    </row>
    <row r="2231" spans="20:20">
      <c r="T2231" s="277"/>
    </row>
    <row r="2232" spans="20:20">
      <c r="T2232" s="277"/>
    </row>
    <row r="2233" spans="20:20">
      <c r="T2233" s="277"/>
    </row>
    <row r="2234" spans="20:20">
      <c r="T2234" s="277"/>
    </row>
    <row r="2235" spans="20:20">
      <c r="T2235" s="277"/>
    </row>
    <row r="2236" spans="20:20">
      <c r="T2236" s="277"/>
    </row>
    <row r="2237" spans="20:20">
      <c r="T2237" s="277"/>
    </row>
    <row r="2238" spans="20:20">
      <c r="T2238" s="277"/>
    </row>
    <row r="2239" spans="20:20">
      <c r="T2239" s="277"/>
    </row>
    <row r="2240" spans="20:20">
      <c r="T2240" s="277"/>
    </row>
    <row r="2241" spans="20:20">
      <c r="T2241" s="277"/>
    </row>
    <row r="2242" spans="20:20">
      <c r="T2242" s="277"/>
    </row>
    <row r="2243" spans="20:20">
      <c r="T2243" s="277"/>
    </row>
    <row r="2244" spans="20:20">
      <c r="T2244" s="277"/>
    </row>
    <row r="2245" spans="20:20">
      <c r="T2245" s="277"/>
    </row>
    <row r="2246" spans="20:20">
      <c r="T2246" s="277"/>
    </row>
    <row r="2247" spans="20:20">
      <c r="T2247" s="277"/>
    </row>
    <row r="2248" spans="20:20">
      <c r="T2248" s="277"/>
    </row>
    <row r="2249" spans="20:20">
      <c r="T2249" s="277"/>
    </row>
    <row r="2250" spans="20:20">
      <c r="T2250" s="277"/>
    </row>
    <row r="2251" spans="20:20">
      <c r="T2251" s="277"/>
    </row>
    <row r="2252" spans="20:20">
      <c r="T2252" s="277"/>
    </row>
    <row r="2253" spans="20:20">
      <c r="T2253" s="277"/>
    </row>
    <row r="2254" spans="20:20">
      <c r="T2254" s="277"/>
    </row>
    <row r="2255" spans="20:20">
      <c r="T2255" s="277"/>
    </row>
    <row r="2256" spans="20:20">
      <c r="T2256" s="277"/>
    </row>
    <row r="2257" spans="20:20">
      <c r="T2257" s="277"/>
    </row>
    <row r="2258" spans="20:20">
      <c r="T2258" s="277"/>
    </row>
    <row r="2259" spans="20:20">
      <c r="T2259" s="277"/>
    </row>
    <row r="2260" spans="20:20">
      <c r="T2260" s="277"/>
    </row>
    <row r="2261" spans="20:20">
      <c r="T2261" s="277"/>
    </row>
    <row r="2262" spans="20:20">
      <c r="T2262" s="277"/>
    </row>
    <row r="2263" spans="20:20">
      <c r="T2263" s="277"/>
    </row>
    <row r="2264" spans="20:20">
      <c r="T2264" s="277"/>
    </row>
    <row r="2265" spans="20:20">
      <c r="T2265" s="277"/>
    </row>
    <row r="2266" spans="20:20">
      <c r="T2266" s="277"/>
    </row>
    <row r="2267" spans="20:20">
      <c r="T2267" s="277"/>
    </row>
    <row r="2268" spans="20:20">
      <c r="T2268" s="277"/>
    </row>
    <row r="2269" spans="20:20">
      <c r="T2269" s="277"/>
    </row>
    <row r="2270" spans="20:20">
      <c r="T2270" s="277"/>
    </row>
    <row r="2271" spans="20:20">
      <c r="T2271" s="277"/>
    </row>
    <row r="2272" spans="20:20">
      <c r="T2272" s="277"/>
    </row>
    <row r="2273" spans="20:20">
      <c r="T2273" s="277"/>
    </row>
    <row r="2274" spans="20:20">
      <c r="T2274" s="277"/>
    </row>
    <row r="2275" spans="20:20">
      <c r="T2275" s="277"/>
    </row>
    <row r="2276" spans="20:20">
      <c r="T2276" s="277"/>
    </row>
    <row r="2277" spans="20:20">
      <c r="T2277" s="277"/>
    </row>
    <row r="2278" spans="20:20">
      <c r="T2278" s="277"/>
    </row>
    <row r="2279" spans="20:20">
      <c r="T2279" s="277"/>
    </row>
    <row r="2280" spans="20:20">
      <c r="T2280" s="277"/>
    </row>
    <row r="2281" spans="20:20">
      <c r="T2281" s="277"/>
    </row>
    <row r="2282" spans="20:20">
      <c r="T2282" s="277"/>
    </row>
    <row r="2283" spans="20:20">
      <c r="T2283" s="277"/>
    </row>
    <row r="2284" spans="20:20">
      <c r="T2284" s="277"/>
    </row>
    <row r="2285" spans="20:20">
      <c r="T2285" s="277"/>
    </row>
    <row r="2286" spans="20:20">
      <c r="T2286" s="277"/>
    </row>
    <row r="2287" spans="20:20">
      <c r="T2287" s="277"/>
    </row>
    <row r="2288" spans="20:20">
      <c r="T2288" s="277"/>
    </row>
    <row r="2289" spans="20:20">
      <c r="T2289" s="277"/>
    </row>
    <row r="2290" spans="20:20">
      <c r="T2290" s="277"/>
    </row>
    <row r="2291" spans="20:20">
      <c r="T2291" s="277"/>
    </row>
    <row r="2292" spans="20:20">
      <c r="T2292" s="277"/>
    </row>
    <row r="2293" spans="20:20">
      <c r="T2293" s="277"/>
    </row>
    <row r="2294" spans="20:20">
      <c r="T2294" s="277"/>
    </row>
    <row r="2295" spans="20:20">
      <c r="T2295" s="277"/>
    </row>
    <row r="2296" spans="20:20">
      <c r="T2296" s="277"/>
    </row>
    <row r="2297" spans="20:20">
      <c r="T2297" s="277"/>
    </row>
    <row r="2298" spans="20:20">
      <c r="T2298" s="277"/>
    </row>
    <row r="2299" spans="20:20">
      <c r="T2299" s="277"/>
    </row>
    <row r="2300" spans="20:20">
      <c r="T2300" s="277"/>
    </row>
    <row r="2301" spans="20:20">
      <c r="T2301" s="277"/>
    </row>
    <row r="2302" spans="20:20">
      <c r="T2302" s="277"/>
    </row>
    <row r="2303" spans="20:20">
      <c r="T2303" s="277"/>
    </row>
    <row r="2304" spans="20:20">
      <c r="T2304" s="277"/>
    </row>
    <row r="2305" spans="20:20">
      <c r="T2305" s="277"/>
    </row>
    <row r="2306" spans="20:20">
      <c r="T2306" s="277"/>
    </row>
    <row r="2307" spans="20:20">
      <c r="T2307" s="277"/>
    </row>
    <row r="2308" spans="20:20">
      <c r="T2308" s="277"/>
    </row>
    <row r="2309" spans="20:20">
      <c r="T2309" s="277"/>
    </row>
    <row r="2310" spans="20:20">
      <c r="T2310" s="277"/>
    </row>
    <row r="2311" spans="20:20">
      <c r="T2311" s="277"/>
    </row>
    <row r="2312" spans="20:20">
      <c r="T2312" s="277"/>
    </row>
    <row r="2313" spans="20:20">
      <c r="T2313" s="277"/>
    </row>
    <row r="2314" spans="20:20">
      <c r="T2314" s="277"/>
    </row>
    <row r="2315" spans="20:20">
      <c r="T2315" s="277"/>
    </row>
    <row r="2316" spans="20:20">
      <c r="T2316" s="277"/>
    </row>
    <row r="2317" spans="20:20">
      <c r="T2317" s="277"/>
    </row>
    <row r="2318" spans="20:20">
      <c r="T2318" s="277"/>
    </row>
    <row r="2319" spans="20:20">
      <c r="T2319" s="277"/>
    </row>
    <row r="2320" spans="20:20">
      <c r="T2320" s="277"/>
    </row>
    <row r="2321" spans="20:20">
      <c r="T2321" s="277"/>
    </row>
    <row r="2322" spans="20:20">
      <c r="T2322" s="277"/>
    </row>
    <row r="2323" spans="20:20">
      <c r="T2323" s="277"/>
    </row>
    <row r="2324" spans="20:20">
      <c r="T2324" s="277"/>
    </row>
    <row r="2325" spans="20:20">
      <c r="T2325" s="277"/>
    </row>
    <row r="2326" spans="20:20">
      <c r="T2326" s="277"/>
    </row>
    <row r="2327" spans="20:20">
      <c r="T2327" s="277"/>
    </row>
    <row r="2328" spans="20:20">
      <c r="T2328" s="277"/>
    </row>
    <row r="2329" spans="20:20">
      <c r="T2329" s="277"/>
    </row>
    <row r="2330" spans="20:20">
      <c r="T2330" s="277"/>
    </row>
    <row r="2331" spans="20:20">
      <c r="T2331" s="277"/>
    </row>
    <row r="2332" spans="20:20">
      <c r="T2332" s="277"/>
    </row>
    <row r="2333" spans="20:20">
      <c r="T2333" s="277"/>
    </row>
    <row r="2334" spans="20:20">
      <c r="T2334" s="277"/>
    </row>
    <row r="2335" spans="20:20">
      <c r="T2335" s="277"/>
    </row>
    <row r="2336" spans="20:20">
      <c r="T2336" s="277"/>
    </row>
    <row r="2337" spans="20:20">
      <c r="T2337" s="277"/>
    </row>
    <row r="2338" spans="20:20">
      <c r="T2338" s="277"/>
    </row>
    <row r="2339" spans="20:20">
      <c r="T2339" s="277"/>
    </row>
    <row r="2340" spans="20:20">
      <c r="T2340" s="277"/>
    </row>
    <row r="2341" spans="20:20">
      <c r="T2341" s="277"/>
    </row>
    <row r="2342" spans="20:20">
      <c r="T2342" s="277"/>
    </row>
    <row r="2343" spans="20:20">
      <c r="T2343" s="277"/>
    </row>
    <row r="2344" spans="20:20">
      <c r="T2344" s="277"/>
    </row>
    <row r="2345" spans="20:20">
      <c r="T2345" s="277"/>
    </row>
    <row r="2346" spans="20:20">
      <c r="T2346" s="277"/>
    </row>
    <row r="2347" spans="20:20">
      <c r="T2347" s="277"/>
    </row>
    <row r="2348" spans="20:20">
      <c r="T2348" s="277"/>
    </row>
    <row r="2349" spans="20:20">
      <c r="T2349" s="277"/>
    </row>
    <row r="2350" spans="20:20">
      <c r="T2350" s="277"/>
    </row>
    <row r="2351" spans="20:20">
      <c r="T2351" s="277"/>
    </row>
    <row r="2352" spans="20:20">
      <c r="T2352" s="277"/>
    </row>
    <row r="2353" spans="20:20">
      <c r="T2353" s="277"/>
    </row>
    <row r="2354" spans="20:20">
      <c r="T2354" s="277"/>
    </row>
    <row r="2355" spans="20:20">
      <c r="T2355" s="277"/>
    </row>
    <row r="2356" spans="20:20">
      <c r="T2356" s="277"/>
    </row>
    <row r="2357" spans="20:20">
      <c r="T2357" s="277"/>
    </row>
    <row r="2358" spans="20:20">
      <c r="T2358" s="277"/>
    </row>
    <row r="2359" spans="20:20">
      <c r="T2359" s="277"/>
    </row>
    <row r="2360" spans="20:20">
      <c r="T2360" s="277"/>
    </row>
    <row r="2361" spans="20:20">
      <c r="T2361" s="277"/>
    </row>
    <row r="2362" spans="20:20">
      <c r="T2362" s="277"/>
    </row>
    <row r="2363" spans="20:20">
      <c r="T2363" s="277"/>
    </row>
    <row r="2364" spans="20:20">
      <c r="T2364" s="277"/>
    </row>
    <row r="2365" spans="20:20">
      <c r="T2365" s="277"/>
    </row>
    <row r="2366" spans="20:20">
      <c r="T2366" s="277"/>
    </row>
    <row r="2367" spans="20:20">
      <c r="T2367" s="277"/>
    </row>
    <row r="2368" spans="20:20">
      <c r="T2368" s="277"/>
    </row>
    <row r="2369" spans="20:20">
      <c r="T2369" s="277"/>
    </row>
    <row r="2370" spans="20:20">
      <c r="T2370" s="277"/>
    </row>
    <row r="2371" spans="20:20">
      <c r="T2371" s="277"/>
    </row>
    <row r="2372" spans="20:20">
      <c r="T2372" s="277"/>
    </row>
    <row r="2373" spans="20:20">
      <c r="T2373" s="277"/>
    </row>
    <row r="2374" spans="20:20">
      <c r="T2374" s="277"/>
    </row>
    <row r="2375" spans="20:20">
      <c r="T2375" s="277"/>
    </row>
    <row r="2376" spans="20:20">
      <c r="T2376" s="277"/>
    </row>
    <row r="2377" spans="20:20">
      <c r="T2377" s="277"/>
    </row>
    <row r="2378" spans="20:20">
      <c r="T2378" s="277"/>
    </row>
    <row r="2379" spans="20:20">
      <c r="T2379" s="277"/>
    </row>
    <row r="2380" spans="20:20">
      <c r="T2380" s="277"/>
    </row>
    <row r="2381" spans="20:20">
      <c r="T2381" s="277"/>
    </row>
    <row r="2382" spans="20:20">
      <c r="T2382" s="277"/>
    </row>
    <row r="2383" spans="20:20">
      <c r="T2383" s="277"/>
    </row>
    <row r="2384" spans="20:20">
      <c r="T2384" s="277"/>
    </row>
    <row r="2385" spans="20:20">
      <c r="T2385" s="277"/>
    </row>
    <row r="2386" spans="20:20">
      <c r="T2386" s="277"/>
    </row>
    <row r="2387" spans="20:20">
      <c r="T2387" s="277"/>
    </row>
    <row r="2388" spans="20:20">
      <c r="T2388" s="277"/>
    </row>
    <row r="2389" spans="20:20">
      <c r="T2389" s="277"/>
    </row>
    <row r="2390" spans="20:20">
      <c r="T2390" s="277"/>
    </row>
    <row r="2391" spans="20:20">
      <c r="T2391" s="277"/>
    </row>
    <row r="2392" spans="20:20">
      <c r="T2392" s="277"/>
    </row>
    <row r="2393" spans="20:20">
      <c r="T2393" s="277"/>
    </row>
    <row r="2394" spans="20:20">
      <c r="T2394" s="277"/>
    </row>
    <row r="2395" spans="20:20">
      <c r="T2395" s="277"/>
    </row>
    <row r="2396" spans="20:20">
      <c r="T2396" s="277"/>
    </row>
    <row r="2397" spans="20:20">
      <c r="T2397" s="277"/>
    </row>
    <row r="2398" spans="20:20">
      <c r="T2398" s="277"/>
    </row>
    <row r="2399" spans="20:20">
      <c r="T2399" s="277"/>
    </row>
    <row r="2400" spans="20:20">
      <c r="T2400" s="277"/>
    </row>
    <row r="2401" spans="20:20">
      <c r="T2401" s="277"/>
    </row>
    <row r="2402" spans="20:20">
      <c r="T2402" s="277"/>
    </row>
    <row r="2403" spans="20:20">
      <c r="T2403" s="277"/>
    </row>
    <row r="2404" spans="20:20">
      <c r="T2404" s="277"/>
    </row>
    <row r="2405" spans="20:20">
      <c r="T2405" s="277"/>
    </row>
    <row r="2406" spans="20:20">
      <c r="T2406" s="277"/>
    </row>
    <row r="2407" spans="20:20">
      <c r="T2407" s="277"/>
    </row>
    <row r="2408" spans="20:20">
      <c r="T2408" s="277"/>
    </row>
    <row r="2409" spans="20:20">
      <c r="T2409" s="277"/>
    </row>
    <row r="2410" spans="20:20">
      <c r="T2410" s="277"/>
    </row>
    <row r="2411" spans="20:20">
      <c r="T2411" s="277"/>
    </row>
  </sheetData>
  <sheetProtection formatCells="0" formatColumns="0" formatRows="0" autoFilter="0"/>
  <protectedRanges>
    <protectedRange sqref="T8:T193" name="Rango4"/>
    <protectedRange sqref="H8:H193" name="Rango3"/>
    <protectedRange sqref="J8:M193" name="Rango1"/>
    <protectedRange sqref="B8:B193" name="Rango2"/>
  </protectedRanges>
  <autoFilter ref="A7:T61" xr:uid="{00000000-0001-0000-0500-000000000000}"/>
  <mergeCells count="8">
    <mergeCell ref="A6:B6"/>
    <mergeCell ref="J6:K6"/>
    <mergeCell ref="C203:F203"/>
    <mergeCell ref="N203:P203"/>
    <mergeCell ref="N6:O6"/>
    <mergeCell ref="P6:Q6"/>
    <mergeCell ref="L6:M6"/>
    <mergeCell ref="I194:M194"/>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2023-08-04T20:50:56Z</dcterms:modified>
</cp:coreProperties>
</file>